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ry\Downloads\"/>
    </mc:Choice>
  </mc:AlternateContent>
  <xr:revisionPtr revIDLastSave="0" documentId="13_ncr:1_{ABC02516-3796-401A-845D-06CBDDBB168B}" xr6:coauthVersionLast="45" xr6:coauthVersionMax="45" xr10:uidLastSave="{00000000-0000-0000-0000-000000000000}"/>
  <bookViews>
    <workbookView xWindow="-120" yWindow="-120" windowWidth="29040" windowHeight="15840" tabRatio="782" xr2:uid="{00000000-000D-0000-FFFF-FFFF00000000}"/>
  </bookViews>
  <sheets>
    <sheet name="Brugada ECG measurements" sheetId="27" r:id="rId1"/>
  </sheets>
  <definedNames>
    <definedName name="__nSelect_" hidden="1">0</definedName>
    <definedName name="_1_iCEB_Av" localSheetId="0">#REF!</definedName>
    <definedName name="_1_iCEB_Av">#REF!</definedName>
    <definedName name="HR" localSheetId="0">#REF!</definedName>
    <definedName name="HR">#REF!</definedName>
    <definedName name="iCEB__V1" localSheetId="0">#REF!</definedName>
    <definedName name="iCEB__V1">#REF!</definedName>
    <definedName name="iCEB__V2" localSheetId="0">#REF!</definedName>
    <definedName name="iCEB__V2">#REF!</definedName>
    <definedName name="iCEB__V3" localSheetId="0">#REF!</definedName>
    <definedName name="iCEB__V3">#REF!</definedName>
    <definedName name="iCEB_Av" localSheetId="0">#REF!</definedName>
    <definedName name="iCEB_Av">#REF!</definedName>
    <definedName name="iCEB_d" localSheetId="0">#REF!</definedName>
    <definedName name="iCEB_d">#REF!</definedName>
    <definedName name="iCEB_max" localSheetId="0">#REF!</definedName>
    <definedName name="iCEB_max">#REF!</definedName>
    <definedName name="iCEBc__max" localSheetId="0">#REF!</definedName>
    <definedName name="iCEBc__max">#REF!</definedName>
    <definedName name="iCEBc__V1" localSheetId="0">#REF!</definedName>
    <definedName name="iCEBc__V1">#REF!</definedName>
    <definedName name="iCEBc__V2" localSheetId="0">#REF!</definedName>
    <definedName name="iCEBc__V2">#REF!</definedName>
    <definedName name="iCEBc__V3" localSheetId="0">#REF!</definedName>
    <definedName name="iCEBc__V3">#REF!</definedName>
    <definedName name="iCEBc_Av" localSheetId="0">#REF!</definedName>
    <definedName name="iCEBc_Av">#REF!</definedName>
    <definedName name="iCEBc_iCEBd" localSheetId="0">#REF!</definedName>
    <definedName name="iCEBc_iCEBd">#REF!</definedName>
    <definedName name="iCEBc_QTcd_QRSd" localSheetId="0">#REF!</definedName>
    <definedName name="iCEBc_QTcd_QRSd">#REF!</definedName>
    <definedName name="iCEBcd" localSheetId="0">#REF!</definedName>
    <definedName name="iCEBcd">#REF!</definedName>
    <definedName name="JTe__V1" localSheetId="0">#REF!</definedName>
    <definedName name="JTe__V1">#REF!</definedName>
    <definedName name="JTe__V2" localSheetId="0">#REF!</definedName>
    <definedName name="JTe__V2">#REF!</definedName>
    <definedName name="JTe__V3" localSheetId="0">#REF!</definedName>
    <definedName name="JTe__V3">#REF!</definedName>
    <definedName name="JTe_Av" localSheetId="0">#REF!</definedName>
    <definedName name="JTe_Av">#REF!</definedName>
    <definedName name="JTe_d" localSheetId="0">#REF!</definedName>
    <definedName name="JTe_d">#REF!</definedName>
    <definedName name="JTp__max" localSheetId="0">#REF!</definedName>
    <definedName name="JTp__max">#REF!</definedName>
    <definedName name="JTp__V1" localSheetId="0">#REF!</definedName>
    <definedName name="JTp__V1">#REF!</definedName>
    <definedName name="JTp__V2" localSheetId="0">#REF!</definedName>
    <definedName name="JTp__V2">#REF!</definedName>
    <definedName name="JTp__V3" localSheetId="0">#REF!</definedName>
    <definedName name="JTp__V3">#REF!</definedName>
    <definedName name="JTp_Av" localSheetId="0">#REF!</definedName>
    <definedName name="JTp_Av">#REF!</definedName>
    <definedName name="JTpd" localSheetId="0">#REF!</definedName>
    <definedName name="JTpd">#REF!</definedName>
    <definedName name="nDataAnalysis" hidden="1">0</definedName>
    <definedName name="nRegMod" hidden="1">10</definedName>
    <definedName name="OKtoForecast" hidden="1">1</definedName>
    <definedName name="QRS__max" localSheetId="0">#REF!</definedName>
    <definedName name="QRS__max">#REF!</definedName>
    <definedName name="QRS__V1" localSheetId="0">#REF!</definedName>
    <definedName name="QRS__V1">#REF!</definedName>
    <definedName name="QRS__V2" localSheetId="0">#REF!</definedName>
    <definedName name="QRS__V2">#REF!</definedName>
    <definedName name="QRS__V3" localSheetId="0">#REF!</definedName>
    <definedName name="QRS__V3">#REF!</definedName>
    <definedName name="QRS_Av" localSheetId="0">#REF!</definedName>
    <definedName name="QRS_Av">#REF!</definedName>
    <definedName name="QRS_QRSd" localSheetId="0">#REF!</definedName>
    <definedName name="QRS_QRSd">#REF!</definedName>
    <definedName name="QRS_QRSd_QT_JTp_JTpd_tp_ed_Tpe" localSheetId="0">#REF!</definedName>
    <definedName name="QRS_QRSd_QT_JTp_JTpd_tp_ed_Tpe">#REF!</definedName>
    <definedName name="QRS_QRSd_QT_QTd" localSheetId="0">#REF!</definedName>
    <definedName name="QRS_QRSd_QT_QTd">#REF!</definedName>
    <definedName name="QRS_QRSd_QT_QTd_Tpemax" localSheetId="0">#REF!</definedName>
    <definedName name="QRS_QRSd_QT_QTd_Tpemax">#REF!</definedName>
    <definedName name="QRS_QRSd_QTc_JTp_JTpd_tp_ed_Tpe" localSheetId="0">#REF!</definedName>
    <definedName name="QRS_QRSd_QTc_JTp_JTpd_tp_ed_Tpe">#REF!</definedName>
    <definedName name="QRS_QRSd_QTc_Tpe" localSheetId="0">#REF!</definedName>
    <definedName name="QRS_QRSd_QTc_Tpe">#REF!</definedName>
    <definedName name="QRSd" localSheetId="0">#REF!</definedName>
    <definedName name="QRSd">#REF!</definedName>
    <definedName name="QRSd_lambda" localSheetId="0">#REF!</definedName>
    <definedName name="QRSd_lambda">#REF!</definedName>
    <definedName name="QRSd_QRSAv" localSheetId="0">#REF!</definedName>
    <definedName name="QRSd_QRSAv">#REF!</definedName>
    <definedName name="QRSd_x_Tp_e___QRSxQT___max" localSheetId="0">#REF!</definedName>
    <definedName name="QRSd_x_Tp_e___QRSxQT___max">#REF!</definedName>
    <definedName name="QRSd_x_Tp_e___QRSxQT___V1" localSheetId="0">#REF!</definedName>
    <definedName name="QRSd_x_Tp_e___QRSxQT___V1">#REF!</definedName>
    <definedName name="QRSd_x_Tp_e___QRSxQT___V2" localSheetId="0">#REF!</definedName>
    <definedName name="QRSd_x_Tp_e___QRSxQT___V2">#REF!</definedName>
    <definedName name="QRSd_x_Tp_e___QRSxQT___V3" localSheetId="0">#REF!</definedName>
    <definedName name="QRSd_x_Tp_e___QRSxQT___V3">#REF!</definedName>
    <definedName name="QRSd_x_Tp_e___QRSxQT__Av" localSheetId="0">#REF!</definedName>
    <definedName name="QRSd_x_Tp_e___QRSxQT__Av">#REF!</definedName>
    <definedName name="QRSd_x_Tp_e__QRS_Av" localSheetId="0">#REF!</definedName>
    <definedName name="QRSd_x_Tp_e__QRS_Av">#REF!</definedName>
    <definedName name="QRSd_x_Tp_e__QRS_d" localSheetId="0">#REF!</definedName>
    <definedName name="QRSd_x_Tp_e__QRS_d">#REF!</definedName>
    <definedName name="QRSd_x_Tp_e__QRS_max" localSheetId="0">#REF!</definedName>
    <definedName name="QRSd_x_Tp_e__QRS_max">#REF!</definedName>
    <definedName name="QRSd_x_Tp_e__QRS_V1" localSheetId="0">#REF!</definedName>
    <definedName name="QRSd_x_Tp_e__QRS_V1">#REF!</definedName>
    <definedName name="QRSd_x_Tp_e__QRS_V2" localSheetId="0">#REF!</definedName>
    <definedName name="QRSd_x_Tp_e__QRS_V2">#REF!</definedName>
    <definedName name="QRSd_x_Tp_e__QRS_V3" localSheetId="0">#REF!</definedName>
    <definedName name="QRSd_x_Tp_e__QRS_V3">#REF!</definedName>
    <definedName name="QRSex_QRSd" localSheetId="0">#REF!</definedName>
    <definedName name="QRSex_QRSd">#REF!</definedName>
    <definedName name="QRSex_QRSd_100_tpe_QT" localSheetId="0">#REF!</definedName>
    <definedName name="QRSex_QRSd_100_tpe_QT">#REF!</definedName>
    <definedName name="QRSex_QRSd_JTpd_tp_ed_100_tpe_QT" localSheetId="0">#REF!</definedName>
    <definedName name="QRSex_QRSd_JTpd_tp_ed_100_tpe_QT">#REF!</definedName>
    <definedName name="QRSex_QRSd_QTc_JTp_JTpd_tp_ed_100_tpe_QT" localSheetId="0">#REF!</definedName>
    <definedName name="QRSex_QRSd_QTc_JTp_JTpd_tp_ed_100_tpe_QT">#REF!</definedName>
    <definedName name="QRSex_QRSd_QTc_JTp_JTpd_tp_ed_Tpe" localSheetId="0">#REF!</definedName>
    <definedName name="QRSex_QRSd_QTc_JTp_JTpd_tp_ed_Tpe">#REF!</definedName>
    <definedName name="QRSex_QRSd_QTc_QTd_Tpe" localSheetId="0">#REF!</definedName>
    <definedName name="QRSex_QRSd_QTc_QTd_Tpe">#REF!</definedName>
    <definedName name="QRSex_QRSd_QTc_Tpe" localSheetId="0">#REF!</definedName>
    <definedName name="QRSex_QRSd_QTc_Tpe">#REF!</definedName>
    <definedName name="QRSex_QRSd_tp_ed_100_tpe_QT" localSheetId="0">#REF!</definedName>
    <definedName name="QRSex_QRSd_tp_ed_100_tpe_QT">#REF!</definedName>
    <definedName name="QRSex_QRSd_tp_ed_tpe_QT" localSheetId="0">#REF!</definedName>
    <definedName name="QRSex_QRSd_tp_ed_tpe_QT">#REF!</definedName>
    <definedName name="QRSex_QRSd_Tpe" localSheetId="0">#REF!</definedName>
    <definedName name="QRSex_QRSd_Tpe">#REF!</definedName>
    <definedName name="QRSex_QRSd_Tpe_Tped" localSheetId="0">#REF!</definedName>
    <definedName name="QRSex_QRSd_Tpe_Tped">#REF!</definedName>
    <definedName name="QRSmax___Tpemax" localSheetId="0">#REF!</definedName>
    <definedName name="QRSmax___Tpemax">#REF!</definedName>
    <definedName name="QT__max" localSheetId="0">#REF!</definedName>
    <definedName name="QT__max">#REF!</definedName>
    <definedName name="QT__V1" localSheetId="0">#REF!</definedName>
    <definedName name="QT__V1">#REF!</definedName>
    <definedName name="QT__V2" localSheetId="0">#REF!</definedName>
    <definedName name="QT__V2">#REF!</definedName>
    <definedName name="QT__V3" localSheetId="0">#REF!</definedName>
    <definedName name="QT__V3">#REF!</definedName>
    <definedName name="QT_Av" localSheetId="0">#REF!</definedName>
    <definedName name="QT_Av">#REF!</definedName>
    <definedName name="QTc__max" localSheetId="0">#REF!</definedName>
    <definedName name="QTc__max">#REF!</definedName>
    <definedName name="QTc__V1" localSheetId="0">#REF!</definedName>
    <definedName name="QTc__V1">#REF!</definedName>
    <definedName name="QTc__V2" localSheetId="0">#REF!</definedName>
    <definedName name="QTc__V2">#REF!</definedName>
    <definedName name="QTc__V3" localSheetId="0">#REF!</definedName>
    <definedName name="QTc__V3">#REF!</definedName>
    <definedName name="QTc_Av" localSheetId="0">#REF!</definedName>
    <definedName name="QTc_Av">#REF!</definedName>
    <definedName name="QTc_d" localSheetId="0">#REF!</definedName>
    <definedName name="QTc_d">#REF!</definedName>
    <definedName name="QTd" localSheetId="0">#REF!</definedName>
    <definedName name="QTd">#REF!</definedName>
    <definedName name="QTp__V1" localSheetId="0">#REF!</definedName>
    <definedName name="QTp__V1">#REF!</definedName>
    <definedName name="QTp__V2" localSheetId="0">#REF!</definedName>
    <definedName name="QTp__V2">#REF!</definedName>
    <definedName name="QTp__V3" localSheetId="0">#REF!</definedName>
    <definedName name="QTp__V3">#REF!</definedName>
    <definedName name="QTp_Av" localSheetId="0">#REF!</definedName>
    <definedName name="QTp_Av">#REF!</definedName>
    <definedName name="QTp_d" localSheetId="0">#REF!</definedName>
    <definedName name="QTp_d">#REF!</definedName>
    <definedName name="QTp_max" localSheetId="0">#REF!</definedName>
    <definedName name="QTp_max">#REF!</definedName>
    <definedName name="RR" localSheetId="0">#REF!</definedName>
    <definedName name="RR">#REF!</definedName>
    <definedName name="State" localSheetId="0">#REF!</definedName>
    <definedName name="State">#REF!</definedName>
    <definedName name="Tp_e__max" localSheetId="0">#REF!</definedName>
    <definedName name="Tp_e__max">#REF!</definedName>
    <definedName name="Tp_e__QRSxQT___max" localSheetId="0">#REF!</definedName>
    <definedName name="Tp_e__QRSxQT___max">#REF!</definedName>
    <definedName name="Tp_e__QRSxQT___V1" localSheetId="0">#REF!</definedName>
    <definedName name="Tp_e__QRSxQT___V1">#REF!</definedName>
    <definedName name="Tp_e__QRSxQT___V2" localSheetId="0">#REF!</definedName>
    <definedName name="Tp_e__QRSxQT___V2">#REF!</definedName>
    <definedName name="Tp_e__QRSxQT___V3" localSheetId="0">#REF!</definedName>
    <definedName name="Tp_e__QRSxQT___V3">#REF!</definedName>
    <definedName name="Tp_e__QRSxQT__Av" localSheetId="0">#REF!</definedName>
    <definedName name="Tp_e__QRSxQT__Av">#REF!</definedName>
    <definedName name="Tp_e__QRSxQT__d" localSheetId="0">#REF!</definedName>
    <definedName name="Tp_e__QRSxQT__d">#REF!</definedName>
    <definedName name="Tp_e__V1" localSheetId="0">#REF!</definedName>
    <definedName name="Tp_e__V1">#REF!</definedName>
    <definedName name="Tp_e__V2" localSheetId="0">#REF!</definedName>
    <definedName name="Tp_e__V2">#REF!</definedName>
    <definedName name="Tp_e__V3" localSheetId="0">#REF!</definedName>
    <definedName name="Tp_e__V3">#REF!</definedName>
    <definedName name="Tp_e_Av" localSheetId="0">#REF!</definedName>
    <definedName name="Tp_e_Av">#REF!</definedName>
    <definedName name="Tp_e_d" localSheetId="0">#REF!</definedName>
    <definedName name="Tp_e_d">#REF!</definedName>
    <definedName name="Tp_e_QRS__V1" localSheetId="0">#REF!</definedName>
    <definedName name="Tp_e_QRS__V1">#REF!</definedName>
    <definedName name="Tp_e_QRS__V2" localSheetId="0">#REF!</definedName>
    <definedName name="Tp_e_QRS__V2">#REF!</definedName>
    <definedName name="Tp_e_QRS__V3" localSheetId="0">#REF!</definedName>
    <definedName name="Tp_e_QRS__V3">#REF!</definedName>
    <definedName name="Tp_e_QRS_Av" localSheetId="0">#REF!</definedName>
    <definedName name="Tp_e_QRS_Av">#REF!</definedName>
    <definedName name="Tp_e_QRS_d" localSheetId="0">#REF!</definedName>
    <definedName name="Tp_e_QRS_d">#REF!</definedName>
    <definedName name="Tp_e_QT__max" localSheetId="0">#REF!</definedName>
    <definedName name="Tp_e_QT__max">#REF!</definedName>
    <definedName name="Tp_e_QT__V1" localSheetId="0">#REF!</definedName>
    <definedName name="Tp_e_QT__V1">#REF!</definedName>
    <definedName name="Tp_e_QT__V2" localSheetId="0">#REF!</definedName>
    <definedName name="Tp_e_QT__V2">#REF!</definedName>
    <definedName name="Tp_e_QT__V3" localSheetId="0">#REF!</definedName>
    <definedName name="Tp_e_QT__V3">#REF!</definedName>
    <definedName name="Tp_e_QT_Av" localSheetId="0">#REF!</definedName>
    <definedName name="Tp_e_QT_Av">#REF!</definedName>
    <definedName name="Tpe_QRS__max" localSheetId="0">#REF!</definedName>
    <definedName name="Tpe_QRS__max">#REF!</definedName>
    <definedName name="Tpe_QT_d" localSheetId="0">#REF!</definedName>
    <definedName name="Tpe_QT_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N7" i="27" l="1"/>
  <c r="CN8" i="27"/>
  <c r="CN9" i="27"/>
  <c r="CN12" i="27"/>
  <c r="CN13" i="27"/>
  <c r="CN14" i="27"/>
  <c r="CN17" i="27"/>
  <c r="CN18" i="27"/>
  <c r="CN21" i="27"/>
  <c r="CN22" i="27"/>
  <c r="CN25" i="27"/>
  <c r="CN31" i="27"/>
  <c r="CN35" i="27"/>
  <c r="CN37" i="27"/>
  <c r="CN41" i="27"/>
  <c r="CN45" i="27"/>
  <c r="CN47" i="27"/>
  <c r="CN48" i="27"/>
  <c r="CN56" i="27"/>
  <c r="CN57" i="27"/>
  <c r="CN63" i="27"/>
  <c r="CN67" i="27"/>
  <c r="CN68" i="27"/>
  <c r="CN69" i="27"/>
  <c r="CN70" i="27"/>
  <c r="CN71" i="27"/>
  <c r="CN72" i="27"/>
  <c r="CN73" i="27"/>
  <c r="CN74" i="27"/>
  <c r="CN77" i="27"/>
  <c r="CN79" i="27"/>
  <c r="CN85" i="27"/>
  <c r="CN90" i="27"/>
  <c r="CN108" i="27"/>
  <c r="CN109" i="27"/>
  <c r="CN110" i="27"/>
  <c r="CN111" i="27"/>
  <c r="CN112" i="27"/>
  <c r="CN113" i="27"/>
  <c r="CN114" i="27"/>
  <c r="CN115" i="27"/>
  <c r="CN116" i="27"/>
  <c r="CN123" i="27"/>
  <c r="CB123" i="27"/>
  <c r="CB116" i="27"/>
  <c r="CB115" i="27"/>
  <c r="CB114" i="27"/>
  <c r="CB113" i="27"/>
  <c r="CB112" i="27"/>
  <c r="CB111" i="27"/>
  <c r="CB110" i="27"/>
  <c r="CB109" i="27"/>
  <c r="CB108" i="27"/>
  <c r="CB90" i="27"/>
  <c r="CB85" i="27"/>
  <c r="CB79" i="27"/>
  <c r="CB77" i="27"/>
  <c r="CB74" i="27"/>
  <c r="CB73" i="27"/>
  <c r="CB72" i="27"/>
  <c r="CB71" i="27"/>
  <c r="CB70" i="27"/>
  <c r="CB69" i="27"/>
  <c r="CB68" i="27"/>
  <c r="CB67" i="27"/>
  <c r="CB63" i="27"/>
  <c r="CB57" i="27"/>
  <c r="CB56" i="27"/>
  <c r="CB48" i="27"/>
  <c r="CB47" i="27"/>
  <c r="CB45" i="27"/>
  <c r="CB41" i="27"/>
  <c r="CB37" i="27"/>
  <c r="CB35" i="27"/>
  <c r="CB31" i="27"/>
  <c r="CB25" i="27"/>
  <c r="CB22" i="27"/>
  <c r="CB21" i="27"/>
  <c r="CB18" i="27"/>
  <c r="CB17" i="27"/>
  <c r="CB14" i="27"/>
  <c r="CB13" i="27"/>
  <c r="CB12" i="27"/>
  <c r="CB9" i="27"/>
  <c r="CB8" i="27"/>
  <c r="CB7" i="27"/>
  <c r="BV7" i="27"/>
  <c r="BV8" i="27"/>
  <c r="BV9" i="27"/>
  <c r="BV12" i="27"/>
  <c r="BV13" i="27"/>
  <c r="BV14" i="27"/>
  <c r="BV17" i="27"/>
  <c r="BV18" i="27"/>
  <c r="BV21" i="27"/>
  <c r="BV22" i="27"/>
  <c r="BV25" i="27"/>
  <c r="BV31" i="27"/>
  <c r="BV35" i="27"/>
  <c r="BV37" i="27"/>
  <c r="BV41" i="27"/>
  <c r="BV45" i="27"/>
  <c r="BV47" i="27"/>
  <c r="BV48" i="27"/>
  <c r="BV56" i="27"/>
  <c r="BV57" i="27"/>
  <c r="BV63" i="27"/>
  <c r="BV67" i="27"/>
  <c r="BV68" i="27"/>
  <c r="BV69" i="27"/>
  <c r="BV70" i="27"/>
  <c r="BV71" i="27"/>
  <c r="BV72" i="27"/>
  <c r="BV73" i="27"/>
  <c r="BV74" i="27"/>
  <c r="BV77" i="27"/>
  <c r="BV79" i="27"/>
  <c r="BV85" i="27"/>
  <c r="BV90" i="27"/>
  <c r="BV108" i="27"/>
  <c r="BV109" i="27"/>
  <c r="BV110" i="27"/>
  <c r="BV111" i="27"/>
  <c r="BV112" i="27"/>
  <c r="BV113" i="27"/>
  <c r="BV114" i="27"/>
  <c r="BV115" i="27"/>
  <c r="BV116" i="27"/>
  <c r="BV123" i="27"/>
  <c r="BP7" i="27"/>
  <c r="BP8" i="27"/>
  <c r="BP9" i="27"/>
  <c r="BP12" i="27"/>
  <c r="BP13" i="27"/>
  <c r="BP14" i="27"/>
  <c r="BP17" i="27"/>
  <c r="BP18" i="27"/>
  <c r="BP21" i="27"/>
  <c r="BP22" i="27"/>
  <c r="BP25" i="27"/>
  <c r="BP31" i="27"/>
  <c r="BP35" i="27"/>
  <c r="BP37" i="27"/>
  <c r="BP41" i="27"/>
  <c r="BP45" i="27"/>
  <c r="BP47" i="27"/>
  <c r="BP48" i="27"/>
  <c r="BP56" i="27"/>
  <c r="BP57" i="27"/>
  <c r="BP63" i="27"/>
  <c r="BP67" i="27"/>
  <c r="BP68" i="27"/>
  <c r="BP69" i="27"/>
  <c r="BP70" i="27"/>
  <c r="BP71" i="27"/>
  <c r="BP72" i="27"/>
  <c r="BP73" i="27"/>
  <c r="BP74" i="27"/>
  <c r="BP77" i="27"/>
  <c r="BP79" i="27"/>
  <c r="BP85" i="27"/>
  <c r="BP90" i="27"/>
  <c r="BP108" i="27"/>
  <c r="BP109" i="27"/>
  <c r="BP110" i="27"/>
  <c r="BP111" i="27"/>
  <c r="BP112" i="27"/>
  <c r="BP113" i="27"/>
  <c r="BP114" i="27"/>
  <c r="BP115" i="27"/>
  <c r="BP116" i="27"/>
  <c r="BP123" i="27"/>
  <c r="BP133" i="27"/>
  <c r="BP134" i="27"/>
  <c r="BP135" i="27"/>
  <c r="T7" i="27"/>
  <c r="T8" i="27"/>
  <c r="T9" i="27"/>
  <c r="T12" i="27"/>
  <c r="T13" i="27"/>
  <c r="T14" i="27"/>
  <c r="T17" i="27"/>
  <c r="T18" i="27"/>
  <c r="T21" i="27"/>
  <c r="T22" i="27"/>
  <c r="T25" i="27"/>
  <c r="T31" i="27"/>
  <c r="T35" i="27"/>
  <c r="T37" i="27"/>
  <c r="T41" i="27"/>
  <c r="T45" i="27"/>
  <c r="T47" i="27"/>
  <c r="T48" i="27"/>
  <c r="T56" i="27"/>
  <c r="T57" i="27"/>
  <c r="T63" i="27"/>
  <c r="T67" i="27"/>
  <c r="T68" i="27"/>
  <c r="T69" i="27"/>
  <c r="T70" i="27"/>
  <c r="T71" i="27"/>
  <c r="T72" i="27"/>
  <c r="T73" i="27"/>
  <c r="T74" i="27"/>
  <c r="T77" i="27"/>
  <c r="T79" i="27"/>
  <c r="T85" i="27"/>
  <c r="T90" i="27"/>
  <c r="T108" i="27"/>
  <c r="T109" i="27"/>
  <c r="T110" i="27"/>
  <c r="T111" i="27"/>
  <c r="T112" i="27"/>
  <c r="T113" i="27"/>
  <c r="T114" i="27"/>
  <c r="T115" i="27"/>
  <c r="T116" i="27"/>
  <c r="T123" i="27"/>
  <c r="G4" i="27" l="1"/>
  <c r="H4" i="27"/>
  <c r="G5" i="27"/>
  <c r="H5" i="27"/>
  <c r="G6" i="27"/>
  <c r="H6" i="27"/>
  <c r="G7" i="27"/>
  <c r="H7" i="27"/>
  <c r="G8" i="27"/>
  <c r="H8" i="27"/>
  <c r="G9" i="27"/>
  <c r="H9" i="27"/>
  <c r="G10" i="27"/>
  <c r="H10" i="27"/>
  <c r="G11" i="27"/>
  <c r="H11" i="27"/>
  <c r="G12" i="27"/>
  <c r="H12" i="27"/>
  <c r="G13" i="27"/>
  <c r="H13" i="27"/>
  <c r="G14" i="27"/>
  <c r="H14" i="27"/>
  <c r="G15" i="27"/>
  <c r="H15" i="27"/>
  <c r="G16" i="27"/>
  <c r="H16" i="27"/>
  <c r="G17" i="27"/>
  <c r="H17" i="27"/>
  <c r="G18" i="27"/>
  <c r="H18" i="27"/>
  <c r="G19" i="27"/>
  <c r="H19" i="27"/>
  <c r="G20" i="27"/>
  <c r="H20" i="27"/>
  <c r="G21" i="27"/>
  <c r="H21" i="27"/>
  <c r="G22" i="27"/>
  <c r="H22" i="27"/>
  <c r="G23" i="27"/>
  <c r="H23" i="27"/>
  <c r="G24" i="27"/>
  <c r="H24" i="27"/>
  <c r="G25" i="27"/>
  <c r="H25" i="27"/>
  <c r="G26" i="27"/>
  <c r="H26" i="27"/>
  <c r="G27" i="27"/>
  <c r="H27" i="27"/>
  <c r="G28" i="27"/>
  <c r="H28" i="27"/>
  <c r="G29" i="27"/>
  <c r="H29" i="27"/>
  <c r="G30" i="27"/>
  <c r="H30" i="27"/>
  <c r="G31" i="27"/>
  <c r="H31" i="27"/>
  <c r="G32" i="27"/>
  <c r="H32" i="27"/>
  <c r="G33" i="27"/>
  <c r="H33" i="27"/>
  <c r="G34" i="27"/>
  <c r="H34" i="27"/>
  <c r="G35" i="27"/>
  <c r="H35" i="27"/>
  <c r="G36" i="27"/>
  <c r="H36" i="27"/>
  <c r="G37" i="27"/>
  <c r="H37" i="27"/>
  <c r="G38" i="27"/>
  <c r="H38" i="27"/>
  <c r="G39" i="27"/>
  <c r="H39" i="27"/>
  <c r="G40" i="27"/>
  <c r="H40" i="27"/>
  <c r="G41" i="27"/>
  <c r="H41" i="27"/>
  <c r="G42" i="27"/>
  <c r="H42" i="27"/>
  <c r="G43" i="27"/>
  <c r="H43" i="27"/>
  <c r="G44" i="27"/>
  <c r="H44" i="27"/>
  <c r="G45" i="27"/>
  <c r="H45" i="27"/>
  <c r="G46" i="27"/>
  <c r="H46" i="27"/>
  <c r="G47" i="27"/>
  <c r="H47" i="27"/>
  <c r="G48" i="27"/>
  <c r="H48" i="27"/>
  <c r="G49" i="27"/>
  <c r="H49" i="27"/>
  <c r="G50" i="27"/>
  <c r="H50" i="27"/>
  <c r="G51" i="27"/>
  <c r="H51" i="27"/>
  <c r="G52" i="27"/>
  <c r="H52" i="27"/>
  <c r="G53" i="27"/>
  <c r="H53" i="27"/>
  <c r="G54" i="27"/>
  <c r="H54" i="27"/>
  <c r="G55" i="27"/>
  <c r="H55" i="27"/>
  <c r="G56" i="27"/>
  <c r="H56" i="27"/>
  <c r="G57" i="27"/>
  <c r="H57" i="27"/>
  <c r="G58" i="27"/>
  <c r="H58" i="27"/>
  <c r="G59" i="27"/>
  <c r="H59" i="27"/>
  <c r="G60" i="27"/>
  <c r="H60" i="27"/>
  <c r="G61" i="27"/>
  <c r="H61" i="27"/>
  <c r="G62" i="27"/>
  <c r="H62" i="27"/>
  <c r="G63" i="27"/>
  <c r="H63" i="27"/>
  <c r="G64" i="27"/>
  <c r="H64" i="27"/>
  <c r="G65" i="27"/>
  <c r="H65" i="27"/>
  <c r="G66" i="27"/>
  <c r="H66" i="27"/>
  <c r="G67" i="27"/>
  <c r="H67" i="27"/>
  <c r="G68" i="27"/>
  <c r="H68" i="27"/>
  <c r="G69" i="27"/>
  <c r="H69" i="27"/>
  <c r="G70" i="27"/>
  <c r="H70" i="27"/>
  <c r="G71" i="27"/>
  <c r="H71" i="27"/>
  <c r="G72" i="27"/>
  <c r="H72" i="27"/>
  <c r="G73" i="27"/>
  <c r="H73" i="27"/>
  <c r="G74" i="27"/>
  <c r="H74" i="27"/>
  <c r="G75" i="27"/>
  <c r="H75" i="27"/>
  <c r="G76" i="27"/>
  <c r="H76" i="27"/>
  <c r="G77" i="27"/>
  <c r="H77" i="27"/>
  <c r="G78" i="27"/>
  <c r="H78" i="27"/>
  <c r="G79" i="27"/>
  <c r="H79" i="27"/>
  <c r="G80" i="27"/>
  <c r="H80" i="27"/>
  <c r="G81" i="27"/>
  <c r="H81" i="27"/>
  <c r="H3" i="27"/>
  <c r="G3" i="27"/>
  <c r="EN231" i="27" l="1"/>
  <c r="EO231" i="27" s="1"/>
  <c r="EL231" i="27"/>
  <c r="EM231" i="27" s="1"/>
  <c r="ED231" i="27"/>
  <c r="EE231" i="27" s="1"/>
  <c r="DQ231" i="27"/>
  <c r="DN231" i="27" s="1"/>
  <c r="BS231" i="27"/>
  <c r="AW231" i="27"/>
  <c r="AV231" i="27"/>
  <c r="AU231" i="27"/>
  <c r="AT231" i="27"/>
  <c r="AS231" i="27"/>
  <c r="AR231" i="27"/>
  <c r="AN231" i="27"/>
  <c r="AM231" i="27"/>
  <c r="AL231" i="27"/>
  <c r="S231" i="27"/>
  <c r="Y231" i="27" s="1"/>
  <c r="R231" i="27"/>
  <c r="X231" i="27" s="1"/>
  <c r="Q231" i="27"/>
  <c r="N231" i="27"/>
  <c r="CG231" i="27" s="1"/>
  <c r="M231" i="27"/>
  <c r="L231" i="27"/>
  <c r="EN230" i="27"/>
  <c r="EO230" i="27" s="1"/>
  <c r="EL230" i="27"/>
  <c r="EM230" i="27" s="1"/>
  <c r="ED230" i="27"/>
  <c r="EE230" i="27" s="1"/>
  <c r="DQ230" i="27"/>
  <c r="DN230" i="27" s="1"/>
  <c r="BS230" i="27"/>
  <c r="AW230" i="27"/>
  <c r="AV230" i="27"/>
  <c r="AU230" i="27"/>
  <c r="AT230" i="27"/>
  <c r="AS230" i="27"/>
  <c r="AR230" i="27"/>
  <c r="AN230" i="27"/>
  <c r="AM230" i="27"/>
  <c r="AL230" i="27"/>
  <c r="S230" i="27"/>
  <c r="Y230" i="27" s="1"/>
  <c r="R230" i="27"/>
  <c r="X230" i="27" s="1"/>
  <c r="BA230" i="27" s="1"/>
  <c r="Q230" i="27"/>
  <c r="W230" i="27" s="1"/>
  <c r="N230" i="27"/>
  <c r="M230" i="27"/>
  <c r="L230" i="27"/>
  <c r="EN229" i="27"/>
  <c r="EO229" i="27" s="1"/>
  <c r="EL229" i="27"/>
  <c r="EM229" i="27" s="1"/>
  <c r="ED229" i="27"/>
  <c r="EE229" i="27" s="1"/>
  <c r="DQ229" i="27"/>
  <c r="DN229" i="27" s="1"/>
  <c r="BS229" i="27"/>
  <c r="AW229" i="27"/>
  <c r="AV229" i="27"/>
  <c r="AU229" i="27"/>
  <c r="AT229" i="27"/>
  <c r="AS229" i="27"/>
  <c r="AR229" i="27"/>
  <c r="AN229" i="27"/>
  <c r="AM229" i="27"/>
  <c r="AL229" i="27"/>
  <c r="S229" i="27"/>
  <c r="Y229" i="27" s="1"/>
  <c r="R229" i="27"/>
  <c r="Q229" i="27"/>
  <c r="W229" i="27" s="1"/>
  <c r="AZ229" i="27" s="1"/>
  <c r="N229" i="27"/>
  <c r="M229" i="27"/>
  <c r="L229" i="27"/>
  <c r="EN228" i="27"/>
  <c r="EO228" i="27" s="1"/>
  <c r="EL228" i="27"/>
  <c r="EM228" i="27" s="1"/>
  <c r="ED228" i="27"/>
  <c r="EE228" i="27" s="1"/>
  <c r="DQ228" i="27"/>
  <c r="DN228" i="27" s="1"/>
  <c r="BS228" i="27"/>
  <c r="AW228" i="27"/>
  <c r="AV228" i="27"/>
  <c r="AU228" i="27"/>
  <c r="AT228" i="27"/>
  <c r="AS228" i="27"/>
  <c r="AR228" i="27"/>
  <c r="AN228" i="27"/>
  <c r="AM228" i="27"/>
  <c r="AL228" i="27"/>
  <c r="S228" i="27"/>
  <c r="Y228" i="27" s="1"/>
  <c r="R228" i="27"/>
  <c r="X228" i="27" s="1"/>
  <c r="BG228" i="27" s="1"/>
  <c r="Q228" i="27"/>
  <c r="N228" i="27"/>
  <c r="M228" i="27"/>
  <c r="L228" i="27"/>
  <c r="EN227" i="27"/>
  <c r="EO227" i="27" s="1"/>
  <c r="EL227" i="27"/>
  <c r="EM227" i="27" s="1"/>
  <c r="ED227" i="27"/>
  <c r="EE227" i="27" s="1"/>
  <c r="DQ227" i="27"/>
  <c r="DN227" i="27" s="1"/>
  <c r="BS227" i="27"/>
  <c r="AW227" i="27"/>
  <c r="AV227" i="27"/>
  <c r="AU227" i="27"/>
  <c r="AT227" i="27"/>
  <c r="AS227" i="27"/>
  <c r="AR227" i="27"/>
  <c r="AN227" i="27"/>
  <c r="AM227" i="27"/>
  <c r="AL227" i="27"/>
  <c r="S227" i="27"/>
  <c r="Y227" i="27" s="1"/>
  <c r="R227" i="27"/>
  <c r="X227" i="27" s="1"/>
  <c r="Q227" i="27"/>
  <c r="N227" i="27"/>
  <c r="M227" i="27"/>
  <c r="L227" i="27"/>
  <c r="EN226" i="27"/>
  <c r="EO226" i="27" s="1"/>
  <c r="EL226" i="27"/>
  <c r="EM226" i="27" s="1"/>
  <c r="ED226" i="27"/>
  <c r="EE226" i="27" s="1"/>
  <c r="DQ226" i="27"/>
  <c r="DN226" i="27" s="1"/>
  <c r="BS226" i="27"/>
  <c r="AW226" i="27"/>
  <c r="AV226" i="27"/>
  <c r="AU226" i="27"/>
  <c r="AT226" i="27"/>
  <c r="AS226" i="27"/>
  <c r="AR226" i="27"/>
  <c r="AN226" i="27"/>
  <c r="AM226" i="27"/>
  <c r="AL226" i="27"/>
  <c r="S226" i="27"/>
  <c r="Y226" i="27" s="1"/>
  <c r="R226" i="27"/>
  <c r="X226" i="27" s="1"/>
  <c r="BA226" i="27" s="1"/>
  <c r="Q226" i="27"/>
  <c r="W226" i="27" s="1"/>
  <c r="N226" i="27"/>
  <c r="CG226" i="27" s="1"/>
  <c r="M226" i="27"/>
  <c r="L226" i="27"/>
  <c r="EN225" i="27"/>
  <c r="EO225" i="27" s="1"/>
  <c r="EL225" i="27"/>
  <c r="EM225" i="27" s="1"/>
  <c r="ED225" i="27"/>
  <c r="EE225" i="27" s="1"/>
  <c r="DQ225" i="27"/>
  <c r="DN225" i="27" s="1"/>
  <c r="BS225" i="27"/>
  <c r="AW225" i="27"/>
  <c r="AV225" i="27"/>
  <c r="AU225" i="27"/>
  <c r="AT225" i="27"/>
  <c r="AS225" i="27"/>
  <c r="AR225" i="27"/>
  <c r="AN225" i="27"/>
  <c r="AM225" i="27"/>
  <c r="AL225" i="27"/>
  <c r="S225" i="27"/>
  <c r="Y225" i="27" s="1"/>
  <c r="R225" i="27"/>
  <c r="X225" i="27" s="1"/>
  <c r="Q225" i="27"/>
  <c r="N225" i="27"/>
  <c r="M225" i="27"/>
  <c r="L225" i="27"/>
  <c r="EN224" i="27"/>
  <c r="EO224" i="27" s="1"/>
  <c r="EL224" i="27"/>
  <c r="EM224" i="27" s="1"/>
  <c r="ED224" i="27"/>
  <c r="EE224" i="27" s="1"/>
  <c r="DQ224" i="27"/>
  <c r="DN224" i="27" s="1"/>
  <c r="CG224" i="27"/>
  <c r="CF224" i="27"/>
  <c r="CE224" i="27"/>
  <c r="BS224" i="27"/>
  <c r="AW224" i="27"/>
  <c r="AV224" i="27"/>
  <c r="AU224" i="27"/>
  <c r="AT224" i="27"/>
  <c r="AS224" i="27"/>
  <c r="AR224" i="27"/>
  <c r="AN224" i="27"/>
  <c r="AM224" i="27"/>
  <c r="AL224" i="27"/>
  <c r="S224" i="27"/>
  <c r="Y224" i="27" s="1"/>
  <c r="BB224" i="27" s="1"/>
  <c r="R224" i="27"/>
  <c r="X224" i="27" s="1"/>
  <c r="Q224" i="27"/>
  <c r="W224" i="27" s="1"/>
  <c r="M224" i="27"/>
  <c r="BT224" i="27" s="1"/>
  <c r="L224" i="27"/>
  <c r="EN223" i="27"/>
  <c r="EO223" i="27" s="1"/>
  <c r="EL223" i="27"/>
  <c r="EM223" i="27" s="1"/>
  <c r="ED223" i="27"/>
  <c r="EE223" i="27" s="1"/>
  <c r="DQ223" i="27"/>
  <c r="DN223" i="27" s="1"/>
  <c r="BS223" i="27"/>
  <c r="AW223" i="27"/>
  <c r="AV223" i="27"/>
  <c r="AU223" i="27"/>
  <c r="AT223" i="27"/>
  <c r="AS223" i="27"/>
  <c r="AR223" i="27"/>
  <c r="AN223" i="27"/>
  <c r="AM223" i="27"/>
  <c r="AL223" i="27"/>
  <c r="S223" i="27"/>
  <c r="Y223" i="27" s="1"/>
  <c r="R223" i="27"/>
  <c r="X223" i="27" s="1"/>
  <c r="Q223" i="27"/>
  <c r="N223" i="27"/>
  <c r="M223" i="27"/>
  <c r="L223" i="27"/>
  <c r="EN222" i="27"/>
  <c r="EO222" i="27" s="1"/>
  <c r="EL222" i="27"/>
  <c r="EM222" i="27" s="1"/>
  <c r="ED222" i="27"/>
  <c r="EE222" i="27" s="1"/>
  <c r="DQ222" i="27"/>
  <c r="DN222" i="27" s="1"/>
  <c r="BS222" i="27"/>
  <c r="AW222" i="27"/>
  <c r="AV222" i="27"/>
  <c r="AU222" i="27"/>
  <c r="AT222" i="27"/>
  <c r="AS222" i="27"/>
  <c r="AR222" i="27"/>
  <c r="AN222" i="27"/>
  <c r="AM222" i="27"/>
  <c r="AL222" i="27"/>
  <c r="S222" i="27"/>
  <c r="Y222" i="27" s="1"/>
  <c r="R222" i="27"/>
  <c r="X222" i="27" s="1"/>
  <c r="AD222" i="27" s="1"/>
  <c r="BN222" i="27" s="1"/>
  <c r="Q222" i="27"/>
  <c r="N222" i="27"/>
  <c r="CG222" i="27" s="1"/>
  <c r="M222" i="27"/>
  <c r="L222" i="27"/>
  <c r="EN221" i="27"/>
  <c r="EO221" i="27" s="1"/>
  <c r="EL221" i="27"/>
  <c r="EM221" i="27" s="1"/>
  <c r="ED221" i="27"/>
  <c r="EE221" i="27" s="1"/>
  <c r="DQ221" i="27"/>
  <c r="DN221" i="27" s="1"/>
  <c r="BS221" i="27"/>
  <c r="AW221" i="27"/>
  <c r="AV221" i="27"/>
  <c r="AU221" i="27"/>
  <c r="AT221" i="27"/>
  <c r="AS221" i="27"/>
  <c r="AR221" i="27"/>
  <c r="AN221" i="27"/>
  <c r="AM221" i="27"/>
  <c r="AL221" i="27"/>
  <c r="S221" i="27"/>
  <c r="Y221" i="27" s="1"/>
  <c r="R221" i="27"/>
  <c r="X221" i="27" s="1"/>
  <c r="Q221" i="27"/>
  <c r="W221" i="27" s="1"/>
  <c r="N221" i="27"/>
  <c r="CG221" i="27" s="1"/>
  <c r="M221" i="27"/>
  <c r="L221" i="27"/>
  <c r="EN220" i="27"/>
  <c r="EO220" i="27" s="1"/>
  <c r="EL220" i="27"/>
  <c r="EM220" i="27" s="1"/>
  <c r="ED220" i="27"/>
  <c r="EE220" i="27" s="1"/>
  <c r="DQ220" i="27"/>
  <c r="DN220" i="27" s="1"/>
  <c r="BS220" i="27"/>
  <c r="AW220" i="27"/>
  <c r="AV220" i="27"/>
  <c r="AU220" i="27"/>
  <c r="AT220" i="27"/>
  <c r="AS220" i="27"/>
  <c r="AR220" i="27"/>
  <c r="AN220" i="27"/>
  <c r="AM220" i="27"/>
  <c r="AL220" i="27"/>
  <c r="S220" i="27"/>
  <c r="Y220" i="27" s="1"/>
  <c r="R220" i="27"/>
  <c r="X220" i="27" s="1"/>
  <c r="Q220" i="27"/>
  <c r="W220" i="27" s="1"/>
  <c r="AZ220" i="27" s="1"/>
  <c r="N220" i="27"/>
  <c r="M220" i="27"/>
  <c r="L220" i="27"/>
  <c r="EN219" i="27"/>
  <c r="EO219" i="27" s="1"/>
  <c r="EL219" i="27"/>
  <c r="EM219" i="27" s="1"/>
  <c r="ED219" i="27"/>
  <c r="EE219" i="27" s="1"/>
  <c r="DQ219" i="27"/>
  <c r="DN219" i="27" s="1"/>
  <c r="BS219" i="27"/>
  <c r="AW219" i="27"/>
  <c r="AV219" i="27"/>
  <c r="AU219" i="27"/>
  <c r="AT219" i="27"/>
  <c r="AS219" i="27"/>
  <c r="AR219" i="27"/>
  <c r="AN219" i="27"/>
  <c r="AM219" i="27"/>
  <c r="AL219" i="27"/>
  <c r="S219" i="27"/>
  <c r="Y219" i="27" s="1"/>
  <c r="R219" i="27"/>
  <c r="X219" i="27" s="1"/>
  <c r="Q219" i="27"/>
  <c r="N219" i="27"/>
  <c r="M219" i="27"/>
  <c r="L219" i="27"/>
  <c r="EN218" i="27"/>
  <c r="EO218" i="27" s="1"/>
  <c r="EL218" i="27"/>
  <c r="EM218" i="27" s="1"/>
  <c r="ED218" i="27"/>
  <c r="EE218" i="27" s="1"/>
  <c r="DQ218" i="27"/>
  <c r="DN218" i="27" s="1"/>
  <c r="BS218" i="27"/>
  <c r="AW218" i="27"/>
  <c r="AV218" i="27"/>
  <c r="AU218" i="27"/>
  <c r="AT218" i="27"/>
  <c r="AS218" i="27"/>
  <c r="AR218" i="27"/>
  <c r="AN218" i="27"/>
  <c r="AM218" i="27"/>
  <c r="AL218" i="27"/>
  <c r="S218" i="27"/>
  <c r="Y218" i="27" s="1"/>
  <c r="R218" i="27"/>
  <c r="X218" i="27" s="1"/>
  <c r="Q218" i="27"/>
  <c r="N218" i="27"/>
  <c r="M218" i="27"/>
  <c r="L218" i="27"/>
  <c r="EN217" i="27"/>
  <c r="EO217" i="27" s="1"/>
  <c r="EL217" i="27"/>
  <c r="EM217" i="27" s="1"/>
  <c r="ED217" i="27"/>
  <c r="EE217" i="27" s="1"/>
  <c r="DQ217" i="27"/>
  <c r="DN217" i="27" s="1"/>
  <c r="BS217" i="27"/>
  <c r="AW217" i="27"/>
  <c r="AV217" i="27"/>
  <c r="AU217" i="27"/>
  <c r="AT217" i="27"/>
  <c r="AS217" i="27"/>
  <c r="AR217" i="27"/>
  <c r="AN217" i="27"/>
  <c r="AM217" i="27"/>
  <c r="AL217" i="27"/>
  <c r="S217" i="27"/>
  <c r="Y217" i="27" s="1"/>
  <c r="R217" i="27"/>
  <c r="X217" i="27" s="1"/>
  <c r="BG217" i="27" s="1"/>
  <c r="Q217" i="27"/>
  <c r="W217" i="27" s="1"/>
  <c r="N217" i="27"/>
  <c r="CG217" i="27" s="1"/>
  <c r="M217" i="27"/>
  <c r="L217" i="27"/>
  <c r="EN216" i="27"/>
  <c r="EO216" i="27" s="1"/>
  <c r="EL216" i="27"/>
  <c r="EM216" i="27" s="1"/>
  <c r="ED216" i="27"/>
  <c r="EE216" i="27" s="1"/>
  <c r="DQ216" i="27"/>
  <c r="DN216" i="27" s="1"/>
  <c r="CG216" i="27"/>
  <c r="CF216" i="27"/>
  <c r="CE216" i="27"/>
  <c r="BS216" i="27"/>
  <c r="AW216" i="27"/>
  <c r="AV216" i="27"/>
  <c r="AU216" i="27"/>
  <c r="AT216" i="27"/>
  <c r="AS216" i="27"/>
  <c r="AR216" i="27"/>
  <c r="AN216" i="27"/>
  <c r="AM216" i="27"/>
  <c r="AL216" i="27"/>
  <c r="S216" i="27"/>
  <c r="Y216" i="27" s="1"/>
  <c r="R216" i="27"/>
  <c r="X216" i="27" s="1"/>
  <c r="Q216" i="27"/>
  <c r="W216" i="27" s="1"/>
  <c r="M216" i="27"/>
  <c r="L216" i="27"/>
  <c r="DH216" i="27" s="1"/>
  <c r="EN215" i="27"/>
  <c r="EO215" i="27" s="1"/>
  <c r="EL215" i="27"/>
  <c r="EM215" i="27" s="1"/>
  <c r="ED215" i="27"/>
  <c r="EE215" i="27" s="1"/>
  <c r="DQ215" i="27"/>
  <c r="DN215" i="27" s="1"/>
  <c r="BS215" i="27"/>
  <c r="AW215" i="27"/>
  <c r="AV215" i="27"/>
  <c r="AU215" i="27"/>
  <c r="AT215" i="27"/>
  <c r="AS215" i="27"/>
  <c r="AR215" i="27"/>
  <c r="AN215" i="27"/>
  <c r="AM215" i="27"/>
  <c r="AL215" i="27"/>
  <c r="S215" i="27"/>
  <c r="Y215" i="27" s="1"/>
  <c r="R215" i="27"/>
  <c r="X215" i="27" s="1"/>
  <c r="BG215" i="27" s="1"/>
  <c r="Q215" i="27"/>
  <c r="W215" i="27" s="1"/>
  <c r="N215" i="27"/>
  <c r="M215" i="27"/>
  <c r="L215" i="27"/>
  <c r="EN214" i="27"/>
  <c r="EO214" i="27" s="1"/>
  <c r="EL214" i="27"/>
  <c r="EM214" i="27" s="1"/>
  <c r="ED214" i="27"/>
  <c r="EE214" i="27" s="1"/>
  <c r="DQ214" i="27"/>
  <c r="DN214" i="27" s="1"/>
  <c r="BS214" i="27"/>
  <c r="AW214" i="27"/>
  <c r="AV214" i="27"/>
  <c r="AU214" i="27"/>
  <c r="AT214" i="27"/>
  <c r="AS214" i="27"/>
  <c r="AR214" i="27"/>
  <c r="AN214" i="27"/>
  <c r="AM214" i="27"/>
  <c r="AL214" i="27"/>
  <c r="S214" i="27"/>
  <c r="Y214" i="27" s="1"/>
  <c r="R214" i="27"/>
  <c r="X214" i="27" s="1"/>
  <c r="Q214" i="27"/>
  <c r="W214" i="27" s="1"/>
  <c r="BF214" i="27" s="1"/>
  <c r="N214" i="27"/>
  <c r="M214" i="27"/>
  <c r="L214" i="27"/>
  <c r="EN213" i="27"/>
  <c r="EO213" i="27" s="1"/>
  <c r="EL213" i="27"/>
  <c r="EM213" i="27" s="1"/>
  <c r="ED213" i="27"/>
  <c r="EE213" i="27" s="1"/>
  <c r="DQ213" i="27"/>
  <c r="DN213" i="27" s="1"/>
  <c r="BS213" i="27"/>
  <c r="AW213" i="27"/>
  <c r="AV213" i="27"/>
  <c r="AU213" i="27"/>
  <c r="AT213" i="27"/>
  <c r="AS213" i="27"/>
  <c r="AR213" i="27"/>
  <c r="AN213" i="27"/>
  <c r="AM213" i="27"/>
  <c r="AL213" i="27"/>
  <c r="S213" i="27"/>
  <c r="Y213" i="27" s="1"/>
  <c r="R213" i="27"/>
  <c r="X213" i="27" s="1"/>
  <c r="Q213" i="27"/>
  <c r="W213" i="27" s="1"/>
  <c r="N213" i="27"/>
  <c r="M213" i="27"/>
  <c r="L213" i="27"/>
  <c r="EN212" i="27"/>
  <c r="EO212" i="27" s="1"/>
  <c r="EL212" i="27"/>
  <c r="EM212" i="27" s="1"/>
  <c r="ED212" i="27"/>
  <c r="EE212" i="27" s="1"/>
  <c r="DQ212" i="27"/>
  <c r="DN212" i="27" s="1"/>
  <c r="BS212" i="27"/>
  <c r="AW212" i="27"/>
  <c r="AV212" i="27"/>
  <c r="AU212" i="27"/>
  <c r="AT212" i="27"/>
  <c r="AS212" i="27"/>
  <c r="AR212" i="27"/>
  <c r="AN212" i="27"/>
  <c r="AM212" i="27"/>
  <c r="AL212" i="27"/>
  <c r="S212" i="27"/>
  <c r="Y212" i="27" s="1"/>
  <c r="BH212" i="27" s="1"/>
  <c r="R212" i="27"/>
  <c r="X212" i="27" s="1"/>
  <c r="BG212" i="27" s="1"/>
  <c r="Q212" i="27"/>
  <c r="N212" i="27"/>
  <c r="M212" i="27"/>
  <c r="L212" i="27"/>
  <c r="EN211" i="27"/>
  <c r="EO211" i="27" s="1"/>
  <c r="EL211" i="27"/>
  <c r="EM211" i="27" s="1"/>
  <c r="ED211" i="27"/>
  <c r="EE211" i="27" s="1"/>
  <c r="DQ211" i="27"/>
  <c r="DN211" i="27" s="1"/>
  <c r="BS211" i="27"/>
  <c r="AW211" i="27"/>
  <c r="AV211" i="27"/>
  <c r="AU211" i="27"/>
  <c r="AT211" i="27"/>
  <c r="AS211" i="27"/>
  <c r="AR211" i="27"/>
  <c r="AN211" i="27"/>
  <c r="AM211" i="27"/>
  <c r="AL211" i="27"/>
  <c r="S211" i="27"/>
  <c r="Y211" i="27" s="1"/>
  <c r="R211" i="27"/>
  <c r="X211" i="27" s="1"/>
  <c r="BG211" i="27" s="1"/>
  <c r="Q211" i="27"/>
  <c r="W211" i="27" s="1"/>
  <c r="N211" i="27"/>
  <c r="CG211" i="27" s="1"/>
  <c r="M211" i="27"/>
  <c r="L211" i="27"/>
  <c r="DQ210" i="27"/>
  <c r="DN210" i="27" s="1"/>
  <c r="BS210" i="27"/>
  <c r="AW210" i="27"/>
  <c r="AV210" i="27"/>
  <c r="AU210" i="27"/>
  <c r="AT210" i="27"/>
  <c r="AS210" i="27"/>
  <c r="AR210" i="27"/>
  <c r="AN210" i="27"/>
  <c r="AM210" i="27"/>
  <c r="AL210" i="27"/>
  <c r="S210" i="27"/>
  <c r="Y210" i="27" s="1"/>
  <c r="BH210" i="27" s="1"/>
  <c r="R210" i="27"/>
  <c r="X210" i="27" s="1"/>
  <c r="BG210" i="27" s="1"/>
  <c r="Q210" i="27"/>
  <c r="N210" i="27"/>
  <c r="CG210" i="27" s="1"/>
  <c r="M210" i="27"/>
  <c r="L210" i="27"/>
  <c r="EN209" i="27"/>
  <c r="EO209" i="27" s="1"/>
  <c r="EL209" i="27"/>
  <c r="EM209" i="27" s="1"/>
  <c r="ED209" i="27"/>
  <c r="EE209" i="27" s="1"/>
  <c r="DQ209" i="27"/>
  <c r="DN209" i="27" s="1"/>
  <c r="BS209" i="27"/>
  <c r="AW209" i="27"/>
  <c r="AV209" i="27"/>
  <c r="AU209" i="27"/>
  <c r="AT209" i="27"/>
  <c r="AS209" i="27"/>
  <c r="AR209" i="27"/>
  <c r="AN209" i="27"/>
  <c r="AM209" i="27"/>
  <c r="AL209" i="27"/>
  <c r="S209" i="27"/>
  <c r="Y209" i="27" s="1"/>
  <c r="R209" i="27"/>
  <c r="X209" i="27" s="1"/>
  <c r="BG209" i="27" s="1"/>
  <c r="Q209" i="27"/>
  <c r="W209" i="27" s="1"/>
  <c r="N209" i="27"/>
  <c r="CG209" i="27" s="1"/>
  <c r="M209" i="27"/>
  <c r="L209" i="27"/>
  <c r="EN208" i="27"/>
  <c r="EO208" i="27" s="1"/>
  <c r="EL208" i="27"/>
  <c r="EM208" i="27" s="1"/>
  <c r="ED208" i="27"/>
  <c r="EE208" i="27" s="1"/>
  <c r="DQ208" i="27"/>
  <c r="DN208" i="27" s="1"/>
  <c r="BS208" i="27"/>
  <c r="AW208" i="27"/>
  <c r="AV208" i="27"/>
  <c r="AU208" i="27"/>
  <c r="AT208" i="27"/>
  <c r="AS208" i="27"/>
  <c r="AR208" i="27"/>
  <c r="AN208" i="27"/>
  <c r="AM208" i="27"/>
  <c r="AL208" i="27"/>
  <c r="S208" i="27"/>
  <c r="Y208" i="27" s="1"/>
  <c r="R208" i="27"/>
  <c r="X208" i="27" s="1"/>
  <c r="Q208" i="27"/>
  <c r="W208" i="27" s="1"/>
  <c r="BF208" i="27" s="1"/>
  <c r="N208" i="27"/>
  <c r="M208" i="27"/>
  <c r="L208" i="27"/>
  <c r="EN207" i="27"/>
  <c r="EO207" i="27" s="1"/>
  <c r="EL207" i="27"/>
  <c r="EM207" i="27" s="1"/>
  <c r="ED207" i="27"/>
  <c r="EE207" i="27" s="1"/>
  <c r="DQ207" i="27"/>
  <c r="DN207" i="27" s="1"/>
  <c r="BS207" i="27"/>
  <c r="AW207" i="27"/>
  <c r="AV207" i="27"/>
  <c r="AU207" i="27"/>
  <c r="AT207" i="27"/>
  <c r="AS207" i="27"/>
  <c r="AR207" i="27"/>
  <c r="AN207" i="27"/>
  <c r="AM207" i="27"/>
  <c r="AL207" i="27"/>
  <c r="S207" i="27"/>
  <c r="Y207" i="27" s="1"/>
  <c r="R207" i="27"/>
  <c r="X207" i="27" s="1"/>
  <c r="Q207" i="27"/>
  <c r="W207" i="27" s="1"/>
  <c r="N207" i="27"/>
  <c r="M207" i="27"/>
  <c r="L207" i="27"/>
  <c r="EN206" i="27"/>
  <c r="EO206" i="27" s="1"/>
  <c r="EL206" i="27"/>
  <c r="EM206" i="27" s="1"/>
  <c r="ED206" i="27"/>
  <c r="EE206" i="27" s="1"/>
  <c r="DQ206" i="27"/>
  <c r="DN206" i="27" s="1"/>
  <c r="BS206" i="27"/>
  <c r="AW206" i="27"/>
  <c r="AV206" i="27"/>
  <c r="AU206" i="27"/>
  <c r="AT206" i="27"/>
  <c r="AS206" i="27"/>
  <c r="AR206" i="27"/>
  <c r="AN206" i="27"/>
  <c r="AM206" i="27"/>
  <c r="AL206" i="27"/>
  <c r="S206" i="27"/>
  <c r="Y206" i="27" s="1"/>
  <c r="BH206" i="27" s="1"/>
  <c r="R206" i="27"/>
  <c r="X206" i="27" s="1"/>
  <c r="Q206" i="27"/>
  <c r="N206" i="27"/>
  <c r="M206" i="27"/>
  <c r="L206" i="27"/>
  <c r="EN205" i="27"/>
  <c r="EO205" i="27" s="1"/>
  <c r="EL205" i="27"/>
  <c r="EM205" i="27" s="1"/>
  <c r="ED205" i="27"/>
  <c r="EE205" i="27" s="1"/>
  <c r="DQ205" i="27"/>
  <c r="DN205" i="27" s="1"/>
  <c r="BS205" i="27"/>
  <c r="AW205" i="27"/>
  <c r="AV205" i="27"/>
  <c r="AU205" i="27"/>
  <c r="AT205" i="27"/>
  <c r="AS205" i="27"/>
  <c r="AR205" i="27"/>
  <c r="AN205" i="27"/>
  <c r="AM205" i="27"/>
  <c r="AL205" i="27"/>
  <c r="S205" i="27"/>
  <c r="Y205" i="27" s="1"/>
  <c r="R205" i="27"/>
  <c r="X205" i="27" s="1"/>
  <c r="BG205" i="27" s="1"/>
  <c r="Q205" i="27"/>
  <c r="W205" i="27" s="1"/>
  <c r="N205" i="27"/>
  <c r="M205" i="27"/>
  <c r="L205" i="27"/>
  <c r="EN204" i="27"/>
  <c r="EO204" i="27" s="1"/>
  <c r="EL204" i="27"/>
  <c r="EM204" i="27" s="1"/>
  <c r="ED204" i="27"/>
  <c r="EE204" i="27" s="1"/>
  <c r="DQ204" i="27"/>
  <c r="DN204" i="27" s="1"/>
  <c r="BS204" i="27"/>
  <c r="AW204" i="27"/>
  <c r="AV204" i="27"/>
  <c r="AU204" i="27"/>
  <c r="AT204" i="27"/>
  <c r="AS204" i="27"/>
  <c r="AR204" i="27"/>
  <c r="AN204" i="27"/>
  <c r="AM204" i="27"/>
  <c r="AL204" i="27"/>
  <c r="S204" i="27"/>
  <c r="Y204" i="27" s="1"/>
  <c r="R204" i="27"/>
  <c r="X204" i="27" s="1"/>
  <c r="Q204" i="27"/>
  <c r="W204" i="27" s="1"/>
  <c r="BF204" i="27" s="1"/>
  <c r="N204" i="27"/>
  <c r="M204" i="27"/>
  <c r="L204" i="27"/>
  <c r="EN203" i="27"/>
  <c r="EO203" i="27" s="1"/>
  <c r="EL203" i="27"/>
  <c r="EM203" i="27" s="1"/>
  <c r="ED203" i="27"/>
  <c r="EE203" i="27" s="1"/>
  <c r="DQ203" i="27"/>
  <c r="DN203" i="27" s="1"/>
  <c r="BS203" i="27"/>
  <c r="AW203" i="27"/>
  <c r="AV203" i="27"/>
  <c r="AU203" i="27"/>
  <c r="AT203" i="27"/>
  <c r="AS203" i="27"/>
  <c r="AR203" i="27"/>
  <c r="AN203" i="27"/>
  <c r="AM203" i="27"/>
  <c r="AL203" i="27"/>
  <c r="S203" i="27"/>
  <c r="Y203" i="27" s="1"/>
  <c r="R203" i="27"/>
  <c r="X203" i="27" s="1"/>
  <c r="Q203" i="27"/>
  <c r="W203" i="27" s="1"/>
  <c r="N203" i="27"/>
  <c r="M203" i="27"/>
  <c r="L203" i="27"/>
  <c r="EN202" i="27"/>
  <c r="EO202" i="27" s="1"/>
  <c r="EL202" i="27"/>
  <c r="EM202" i="27" s="1"/>
  <c r="ED202" i="27"/>
  <c r="EE202" i="27" s="1"/>
  <c r="DQ202" i="27"/>
  <c r="DN202" i="27" s="1"/>
  <c r="BS202" i="27"/>
  <c r="AW202" i="27"/>
  <c r="AV202" i="27"/>
  <c r="AU202" i="27"/>
  <c r="AT202" i="27"/>
  <c r="AS202" i="27"/>
  <c r="AR202" i="27"/>
  <c r="AN202" i="27"/>
  <c r="AM202" i="27"/>
  <c r="AL202" i="27"/>
  <c r="S202" i="27"/>
  <c r="Y202" i="27" s="1"/>
  <c r="BH202" i="27" s="1"/>
  <c r="R202" i="27"/>
  <c r="X202" i="27" s="1"/>
  <c r="Q202" i="27"/>
  <c r="N202" i="27"/>
  <c r="M202" i="27"/>
  <c r="L202" i="27"/>
  <c r="EN201" i="27"/>
  <c r="EO201" i="27" s="1"/>
  <c r="EL201" i="27"/>
  <c r="EM201" i="27" s="1"/>
  <c r="ED201" i="27"/>
  <c r="EE201" i="27" s="1"/>
  <c r="DQ201" i="27"/>
  <c r="DN201" i="27" s="1"/>
  <c r="BS201" i="27"/>
  <c r="AW201" i="27"/>
  <c r="AV201" i="27"/>
  <c r="AU201" i="27"/>
  <c r="AT201" i="27"/>
  <c r="AS201" i="27"/>
  <c r="AR201" i="27"/>
  <c r="AN201" i="27"/>
  <c r="AM201" i="27"/>
  <c r="AL201" i="27"/>
  <c r="S201" i="27"/>
  <c r="Y201" i="27" s="1"/>
  <c r="R201" i="27"/>
  <c r="X201" i="27" s="1"/>
  <c r="BG201" i="27" s="1"/>
  <c r="Q201" i="27"/>
  <c r="W201" i="27" s="1"/>
  <c r="N201" i="27"/>
  <c r="CG201" i="27" s="1"/>
  <c r="M201" i="27"/>
  <c r="L201" i="27"/>
  <c r="EN200" i="27"/>
  <c r="EO200" i="27" s="1"/>
  <c r="EL200" i="27"/>
  <c r="EM200" i="27" s="1"/>
  <c r="ED200" i="27"/>
  <c r="EE200" i="27" s="1"/>
  <c r="DQ200" i="27"/>
  <c r="DN200" i="27" s="1"/>
  <c r="CG200" i="27"/>
  <c r="CF200" i="27"/>
  <c r="CE200" i="27"/>
  <c r="BS200" i="27"/>
  <c r="AW200" i="27"/>
  <c r="AV200" i="27"/>
  <c r="AU200" i="27"/>
  <c r="AT200" i="27"/>
  <c r="AS200" i="27"/>
  <c r="AR200" i="27"/>
  <c r="AN200" i="27"/>
  <c r="AM200" i="27"/>
  <c r="AL200" i="27"/>
  <c r="S200" i="27"/>
  <c r="Y200" i="27" s="1"/>
  <c r="R200" i="27"/>
  <c r="X200" i="27" s="1"/>
  <c r="Q200" i="27"/>
  <c r="W200" i="27" s="1"/>
  <c r="M200" i="27"/>
  <c r="L200" i="27"/>
  <c r="DH200" i="27" s="1"/>
  <c r="EN199" i="27"/>
  <c r="EO199" i="27" s="1"/>
  <c r="EL199" i="27"/>
  <c r="EM199" i="27" s="1"/>
  <c r="ED199" i="27"/>
  <c r="EE199" i="27" s="1"/>
  <c r="DQ199" i="27"/>
  <c r="DN199" i="27" s="1"/>
  <c r="BS199" i="27"/>
  <c r="AW199" i="27"/>
  <c r="AV199" i="27"/>
  <c r="AU199" i="27"/>
  <c r="AT199" i="27"/>
  <c r="AS199" i="27"/>
  <c r="AR199" i="27"/>
  <c r="AN199" i="27"/>
  <c r="AM199" i="27"/>
  <c r="AL199" i="27"/>
  <c r="S199" i="27"/>
  <c r="Y199" i="27" s="1"/>
  <c r="R199" i="27"/>
  <c r="X199" i="27" s="1"/>
  <c r="BG199" i="27" s="1"/>
  <c r="Q199" i="27"/>
  <c r="N199" i="27"/>
  <c r="CG199" i="27" s="1"/>
  <c r="M199" i="27"/>
  <c r="L199" i="27"/>
  <c r="EN198" i="27"/>
  <c r="EO198" i="27" s="1"/>
  <c r="EL198" i="27"/>
  <c r="EM198" i="27" s="1"/>
  <c r="ED198" i="27"/>
  <c r="EE198" i="27" s="1"/>
  <c r="DQ198" i="27"/>
  <c r="DN198" i="27" s="1"/>
  <c r="BS198" i="27"/>
  <c r="AW198" i="27"/>
  <c r="AV198" i="27"/>
  <c r="AU198" i="27"/>
  <c r="AT198" i="27"/>
  <c r="AS198" i="27"/>
  <c r="AR198" i="27"/>
  <c r="AN198" i="27"/>
  <c r="AM198" i="27"/>
  <c r="AL198" i="27"/>
  <c r="S198" i="27"/>
  <c r="Y198" i="27" s="1"/>
  <c r="R198" i="27"/>
  <c r="X198" i="27" s="1"/>
  <c r="Q198" i="27"/>
  <c r="W198" i="27" s="1"/>
  <c r="BF198" i="27" s="1"/>
  <c r="N198" i="27"/>
  <c r="M198" i="27"/>
  <c r="L198" i="27"/>
  <c r="EN197" i="27"/>
  <c r="EO197" i="27" s="1"/>
  <c r="EL197" i="27"/>
  <c r="EM197" i="27" s="1"/>
  <c r="ED197" i="27"/>
  <c r="EE197" i="27" s="1"/>
  <c r="DQ197" i="27"/>
  <c r="DN197" i="27" s="1"/>
  <c r="BS197" i="27"/>
  <c r="AW197" i="27"/>
  <c r="AV197" i="27"/>
  <c r="AU197" i="27"/>
  <c r="AT197" i="27"/>
  <c r="AS197" i="27"/>
  <c r="AR197" i="27"/>
  <c r="AN197" i="27"/>
  <c r="AM197" i="27"/>
  <c r="AL197" i="27"/>
  <c r="S197" i="27"/>
  <c r="Y197" i="27" s="1"/>
  <c r="R197" i="27"/>
  <c r="X197" i="27" s="1"/>
  <c r="Q197" i="27"/>
  <c r="W197" i="27" s="1"/>
  <c r="N197" i="27"/>
  <c r="M197" i="27"/>
  <c r="L197" i="27"/>
  <c r="EN196" i="27"/>
  <c r="EO196" i="27" s="1"/>
  <c r="EL196" i="27"/>
  <c r="EM196" i="27" s="1"/>
  <c r="ED196" i="27"/>
  <c r="EE196" i="27" s="1"/>
  <c r="DQ196" i="27"/>
  <c r="DN196" i="27" s="1"/>
  <c r="BS196" i="27"/>
  <c r="AW196" i="27"/>
  <c r="AV196" i="27"/>
  <c r="AU196" i="27"/>
  <c r="AT196" i="27"/>
  <c r="AS196" i="27"/>
  <c r="AR196" i="27"/>
  <c r="AN196" i="27"/>
  <c r="AM196" i="27"/>
  <c r="AL196" i="27"/>
  <c r="S196" i="27"/>
  <c r="Y196" i="27" s="1"/>
  <c r="BH196" i="27" s="1"/>
  <c r="R196" i="27"/>
  <c r="Q196" i="27"/>
  <c r="N196" i="27"/>
  <c r="M196" i="27"/>
  <c r="L196" i="27"/>
  <c r="EN195" i="27"/>
  <c r="EO195" i="27" s="1"/>
  <c r="EL195" i="27"/>
  <c r="EM195" i="27" s="1"/>
  <c r="ED195" i="27"/>
  <c r="EE195" i="27" s="1"/>
  <c r="DQ195" i="27"/>
  <c r="DN195" i="27" s="1"/>
  <c r="BS195" i="27"/>
  <c r="AW195" i="27"/>
  <c r="AV195" i="27"/>
  <c r="AU195" i="27"/>
  <c r="AT195" i="27"/>
  <c r="AS195" i="27"/>
  <c r="AR195" i="27"/>
  <c r="AN195" i="27"/>
  <c r="AM195" i="27"/>
  <c r="AL195" i="27"/>
  <c r="S195" i="27"/>
  <c r="Y195" i="27" s="1"/>
  <c r="R195" i="27"/>
  <c r="X195" i="27" s="1"/>
  <c r="BG195" i="27" s="1"/>
  <c r="Q195" i="27"/>
  <c r="W195" i="27" s="1"/>
  <c r="N195" i="27"/>
  <c r="M195" i="27"/>
  <c r="L195" i="27"/>
  <c r="EN194" i="27"/>
  <c r="EO194" i="27" s="1"/>
  <c r="EL194" i="27"/>
  <c r="EM194" i="27" s="1"/>
  <c r="ED194" i="27"/>
  <c r="EE194" i="27" s="1"/>
  <c r="DQ194" i="27"/>
  <c r="DN194" i="27" s="1"/>
  <c r="BS194" i="27"/>
  <c r="AW194" i="27"/>
  <c r="AV194" i="27"/>
  <c r="AU194" i="27"/>
  <c r="AT194" i="27"/>
  <c r="AS194" i="27"/>
  <c r="AR194" i="27"/>
  <c r="AN194" i="27"/>
  <c r="AM194" i="27"/>
  <c r="AL194" i="27"/>
  <c r="S194" i="27"/>
  <c r="Y194" i="27" s="1"/>
  <c r="R194" i="27"/>
  <c r="X194" i="27" s="1"/>
  <c r="Q194" i="27"/>
  <c r="W194" i="27" s="1"/>
  <c r="BF194" i="27" s="1"/>
  <c r="N194" i="27"/>
  <c r="M194" i="27"/>
  <c r="L194" i="27"/>
  <c r="EN193" i="27"/>
  <c r="EO193" i="27" s="1"/>
  <c r="EL193" i="27"/>
  <c r="EM193" i="27" s="1"/>
  <c r="ED193" i="27"/>
  <c r="EE193" i="27" s="1"/>
  <c r="DQ193" i="27"/>
  <c r="DN193" i="27" s="1"/>
  <c r="BS193" i="27"/>
  <c r="AW193" i="27"/>
  <c r="AV193" i="27"/>
  <c r="AU193" i="27"/>
  <c r="AT193" i="27"/>
  <c r="AS193" i="27"/>
  <c r="AR193" i="27"/>
  <c r="AN193" i="27"/>
  <c r="AM193" i="27"/>
  <c r="AL193" i="27"/>
  <c r="S193" i="27"/>
  <c r="Y193" i="27" s="1"/>
  <c r="R193" i="27"/>
  <c r="X193" i="27" s="1"/>
  <c r="Q193" i="27"/>
  <c r="W193" i="27" s="1"/>
  <c r="N193" i="27"/>
  <c r="M193" i="27"/>
  <c r="L193" i="27"/>
  <c r="EN192" i="27"/>
  <c r="EO192" i="27" s="1"/>
  <c r="EL192" i="27"/>
  <c r="EM192" i="27" s="1"/>
  <c r="ED192" i="27"/>
  <c r="EE192" i="27" s="1"/>
  <c r="DQ192" i="27"/>
  <c r="DN192" i="27" s="1"/>
  <c r="BS192" i="27"/>
  <c r="AW192" i="27"/>
  <c r="AV192" i="27"/>
  <c r="AU192" i="27"/>
  <c r="AT192" i="27"/>
  <c r="AS192" i="27"/>
  <c r="AR192" i="27"/>
  <c r="AN192" i="27"/>
  <c r="AM192" i="27"/>
  <c r="AL192" i="27"/>
  <c r="S192" i="27"/>
  <c r="Y192" i="27" s="1"/>
  <c r="BH192" i="27" s="1"/>
  <c r="R192" i="27"/>
  <c r="X192" i="27" s="1"/>
  <c r="Q192" i="27"/>
  <c r="N192" i="27"/>
  <c r="M192" i="27"/>
  <c r="L192" i="27"/>
  <c r="EN191" i="27"/>
  <c r="EO191" i="27" s="1"/>
  <c r="EL191" i="27"/>
  <c r="EM191" i="27" s="1"/>
  <c r="ED191" i="27"/>
  <c r="EE191" i="27" s="1"/>
  <c r="DQ191" i="27"/>
  <c r="DN191" i="27" s="1"/>
  <c r="BS191" i="27"/>
  <c r="AW191" i="27"/>
  <c r="AV191" i="27"/>
  <c r="AU191" i="27"/>
  <c r="AT191" i="27"/>
  <c r="AS191" i="27"/>
  <c r="AR191" i="27"/>
  <c r="AN191" i="27"/>
  <c r="AM191" i="27"/>
  <c r="AL191" i="27"/>
  <c r="S191" i="27"/>
  <c r="Y191" i="27" s="1"/>
  <c r="R191" i="27"/>
  <c r="X191" i="27" s="1"/>
  <c r="BG191" i="27" s="1"/>
  <c r="Q191" i="27"/>
  <c r="W191" i="27" s="1"/>
  <c r="N191" i="27"/>
  <c r="M191" i="27"/>
  <c r="L191" i="27"/>
  <c r="EN190" i="27"/>
  <c r="EO190" i="27" s="1"/>
  <c r="EL190" i="27"/>
  <c r="EM190" i="27" s="1"/>
  <c r="ED190" i="27"/>
  <c r="EE190" i="27" s="1"/>
  <c r="DQ190" i="27"/>
  <c r="DN190" i="27" s="1"/>
  <c r="BS190" i="27"/>
  <c r="AW190" i="27"/>
  <c r="AV190" i="27"/>
  <c r="AU190" i="27"/>
  <c r="AT190" i="27"/>
  <c r="AS190" i="27"/>
  <c r="AR190" i="27"/>
  <c r="AN190" i="27"/>
  <c r="AM190" i="27"/>
  <c r="AL190" i="27"/>
  <c r="S190" i="27"/>
  <c r="Y190" i="27" s="1"/>
  <c r="R190" i="27"/>
  <c r="X190" i="27" s="1"/>
  <c r="Q190" i="27"/>
  <c r="W190" i="27" s="1"/>
  <c r="BF190" i="27" s="1"/>
  <c r="N190" i="27"/>
  <c r="M190" i="27"/>
  <c r="L190" i="27"/>
  <c r="EN189" i="27"/>
  <c r="EO189" i="27" s="1"/>
  <c r="EL189" i="27"/>
  <c r="EM189" i="27" s="1"/>
  <c r="ED189" i="27"/>
  <c r="EE189" i="27" s="1"/>
  <c r="DQ189" i="27"/>
  <c r="DN189" i="27" s="1"/>
  <c r="BS189" i="27"/>
  <c r="AW189" i="27"/>
  <c r="AV189" i="27"/>
  <c r="AU189" i="27"/>
  <c r="AT189" i="27"/>
  <c r="AS189" i="27"/>
  <c r="AR189" i="27"/>
  <c r="AN189" i="27"/>
  <c r="AM189" i="27"/>
  <c r="AL189" i="27"/>
  <c r="S189" i="27"/>
  <c r="Y189" i="27" s="1"/>
  <c r="R189" i="27"/>
  <c r="X189" i="27" s="1"/>
  <c r="Q189" i="27"/>
  <c r="W189" i="27" s="1"/>
  <c r="N189" i="27"/>
  <c r="M189" i="27"/>
  <c r="L189" i="27"/>
  <c r="EN188" i="27"/>
  <c r="EO188" i="27" s="1"/>
  <c r="EL188" i="27"/>
  <c r="EM188" i="27" s="1"/>
  <c r="ED188" i="27"/>
  <c r="EE188" i="27" s="1"/>
  <c r="DQ188" i="27"/>
  <c r="DN188" i="27" s="1"/>
  <c r="BS188" i="27"/>
  <c r="AW188" i="27"/>
  <c r="AV188" i="27"/>
  <c r="AU188" i="27"/>
  <c r="AT188" i="27"/>
  <c r="AS188" i="27"/>
  <c r="AR188" i="27"/>
  <c r="AN188" i="27"/>
  <c r="AM188" i="27"/>
  <c r="AL188" i="27"/>
  <c r="S188" i="27"/>
  <c r="Y188" i="27" s="1"/>
  <c r="BH188" i="27" s="1"/>
  <c r="R188" i="27"/>
  <c r="X188" i="27" s="1"/>
  <c r="BA188" i="27" s="1"/>
  <c r="Q188" i="27"/>
  <c r="N188" i="27"/>
  <c r="M188" i="27"/>
  <c r="L188" i="27"/>
  <c r="EN187" i="27"/>
  <c r="EO187" i="27" s="1"/>
  <c r="EL187" i="27"/>
  <c r="EM187" i="27" s="1"/>
  <c r="ED187" i="27"/>
  <c r="EE187" i="27" s="1"/>
  <c r="DQ187" i="27"/>
  <c r="DN187" i="27" s="1"/>
  <c r="BS187" i="27"/>
  <c r="AW187" i="27"/>
  <c r="AV187" i="27"/>
  <c r="AU187" i="27"/>
  <c r="AT187" i="27"/>
  <c r="AS187" i="27"/>
  <c r="AR187" i="27"/>
  <c r="AN187" i="27"/>
  <c r="AM187" i="27"/>
  <c r="AL187" i="27"/>
  <c r="S187" i="27"/>
  <c r="Y187" i="27" s="1"/>
  <c r="R187" i="27"/>
  <c r="X187" i="27" s="1"/>
  <c r="BG187" i="27" s="1"/>
  <c r="Q187" i="27"/>
  <c r="W187" i="27" s="1"/>
  <c r="N187" i="27"/>
  <c r="M187" i="27"/>
  <c r="L187" i="27"/>
  <c r="EN186" i="27"/>
  <c r="EO186" i="27" s="1"/>
  <c r="EL186" i="27"/>
  <c r="EM186" i="27" s="1"/>
  <c r="ED186" i="27"/>
  <c r="EE186" i="27" s="1"/>
  <c r="DQ186" i="27"/>
  <c r="DN186" i="27" s="1"/>
  <c r="BS186" i="27"/>
  <c r="AW186" i="27"/>
  <c r="AV186" i="27"/>
  <c r="AU186" i="27"/>
  <c r="AT186" i="27"/>
  <c r="AS186" i="27"/>
  <c r="AR186" i="27"/>
  <c r="AN186" i="27"/>
  <c r="AM186" i="27"/>
  <c r="AL186" i="27"/>
  <c r="S186" i="27"/>
  <c r="Y186" i="27" s="1"/>
  <c r="R186" i="27"/>
  <c r="X186" i="27" s="1"/>
  <c r="Q186" i="27"/>
  <c r="W186" i="27" s="1"/>
  <c r="BF186" i="27" s="1"/>
  <c r="N186" i="27"/>
  <c r="M186" i="27"/>
  <c r="L186" i="27"/>
  <c r="EN185" i="27"/>
  <c r="EO185" i="27" s="1"/>
  <c r="EL185" i="27"/>
  <c r="EM185" i="27" s="1"/>
  <c r="ED185" i="27"/>
  <c r="EE185" i="27" s="1"/>
  <c r="DQ185" i="27"/>
  <c r="DN185" i="27" s="1"/>
  <c r="BS185" i="27"/>
  <c r="AW185" i="27"/>
  <c r="AV185" i="27"/>
  <c r="AU185" i="27"/>
  <c r="AT185" i="27"/>
  <c r="AS185" i="27"/>
  <c r="AR185" i="27"/>
  <c r="AN185" i="27"/>
  <c r="AM185" i="27"/>
  <c r="AL185" i="27"/>
  <c r="S185" i="27"/>
  <c r="Y185" i="27" s="1"/>
  <c r="R185" i="27"/>
  <c r="X185" i="27" s="1"/>
  <c r="Q185" i="27"/>
  <c r="W185" i="27" s="1"/>
  <c r="N185" i="27"/>
  <c r="M185" i="27"/>
  <c r="L185" i="27"/>
  <c r="EN184" i="27"/>
  <c r="EO184" i="27" s="1"/>
  <c r="EL184" i="27"/>
  <c r="EM184" i="27" s="1"/>
  <c r="ED184" i="27"/>
  <c r="EE184" i="27" s="1"/>
  <c r="DQ184" i="27"/>
  <c r="DN184" i="27" s="1"/>
  <c r="BS184" i="27"/>
  <c r="AW184" i="27"/>
  <c r="AV184" i="27"/>
  <c r="AU184" i="27"/>
  <c r="AT184" i="27"/>
  <c r="AS184" i="27"/>
  <c r="AR184" i="27"/>
  <c r="AN184" i="27"/>
  <c r="AM184" i="27"/>
  <c r="AL184" i="27"/>
  <c r="S184" i="27"/>
  <c r="Y184" i="27" s="1"/>
  <c r="BH184" i="27" s="1"/>
  <c r="R184" i="27"/>
  <c r="X184" i="27" s="1"/>
  <c r="Q184" i="27"/>
  <c r="N184" i="27"/>
  <c r="M184" i="27"/>
  <c r="L184" i="27"/>
  <c r="EN183" i="27"/>
  <c r="EO183" i="27" s="1"/>
  <c r="EL183" i="27"/>
  <c r="EM183" i="27" s="1"/>
  <c r="ED183" i="27"/>
  <c r="EE183" i="27" s="1"/>
  <c r="DQ183" i="27"/>
  <c r="DN183" i="27" s="1"/>
  <c r="BS183" i="27"/>
  <c r="AW183" i="27"/>
  <c r="AV183" i="27"/>
  <c r="AU183" i="27"/>
  <c r="AT183" i="27"/>
  <c r="AS183" i="27"/>
  <c r="AR183" i="27"/>
  <c r="AN183" i="27"/>
  <c r="AM183" i="27"/>
  <c r="AL183" i="27"/>
  <c r="S183" i="27"/>
  <c r="Y183" i="27" s="1"/>
  <c r="R183" i="27"/>
  <c r="X183" i="27" s="1"/>
  <c r="BG183" i="27" s="1"/>
  <c r="Q183" i="27"/>
  <c r="W183" i="27" s="1"/>
  <c r="N183" i="27"/>
  <c r="M183" i="27"/>
  <c r="L183" i="27"/>
  <c r="EN182" i="27"/>
  <c r="EO182" i="27" s="1"/>
  <c r="EL182" i="27"/>
  <c r="EM182" i="27" s="1"/>
  <c r="ED182" i="27"/>
  <c r="EE182" i="27" s="1"/>
  <c r="DQ182" i="27"/>
  <c r="DN182" i="27" s="1"/>
  <c r="BS182" i="27"/>
  <c r="AW182" i="27"/>
  <c r="AV182" i="27"/>
  <c r="AU182" i="27"/>
  <c r="AT182" i="27"/>
  <c r="AS182" i="27"/>
  <c r="AR182" i="27"/>
  <c r="AN182" i="27"/>
  <c r="AM182" i="27"/>
  <c r="AL182" i="27"/>
  <c r="S182" i="27"/>
  <c r="Y182" i="27" s="1"/>
  <c r="R182" i="27"/>
  <c r="X182" i="27" s="1"/>
  <c r="Q182" i="27"/>
  <c r="W182" i="27" s="1"/>
  <c r="BF182" i="27" s="1"/>
  <c r="N182" i="27"/>
  <c r="M182" i="27"/>
  <c r="L182" i="27"/>
  <c r="EN181" i="27"/>
  <c r="EO181" i="27" s="1"/>
  <c r="EL181" i="27"/>
  <c r="EM181" i="27" s="1"/>
  <c r="ED181" i="27"/>
  <c r="EE181" i="27" s="1"/>
  <c r="DQ181" i="27"/>
  <c r="DN181" i="27" s="1"/>
  <c r="BS181" i="27"/>
  <c r="AW181" i="27"/>
  <c r="AV181" i="27"/>
  <c r="AU181" i="27"/>
  <c r="AT181" i="27"/>
  <c r="AS181" i="27"/>
  <c r="AR181" i="27"/>
  <c r="AN181" i="27"/>
  <c r="AM181" i="27"/>
  <c r="AL181" i="27"/>
  <c r="S181" i="27"/>
  <c r="Y181" i="27" s="1"/>
  <c r="R181" i="27"/>
  <c r="X181" i="27" s="1"/>
  <c r="Q181" i="27"/>
  <c r="W181" i="27" s="1"/>
  <c r="N181" i="27"/>
  <c r="M181" i="27"/>
  <c r="L181" i="27"/>
  <c r="EN180" i="27"/>
  <c r="EO180" i="27" s="1"/>
  <c r="EL180" i="27"/>
  <c r="EM180" i="27" s="1"/>
  <c r="ED180" i="27"/>
  <c r="EE180" i="27" s="1"/>
  <c r="DQ180" i="27"/>
  <c r="DN180" i="27" s="1"/>
  <c r="BS180" i="27"/>
  <c r="AW180" i="27"/>
  <c r="AV180" i="27"/>
  <c r="AU180" i="27"/>
  <c r="AT180" i="27"/>
  <c r="AS180" i="27"/>
  <c r="AR180" i="27"/>
  <c r="AN180" i="27"/>
  <c r="AM180" i="27"/>
  <c r="AL180" i="27"/>
  <c r="S180" i="27"/>
  <c r="Y180" i="27" s="1"/>
  <c r="BH180" i="27" s="1"/>
  <c r="R180" i="27"/>
  <c r="X180" i="27" s="1"/>
  <c r="Q180" i="27"/>
  <c r="N180" i="27"/>
  <c r="M180" i="27"/>
  <c r="L180" i="27"/>
  <c r="EN179" i="27"/>
  <c r="EO179" i="27" s="1"/>
  <c r="EL179" i="27"/>
  <c r="EM179" i="27" s="1"/>
  <c r="ED179" i="27"/>
  <c r="EE179" i="27" s="1"/>
  <c r="DQ179" i="27"/>
  <c r="DN179" i="27" s="1"/>
  <c r="BS179" i="27"/>
  <c r="AW179" i="27"/>
  <c r="AV179" i="27"/>
  <c r="AU179" i="27"/>
  <c r="AT179" i="27"/>
  <c r="AS179" i="27"/>
  <c r="AR179" i="27"/>
  <c r="AN179" i="27"/>
  <c r="AM179" i="27"/>
  <c r="AL179" i="27"/>
  <c r="S179" i="27"/>
  <c r="Y179" i="27" s="1"/>
  <c r="R179" i="27"/>
  <c r="X179" i="27" s="1"/>
  <c r="BG179" i="27" s="1"/>
  <c r="Q179" i="27"/>
  <c r="W179" i="27" s="1"/>
  <c r="N179" i="27"/>
  <c r="M179" i="27"/>
  <c r="L179" i="27"/>
  <c r="EN178" i="27"/>
  <c r="EO178" i="27" s="1"/>
  <c r="EL178" i="27"/>
  <c r="EM178" i="27" s="1"/>
  <c r="ED178" i="27"/>
  <c r="EE178" i="27" s="1"/>
  <c r="DQ178" i="27"/>
  <c r="DN178" i="27" s="1"/>
  <c r="BS178" i="27"/>
  <c r="AW178" i="27"/>
  <c r="AV178" i="27"/>
  <c r="AU178" i="27"/>
  <c r="AT178" i="27"/>
  <c r="AS178" i="27"/>
  <c r="AR178" i="27"/>
  <c r="AN178" i="27"/>
  <c r="AM178" i="27"/>
  <c r="AL178" i="27"/>
  <c r="S178" i="27"/>
  <c r="Y178" i="27" s="1"/>
  <c r="R178" i="27"/>
  <c r="X178" i="27" s="1"/>
  <c r="Q178" i="27"/>
  <c r="W178" i="27" s="1"/>
  <c r="BF178" i="27" s="1"/>
  <c r="N178" i="27"/>
  <c r="M178" i="27"/>
  <c r="L178" i="27"/>
  <c r="EN177" i="27"/>
  <c r="EO177" i="27" s="1"/>
  <c r="EL177" i="27"/>
  <c r="EM177" i="27" s="1"/>
  <c r="ED177" i="27"/>
  <c r="EE177" i="27" s="1"/>
  <c r="DQ177" i="27"/>
  <c r="DN177" i="27" s="1"/>
  <c r="BS177" i="27"/>
  <c r="AW177" i="27"/>
  <c r="AV177" i="27"/>
  <c r="AU177" i="27"/>
  <c r="AT177" i="27"/>
  <c r="AS177" i="27"/>
  <c r="AR177" i="27"/>
  <c r="AN177" i="27"/>
  <c r="AM177" i="27"/>
  <c r="AL177" i="27"/>
  <c r="S177" i="27"/>
  <c r="Y177" i="27" s="1"/>
  <c r="R177" i="27"/>
  <c r="X177" i="27" s="1"/>
  <c r="Q177" i="27"/>
  <c r="W177" i="27" s="1"/>
  <c r="N177" i="27"/>
  <c r="M177" i="27"/>
  <c r="L177" i="27"/>
  <c r="EN176" i="27"/>
  <c r="EO176" i="27" s="1"/>
  <c r="EL176" i="27"/>
  <c r="EM176" i="27" s="1"/>
  <c r="ED176" i="27"/>
  <c r="EE176" i="27" s="1"/>
  <c r="DQ176" i="27"/>
  <c r="DN176" i="27" s="1"/>
  <c r="BS176" i="27"/>
  <c r="AW176" i="27"/>
  <c r="AV176" i="27"/>
  <c r="AU176" i="27"/>
  <c r="AT176" i="27"/>
  <c r="AS176" i="27"/>
  <c r="AR176" i="27"/>
  <c r="AN176" i="27"/>
  <c r="AM176" i="27"/>
  <c r="AL176" i="27"/>
  <c r="S176" i="27"/>
  <c r="Y176" i="27" s="1"/>
  <c r="BH176" i="27" s="1"/>
  <c r="R176" i="27"/>
  <c r="X176" i="27" s="1"/>
  <c r="BA176" i="27" s="1"/>
  <c r="Q176" i="27"/>
  <c r="N176" i="27"/>
  <c r="CG176" i="27" s="1"/>
  <c r="M176" i="27"/>
  <c r="L176" i="27"/>
  <c r="EN175" i="27"/>
  <c r="EO175" i="27" s="1"/>
  <c r="EL175" i="27"/>
  <c r="EM175" i="27" s="1"/>
  <c r="ED175" i="27"/>
  <c r="EE175" i="27" s="1"/>
  <c r="DQ175" i="27"/>
  <c r="DN175" i="27" s="1"/>
  <c r="BS175" i="27"/>
  <c r="AW175" i="27"/>
  <c r="AV175" i="27"/>
  <c r="AU175" i="27"/>
  <c r="AT175" i="27"/>
  <c r="AS175" i="27"/>
  <c r="AR175" i="27"/>
  <c r="AN175" i="27"/>
  <c r="AM175" i="27"/>
  <c r="AL175" i="27"/>
  <c r="S175" i="27"/>
  <c r="Y175" i="27" s="1"/>
  <c r="R175" i="27"/>
  <c r="X175" i="27" s="1"/>
  <c r="BG175" i="27" s="1"/>
  <c r="Q175" i="27"/>
  <c r="W175" i="27" s="1"/>
  <c r="N175" i="27"/>
  <c r="CG175" i="27" s="1"/>
  <c r="M175" i="27"/>
  <c r="L175" i="27"/>
  <c r="EN174" i="27"/>
  <c r="EO174" i="27" s="1"/>
  <c r="EL174" i="27"/>
  <c r="EM174" i="27" s="1"/>
  <c r="ED174" i="27"/>
  <c r="EE174" i="27" s="1"/>
  <c r="DQ174" i="27"/>
  <c r="DN174" i="27" s="1"/>
  <c r="BS174" i="27"/>
  <c r="AW174" i="27"/>
  <c r="AV174" i="27"/>
  <c r="AU174" i="27"/>
  <c r="AT174" i="27"/>
  <c r="AS174" i="27"/>
  <c r="AR174" i="27"/>
  <c r="AN174" i="27"/>
  <c r="AM174" i="27"/>
  <c r="AL174" i="27"/>
  <c r="S174" i="27"/>
  <c r="Y174" i="27" s="1"/>
  <c r="R174" i="27"/>
  <c r="X174" i="27" s="1"/>
  <c r="Q174" i="27"/>
  <c r="N174" i="27"/>
  <c r="M174" i="27"/>
  <c r="L174" i="27"/>
  <c r="EN173" i="27"/>
  <c r="EO173" i="27" s="1"/>
  <c r="EL173" i="27"/>
  <c r="EM173" i="27" s="1"/>
  <c r="ED173" i="27"/>
  <c r="EE173" i="27" s="1"/>
  <c r="DQ173" i="27"/>
  <c r="DN173" i="27" s="1"/>
  <c r="BS173" i="27"/>
  <c r="AW173" i="27"/>
  <c r="AV173" i="27"/>
  <c r="AU173" i="27"/>
  <c r="AT173" i="27"/>
  <c r="AS173" i="27"/>
  <c r="AR173" i="27"/>
  <c r="AN173" i="27"/>
  <c r="AM173" i="27"/>
  <c r="AL173" i="27"/>
  <c r="S173" i="27"/>
  <c r="Y173" i="27" s="1"/>
  <c r="AE173" i="27" s="1"/>
  <c r="BO173" i="27" s="1"/>
  <c r="R173" i="27"/>
  <c r="X173" i="27" s="1"/>
  <c r="BG173" i="27" s="1"/>
  <c r="Q173" i="27"/>
  <c r="N173" i="27"/>
  <c r="CG173" i="27" s="1"/>
  <c r="M173" i="27"/>
  <c r="L173" i="27"/>
  <c r="EN172" i="27"/>
  <c r="EO172" i="27" s="1"/>
  <c r="EL172" i="27"/>
  <c r="EM172" i="27" s="1"/>
  <c r="ED172" i="27"/>
  <c r="EE172" i="27" s="1"/>
  <c r="DQ172" i="27"/>
  <c r="DN172" i="27" s="1"/>
  <c r="BS172" i="27"/>
  <c r="AW172" i="27"/>
  <c r="AV172" i="27"/>
  <c r="AU172" i="27"/>
  <c r="AT172" i="27"/>
  <c r="AS172" i="27"/>
  <c r="AR172" i="27"/>
  <c r="AN172" i="27"/>
  <c r="AM172" i="27"/>
  <c r="AL172" i="27"/>
  <c r="S172" i="27"/>
  <c r="Y172" i="27" s="1"/>
  <c r="R172" i="27"/>
  <c r="X172" i="27" s="1"/>
  <c r="BG172" i="27" s="1"/>
  <c r="Q172" i="27"/>
  <c r="N172" i="27"/>
  <c r="CG172" i="27" s="1"/>
  <c r="M172" i="27"/>
  <c r="L172" i="27"/>
  <c r="EN171" i="27"/>
  <c r="EO171" i="27" s="1"/>
  <c r="EL171" i="27"/>
  <c r="EM171" i="27" s="1"/>
  <c r="ED171" i="27"/>
  <c r="EE171" i="27" s="1"/>
  <c r="DQ171" i="27"/>
  <c r="DN171" i="27" s="1"/>
  <c r="BS171" i="27"/>
  <c r="AW171" i="27"/>
  <c r="AV171" i="27"/>
  <c r="AU171" i="27"/>
  <c r="AT171" i="27"/>
  <c r="AS171" i="27"/>
  <c r="AR171" i="27"/>
  <c r="AN171" i="27"/>
  <c r="AM171" i="27"/>
  <c r="AL171" i="27"/>
  <c r="S171" i="27"/>
  <c r="Y171" i="27" s="1"/>
  <c r="R171" i="27"/>
  <c r="X171" i="27" s="1"/>
  <c r="Q171" i="27"/>
  <c r="W171" i="27" s="1"/>
  <c r="BF171" i="27" s="1"/>
  <c r="N171" i="27"/>
  <c r="M171" i="27"/>
  <c r="L171" i="27"/>
  <c r="EN170" i="27"/>
  <c r="EO170" i="27" s="1"/>
  <c r="EL170" i="27"/>
  <c r="EM170" i="27" s="1"/>
  <c r="ED170" i="27"/>
  <c r="EE170" i="27" s="1"/>
  <c r="DQ170" i="27"/>
  <c r="DN170" i="27" s="1"/>
  <c r="BS170" i="27"/>
  <c r="AW170" i="27"/>
  <c r="AV170" i="27"/>
  <c r="AU170" i="27"/>
  <c r="AT170" i="27"/>
  <c r="AS170" i="27"/>
  <c r="AR170" i="27"/>
  <c r="AN170" i="27"/>
  <c r="AM170" i="27"/>
  <c r="AL170" i="27"/>
  <c r="S170" i="27"/>
  <c r="Y170" i="27" s="1"/>
  <c r="R170" i="27"/>
  <c r="X170" i="27" s="1"/>
  <c r="Q170" i="27"/>
  <c r="W170" i="27" s="1"/>
  <c r="N170" i="27"/>
  <c r="M170" i="27"/>
  <c r="L170" i="27"/>
  <c r="EN169" i="27"/>
  <c r="EO169" i="27" s="1"/>
  <c r="EL169" i="27"/>
  <c r="EM169" i="27" s="1"/>
  <c r="ED169" i="27"/>
  <c r="EE169" i="27" s="1"/>
  <c r="DQ169" i="27"/>
  <c r="DN169" i="27" s="1"/>
  <c r="BS169" i="27"/>
  <c r="AW169" i="27"/>
  <c r="AV169" i="27"/>
  <c r="AU169" i="27"/>
  <c r="AT169" i="27"/>
  <c r="AS169" i="27"/>
  <c r="AR169" i="27"/>
  <c r="AN169" i="27"/>
  <c r="AM169" i="27"/>
  <c r="AL169" i="27"/>
  <c r="S169" i="27"/>
  <c r="Y169" i="27" s="1"/>
  <c r="BH169" i="27" s="1"/>
  <c r="R169" i="27"/>
  <c r="X169" i="27" s="1"/>
  <c r="Q169" i="27"/>
  <c r="N169" i="27"/>
  <c r="CG169" i="27" s="1"/>
  <c r="M169" i="27"/>
  <c r="L169" i="27"/>
  <c r="EN168" i="27"/>
  <c r="EO168" i="27" s="1"/>
  <c r="EL168" i="27"/>
  <c r="EM168" i="27" s="1"/>
  <c r="ED168" i="27"/>
  <c r="EE168" i="27" s="1"/>
  <c r="DQ168" i="27"/>
  <c r="DN168" i="27" s="1"/>
  <c r="BS168" i="27"/>
  <c r="AW168" i="27"/>
  <c r="AV168" i="27"/>
  <c r="AU168" i="27"/>
  <c r="AT168" i="27"/>
  <c r="AS168" i="27"/>
  <c r="AR168" i="27"/>
  <c r="AN168" i="27"/>
  <c r="AM168" i="27"/>
  <c r="AL168" i="27"/>
  <c r="S168" i="27"/>
  <c r="Y168" i="27" s="1"/>
  <c r="R168" i="27"/>
  <c r="X168" i="27" s="1"/>
  <c r="BG168" i="27" s="1"/>
  <c r="Q168" i="27"/>
  <c r="W168" i="27" s="1"/>
  <c r="N168" i="27"/>
  <c r="CG168" i="27" s="1"/>
  <c r="M168" i="27"/>
  <c r="L168" i="27"/>
  <c r="EN167" i="27"/>
  <c r="EO167" i="27" s="1"/>
  <c r="EL167" i="27"/>
  <c r="EM167" i="27" s="1"/>
  <c r="ED167" i="27"/>
  <c r="EE167" i="27" s="1"/>
  <c r="DQ167" i="27"/>
  <c r="DN167" i="27" s="1"/>
  <c r="BS167" i="27"/>
  <c r="AW167" i="27"/>
  <c r="AV167" i="27"/>
  <c r="AU167" i="27"/>
  <c r="AT167" i="27"/>
  <c r="AS167" i="27"/>
  <c r="AR167" i="27"/>
  <c r="AN167" i="27"/>
  <c r="AM167" i="27"/>
  <c r="AL167" i="27"/>
  <c r="S167" i="27"/>
  <c r="Y167" i="27" s="1"/>
  <c r="R167" i="27"/>
  <c r="X167" i="27" s="1"/>
  <c r="Q167" i="27"/>
  <c r="N167" i="27"/>
  <c r="M167" i="27"/>
  <c r="L167" i="27"/>
  <c r="EN166" i="27"/>
  <c r="EO166" i="27" s="1"/>
  <c r="EL166" i="27"/>
  <c r="EM166" i="27" s="1"/>
  <c r="ED166" i="27"/>
  <c r="EE166" i="27" s="1"/>
  <c r="DQ166" i="27"/>
  <c r="DN166" i="27" s="1"/>
  <c r="BS166" i="27"/>
  <c r="AW166" i="27"/>
  <c r="AV166" i="27"/>
  <c r="AU166" i="27"/>
  <c r="AT166" i="27"/>
  <c r="AS166" i="27"/>
  <c r="AR166" i="27"/>
  <c r="AN166" i="27"/>
  <c r="AM166" i="27"/>
  <c r="AL166" i="27"/>
  <c r="S166" i="27"/>
  <c r="Y166" i="27" s="1"/>
  <c r="R166" i="27"/>
  <c r="X166" i="27" s="1"/>
  <c r="Q166" i="27"/>
  <c r="W166" i="27" s="1"/>
  <c r="N166" i="27"/>
  <c r="M166" i="27"/>
  <c r="L166" i="27"/>
  <c r="EN165" i="27"/>
  <c r="EO165" i="27" s="1"/>
  <c r="EL165" i="27"/>
  <c r="EM165" i="27" s="1"/>
  <c r="ED165" i="27"/>
  <c r="EE165" i="27" s="1"/>
  <c r="DQ165" i="27"/>
  <c r="DN165" i="27" s="1"/>
  <c r="BS165" i="27"/>
  <c r="AW165" i="27"/>
  <c r="AV165" i="27"/>
  <c r="AU165" i="27"/>
  <c r="AT165" i="27"/>
  <c r="AS165" i="27"/>
  <c r="AR165" i="27"/>
  <c r="AN165" i="27"/>
  <c r="AM165" i="27"/>
  <c r="AL165" i="27"/>
  <c r="S165" i="27"/>
  <c r="Y165" i="27" s="1"/>
  <c r="BH165" i="27" s="1"/>
  <c r="R165" i="27"/>
  <c r="X165" i="27" s="1"/>
  <c r="BA165" i="27" s="1"/>
  <c r="Q165" i="27"/>
  <c r="N165" i="27"/>
  <c r="CG165" i="27" s="1"/>
  <c r="M165" i="27"/>
  <c r="L165" i="27"/>
  <c r="EN164" i="27"/>
  <c r="EO164" i="27" s="1"/>
  <c r="EL164" i="27"/>
  <c r="EM164" i="27" s="1"/>
  <c r="ED164" i="27"/>
  <c r="EE164" i="27" s="1"/>
  <c r="DQ164" i="27"/>
  <c r="DN164" i="27" s="1"/>
  <c r="BS164" i="27"/>
  <c r="AW164" i="27"/>
  <c r="AV164" i="27"/>
  <c r="AU164" i="27"/>
  <c r="AT164" i="27"/>
  <c r="AS164" i="27"/>
  <c r="AR164" i="27"/>
  <c r="AN164" i="27"/>
  <c r="AM164" i="27"/>
  <c r="AL164" i="27"/>
  <c r="S164" i="27"/>
  <c r="Y164" i="27" s="1"/>
  <c r="R164" i="27"/>
  <c r="X164" i="27" s="1"/>
  <c r="BG164" i="27" s="1"/>
  <c r="Q164" i="27"/>
  <c r="W164" i="27" s="1"/>
  <c r="N164" i="27"/>
  <c r="CG164" i="27" s="1"/>
  <c r="M164" i="27"/>
  <c r="L164" i="27"/>
  <c r="EN163" i="27"/>
  <c r="EO163" i="27" s="1"/>
  <c r="EL163" i="27"/>
  <c r="EM163" i="27" s="1"/>
  <c r="ED163" i="27"/>
  <c r="EE163" i="27" s="1"/>
  <c r="DQ163" i="27"/>
  <c r="DN163" i="27" s="1"/>
  <c r="BS163" i="27"/>
  <c r="AW163" i="27"/>
  <c r="AV163" i="27"/>
  <c r="AU163" i="27"/>
  <c r="AT163" i="27"/>
  <c r="AS163" i="27"/>
  <c r="AR163" i="27"/>
  <c r="AN163" i="27"/>
  <c r="AM163" i="27"/>
  <c r="AL163" i="27"/>
  <c r="S163" i="27"/>
  <c r="Y163" i="27" s="1"/>
  <c r="R163" i="27"/>
  <c r="X163" i="27" s="1"/>
  <c r="Q163" i="27"/>
  <c r="N163" i="27"/>
  <c r="M163" i="27"/>
  <c r="L163" i="27"/>
  <c r="EN162" i="27"/>
  <c r="EO162" i="27" s="1"/>
  <c r="EL162" i="27"/>
  <c r="EM162" i="27" s="1"/>
  <c r="ED162" i="27"/>
  <c r="EE162" i="27" s="1"/>
  <c r="DQ162" i="27"/>
  <c r="DN162" i="27" s="1"/>
  <c r="CG162" i="27"/>
  <c r="CF162" i="27"/>
  <c r="CE162" i="27"/>
  <c r="BS162" i="27"/>
  <c r="AW162" i="27"/>
  <c r="AV162" i="27"/>
  <c r="AU162" i="27"/>
  <c r="AT162" i="27"/>
  <c r="AS162" i="27"/>
  <c r="AR162" i="27"/>
  <c r="AN162" i="27"/>
  <c r="AM162" i="27"/>
  <c r="AL162" i="27"/>
  <c r="S162" i="27"/>
  <c r="R162" i="27"/>
  <c r="X162" i="27" s="1"/>
  <c r="Q162" i="27"/>
  <c r="M162" i="27"/>
  <c r="L162" i="27"/>
  <c r="DH162" i="27" s="1"/>
  <c r="EN161" i="27"/>
  <c r="EO161" i="27" s="1"/>
  <c r="EL161" i="27"/>
  <c r="EM161" i="27" s="1"/>
  <c r="ED161" i="27"/>
  <c r="EE161" i="27" s="1"/>
  <c r="DQ161" i="27"/>
  <c r="DN161" i="27" s="1"/>
  <c r="BS161" i="27"/>
  <c r="AW161" i="27"/>
  <c r="AV161" i="27"/>
  <c r="AU161" i="27"/>
  <c r="AT161" i="27"/>
  <c r="AS161" i="27"/>
  <c r="AR161" i="27"/>
  <c r="AN161" i="27"/>
  <c r="AM161" i="27"/>
  <c r="AL161" i="27"/>
  <c r="S161" i="27"/>
  <c r="Y161" i="27" s="1"/>
  <c r="R161" i="27"/>
  <c r="X161" i="27" s="1"/>
  <c r="Q161" i="27"/>
  <c r="W161" i="27" s="1"/>
  <c r="BF161" i="27" s="1"/>
  <c r="N161" i="27"/>
  <c r="M161" i="27"/>
  <c r="L161" i="27"/>
  <c r="EN160" i="27"/>
  <c r="EO160" i="27" s="1"/>
  <c r="EL160" i="27"/>
  <c r="EM160" i="27" s="1"/>
  <c r="ED160" i="27"/>
  <c r="EE160" i="27" s="1"/>
  <c r="DQ160" i="27"/>
  <c r="DN160" i="27" s="1"/>
  <c r="BS160" i="27"/>
  <c r="AW160" i="27"/>
  <c r="AV160" i="27"/>
  <c r="AU160" i="27"/>
  <c r="AT160" i="27"/>
  <c r="AS160" i="27"/>
  <c r="AR160" i="27"/>
  <c r="AN160" i="27"/>
  <c r="AM160" i="27"/>
  <c r="AL160" i="27"/>
  <c r="S160" i="27"/>
  <c r="Y160" i="27" s="1"/>
  <c r="R160" i="27"/>
  <c r="X160" i="27" s="1"/>
  <c r="Q160" i="27"/>
  <c r="W160" i="27" s="1"/>
  <c r="N160" i="27"/>
  <c r="M160" i="27"/>
  <c r="L160" i="27"/>
  <c r="EN159" i="27"/>
  <c r="EO159" i="27" s="1"/>
  <c r="EL159" i="27"/>
  <c r="EM159" i="27" s="1"/>
  <c r="ED159" i="27"/>
  <c r="EE159" i="27" s="1"/>
  <c r="DQ159" i="27"/>
  <c r="DN159" i="27" s="1"/>
  <c r="BS159" i="27"/>
  <c r="AW159" i="27"/>
  <c r="AV159" i="27"/>
  <c r="AU159" i="27"/>
  <c r="AT159" i="27"/>
  <c r="AS159" i="27"/>
  <c r="AR159" i="27"/>
  <c r="AN159" i="27"/>
  <c r="AM159" i="27"/>
  <c r="AL159" i="27"/>
  <c r="S159" i="27"/>
  <c r="Y159" i="27" s="1"/>
  <c r="BH159" i="27" s="1"/>
  <c r="R159" i="27"/>
  <c r="X159" i="27" s="1"/>
  <c r="Q159" i="27"/>
  <c r="N159" i="27"/>
  <c r="M159" i="27"/>
  <c r="L159" i="27"/>
  <c r="EN158" i="27"/>
  <c r="EO158" i="27" s="1"/>
  <c r="EL158" i="27"/>
  <c r="EM158" i="27" s="1"/>
  <c r="ED158" i="27"/>
  <c r="EE158" i="27" s="1"/>
  <c r="DQ158" i="27"/>
  <c r="DN158" i="27" s="1"/>
  <c r="BS158" i="27"/>
  <c r="AW158" i="27"/>
  <c r="AV158" i="27"/>
  <c r="AU158" i="27"/>
  <c r="AT158" i="27"/>
  <c r="AS158" i="27"/>
  <c r="AR158" i="27"/>
  <c r="AN158" i="27"/>
  <c r="AM158" i="27"/>
  <c r="AL158" i="27"/>
  <c r="S158" i="27"/>
  <c r="Y158" i="27" s="1"/>
  <c r="R158" i="27"/>
  <c r="X158" i="27" s="1"/>
  <c r="BG158" i="27" s="1"/>
  <c r="Q158" i="27"/>
  <c r="W158" i="27" s="1"/>
  <c r="N158" i="27"/>
  <c r="M158" i="27"/>
  <c r="L158" i="27"/>
  <c r="EN157" i="27"/>
  <c r="EO157" i="27" s="1"/>
  <c r="EL157" i="27"/>
  <c r="EM157" i="27" s="1"/>
  <c r="ED157" i="27"/>
  <c r="EE157" i="27" s="1"/>
  <c r="DQ157" i="27"/>
  <c r="DN157" i="27" s="1"/>
  <c r="BS157" i="27"/>
  <c r="AW157" i="27"/>
  <c r="AV157" i="27"/>
  <c r="AU157" i="27"/>
  <c r="AT157" i="27"/>
  <c r="AS157" i="27"/>
  <c r="AR157" i="27"/>
  <c r="AN157" i="27"/>
  <c r="AM157" i="27"/>
  <c r="AL157" i="27"/>
  <c r="S157" i="27"/>
  <c r="Y157" i="27" s="1"/>
  <c r="R157" i="27"/>
  <c r="X157" i="27" s="1"/>
  <c r="Q157" i="27"/>
  <c r="W157" i="27" s="1"/>
  <c r="BF157" i="27" s="1"/>
  <c r="N157" i="27"/>
  <c r="M157" i="27"/>
  <c r="L157" i="27"/>
  <c r="EN156" i="27"/>
  <c r="EO156" i="27" s="1"/>
  <c r="EL156" i="27"/>
  <c r="EM156" i="27" s="1"/>
  <c r="ED156" i="27"/>
  <c r="EE156" i="27" s="1"/>
  <c r="DQ156" i="27"/>
  <c r="DN156" i="27" s="1"/>
  <c r="BS156" i="27"/>
  <c r="AW156" i="27"/>
  <c r="AV156" i="27"/>
  <c r="AU156" i="27"/>
  <c r="AT156" i="27"/>
  <c r="AS156" i="27"/>
  <c r="AR156" i="27"/>
  <c r="AN156" i="27"/>
  <c r="AM156" i="27"/>
  <c r="AL156" i="27"/>
  <c r="S156" i="27"/>
  <c r="Y156" i="27" s="1"/>
  <c r="R156" i="27"/>
  <c r="X156" i="27" s="1"/>
  <c r="Q156" i="27"/>
  <c r="W156" i="27" s="1"/>
  <c r="N156" i="27"/>
  <c r="M156" i="27"/>
  <c r="L156" i="27"/>
  <c r="EN155" i="27"/>
  <c r="EO155" i="27" s="1"/>
  <c r="EL155" i="27"/>
  <c r="EM155" i="27" s="1"/>
  <c r="ED155" i="27"/>
  <c r="EE155" i="27" s="1"/>
  <c r="DQ155" i="27"/>
  <c r="DN155" i="27" s="1"/>
  <c r="BS155" i="27"/>
  <c r="AW155" i="27"/>
  <c r="AV155" i="27"/>
  <c r="AU155" i="27"/>
  <c r="AT155" i="27"/>
  <c r="AS155" i="27"/>
  <c r="AR155" i="27"/>
  <c r="AN155" i="27"/>
  <c r="AM155" i="27"/>
  <c r="AL155" i="27"/>
  <c r="S155" i="27"/>
  <c r="Y155" i="27" s="1"/>
  <c r="BH155" i="27" s="1"/>
  <c r="R155" i="27"/>
  <c r="X155" i="27" s="1"/>
  <c r="AD155" i="27" s="1"/>
  <c r="BN155" i="27" s="1"/>
  <c r="Q155" i="27"/>
  <c r="N155" i="27"/>
  <c r="CG155" i="27" s="1"/>
  <c r="M155" i="27"/>
  <c r="L155" i="27"/>
  <c r="EN154" i="27"/>
  <c r="EO154" i="27" s="1"/>
  <c r="EL154" i="27"/>
  <c r="EM154" i="27" s="1"/>
  <c r="ED154" i="27"/>
  <c r="EE154" i="27" s="1"/>
  <c r="DQ154" i="27"/>
  <c r="DN154" i="27" s="1"/>
  <c r="BS154" i="27"/>
  <c r="AW154" i="27"/>
  <c r="AV154" i="27"/>
  <c r="AU154" i="27"/>
  <c r="AT154" i="27"/>
  <c r="AS154" i="27"/>
  <c r="AR154" i="27"/>
  <c r="AN154" i="27"/>
  <c r="AM154" i="27"/>
  <c r="AL154" i="27"/>
  <c r="S154" i="27"/>
  <c r="Y154" i="27" s="1"/>
  <c r="R154" i="27"/>
  <c r="X154" i="27" s="1"/>
  <c r="BG154" i="27" s="1"/>
  <c r="Q154" i="27"/>
  <c r="W154" i="27" s="1"/>
  <c r="N154" i="27"/>
  <c r="M154" i="27"/>
  <c r="L154" i="27"/>
  <c r="EN153" i="27"/>
  <c r="EO153" i="27" s="1"/>
  <c r="EL153" i="27"/>
  <c r="ED153" i="27"/>
  <c r="EE153" i="27" s="1"/>
  <c r="DQ153" i="27"/>
  <c r="DN153" i="27" s="1"/>
  <c r="BS153" i="27"/>
  <c r="AW153" i="27"/>
  <c r="AV153" i="27"/>
  <c r="AU153" i="27"/>
  <c r="AT153" i="27"/>
  <c r="AS153" i="27"/>
  <c r="AR153" i="27"/>
  <c r="AN153" i="27"/>
  <c r="AM153" i="27"/>
  <c r="AL153" i="27"/>
  <c r="S153" i="27"/>
  <c r="Y153" i="27" s="1"/>
  <c r="R153" i="27"/>
  <c r="X153" i="27" s="1"/>
  <c r="Q153" i="27"/>
  <c r="N153" i="27"/>
  <c r="M153" i="27"/>
  <c r="L153" i="27"/>
  <c r="EN152" i="27"/>
  <c r="EL152" i="27"/>
  <c r="EM152" i="27" s="1"/>
  <c r="ED152" i="27"/>
  <c r="EE152" i="27" s="1"/>
  <c r="DQ152" i="27"/>
  <c r="DN152" i="27" s="1"/>
  <c r="BS152" i="27"/>
  <c r="AW152" i="27"/>
  <c r="AV152" i="27"/>
  <c r="AU152" i="27"/>
  <c r="AT152" i="27"/>
  <c r="AS152" i="27"/>
  <c r="AR152" i="27"/>
  <c r="AN152" i="27"/>
  <c r="AM152" i="27"/>
  <c r="AL152" i="27"/>
  <c r="S152" i="27"/>
  <c r="Y152" i="27" s="1"/>
  <c r="R152" i="27"/>
  <c r="Q152" i="27"/>
  <c r="W152" i="27" s="1"/>
  <c r="N152" i="27"/>
  <c r="M152" i="27"/>
  <c r="L152" i="27"/>
  <c r="DM151" i="27"/>
  <c r="DK151" i="27"/>
  <c r="EJ150" i="27"/>
  <c r="EH150" i="27"/>
  <c r="EG150" i="27"/>
  <c r="DX150" i="27"/>
  <c r="DV150" i="27"/>
  <c r="DT150" i="27"/>
  <c r="AQ150" i="27"/>
  <c r="AP150" i="27"/>
  <c r="AO150" i="27"/>
  <c r="AK150" i="27"/>
  <c r="AJ150" i="27"/>
  <c r="AI150" i="27"/>
  <c r="K150" i="27"/>
  <c r="J150" i="27"/>
  <c r="I150" i="27"/>
  <c r="C150" i="27"/>
  <c r="B150" i="27"/>
  <c r="EJ149" i="27"/>
  <c r="EH149" i="27"/>
  <c r="EG149" i="27"/>
  <c r="DX149" i="27"/>
  <c r="DV149" i="27"/>
  <c r="DT149" i="27"/>
  <c r="AQ149" i="27"/>
  <c r="AP149" i="27"/>
  <c r="AO149" i="27"/>
  <c r="AK149" i="27"/>
  <c r="AJ149" i="27"/>
  <c r="AI149" i="27"/>
  <c r="K149" i="27"/>
  <c r="J149" i="27"/>
  <c r="I149" i="27"/>
  <c r="C149" i="27"/>
  <c r="B149" i="27"/>
  <c r="EJ148" i="27"/>
  <c r="EI148" i="27"/>
  <c r="EH148" i="27"/>
  <c r="EG148" i="27"/>
  <c r="DX148" i="27"/>
  <c r="DV148" i="27"/>
  <c r="DT148" i="27"/>
  <c r="DR148" i="27"/>
  <c r="DQ148" i="27"/>
  <c r="DP148" i="27"/>
  <c r="DO148" i="27"/>
  <c r="AQ148" i="27"/>
  <c r="AP148" i="27"/>
  <c r="AO148" i="27"/>
  <c r="AK148" i="27"/>
  <c r="AJ148" i="27"/>
  <c r="AI148" i="27"/>
  <c r="K148" i="27"/>
  <c r="J148" i="27"/>
  <c r="I148" i="27"/>
  <c r="C148" i="27"/>
  <c r="B148" i="27"/>
  <c r="ER147" i="27"/>
  <c r="EJ147" i="27"/>
  <c r="EI147" i="27"/>
  <c r="EH147" i="27"/>
  <c r="EG147" i="27"/>
  <c r="DX147" i="27"/>
  <c r="DV147" i="27"/>
  <c r="DT147" i="27"/>
  <c r="DR147" i="27"/>
  <c r="DQ147" i="27"/>
  <c r="DP147" i="27"/>
  <c r="DO147" i="27"/>
  <c r="AQ147" i="27"/>
  <c r="AP147" i="27"/>
  <c r="AO147" i="27"/>
  <c r="AK147" i="27"/>
  <c r="AJ147" i="27"/>
  <c r="AI147" i="27"/>
  <c r="K147" i="27"/>
  <c r="J147" i="27"/>
  <c r="I147" i="27"/>
  <c r="C147" i="27"/>
  <c r="B147" i="27"/>
  <c r="EJ146" i="27"/>
  <c r="EI146" i="27"/>
  <c r="EH146" i="27"/>
  <c r="EG146" i="27"/>
  <c r="DX146" i="27"/>
  <c r="DV146" i="27"/>
  <c r="DT146" i="27"/>
  <c r="DR146" i="27"/>
  <c r="DQ146" i="27"/>
  <c r="DP146" i="27"/>
  <c r="DO146" i="27"/>
  <c r="AQ146" i="27"/>
  <c r="AP146" i="27"/>
  <c r="AO146" i="27"/>
  <c r="AK146" i="27"/>
  <c r="AJ146" i="27"/>
  <c r="AI146" i="27"/>
  <c r="K146" i="27"/>
  <c r="J146" i="27"/>
  <c r="I146" i="27"/>
  <c r="C146" i="27"/>
  <c r="B146" i="27"/>
  <c r="EJ145" i="27"/>
  <c r="EI145" i="27"/>
  <c r="EH145" i="27"/>
  <c r="EG145" i="27"/>
  <c r="DX145" i="27"/>
  <c r="DV145" i="27"/>
  <c r="DT145" i="27"/>
  <c r="DR145" i="27"/>
  <c r="DQ145" i="27"/>
  <c r="DP145" i="27"/>
  <c r="DO145" i="27"/>
  <c r="AQ145" i="27"/>
  <c r="AP145" i="27"/>
  <c r="AO145" i="27"/>
  <c r="AK145" i="27"/>
  <c r="AJ145" i="27"/>
  <c r="AI145" i="27"/>
  <c r="K145" i="27"/>
  <c r="J145" i="27"/>
  <c r="I145" i="27"/>
  <c r="C145" i="27"/>
  <c r="B145" i="27"/>
  <c r="EJ144" i="27"/>
  <c r="EI144" i="27"/>
  <c r="EH144" i="27"/>
  <c r="EG144" i="27"/>
  <c r="DX144" i="27"/>
  <c r="DV144" i="27"/>
  <c r="DT144" i="27"/>
  <c r="DR144" i="27"/>
  <c r="DQ144" i="27"/>
  <c r="DP144" i="27"/>
  <c r="DO144" i="27"/>
  <c r="AQ144" i="27"/>
  <c r="AP144" i="27"/>
  <c r="AO144" i="27"/>
  <c r="AK144" i="27"/>
  <c r="AJ144" i="27"/>
  <c r="AI144" i="27"/>
  <c r="K144" i="27"/>
  <c r="J144" i="27"/>
  <c r="I144" i="27"/>
  <c r="C144" i="27"/>
  <c r="B144" i="27"/>
  <c r="EJ143" i="27"/>
  <c r="EI143" i="27"/>
  <c r="EH143" i="27"/>
  <c r="EG143" i="27"/>
  <c r="EE143" i="27"/>
  <c r="DX143" i="27"/>
  <c r="DV143" i="27"/>
  <c r="DT143" i="27"/>
  <c r="DR143" i="27"/>
  <c r="DQ143" i="27"/>
  <c r="DP143" i="27"/>
  <c r="DO143" i="27"/>
  <c r="AQ143" i="27"/>
  <c r="AP143" i="27"/>
  <c r="AO143" i="27"/>
  <c r="AK143" i="27"/>
  <c r="AJ143" i="27"/>
  <c r="AI143" i="27"/>
  <c r="K143" i="27"/>
  <c r="J143" i="27"/>
  <c r="I143" i="27"/>
  <c r="C143" i="27"/>
  <c r="B143" i="27"/>
  <c r="EE140" i="27"/>
  <c r="Z139" i="27"/>
  <c r="Z138" i="27"/>
  <c r="FH134" i="27"/>
  <c r="FG134" i="27"/>
  <c r="FF134" i="27"/>
  <c r="FE134" i="27"/>
  <c r="FD134" i="27"/>
  <c r="FC134" i="27"/>
  <c r="FB134" i="27"/>
  <c r="FA134" i="27"/>
  <c r="EZ134" i="27"/>
  <c r="EY134" i="27"/>
  <c r="EX134" i="27"/>
  <c r="EW134" i="27"/>
  <c r="EJ134" i="27"/>
  <c r="EI134" i="27"/>
  <c r="EH134" i="27"/>
  <c r="EG134" i="27"/>
  <c r="FH133" i="27"/>
  <c r="FG133" i="27"/>
  <c r="FF133" i="27"/>
  <c r="FE133" i="27"/>
  <c r="FD133" i="27"/>
  <c r="FC133" i="27"/>
  <c r="FB133" i="27"/>
  <c r="FA133" i="27"/>
  <c r="EZ133" i="27"/>
  <c r="EY133" i="27"/>
  <c r="EX133" i="27"/>
  <c r="EW133" i="27"/>
  <c r="EQ133" i="27"/>
  <c r="EJ133" i="27"/>
  <c r="EI133" i="27"/>
  <c r="EH133" i="27"/>
  <c r="EG133" i="27"/>
  <c r="EE133" i="27"/>
  <c r="EE135" i="27" s="1"/>
  <c r="EK132" i="27"/>
  <c r="BU132" i="27"/>
  <c r="BT132" i="27"/>
  <c r="BS132" i="27"/>
  <c r="AW132" i="27"/>
  <c r="AV132" i="27"/>
  <c r="AU132" i="27"/>
  <c r="AT132" i="27"/>
  <c r="AS132" i="27"/>
  <c r="AR132" i="27"/>
  <c r="AN132" i="27"/>
  <c r="AM132" i="27"/>
  <c r="AL132" i="27"/>
  <c r="S132" i="27"/>
  <c r="Y132" i="27" s="1"/>
  <c r="R132" i="27"/>
  <c r="Q132" i="27"/>
  <c r="N132" i="27"/>
  <c r="M132" i="27"/>
  <c r="L132" i="27"/>
  <c r="H132" i="27"/>
  <c r="G132" i="27"/>
  <c r="C132" i="27"/>
  <c r="FN131" i="27"/>
  <c r="FM131" i="27"/>
  <c r="FL131" i="27"/>
  <c r="FK131" i="27"/>
  <c r="FJ131" i="27"/>
  <c r="FI131" i="27"/>
  <c r="EK131" i="27"/>
  <c r="BU131" i="27"/>
  <c r="BT131" i="27"/>
  <c r="BS131" i="27"/>
  <c r="AW131" i="27"/>
  <c r="AV131" i="27"/>
  <c r="AU131" i="27"/>
  <c r="AT131" i="27"/>
  <c r="AS131" i="27"/>
  <c r="AR131" i="27"/>
  <c r="AN131" i="27"/>
  <c r="AM131" i="27"/>
  <c r="AL131" i="27"/>
  <c r="S131" i="27"/>
  <c r="Y131" i="27" s="1"/>
  <c r="R131" i="27"/>
  <c r="X131" i="27" s="1"/>
  <c r="Q131" i="27"/>
  <c r="N131" i="27"/>
  <c r="CG131" i="27" s="1"/>
  <c r="M131" i="27"/>
  <c r="L131" i="27"/>
  <c r="H131" i="27"/>
  <c r="G131" i="27"/>
  <c r="C131" i="27"/>
  <c r="FN130" i="27"/>
  <c r="FM130" i="27"/>
  <c r="FL130" i="27"/>
  <c r="FK130" i="27"/>
  <c r="FJ130" i="27"/>
  <c r="FI130" i="27"/>
  <c r="EK130" i="27"/>
  <c r="BU130" i="27"/>
  <c r="BT130" i="27"/>
  <c r="BS130" i="27"/>
  <c r="AW130" i="27"/>
  <c r="AV130" i="27"/>
  <c r="AU130" i="27"/>
  <c r="AT130" i="27"/>
  <c r="AS130" i="27"/>
  <c r="AR130" i="27"/>
  <c r="AN130" i="27"/>
  <c r="AM130" i="27"/>
  <c r="AL130" i="27"/>
  <c r="S130" i="27"/>
  <c r="Y130" i="27" s="1"/>
  <c r="R130" i="27"/>
  <c r="X130" i="27" s="1"/>
  <c r="Q130" i="27"/>
  <c r="N130" i="27"/>
  <c r="CE130" i="27" s="1"/>
  <c r="M130" i="27"/>
  <c r="L130" i="27"/>
  <c r="H130" i="27"/>
  <c r="G130" i="27"/>
  <c r="C130" i="27"/>
  <c r="EK129" i="27"/>
  <c r="BU129" i="27"/>
  <c r="BT129" i="27"/>
  <c r="BS129" i="27"/>
  <c r="AW129" i="27"/>
  <c r="AV129" i="27"/>
  <c r="AU129" i="27"/>
  <c r="AT129" i="27"/>
  <c r="AS129" i="27"/>
  <c r="AR129" i="27"/>
  <c r="AN129" i="27"/>
  <c r="AM129" i="27"/>
  <c r="AL129" i="27"/>
  <c r="S129" i="27"/>
  <c r="Y129" i="27" s="1"/>
  <c r="R129" i="27"/>
  <c r="X129" i="27" s="1"/>
  <c r="Q129" i="27"/>
  <c r="N129" i="27"/>
  <c r="M129" i="27"/>
  <c r="L129" i="27"/>
  <c r="H129" i="27"/>
  <c r="G129" i="27"/>
  <c r="C129" i="27"/>
  <c r="EK128" i="27"/>
  <c r="BU128" i="27"/>
  <c r="BT128" i="27"/>
  <c r="BS128" i="27"/>
  <c r="AW128" i="27"/>
  <c r="AV128" i="27"/>
  <c r="AU128" i="27"/>
  <c r="AT128" i="27"/>
  <c r="AS128" i="27"/>
  <c r="AR128" i="27"/>
  <c r="AN128" i="27"/>
  <c r="AM128" i="27"/>
  <c r="AL128" i="27"/>
  <c r="S128" i="27"/>
  <c r="Y128" i="27" s="1"/>
  <c r="BB128" i="27" s="1"/>
  <c r="R128" i="27"/>
  <c r="Q128" i="27"/>
  <c r="N128" i="27"/>
  <c r="M128" i="27"/>
  <c r="L128" i="27"/>
  <c r="H128" i="27"/>
  <c r="G128" i="27"/>
  <c r="C128" i="27"/>
  <c r="EK127" i="27"/>
  <c r="BU127" i="27"/>
  <c r="BT127" i="27"/>
  <c r="BS127" i="27"/>
  <c r="AW127" i="27"/>
  <c r="AV127" i="27"/>
  <c r="AU127" i="27"/>
  <c r="AT127" i="27"/>
  <c r="AS127" i="27"/>
  <c r="AR127" i="27"/>
  <c r="AN127" i="27"/>
  <c r="AM127" i="27"/>
  <c r="AL127" i="27"/>
  <c r="S127" i="27"/>
  <c r="Y127" i="27" s="1"/>
  <c r="R127" i="27"/>
  <c r="X127" i="27" s="1"/>
  <c r="BA127" i="27" s="1"/>
  <c r="Q127" i="27"/>
  <c r="N127" i="27"/>
  <c r="CG127" i="27" s="1"/>
  <c r="M127" i="27"/>
  <c r="L127" i="27"/>
  <c r="H127" i="27"/>
  <c r="G127" i="27"/>
  <c r="C127" i="27"/>
  <c r="FN126" i="27"/>
  <c r="FM126" i="27"/>
  <c r="FL126" i="27"/>
  <c r="FK126" i="27"/>
  <c r="FJ126" i="27"/>
  <c r="FI126" i="27"/>
  <c r="EK126" i="27"/>
  <c r="BU126" i="27"/>
  <c r="BT126" i="27"/>
  <c r="BS126" i="27"/>
  <c r="AW126" i="27"/>
  <c r="AV126" i="27"/>
  <c r="AU126" i="27"/>
  <c r="AT126" i="27"/>
  <c r="AS126" i="27"/>
  <c r="AR126" i="27"/>
  <c r="AN126" i="27"/>
  <c r="AM126" i="27"/>
  <c r="AL126" i="27"/>
  <c r="S126" i="27"/>
  <c r="Y126" i="27" s="1"/>
  <c r="BB126" i="27" s="1"/>
  <c r="R126" i="27"/>
  <c r="X126" i="27" s="1"/>
  <c r="Q126" i="27"/>
  <c r="N126" i="27"/>
  <c r="CG126" i="27" s="1"/>
  <c r="M126" i="27"/>
  <c r="L126" i="27"/>
  <c r="H126" i="27"/>
  <c r="G126" i="27"/>
  <c r="C126" i="27"/>
  <c r="FN125" i="27"/>
  <c r="FM125" i="27"/>
  <c r="FL125" i="27"/>
  <c r="FK125" i="27"/>
  <c r="FJ125" i="27"/>
  <c r="FI125" i="27"/>
  <c r="EK125" i="27"/>
  <c r="BU125" i="27"/>
  <c r="BT125" i="27"/>
  <c r="BS125" i="27"/>
  <c r="AW125" i="27"/>
  <c r="AV125" i="27"/>
  <c r="AU125" i="27"/>
  <c r="AT125" i="27"/>
  <c r="AS125" i="27"/>
  <c r="AR125" i="27"/>
  <c r="AN125" i="27"/>
  <c r="AM125" i="27"/>
  <c r="AL125" i="27"/>
  <c r="S125" i="27"/>
  <c r="Y125" i="27" s="1"/>
  <c r="R125" i="27"/>
  <c r="X125" i="27" s="1"/>
  <c r="Q125" i="27"/>
  <c r="N125" i="27"/>
  <c r="M125" i="27"/>
  <c r="L125" i="27"/>
  <c r="H125" i="27"/>
  <c r="G125" i="27"/>
  <c r="C125" i="27"/>
  <c r="EK124" i="27"/>
  <c r="BU124" i="27"/>
  <c r="BT124" i="27"/>
  <c r="BS124" i="27"/>
  <c r="AW124" i="27"/>
  <c r="AV124" i="27"/>
  <c r="AU124" i="27"/>
  <c r="AT124" i="27"/>
  <c r="AS124" i="27"/>
  <c r="AR124" i="27"/>
  <c r="AN124" i="27"/>
  <c r="AM124" i="27"/>
  <c r="AL124" i="27"/>
  <c r="S124" i="27"/>
  <c r="Y124" i="27" s="1"/>
  <c r="R124" i="27"/>
  <c r="X124" i="27" s="1"/>
  <c r="Q124" i="27"/>
  <c r="N124" i="27"/>
  <c r="M124" i="27"/>
  <c r="L124" i="27"/>
  <c r="H124" i="27"/>
  <c r="G124" i="27"/>
  <c r="C124" i="27"/>
  <c r="FN122" i="27"/>
  <c r="FM122" i="27"/>
  <c r="FL122" i="27"/>
  <c r="FK122" i="27"/>
  <c r="FJ122" i="27"/>
  <c r="FI122" i="27"/>
  <c r="EK122" i="27"/>
  <c r="BU122" i="27"/>
  <c r="BT122" i="27"/>
  <c r="BS122" i="27"/>
  <c r="AW122" i="27"/>
  <c r="AV122" i="27"/>
  <c r="AU122" i="27"/>
  <c r="AT122" i="27"/>
  <c r="AS122" i="27"/>
  <c r="AR122" i="27"/>
  <c r="AN122" i="27"/>
  <c r="AM122" i="27"/>
  <c r="AL122" i="27"/>
  <c r="S122" i="27"/>
  <c r="Y122" i="27" s="1"/>
  <c r="R122" i="27"/>
  <c r="X122" i="27" s="1"/>
  <c r="BA122" i="27" s="1"/>
  <c r="Q122" i="27"/>
  <c r="N122" i="27"/>
  <c r="M122" i="27"/>
  <c r="L122" i="27"/>
  <c r="H122" i="27"/>
  <c r="G122" i="27"/>
  <c r="C122" i="27"/>
  <c r="EK121" i="27"/>
  <c r="BU121" i="27"/>
  <c r="BT121" i="27"/>
  <c r="BS121" i="27"/>
  <c r="AW121" i="27"/>
  <c r="AV121" i="27"/>
  <c r="AU121" i="27"/>
  <c r="AT121" i="27"/>
  <c r="AS121" i="27"/>
  <c r="AR121" i="27"/>
  <c r="AN121" i="27"/>
  <c r="AM121" i="27"/>
  <c r="AL121" i="27"/>
  <c r="S121" i="27"/>
  <c r="Y121" i="27" s="1"/>
  <c r="R121" i="27"/>
  <c r="X121" i="27" s="1"/>
  <c r="BG121" i="27" s="1"/>
  <c r="Q121" i="27"/>
  <c r="N121" i="27"/>
  <c r="M121" i="27"/>
  <c r="L121" i="27"/>
  <c r="H121" i="27"/>
  <c r="G121" i="27"/>
  <c r="C121" i="27"/>
  <c r="FN120" i="27"/>
  <c r="FM120" i="27"/>
  <c r="FL120" i="27"/>
  <c r="FK120" i="27"/>
  <c r="FJ120" i="27"/>
  <c r="FI120" i="27"/>
  <c r="EK120" i="27"/>
  <c r="BU120" i="27"/>
  <c r="BT120" i="27"/>
  <c r="BS120" i="27"/>
  <c r="AW120" i="27"/>
  <c r="AV120" i="27"/>
  <c r="AU120" i="27"/>
  <c r="AT120" i="27"/>
  <c r="AS120" i="27"/>
  <c r="AR120" i="27"/>
  <c r="AN120" i="27"/>
  <c r="AM120" i="27"/>
  <c r="AL120" i="27"/>
  <c r="S120" i="27"/>
  <c r="Y120" i="27" s="1"/>
  <c r="BH120" i="27" s="1"/>
  <c r="R120" i="27"/>
  <c r="Q120" i="27"/>
  <c r="N120" i="27"/>
  <c r="M120" i="27"/>
  <c r="L120" i="27"/>
  <c r="H120" i="27"/>
  <c r="G120" i="27"/>
  <c r="C120" i="27"/>
  <c r="FN119" i="27"/>
  <c r="FM119" i="27"/>
  <c r="FL119" i="27"/>
  <c r="FK119" i="27"/>
  <c r="FJ119" i="27"/>
  <c r="FI119" i="27"/>
  <c r="EK119" i="27"/>
  <c r="BU119" i="27"/>
  <c r="BT119" i="27"/>
  <c r="BS119" i="27"/>
  <c r="AW119" i="27"/>
  <c r="AV119" i="27"/>
  <c r="AU119" i="27"/>
  <c r="AT119" i="27"/>
  <c r="AS119" i="27"/>
  <c r="AR119" i="27"/>
  <c r="AN119" i="27"/>
  <c r="AM119" i="27"/>
  <c r="AL119" i="27"/>
  <c r="S119" i="27"/>
  <c r="Y119" i="27" s="1"/>
  <c r="R119" i="27"/>
  <c r="X119" i="27" s="1"/>
  <c r="BA119" i="27" s="1"/>
  <c r="Q119" i="27"/>
  <c r="N119" i="27"/>
  <c r="M119" i="27"/>
  <c r="L119" i="27"/>
  <c r="H119" i="27"/>
  <c r="G119" i="27"/>
  <c r="C119" i="27"/>
  <c r="FN118" i="27"/>
  <c r="FM118" i="27"/>
  <c r="FL118" i="27"/>
  <c r="FK118" i="27"/>
  <c r="FJ118" i="27"/>
  <c r="FI118" i="27"/>
  <c r="EK118" i="27"/>
  <c r="BU118" i="27"/>
  <c r="BT118" i="27"/>
  <c r="BS118" i="27"/>
  <c r="AW118" i="27"/>
  <c r="AV118" i="27"/>
  <c r="AU118" i="27"/>
  <c r="AT118" i="27"/>
  <c r="AS118" i="27"/>
  <c r="AR118" i="27"/>
  <c r="AN118" i="27"/>
  <c r="AM118" i="27"/>
  <c r="AL118" i="27"/>
  <c r="S118" i="27"/>
  <c r="Y118" i="27" s="1"/>
  <c r="BB118" i="27" s="1"/>
  <c r="R118" i="27"/>
  <c r="X118" i="27" s="1"/>
  <c r="Q118" i="27"/>
  <c r="N118" i="27"/>
  <c r="CG118" i="27" s="1"/>
  <c r="M118" i="27"/>
  <c r="L118" i="27"/>
  <c r="H118" i="27"/>
  <c r="G118" i="27"/>
  <c r="C118" i="27"/>
  <c r="FN117" i="27"/>
  <c r="FM117" i="27"/>
  <c r="FL117" i="27"/>
  <c r="FK117" i="27"/>
  <c r="FJ117" i="27"/>
  <c r="FI117" i="27"/>
  <c r="EK117" i="27"/>
  <c r="BU117" i="27"/>
  <c r="BT117" i="27"/>
  <c r="BS117" i="27"/>
  <c r="AW117" i="27"/>
  <c r="AV117" i="27"/>
  <c r="AU117" i="27"/>
  <c r="AT117" i="27"/>
  <c r="AS117" i="27"/>
  <c r="AR117" i="27"/>
  <c r="AN117" i="27"/>
  <c r="AM117" i="27"/>
  <c r="AL117" i="27"/>
  <c r="S117" i="27"/>
  <c r="Y117" i="27" s="1"/>
  <c r="R117" i="27"/>
  <c r="X117" i="27" s="1"/>
  <c r="BG117" i="27" s="1"/>
  <c r="Q117" i="27"/>
  <c r="N117" i="27"/>
  <c r="M117" i="27"/>
  <c r="L117" i="27"/>
  <c r="H117" i="27"/>
  <c r="G117" i="27"/>
  <c r="C117" i="27"/>
  <c r="FN107" i="27"/>
  <c r="FM107" i="27"/>
  <c r="FL107" i="27"/>
  <c r="FK107" i="27"/>
  <c r="FJ107" i="27"/>
  <c r="FI107" i="27"/>
  <c r="EK107" i="27"/>
  <c r="BU107" i="27"/>
  <c r="BT107" i="27"/>
  <c r="BS107" i="27"/>
  <c r="AW107" i="27"/>
  <c r="AV107" i="27"/>
  <c r="AU107" i="27"/>
  <c r="AT107" i="27"/>
  <c r="AS107" i="27"/>
  <c r="AR107" i="27"/>
  <c r="AN107" i="27"/>
  <c r="AM107" i="27"/>
  <c r="AL107" i="27"/>
  <c r="S107" i="27"/>
  <c r="Y107" i="27" s="1"/>
  <c r="BH107" i="27" s="1"/>
  <c r="R107" i="27"/>
  <c r="X107" i="27" s="1"/>
  <c r="Q107" i="27"/>
  <c r="N107" i="27"/>
  <c r="M107" i="27"/>
  <c r="L107" i="27"/>
  <c r="H107" i="27"/>
  <c r="G107" i="27"/>
  <c r="C107" i="27"/>
  <c r="FN106" i="27"/>
  <c r="FM106" i="27"/>
  <c r="FL106" i="27"/>
  <c r="FK106" i="27"/>
  <c r="FJ106" i="27"/>
  <c r="FI106" i="27"/>
  <c r="EK106" i="27"/>
  <c r="BU106" i="27"/>
  <c r="BT106" i="27"/>
  <c r="BS106" i="27"/>
  <c r="AW106" i="27"/>
  <c r="AV106" i="27"/>
  <c r="AU106" i="27"/>
  <c r="AT106" i="27"/>
  <c r="AS106" i="27"/>
  <c r="AR106" i="27"/>
  <c r="AN106" i="27"/>
  <c r="AM106" i="27"/>
  <c r="AL106" i="27"/>
  <c r="S106" i="27"/>
  <c r="Y106" i="27" s="1"/>
  <c r="R106" i="27"/>
  <c r="X106" i="27" s="1"/>
  <c r="BA106" i="27" s="1"/>
  <c r="Q106" i="27"/>
  <c r="N106" i="27"/>
  <c r="M106" i="27"/>
  <c r="L106" i="27"/>
  <c r="H106" i="27"/>
  <c r="G106" i="27"/>
  <c r="C106" i="27"/>
  <c r="FN105" i="27"/>
  <c r="FM105" i="27"/>
  <c r="FL105" i="27"/>
  <c r="FK105" i="27"/>
  <c r="FJ105" i="27"/>
  <c r="FI105" i="27"/>
  <c r="EK105" i="27"/>
  <c r="BU105" i="27"/>
  <c r="BT105" i="27"/>
  <c r="BS105" i="27"/>
  <c r="AW105" i="27"/>
  <c r="AV105" i="27"/>
  <c r="AU105" i="27"/>
  <c r="AT105" i="27"/>
  <c r="AS105" i="27"/>
  <c r="AR105" i="27"/>
  <c r="AN105" i="27"/>
  <c r="AM105" i="27"/>
  <c r="AL105" i="27"/>
  <c r="S105" i="27"/>
  <c r="Y105" i="27" s="1"/>
  <c r="BB105" i="27" s="1"/>
  <c r="R105" i="27"/>
  <c r="X105" i="27" s="1"/>
  <c r="Q105" i="27"/>
  <c r="N105" i="27"/>
  <c r="CG105" i="27" s="1"/>
  <c r="M105" i="27"/>
  <c r="L105" i="27"/>
  <c r="H105" i="27"/>
  <c r="G105" i="27"/>
  <c r="C105" i="27"/>
  <c r="FN104" i="27"/>
  <c r="FM104" i="27"/>
  <c r="FL104" i="27"/>
  <c r="FK104" i="27"/>
  <c r="FJ104" i="27"/>
  <c r="FI104" i="27"/>
  <c r="EK104" i="27"/>
  <c r="BU104" i="27"/>
  <c r="BT104" i="27"/>
  <c r="BS104" i="27"/>
  <c r="AW104" i="27"/>
  <c r="AV104" i="27"/>
  <c r="AU104" i="27"/>
  <c r="AT104" i="27"/>
  <c r="AS104" i="27"/>
  <c r="AR104" i="27"/>
  <c r="AN104" i="27"/>
  <c r="AM104" i="27"/>
  <c r="AL104" i="27"/>
  <c r="S104" i="27"/>
  <c r="Y104" i="27" s="1"/>
  <c r="BH104" i="27" s="1"/>
  <c r="R104" i="27"/>
  <c r="X104" i="27" s="1"/>
  <c r="Q104" i="27"/>
  <c r="N104" i="27"/>
  <c r="M104" i="27"/>
  <c r="L104" i="27"/>
  <c r="H104" i="27"/>
  <c r="G104" i="27"/>
  <c r="C104" i="27"/>
  <c r="FN103" i="27"/>
  <c r="FM103" i="27"/>
  <c r="FL103" i="27"/>
  <c r="FK103" i="27"/>
  <c r="FJ103" i="27"/>
  <c r="FI103" i="27"/>
  <c r="EK103" i="27"/>
  <c r="BU103" i="27"/>
  <c r="BT103" i="27"/>
  <c r="BS103" i="27"/>
  <c r="AW103" i="27"/>
  <c r="AV103" i="27"/>
  <c r="AU103" i="27"/>
  <c r="AT103" i="27"/>
  <c r="AS103" i="27"/>
  <c r="AR103" i="27"/>
  <c r="AN103" i="27"/>
  <c r="AM103" i="27"/>
  <c r="AL103" i="27"/>
  <c r="S103" i="27"/>
  <c r="Y103" i="27" s="1"/>
  <c r="R103" i="27"/>
  <c r="X103" i="27" s="1"/>
  <c r="Q103" i="27"/>
  <c r="N103" i="27"/>
  <c r="CE103" i="27" s="1"/>
  <c r="M103" i="27"/>
  <c r="L103" i="27"/>
  <c r="H103" i="27"/>
  <c r="G103" i="27"/>
  <c r="C103" i="27"/>
  <c r="FN102" i="27"/>
  <c r="FM102" i="27"/>
  <c r="FL102" i="27"/>
  <c r="FK102" i="27"/>
  <c r="FJ102" i="27"/>
  <c r="FI102" i="27"/>
  <c r="EK102" i="27"/>
  <c r="BU102" i="27"/>
  <c r="BT102" i="27"/>
  <c r="BS102" i="27"/>
  <c r="AW102" i="27"/>
  <c r="AV102" i="27"/>
  <c r="AU102" i="27"/>
  <c r="AT102" i="27"/>
  <c r="AS102" i="27"/>
  <c r="AR102" i="27"/>
  <c r="AN102" i="27"/>
  <c r="AM102" i="27"/>
  <c r="AL102" i="27"/>
  <c r="S102" i="27"/>
  <c r="Y102" i="27" s="1"/>
  <c r="R102" i="27"/>
  <c r="X102" i="27" s="1"/>
  <c r="Q102" i="27"/>
  <c r="N102" i="27"/>
  <c r="CE102" i="27" s="1"/>
  <c r="M102" i="27"/>
  <c r="L102" i="27"/>
  <c r="H102" i="27"/>
  <c r="G102" i="27"/>
  <c r="C102" i="27"/>
  <c r="FN101" i="27"/>
  <c r="FM101" i="27"/>
  <c r="FL101" i="27"/>
  <c r="FK101" i="27"/>
  <c r="FJ101" i="27"/>
  <c r="FI101" i="27"/>
  <c r="EK101" i="27"/>
  <c r="BU101" i="27"/>
  <c r="BT101" i="27"/>
  <c r="BS101" i="27"/>
  <c r="AW101" i="27"/>
  <c r="AV101" i="27"/>
  <c r="AU101" i="27"/>
  <c r="AT101" i="27"/>
  <c r="AS101" i="27"/>
  <c r="AR101" i="27"/>
  <c r="AN101" i="27"/>
  <c r="AM101" i="27"/>
  <c r="AL101" i="27"/>
  <c r="S101" i="27"/>
  <c r="Y101" i="27" s="1"/>
  <c r="R101" i="27"/>
  <c r="X101" i="27" s="1"/>
  <c r="BA101" i="27" s="1"/>
  <c r="Q101" i="27"/>
  <c r="N101" i="27"/>
  <c r="CG101" i="27" s="1"/>
  <c r="M101" i="27"/>
  <c r="L101" i="27"/>
  <c r="H101" i="27"/>
  <c r="G101" i="27"/>
  <c r="C101" i="27"/>
  <c r="FN100" i="27"/>
  <c r="FM100" i="27"/>
  <c r="FL100" i="27"/>
  <c r="FK100" i="27"/>
  <c r="FJ100" i="27"/>
  <c r="FI100" i="27"/>
  <c r="EK100" i="27"/>
  <c r="BU100" i="27"/>
  <c r="BT100" i="27"/>
  <c r="BS100" i="27"/>
  <c r="AW100" i="27"/>
  <c r="AV100" i="27"/>
  <c r="AU100" i="27"/>
  <c r="AT100" i="27"/>
  <c r="AS100" i="27"/>
  <c r="AR100" i="27"/>
  <c r="AN100" i="27"/>
  <c r="AM100" i="27"/>
  <c r="AL100" i="27"/>
  <c r="S100" i="27"/>
  <c r="Y100" i="27" s="1"/>
  <c r="R100" i="27"/>
  <c r="X100" i="27" s="1"/>
  <c r="BG100" i="27" s="1"/>
  <c r="Q100" i="27"/>
  <c r="N100" i="27"/>
  <c r="CG100" i="27" s="1"/>
  <c r="M100" i="27"/>
  <c r="L100" i="27"/>
  <c r="H100" i="27"/>
  <c r="G100" i="27"/>
  <c r="C100" i="27"/>
  <c r="FN99" i="27"/>
  <c r="FM99" i="27"/>
  <c r="FL99" i="27"/>
  <c r="FK99" i="27"/>
  <c r="FJ99" i="27"/>
  <c r="FI99" i="27"/>
  <c r="EK99" i="27"/>
  <c r="BU99" i="27"/>
  <c r="BT99" i="27"/>
  <c r="BS99" i="27"/>
  <c r="AW99" i="27"/>
  <c r="AV99" i="27"/>
  <c r="AU99" i="27"/>
  <c r="AT99" i="27"/>
  <c r="AS99" i="27"/>
  <c r="AR99" i="27"/>
  <c r="AN99" i="27"/>
  <c r="AM99" i="27"/>
  <c r="AL99" i="27"/>
  <c r="S99" i="27"/>
  <c r="Y99" i="27" s="1"/>
  <c r="BH99" i="27" s="1"/>
  <c r="R99" i="27"/>
  <c r="X99" i="27" s="1"/>
  <c r="Q99" i="27"/>
  <c r="N99" i="27"/>
  <c r="M99" i="27"/>
  <c r="L99" i="27"/>
  <c r="H99" i="27"/>
  <c r="G99" i="27"/>
  <c r="C99" i="27"/>
  <c r="FN98" i="27"/>
  <c r="FM98" i="27"/>
  <c r="FL98" i="27"/>
  <c r="FK98" i="27"/>
  <c r="FJ98" i="27"/>
  <c r="FI98" i="27"/>
  <c r="EK98" i="27"/>
  <c r="BU98" i="27"/>
  <c r="BT98" i="27"/>
  <c r="BS98" i="27"/>
  <c r="AW98" i="27"/>
  <c r="AV98" i="27"/>
  <c r="AU98" i="27"/>
  <c r="AT98" i="27"/>
  <c r="AS98" i="27"/>
  <c r="AR98" i="27"/>
  <c r="AN98" i="27"/>
  <c r="AM98" i="27"/>
  <c r="AL98" i="27"/>
  <c r="S98" i="27"/>
  <c r="Y98" i="27" s="1"/>
  <c r="R98" i="27"/>
  <c r="X98" i="27" s="1"/>
  <c r="Q98" i="27"/>
  <c r="N98" i="27"/>
  <c r="CG98" i="27" s="1"/>
  <c r="M98" i="27"/>
  <c r="L98" i="27"/>
  <c r="H98" i="27"/>
  <c r="G98" i="27"/>
  <c r="C98" i="27"/>
  <c r="FN97" i="27"/>
  <c r="FM97" i="27"/>
  <c r="FL97" i="27"/>
  <c r="FK97" i="27"/>
  <c r="FJ97" i="27"/>
  <c r="FI97" i="27"/>
  <c r="EK97" i="27"/>
  <c r="BU97" i="27"/>
  <c r="BT97" i="27"/>
  <c r="BS97" i="27"/>
  <c r="AW97" i="27"/>
  <c r="AV97" i="27"/>
  <c r="AU97" i="27"/>
  <c r="AT97" i="27"/>
  <c r="AS97" i="27"/>
  <c r="AR97" i="27"/>
  <c r="AN97" i="27"/>
  <c r="AM97" i="27"/>
  <c r="AL97" i="27"/>
  <c r="S97" i="27"/>
  <c r="Y97" i="27" s="1"/>
  <c r="R97" i="27"/>
  <c r="X97" i="27" s="1"/>
  <c r="BG97" i="27" s="1"/>
  <c r="Q97" i="27"/>
  <c r="N97" i="27"/>
  <c r="CG97" i="27" s="1"/>
  <c r="M97" i="27"/>
  <c r="L97" i="27"/>
  <c r="H97" i="27"/>
  <c r="G97" i="27"/>
  <c r="C97" i="27"/>
  <c r="FN96" i="27"/>
  <c r="FM96" i="27"/>
  <c r="FL96" i="27"/>
  <c r="FK96" i="27"/>
  <c r="FJ96" i="27"/>
  <c r="FI96" i="27"/>
  <c r="EK96" i="27"/>
  <c r="BU96" i="27"/>
  <c r="BT96" i="27"/>
  <c r="BS96" i="27"/>
  <c r="AW96" i="27"/>
  <c r="AV96" i="27"/>
  <c r="AU96" i="27"/>
  <c r="AT96" i="27"/>
  <c r="AS96" i="27"/>
  <c r="AR96" i="27"/>
  <c r="AN96" i="27"/>
  <c r="AM96" i="27"/>
  <c r="AL96" i="27"/>
  <c r="S96" i="27"/>
  <c r="Y96" i="27" s="1"/>
  <c r="BH96" i="27" s="1"/>
  <c r="R96" i="27"/>
  <c r="Q96" i="27"/>
  <c r="N96" i="27"/>
  <c r="M96" i="27"/>
  <c r="L96" i="27"/>
  <c r="H96" i="27"/>
  <c r="G96" i="27"/>
  <c r="C96" i="27"/>
  <c r="FN95" i="27"/>
  <c r="FM95" i="27"/>
  <c r="FL95" i="27"/>
  <c r="FK95" i="27"/>
  <c r="FJ95" i="27"/>
  <c r="FI95" i="27"/>
  <c r="EK95" i="27"/>
  <c r="BU95" i="27"/>
  <c r="BT95" i="27"/>
  <c r="BS95" i="27"/>
  <c r="AW95" i="27"/>
  <c r="AV95" i="27"/>
  <c r="AU95" i="27"/>
  <c r="AT95" i="27"/>
  <c r="AS95" i="27"/>
  <c r="AR95" i="27"/>
  <c r="AN95" i="27"/>
  <c r="AM95" i="27"/>
  <c r="AL95" i="27"/>
  <c r="S95" i="27"/>
  <c r="Y95" i="27" s="1"/>
  <c r="BB95" i="27" s="1"/>
  <c r="R95" i="27"/>
  <c r="X95" i="27" s="1"/>
  <c r="Q95" i="27"/>
  <c r="N95" i="27"/>
  <c r="CG95" i="27" s="1"/>
  <c r="M95" i="27"/>
  <c r="L95" i="27"/>
  <c r="H95" i="27"/>
  <c r="G95" i="27"/>
  <c r="C95" i="27"/>
  <c r="FN94" i="27"/>
  <c r="FM94" i="27"/>
  <c r="FL94" i="27"/>
  <c r="FK94" i="27"/>
  <c r="FJ94" i="27"/>
  <c r="FI94" i="27"/>
  <c r="EK94" i="27"/>
  <c r="BU94" i="27"/>
  <c r="BT94" i="27"/>
  <c r="BS94" i="27"/>
  <c r="AW94" i="27"/>
  <c r="AV94" i="27"/>
  <c r="AU94" i="27"/>
  <c r="AT94" i="27"/>
  <c r="AS94" i="27"/>
  <c r="AR94" i="27"/>
  <c r="AN94" i="27"/>
  <c r="AM94" i="27"/>
  <c r="AL94" i="27"/>
  <c r="S94" i="27"/>
  <c r="Y94" i="27" s="1"/>
  <c r="R94" i="27"/>
  <c r="X94" i="27" s="1"/>
  <c r="BG94" i="27" s="1"/>
  <c r="Q94" i="27"/>
  <c r="N94" i="27"/>
  <c r="CG94" i="27" s="1"/>
  <c r="M94" i="27"/>
  <c r="L94" i="27"/>
  <c r="H94" i="27"/>
  <c r="G94" i="27"/>
  <c r="C94" i="27"/>
  <c r="FN93" i="27"/>
  <c r="FM93" i="27"/>
  <c r="FL93" i="27"/>
  <c r="FK93" i="27"/>
  <c r="FJ93" i="27"/>
  <c r="FI93" i="27"/>
  <c r="EK93" i="27"/>
  <c r="BU93" i="27"/>
  <c r="BT93" i="27"/>
  <c r="BS93" i="27"/>
  <c r="AW93" i="27"/>
  <c r="AV93" i="27"/>
  <c r="AU93" i="27"/>
  <c r="AT93" i="27"/>
  <c r="AS93" i="27"/>
  <c r="AR93" i="27"/>
  <c r="AN93" i="27"/>
  <c r="AM93" i="27"/>
  <c r="AL93" i="27"/>
  <c r="S93" i="27"/>
  <c r="Y93" i="27" s="1"/>
  <c r="R93" i="27"/>
  <c r="X93" i="27" s="1"/>
  <c r="AD93" i="27" s="1"/>
  <c r="BN93" i="27" s="1"/>
  <c r="Q93" i="27"/>
  <c r="N93" i="27"/>
  <c r="M93" i="27"/>
  <c r="L93" i="27"/>
  <c r="H93" i="27"/>
  <c r="G93" i="27"/>
  <c r="C93" i="27"/>
  <c r="FN92" i="27"/>
  <c r="FM92" i="27"/>
  <c r="FL92" i="27"/>
  <c r="FK92" i="27"/>
  <c r="FJ92" i="27"/>
  <c r="FI92" i="27"/>
  <c r="EK92" i="27"/>
  <c r="BU92" i="27"/>
  <c r="BT92" i="27"/>
  <c r="BS92" i="27"/>
  <c r="AW92" i="27"/>
  <c r="AV92" i="27"/>
  <c r="AU92" i="27"/>
  <c r="AT92" i="27"/>
  <c r="AS92" i="27"/>
  <c r="AR92" i="27"/>
  <c r="AN92" i="27"/>
  <c r="AM92" i="27"/>
  <c r="AL92" i="27"/>
  <c r="S92" i="27"/>
  <c r="Y92" i="27" s="1"/>
  <c r="R92" i="27"/>
  <c r="X92" i="27" s="1"/>
  <c r="Q92" i="27"/>
  <c r="N92" i="27"/>
  <c r="M92" i="27"/>
  <c r="L92" i="27"/>
  <c r="H92" i="27"/>
  <c r="G92" i="27"/>
  <c r="C92" i="27"/>
  <c r="FN91" i="27"/>
  <c r="FM91" i="27"/>
  <c r="FL91" i="27"/>
  <c r="FK91" i="27"/>
  <c r="FJ91" i="27"/>
  <c r="FI91" i="27"/>
  <c r="EK91" i="27"/>
  <c r="BU91" i="27"/>
  <c r="BT91" i="27"/>
  <c r="BS91" i="27"/>
  <c r="AW91" i="27"/>
  <c r="AV91" i="27"/>
  <c r="AU91" i="27"/>
  <c r="AT91" i="27"/>
  <c r="AS91" i="27"/>
  <c r="AR91" i="27"/>
  <c r="AN91" i="27"/>
  <c r="AM91" i="27"/>
  <c r="AL91" i="27"/>
  <c r="S91" i="27"/>
  <c r="Y91" i="27" s="1"/>
  <c r="BB91" i="27" s="1"/>
  <c r="R91" i="27"/>
  <c r="X91" i="27" s="1"/>
  <c r="Q91" i="27"/>
  <c r="N91" i="27"/>
  <c r="M91" i="27"/>
  <c r="L91" i="27"/>
  <c r="H91" i="27"/>
  <c r="G91" i="27"/>
  <c r="C91" i="27"/>
  <c r="FN89" i="27"/>
  <c r="FM89" i="27"/>
  <c r="FL89" i="27"/>
  <c r="FK89" i="27"/>
  <c r="FJ89" i="27"/>
  <c r="FI89" i="27"/>
  <c r="EK89" i="27"/>
  <c r="BU89" i="27"/>
  <c r="BT89" i="27"/>
  <c r="BS89" i="27"/>
  <c r="AW89" i="27"/>
  <c r="AV89" i="27"/>
  <c r="AU89" i="27"/>
  <c r="AT89" i="27"/>
  <c r="AS89" i="27"/>
  <c r="AR89" i="27"/>
  <c r="AN89" i="27"/>
  <c r="AM89" i="27"/>
  <c r="AL89" i="27"/>
  <c r="S89" i="27"/>
  <c r="Y89" i="27" s="1"/>
  <c r="R89" i="27"/>
  <c r="X89" i="27" s="1"/>
  <c r="BZ89" i="27" s="1"/>
  <c r="Q89" i="27"/>
  <c r="N89" i="27"/>
  <c r="CG89" i="27" s="1"/>
  <c r="M89" i="27"/>
  <c r="L89" i="27"/>
  <c r="H89" i="27"/>
  <c r="G89" i="27"/>
  <c r="C89" i="27"/>
  <c r="FN88" i="27"/>
  <c r="FM88" i="27"/>
  <c r="FL88" i="27"/>
  <c r="FK88" i="27"/>
  <c r="FJ88" i="27"/>
  <c r="FI88" i="27"/>
  <c r="EK88" i="27"/>
  <c r="BU88" i="27"/>
  <c r="BT88" i="27"/>
  <c r="BS88" i="27"/>
  <c r="AW88" i="27"/>
  <c r="AV88" i="27"/>
  <c r="AU88" i="27"/>
  <c r="AT88" i="27"/>
  <c r="AS88" i="27"/>
  <c r="AR88" i="27"/>
  <c r="AN88" i="27"/>
  <c r="AM88" i="27"/>
  <c r="AL88" i="27"/>
  <c r="S88" i="27"/>
  <c r="Y88" i="27" s="1"/>
  <c r="R88" i="27"/>
  <c r="X88" i="27" s="1"/>
  <c r="BA88" i="27" s="1"/>
  <c r="Q88" i="27"/>
  <c r="N88" i="27"/>
  <c r="CG88" i="27" s="1"/>
  <c r="M88" i="27"/>
  <c r="L88" i="27"/>
  <c r="H88" i="27"/>
  <c r="G88" i="27"/>
  <c r="C88" i="27"/>
  <c r="FN87" i="27"/>
  <c r="FM87" i="27"/>
  <c r="FL87" i="27"/>
  <c r="FK87" i="27"/>
  <c r="FJ87" i="27"/>
  <c r="FI87" i="27"/>
  <c r="EK87" i="27"/>
  <c r="BU87" i="27"/>
  <c r="BT87" i="27"/>
  <c r="BS87" i="27"/>
  <c r="AW87" i="27"/>
  <c r="AV87" i="27"/>
  <c r="AU87" i="27"/>
  <c r="AT87" i="27"/>
  <c r="AS87" i="27"/>
  <c r="AR87" i="27"/>
  <c r="AN87" i="27"/>
  <c r="AM87" i="27"/>
  <c r="AL87" i="27"/>
  <c r="S87" i="27"/>
  <c r="Y87" i="27" s="1"/>
  <c r="BB87" i="27" s="1"/>
  <c r="R87" i="27"/>
  <c r="X87" i="27" s="1"/>
  <c r="Q87" i="27"/>
  <c r="N87" i="27"/>
  <c r="M87" i="27"/>
  <c r="L87" i="27"/>
  <c r="H87" i="27"/>
  <c r="G87" i="27"/>
  <c r="C87" i="27"/>
  <c r="FN86" i="27"/>
  <c r="FM86" i="27"/>
  <c r="FL86" i="27"/>
  <c r="FK86" i="27"/>
  <c r="FJ86" i="27"/>
  <c r="FI86" i="27"/>
  <c r="EK86" i="27"/>
  <c r="BU86" i="27"/>
  <c r="BT86" i="27"/>
  <c r="BS86" i="27"/>
  <c r="AW86" i="27"/>
  <c r="AV86" i="27"/>
  <c r="AU86" i="27"/>
  <c r="AT86" i="27"/>
  <c r="AS86" i="27"/>
  <c r="AR86" i="27"/>
  <c r="AN86" i="27"/>
  <c r="AM86" i="27"/>
  <c r="AL86" i="27"/>
  <c r="S86" i="27"/>
  <c r="Y86" i="27" s="1"/>
  <c r="R86" i="27"/>
  <c r="X86" i="27" s="1"/>
  <c r="Q86" i="27"/>
  <c r="N86" i="27"/>
  <c r="M86" i="27"/>
  <c r="L86" i="27"/>
  <c r="H86" i="27"/>
  <c r="G86" i="27"/>
  <c r="C86" i="27"/>
  <c r="FN84" i="27"/>
  <c r="FM84" i="27"/>
  <c r="FL84" i="27"/>
  <c r="FK84" i="27"/>
  <c r="FJ84" i="27"/>
  <c r="FI84" i="27"/>
  <c r="EK84" i="27"/>
  <c r="BU84" i="27"/>
  <c r="BT84" i="27"/>
  <c r="BS84" i="27"/>
  <c r="AW84" i="27"/>
  <c r="AV84" i="27"/>
  <c r="AU84" i="27"/>
  <c r="AT84" i="27"/>
  <c r="AS84" i="27"/>
  <c r="AR84" i="27"/>
  <c r="AN84" i="27"/>
  <c r="AM84" i="27"/>
  <c r="AL84" i="27"/>
  <c r="S84" i="27"/>
  <c r="Y84" i="27" s="1"/>
  <c r="R84" i="27"/>
  <c r="X84" i="27" s="1"/>
  <c r="Q84" i="27"/>
  <c r="N84" i="27"/>
  <c r="M84" i="27"/>
  <c r="L84" i="27"/>
  <c r="H84" i="27"/>
  <c r="G84" i="27"/>
  <c r="C84" i="27"/>
  <c r="FN83" i="27"/>
  <c r="FM83" i="27"/>
  <c r="FL83" i="27"/>
  <c r="FK83" i="27"/>
  <c r="FJ83" i="27"/>
  <c r="FI83" i="27"/>
  <c r="EK83" i="27"/>
  <c r="BU83" i="27"/>
  <c r="BT83" i="27"/>
  <c r="BS83" i="27"/>
  <c r="AW83" i="27"/>
  <c r="AV83" i="27"/>
  <c r="AU83" i="27"/>
  <c r="AT83" i="27"/>
  <c r="AS83" i="27"/>
  <c r="AR83" i="27"/>
  <c r="AN83" i="27"/>
  <c r="AM83" i="27"/>
  <c r="AL83" i="27"/>
  <c r="S83" i="27"/>
  <c r="Y83" i="27" s="1"/>
  <c r="R83" i="27"/>
  <c r="X83" i="27" s="1"/>
  <c r="BA83" i="27" s="1"/>
  <c r="Q83" i="27"/>
  <c r="N83" i="27"/>
  <c r="CG83" i="27" s="1"/>
  <c r="M83" i="27"/>
  <c r="L83" i="27"/>
  <c r="H83" i="27"/>
  <c r="G83" i="27"/>
  <c r="C83" i="27"/>
  <c r="FN82" i="27"/>
  <c r="FM82" i="27"/>
  <c r="FL82" i="27"/>
  <c r="FK82" i="27"/>
  <c r="FJ82" i="27"/>
  <c r="FI82" i="27"/>
  <c r="EK82" i="27"/>
  <c r="BU82" i="27"/>
  <c r="BT82" i="27"/>
  <c r="BS82" i="27"/>
  <c r="AW82" i="27"/>
  <c r="AV82" i="27"/>
  <c r="AU82" i="27"/>
  <c r="AT82" i="27"/>
  <c r="AS82" i="27"/>
  <c r="AR82" i="27"/>
  <c r="AN82" i="27"/>
  <c r="AM82" i="27"/>
  <c r="AL82" i="27"/>
  <c r="S82" i="27"/>
  <c r="Y82" i="27" s="1"/>
  <c r="BB82" i="27" s="1"/>
  <c r="R82" i="27"/>
  <c r="X82" i="27" s="1"/>
  <c r="Q82" i="27"/>
  <c r="N82" i="27"/>
  <c r="M82" i="27"/>
  <c r="L82" i="27"/>
  <c r="H82" i="27"/>
  <c r="G82" i="27"/>
  <c r="C82" i="27"/>
  <c r="FN81" i="27"/>
  <c r="FM81" i="27"/>
  <c r="FL81" i="27"/>
  <c r="FK81" i="27"/>
  <c r="FJ81" i="27"/>
  <c r="FI81" i="27"/>
  <c r="ES81" i="27"/>
  <c r="ER81" i="27"/>
  <c r="ET81" i="27" s="1"/>
  <c r="EP81" i="27"/>
  <c r="EN81" i="27"/>
  <c r="EO81" i="27" s="1"/>
  <c r="EL81" i="27"/>
  <c r="EM81" i="27" s="1"/>
  <c r="EK81" i="27"/>
  <c r="ED81" i="27"/>
  <c r="BU81" i="27"/>
  <c r="BT81" i="27"/>
  <c r="BS81" i="27"/>
  <c r="AW81" i="27"/>
  <c r="AV81" i="27"/>
  <c r="AU81" i="27"/>
  <c r="AT81" i="27"/>
  <c r="AS81" i="27"/>
  <c r="AR81" i="27"/>
  <c r="AN81" i="27"/>
  <c r="AM81" i="27"/>
  <c r="AL81" i="27"/>
  <c r="S81" i="27"/>
  <c r="Y81" i="27" s="1"/>
  <c r="BB81" i="27" s="1"/>
  <c r="R81" i="27"/>
  <c r="X81" i="27" s="1"/>
  <c r="Q81" i="27"/>
  <c r="N81" i="27"/>
  <c r="M81" i="27"/>
  <c r="L81" i="27"/>
  <c r="FN80" i="27"/>
  <c r="FM80" i="27"/>
  <c r="FL80" i="27"/>
  <c r="FK80" i="27"/>
  <c r="FJ80" i="27"/>
  <c r="FI80" i="27"/>
  <c r="ES80" i="27"/>
  <c r="ER80" i="27"/>
  <c r="ET80" i="27" s="1"/>
  <c r="EP80" i="27"/>
  <c r="EN80" i="27"/>
  <c r="EO80" i="27" s="1"/>
  <c r="EL80" i="27"/>
  <c r="EM80" i="27" s="1"/>
  <c r="EK80" i="27"/>
  <c r="ED80" i="27"/>
  <c r="BU80" i="27"/>
  <c r="BT80" i="27"/>
  <c r="BS80" i="27"/>
  <c r="AW80" i="27"/>
  <c r="AV80" i="27"/>
  <c r="AU80" i="27"/>
  <c r="AT80" i="27"/>
  <c r="AS80" i="27"/>
  <c r="AR80" i="27"/>
  <c r="AN80" i="27"/>
  <c r="AM80" i="27"/>
  <c r="AL80" i="27"/>
  <c r="S80" i="27"/>
  <c r="Y80" i="27" s="1"/>
  <c r="R80" i="27"/>
  <c r="X80" i="27" s="1"/>
  <c r="BA80" i="27" s="1"/>
  <c r="Q80" i="27"/>
  <c r="N80" i="27"/>
  <c r="CG80" i="27" s="1"/>
  <c r="M80" i="27"/>
  <c r="L80" i="27"/>
  <c r="FN78" i="27"/>
  <c r="FM78" i="27"/>
  <c r="FL78" i="27"/>
  <c r="FK78" i="27"/>
  <c r="FJ78" i="27"/>
  <c r="FI78" i="27"/>
  <c r="ES78" i="27"/>
  <c r="ER78" i="27"/>
  <c r="ET78" i="27" s="1"/>
  <c r="EP78" i="27"/>
  <c r="EN78" i="27"/>
  <c r="EO78" i="27" s="1"/>
  <c r="EL78" i="27"/>
  <c r="EM78" i="27" s="1"/>
  <c r="EK78" i="27"/>
  <c r="ED78" i="27"/>
  <c r="BU78" i="27"/>
  <c r="BT78" i="27"/>
  <c r="BS78" i="27"/>
  <c r="AW78" i="27"/>
  <c r="AV78" i="27"/>
  <c r="AU78" i="27"/>
  <c r="AT78" i="27"/>
  <c r="AS78" i="27"/>
  <c r="AR78" i="27"/>
  <c r="AN78" i="27"/>
  <c r="AM78" i="27"/>
  <c r="AL78" i="27"/>
  <c r="S78" i="27"/>
  <c r="Y78" i="27" s="1"/>
  <c r="R78" i="27"/>
  <c r="Q78" i="27"/>
  <c r="N78" i="27"/>
  <c r="M78" i="27"/>
  <c r="L78" i="27"/>
  <c r="FN76" i="27"/>
  <c r="FM76" i="27"/>
  <c r="FL76" i="27"/>
  <c r="FK76" i="27"/>
  <c r="FJ76" i="27"/>
  <c r="FI76" i="27"/>
  <c r="ES76" i="27"/>
  <c r="ER76" i="27"/>
  <c r="ET76" i="27" s="1"/>
  <c r="EP76" i="27"/>
  <c r="EN76" i="27"/>
  <c r="EO76" i="27" s="1"/>
  <c r="EL76" i="27"/>
  <c r="EM76" i="27" s="1"/>
  <c r="EK76" i="27"/>
  <c r="ED76" i="27"/>
  <c r="BU76" i="27"/>
  <c r="BT76" i="27"/>
  <c r="BS76" i="27"/>
  <c r="AW76" i="27"/>
  <c r="AV76" i="27"/>
  <c r="AU76" i="27"/>
  <c r="AT76" i="27"/>
  <c r="AS76" i="27"/>
  <c r="AR76" i="27"/>
  <c r="AN76" i="27"/>
  <c r="AM76" i="27"/>
  <c r="AL76" i="27"/>
  <c r="S76" i="27"/>
  <c r="Y76" i="27" s="1"/>
  <c r="R76" i="27"/>
  <c r="X76" i="27" s="1"/>
  <c r="Q76" i="27"/>
  <c r="N76" i="27"/>
  <c r="CE76" i="27" s="1"/>
  <c r="M76" i="27"/>
  <c r="L76" i="27"/>
  <c r="FN75" i="27"/>
  <c r="FM75" i="27"/>
  <c r="FL75" i="27"/>
  <c r="FK75" i="27"/>
  <c r="FJ75" i="27"/>
  <c r="FI75" i="27"/>
  <c r="ES75" i="27"/>
  <c r="ER75" i="27"/>
  <c r="ET75" i="27" s="1"/>
  <c r="EP75" i="27"/>
  <c r="EN75" i="27"/>
  <c r="EO75" i="27" s="1"/>
  <c r="EL75" i="27"/>
  <c r="EM75" i="27" s="1"/>
  <c r="EK75" i="27"/>
  <c r="ED75" i="27"/>
  <c r="BU75" i="27"/>
  <c r="BT75" i="27"/>
  <c r="BS75" i="27"/>
  <c r="AW75" i="27"/>
  <c r="AV75" i="27"/>
  <c r="AU75" i="27"/>
  <c r="AT75" i="27"/>
  <c r="AS75" i="27"/>
  <c r="AR75" i="27"/>
  <c r="AN75" i="27"/>
  <c r="AM75" i="27"/>
  <c r="AL75" i="27"/>
  <c r="S75" i="27"/>
  <c r="Y75" i="27" s="1"/>
  <c r="BB75" i="27" s="1"/>
  <c r="R75" i="27"/>
  <c r="Q75" i="27"/>
  <c r="N75" i="27"/>
  <c r="M75" i="27"/>
  <c r="L75" i="27"/>
  <c r="FN66" i="27"/>
  <c r="FM66" i="27"/>
  <c r="FL66" i="27"/>
  <c r="FK66" i="27"/>
  <c r="FJ66" i="27"/>
  <c r="FI66" i="27"/>
  <c r="ES66" i="27"/>
  <c r="ER66" i="27"/>
  <c r="ET66" i="27" s="1"/>
  <c r="EP66" i="27"/>
  <c r="EN66" i="27"/>
  <c r="EO66" i="27" s="1"/>
  <c r="EL66" i="27"/>
  <c r="EM66" i="27" s="1"/>
  <c r="EK66" i="27"/>
  <c r="ED66" i="27"/>
  <c r="BU66" i="27"/>
  <c r="BT66" i="27"/>
  <c r="BS66" i="27"/>
  <c r="AW66" i="27"/>
  <c r="AV66" i="27"/>
  <c r="AU66" i="27"/>
  <c r="AT66" i="27"/>
  <c r="AS66" i="27"/>
  <c r="AR66" i="27"/>
  <c r="AN66" i="27"/>
  <c r="AM66" i="27"/>
  <c r="AL66" i="27"/>
  <c r="S66" i="27"/>
  <c r="Y66" i="27" s="1"/>
  <c r="R66" i="27"/>
  <c r="X66" i="27" s="1"/>
  <c r="BG66" i="27" s="1"/>
  <c r="Q66" i="27"/>
  <c r="N66" i="27"/>
  <c r="M66" i="27"/>
  <c r="L66" i="27"/>
  <c r="FN65" i="27"/>
  <c r="FM65" i="27"/>
  <c r="FL65" i="27"/>
  <c r="FK65" i="27"/>
  <c r="FJ65" i="27"/>
  <c r="FI65" i="27"/>
  <c r="ES65" i="27"/>
  <c r="ER65" i="27"/>
  <c r="ET65" i="27" s="1"/>
  <c r="EP65" i="27"/>
  <c r="EN65" i="27"/>
  <c r="EO65" i="27" s="1"/>
  <c r="EL65" i="27"/>
  <c r="EM65" i="27" s="1"/>
  <c r="EK65" i="27"/>
  <c r="ED65" i="27"/>
  <c r="BU65" i="27"/>
  <c r="BT65" i="27"/>
  <c r="BS65" i="27"/>
  <c r="AW65" i="27"/>
  <c r="AV65" i="27"/>
  <c r="AU65" i="27"/>
  <c r="AT65" i="27"/>
  <c r="AS65" i="27"/>
  <c r="AR65" i="27"/>
  <c r="AN65" i="27"/>
  <c r="AM65" i="27"/>
  <c r="AL65" i="27"/>
  <c r="S65" i="27"/>
  <c r="Y65" i="27" s="1"/>
  <c r="R65" i="27"/>
  <c r="X65" i="27" s="1"/>
  <c r="BG65" i="27" s="1"/>
  <c r="Q65" i="27"/>
  <c r="N65" i="27"/>
  <c r="M65" i="27"/>
  <c r="L65" i="27"/>
  <c r="FN64" i="27"/>
  <c r="FM64" i="27"/>
  <c r="FL64" i="27"/>
  <c r="FK64" i="27"/>
  <c r="FJ64" i="27"/>
  <c r="FI64" i="27"/>
  <c r="ES64" i="27"/>
  <c r="ER64" i="27"/>
  <c r="ET64" i="27" s="1"/>
  <c r="EP64" i="27"/>
  <c r="EN64" i="27"/>
  <c r="EO64" i="27" s="1"/>
  <c r="EL64" i="27"/>
  <c r="EM64" i="27" s="1"/>
  <c r="EK64" i="27"/>
  <c r="ED64" i="27"/>
  <c r="BU64" i="27"/>
  <c r="BT64" i="27"/>
  <c r="BS64" i="27"/>
  <c r="AW64" i="27"/>
  <c r="AV64" i="27"/>
  <c r="AU64" i="27"/>
  <c r="AT64" i="27"/>
  <c r="AS64" i="27"/>
  <c r="AR64" i="27"/>
  <c r="AN64" i="27"/>
  <c r="AM64" i="27"/>
  <c r="AL64" i="27"/>
  <c r="S64" i="27"/>
  <c r="Y64" i="27" s="1"/>
  <c r="R64" i="27"/>
  <c r="X64" i="27" s="1"/>
  <c r="BG64" i="27" s="1"/>
  <c r="Q64" i="27"/>
  <c r="N64" i="27"/>
  <c r="CE64" i="27" s="1"/>
  <c r="M64" i="27"/>
  <c r="L64" i="27"/>
  <c r="FN62" i="27"/>
  <c r="FM62" i="27"/>
  <c r="FL62" i="27"/>
  <c r="FK62" i="27"/>
  <c r="FJ62" i="27"/>
  <c r="FI62" i="27"/>
  <c r="ES62" i="27"/>
  <c r="ER62" i="27"/>
  <c r="ET62" i="27" s="1"/>
  <c r="EP62" i="27"/>
  <c r="EN62" i="27"/>
  <c r="EO62" i="27" s="1"/>
  <c r="EL62" i="27"/>
  <c r="EM62" i="27" s="1"/>
  <c r="EK62" i="27"/>
  <c r="ED62" i="27"/>
  <c r="BU62" i="27"/>
  <c r="BT62" i="27"/>
  <c r="BS62" i="27"/>
  <c r="AW62" i="27"/>
  <c r="AV62" i="27"/>
  <c r="AU62" i="27"/>
  <c r="AT62" i="27"/>
  <c r="AS62" i="27"/>
  <c r="AR62" i="27"/>
  <c r="AN62" i="27"/>
  <c r="AM62" i="27"/>
  <c r="AL62" i="27"/>
  <c r="S62" i="27"/>
  <c r="Y62" i="27" s="1"/>
  <c r="R62" i="27"/>
  <c r="X62" i="27" s="1"/>
  <c r="BG62" i="27" s="1"/>
  <c r="Q62" i="27"/>
  <c r="N62" i="27"/>
  <c r="M62" i="27"/>
  <c r="L62" i="27"/>
  <c r="FN61" i="27"/>
  <c r="FM61" i="27"/>
  <c r="FL61" i="27"/>
  <c r="FK61" i="27"/>
  <c r="FJ61" i="27"/>
  <c r="FI61" i="27"/>
  <c r="ES61" i="27"/>
  <c r="ER61" i="27"/>
  <c r="ET61" i="27" s="1"/>
  <c r="EP61" i="27"/>
  <c r="EN61" i="27"/>
  <c r="EO61" i="27" s="1"/>
  <c r="EL61" i="27"/>
  <c r="EM61" i="27" s="1"/>
  <c r="EK61" i="27"/>
  <c r="ED61" i="27"/>
  <c r="BU61" i="27"/>
  <c r="BT61" i="27"/>
  <c r="BS61" i="27"/>
  <c r="AW61" i="27"/>
  <c r="AV61" i="27"/>
  <c r="AU61" i="27"/>
  <c r="AT61" i="27"/>
  <c r="AS61" i="27"/>
  <c r="AR61" i="27"/>
  <c r="AN61" i="27"/>
  <c r="AM61" i="27"/>
  <c r="AL61" i="27"/>
  <c r="S61" i="27"/>
  <c r="Y61" i="27" s="1"/>
  <c r="R61" i="27"/>
  <c r="X61" i="27" s="1"/>
  <c r="BG61" i="27" s="1"/>
  <c r="Q61" i="27"/>
  <c r="N61" i="27"/>
  <c r="CG61" i="27" s="1"/>
  <c r="M61" i="27"/>
  <c r="L61" i="27"/>
  <c r="FN60" i="27"/>
  <c r="FM60" i="27"/>
  <c r="FL60" i="27"/>
  <c r="FK60" i="27"/>
  <c r="FJ60" i="27"/>
  <c r="FI60" i="27"/>
  <c r="ES60" i="27"/>
  <c r="ER60" i="27"/>
  <c r="ET60" i="27" s="1"/>
  <c r="EP60" i="27"/>
  <c r="EN60" i="27"/>
  <c r="EO60" i="27" s="1"/>
  <c r="EL60" i="27"/>
  <c r="EM60" i="27" s="1"/>
  <c r="EK60" i="27"/>
  <c r="ED60" i="27"/>
  <c r="BU60" i="27"/>
  <c r="BT60" i="27"/>
  <c r="BS60" i="27"/>
  <c r="AW60" i="27"/>
  <c r="AV60" i="27"/>
  <c r="AU60" i="27"/>
  <c r="AT60" i="27"/>
  <c r="AS60" i="27"/>
  <c r="AR60" i="27"/>
  <c r="AN60" i="27"/>
  <c r="AM60" i="27"/>
  <c r="AL60" i="27"/>
  <c r="S60" i="27"/>
  <c r="Y60" i="27" s="1"/>
  <c r="R60" i="27"/>
  <c r="X60" i="27" s="1"/>
  <c r="Q60" i="27"/>
  <c r="N60" i="27"/>
  <c r="M60" i="27"/>
  <c r="L60" i="27"/>
  <c r="FN59" i="27"/>
  <c r="FM59" i="27"/>
  <c r="FL59" i="27"/>
  <c r="FK59" i="27"/>
  <c r="FJ59" i="27"/>
  <c r="FI59" i="27"/>
  <c r="ES59" i="27"/>
  <c r="ER59" i="27"/>
  <c r="ET59" i="27" s="1"/>
  <c r="EP59" i="27"/>
  <c r="EN59" i="27"/>
  <c r="EO59" i="27" s="1"/>
  <c r="EL59" i="27"/>
  <c r="EM59" i="27" s="1"/>
  <c r="EK59" i="27"/>
  <c r="ED59" i="27"/>
  <c r="BU59" i="27"/>
  <c r="BT59" i="27"/>
  <c r="BS59" i="27"/>
  <c r="AW59" i="27"/>
  <c r="AV59" i="27"/>
  <c r="AU59" i="27"/>
  <c r="AT59" i="27"/>
  <c r="AS59" i="27"/>
  <c r="AR59" i="27"/>
  <c r="AN59" i="27"/>
  <c r="AM59" i="27"/>
  <c r="AL59" i="27"/>
  <c r="S59" i="27"/>
  <c r="Y59" i="27" s="1"/>
  <c r="BH59" i="27" s="1"/>
  <c r="R59" i="27"/>
  <c r="X59" i="27" s="1"/>
  <c r="Q59" i="27"/>
  <c r="N59" i="27"/>
  <c r="M59" i="27"/>
  <c r="L59" i="27"/>
  <c r="FN58" i="27"/>
  <c r="FM58" i="27"/>
  <c r="FL58" i="27"/>
  <c r="FK58" i="27"/>
  <c r="FJ58" i="27"/>
  <c r="FI58" i="27"/>
  <c r="ES58" i="27"/>
  <c r="ER58" i="27"/>
  <c r="ET58" i="27" s="1"/>
  <c r="EP58" i="27"/>
  <c r="EN58" i="27"/>
  <c r="EO58" i="27" s="1"/>
  <c r="EL58" i="27"/>
  <c r="EM58" i="27" s="1"/>
  <c r="EK58" i="27"/>
  <c r="ED58" i="27"/>
  <c r="BU58" i="27"/>
  <c r="BT58" i="27"/>
  <c r="BS58" i="27"/>
  <c r="AW58" i="27"/>
  <c r="AV58" i="27"/>
  <c r="AU58" i="27"/>
  <c r="AT58" i="27"/>
  <c r="AS58" i="27"/>
  <c r="AR58" i="27"/>
  <c r="AN58" i="27"/>
  <c r="AM58" i="27"/>
  <c r="AL58" i="27"/>
  <c r="S58" i="27"/>
  <c r="Y58" i="27" s="1"/>
  <c r="BB58" i="27" s="1"/>
  <c r="R58" i="27"/>
  <c r="X58" i="27" s="1"/>
  <c r="Q58" i="27"/>
  <c r="N58" i="27"/>
  <c r="M58" i="27"/>
  <c r="L58" i="27"/>
  <c r="FN55" i="27"/>
  <c r="FM55" i="27"/>
  <c r="FL55" i="27"/>
  <c r="FK55" i="27"/>
  <c r="FJ55" i="27"/>
  <c r="FI55" i="27"/>
  <c r="ES55" i="27"/>
  <c r="ER55" i="27"/>
  <c r="ET55" i="27" s="1"/>
  <c r="EP55" i="27"/>
  <c r="EN55" i="27"/>
  <c r="EO55" i="27" s="1"/>
  <c r="EL55" i="27"/>
  <c r="EM55" i="27" s="1"/>
  <c r="EK55" i="27"/>
  <c r="ED55" i="27"/>
  <c r="BU55" i="27"/>
  <c r="BT55" i="27"/>
  <c r="BS55" i="27"/>
  <c r="AW55" i="27"/>
  <c r="AV55" i="27"/>
  <c r="AU55" i="27"/>
  <c r="AT55" i="27"/>
  <c r="AS55" i="27"/>
  <c r="AR55" i="27"/>
  <c r="AN55" i="27"/>
  <c r="AM55" i="27"/>
  <c r="AL55" i="27"/>
  <c r="S55" i="27"/>
  <c r="Y55" i="27" s="1"/>
  <c r="R55" i="27"/>
  <c r="X55" i="27" s="1"/>
  <c r="BA55" i="27" s="1"/>
  <c r="Q55" i="27"/>
  <c r="N55" i="27"/>
  <c r="CG55" i="27" s="1"/>
  <c r="M55" i="27"/>
  <c r="L55" i="27"/>
  <c r="FN54" i="27"/>
  <c r="FM54" i="27"/>
  <c r="FL54" i="27"/>
  <c r="FK54" i="27"/>
  <c r="FJ54" i="27"/>
  <c r="FI54" i="27"/>
  <c r="ES54" i="27"/>
  <c r="ER54" i="27"/>
  <c r="ET54" i="27" s="1"/>
  <c r="EP54" i="27"/>
  <c r="EN54" i="27"/>
  <c r="EO54" i="27" s="1"/>
  <c r="EL54" i="27"/>
  <c r="EM54" i="27" s="1"/>
  <c r="EK54" i="27"/>
  <c r="ED54" i="27"/>
  <c r="BU54" i="27"/>
  <c r="BT54" i="27"/>
  <c r="BS54" i="27"/>
  <c r="AW54" i="27"/>
  <c r="AV54" i="27"/>
  <c r="AU54" i="27"/>
  <c r="AT54" i="27"/>
  <c r="AS54" i="27"/>
  <c r="AR54" i="27"/>
  <c r="AN54" i="27"/>
  <c r="AM54" i="27"/>
  <c r="AL54" i="27"/>
  <c r="S54" i="27"/>
  <c r="Y54" i="27" s="1"/>
  <c r="BH54" i="27" s="1"/>
  <c r="R54" i="27"/>
  <c r="X54" i="27" s="1"/>
  <c r="Q54" i="27"/>
  <c r="N54" i="27"/>
  <c r="M54" i="27"/>
  <c r="L54" i="27"/>
  <c r="FN53" i="27"/>
  <c r="FM53" i="27"/>
  <c r="FL53" i="27"/>
  <c r="FK53" i="27"/>
  <c r="FJ53" i="27"/>
  <c r="FI53" i="27"/>
  <c r="ES53" i="27"/>
  <c r="ER53" i="27"/>
  <c r="ET53" i="27" s="1"/>
  <c r="EP53" i="27"/>
  <c r="EN53" i="27"/>
  <c r="EO53" i="27" s="1"/>
  <c r="EL53" i="27"/>
  <c r="EM53" i="27" s="1"/>
  <c r="EK53" i="27"/>
  <c r="ED53" i="27"/>
  <c r="BU53" i="27"/>
  <c r="BT53" i="27"/>
  <c r="BS53" i="27"/>
  <c r="AW53" i="27"/>
  <c r="AV53" i="27"/>
  <c r="AU53" i="27"/>
  <c r="AT53" i="27"/>
  <c r="AS53" i="27"/>
  <c r="AR53" i="27"/>
  <c r="AN53" i="27"/>
  <c r="AM53" i="27"/>
  <c r="AL53" i="27"/>
  <c r="S53" i="27"/>
  <c r="Y53" i="27" s="1"/>
  <c r="R53" i="27"/>
  <c r="X53" i="27" s="1"/>
  <c r="BG53" i="27" s="1"/>
  <c r="Q53" i="27"/>
  <c r="N53" i="27"/>
  <c r="CG53" i="27" s="1"/>
  <c r="M53" i="27"/>
  <c r="L53" i="27"/>
  <c r="FN52" i="27"/>
  <c r="FM52" i="27"/>
  <c r="FL52" i="27"/>
  <c r="FK52" i="27"/>
  <c r="FJ52" i="27"/>
  <c r="FI52" i="27"/>
  <c r="ES52" i="27"/>
  <c r="ER52" i="27"/>
  <c r="ET52" i="27" s="1"/>
  <c r="EP52" i="27"/>
  <c r="EN52" i="27"/>
  <c r="EO52" i="27" s="1"/>
  <c r="EL52" i="27"/>
  <c r="EM52" i="27" s="1"/>
  <c r="EK52" i="27"/>
  <c r="ED52" i="27"/>
  <c r="BU52" i="27"/>
  <c r="BT52" i="27"/>
  <c r="BS52" i="27"/>
  <c r="AW52" i="27"/>
  <c r="AV52" i="27"/>
  <c r="AU52" i="27"/>
  <c r="AT52" i="27"/>
  <c r="AS52" i="27"/>
  <c r="AR52" i="27"/>
  <c r="AN52" i="27"/>
  <c r="AM52" i="27"/>
  <c r="AL52" i="27"/>
  <c r="S52" i="27"/>
  <c r="Y52" i="27" s="1"/>
  <c r="R52" i="27"/>
  <c r="X52" i="27" s="1"/>
  <c r="Q52" i="27"/>
  <c r="N52" i="27"/>
  <c r="M52" i="27"/>
  <c r="L52" i="27"/>
  <c r="FN51" i="27"/>
  <c r="FM51" i="27"/>
  <c r="FL51" i="27"/>
  <c r="FK51" i="27"/>
  <c r="FJ51" i="27"/>
  <c r="FI51" i="27"/>
  <c r="ES51" i="27"/>
  <c r="ER51" i="27"/>
  <c r="ET51" i="27" s="1"/>
  <c r="EP51" i="27"/>
  <c r="EN51" i="27"/>
  <c r="EO51" i="27" s="1"/>
  <c r="EL51" i="27"/>
  <c r="EM51" i="27" s="1"/>
  <c r="EK51" i="27"/>
  <c r="ED51" i="27"/>
  <c r="BU51" i="27"/>
  <c r="BT51" i="27"/>
  <c r="BS51" i="27"/>
  <c r="AW51" i="27"/>
  <c r="AV51" i="27"/>
  <c r="AU51" i="27"/>
  <c r="AT51" i="27"/>
  <c r="AS51" i="27"/>
  <c r="AR51" i="27"/>
  <c r="AN51" i="27"/>
  <c r="AM51" i="27"/>
  <c r="AL51" i="27"/>
  <c r="S51" i="27"/>
  <c r="Y51" i="27" s="1"/>
  <c r="R51" i="27"/>
  <c r="X51" i="27" s="1"/>
  <c r="Q51" i="27"/>
  <c r="N51" i="27"/>
  <c r="CG51" i="27" s="1"/>
  <c r="M51" i="27"/>
  <c r="L51" i="27"/>
  <c r="FN50" i="27"/>
  <c r="FM50" i="27"/>
  <c r="FL50" i="27"/>
  <c r="FK50" i="27"/>
  <c r="FJ50" i="27"/>
  <c r="FI50" i="27"/>
  <c r="ES50" i="27"/>
  <c r="ER50" i="27"/>
  <c r="ET50" i="27" s="1"/>
  <c r="EP50" i="27"/>
  <c r="EN50" i="27"/>
  <c r="EO50" i="27" s="1"/>
  <c r="EL50" i="27"/>
  <c r="EM50" i="27" s="1"/>
  <c r="EK50" i="27"/>
  <c r="ED50" i="27"/>
  <c r="BU50" i="27"/>
  <c r="BT50" i="27"/>
  <c r="BS50" i="27"/>
  <c r="AW50" i="27"/>
  <c r="AV50" i="27"/>
  <c r="AU50" i="27"/>
  <c r="AT50" i="27"/>
  <c r="AS50" i="27"/>
  <c r="AR50" i="27"/>
  <c r="AN50" i="27"/>
  <c r="AM50" i="27"/>
  <c r="AL50" i="27"/>
  <c r="S50" i="27"/>
  <c r="Y50" i="27" s="1"/>
  <c r="BH50" i="27" s="1"/>
  <c r="R50" i="27"/>
  <c r="X50" i="27" s="1"/>
  <c r="Q50" i="27"/>
  <c r="N50" i="27"/>
  <c r="M50" i="27"/>
  <c r="L50" i="27"/>
  <c r="FN49" i="27"/>
  <c r="FM49" i="27"/>
  <c r="FL49" i="27"/>
  <c r="FK49" i="27"/>
  <c r="FJ49" i="27"/>
  <c r="FI49" i="27"/>
  <c r="ES49" i="27"/>
  <c r="ER49" i="27"/>
  <c r="ET49" i="27" s="1"/>
  <c r="EP49" i="27"/>
  <c r="EN49" i="27"/>
  <c r="EO49" i="27" s="1"/>
  <c r="EL49" i="27"/>
  <c r="EM49" i="27" s="1"/>
  <c r="EK49" i="27"/>
  <c r="ED49" i="27"/>
  <c r="BU49" i="27"/>
  <c r="BT49" i="27"/>
  <c r="BS49" i="27"/>
  <c r="AW49" i="27"/>
  <c r="AV49" i="27"/>
  <c r="AU49" i="27"/>
  <c r="AT49" i="27"/>
  <c r="AS49" i="27"/>
  <c r="AR49" i="27"/>
  <c r="AN49" i="27"/>
  <c r="AM49" i="27"/>
  <c r="AL49" i="27"/>
  <c r="S49" i="27"/>
  <c r="Y49" i="27" s="1"/>
  <c r="R49" i="27"/>
  <c r="X49" i="27" s="1"/>
  <c r="BG49" i="27" s="1"/>
  <c r="Q49" i="27"/>
  <c r="N49" i="27"/>
  <c r="CG49" i="27" s="1"/>
  <c r="M49" i="27"/>
  <c r="L49" i="27"/>
  <c r="FN46" i="27"/>
  <c r="FM46" i="27"/>
  <c r="FL46" i="27"/>
  <c r="FK46" i="27"/>
  <c r="FJ46" i="27"/>
  <c r="FI46" i="27"/>
  <c r="ES46" i="27"/>
  <c r="ER46" i="27"/>
  <c r="ET46" i="27" s="1"/>
  <c r="EP46" i="27"/>
  <c r="EN46" i="27"/>
  <c r="EO46" i="27" s="1"/>
  <c r="EL46" i="27"/>
  <c r="EM46" i="27" s="1"/>
  <c r="EK46" i="27"/>
  <c r="ED46" i="27"/>
  <c r="BU46" i="27"/>
  <c r="BT46" i="27"/>
  <c r="BS46" i="27"/>
  <c r="AW46" i="27"/>
  <c r="AV46" i="27"/>
  <c r="AU46" i="27"/>
  <c r="AT46" i="27"/>
  <c r="AS46" i="27"/>
  <c r="AR46" i="27"/>
  <c r="AN46" i="27"/>
  <c r="AM46" i="27"/>
  <c r="AL46" i="27"/>
  <c r="S46" i="27"/>
  <c r="Y46" i="27" s="1"/>
  <c r="BB46" i="27" s="1"/>
  <c r="R46" i="27"/>
  <c r="X46" i="27" s="1"/>
  <c r="Q46" i="27"/>
  <c r="N46" i="27"/>
  <c r="CG46" i="27" s="1"/>
  <c r="M46" i="27"/>
  <c r="L46" i="27"/>
  <c r="FN44" i="27"/>
  <c r="FM44" i="27"/>
  <c r="FL44" i="27"/>
  <c r="FK44" i="27"/>
  <c r="FJ44" i="27"/>
  <c r="FI44" i="27"/>
  <c r="ES44" i="27"/>
  <c r="ER44" i="27"/>
  <c r="ET44" i="27" s="1"/>
  <c r="EP44" i="27"/>
  <c r="EN44" i="27"/>
  <c r="EO44" i="27" s="1"/>
  <c r="EL44" i="27"/>
  <c r="EM44" i="27" s="1"/>
  <c r="EK44" i="27"/>
  <c r="ED44" i="27"/>
  <c r="BU44" i="27"/>
  <c r="BT44" i="27"/>
  <c r="BS44" i="27"/>
  <c r="AW44" i="27"/>
  <c r="AV44" i="27"/>
  <c r="AU44" i="27"/>
  <c r="AT44" i="27"/>
  <c r="AS44" i="27"/>
  <c r="AR44" i="27"/>
  <c r="AN44" i="27"/>
  <c r="AM44" i="27"/>
  <c r="AL44" i="27"/>
  <c r="S44" i="27"/>
  <c r="Y44" i="27" s="1"/>
  <c r="BB44" i="27" s="1"/>
  <c r="R44" i="27"/>
  <c r="X44" i="27" s="1"/>
  <c r="Q44" i="27"/>
  <c r="N44" i="27"/>
  <c r="CG44" i="27" s="1"/>
  <c r="M44" i="27"/>
  <c r="L44" i="27"/>
  <c r="FN43" i="27"/>
  <c r="FM43" i="27"/>
  <c r="FL43" i="27"/>
  <c r="FK43" i="27"/>
  <c r="FJ43" i="27"/>
  <c r="FI43" i="27"/>
  <c r="ES43" i="27"/>
  <c r="ER43" i="27"/>
  <c r="ET43" i="27" s="1"/>
  <c r="EP43" i="27"/>
  <c r="EN43" i="27"/>
  <c r="EO43" i="27" s="1"/>
  <c r="EL43" i="27"/>
  <c r="EM43" i="27" s="1"/>
  <c r="EK43" i="27"/>
  <c r="ED43" i="27"/>
  <c r="BU43" i="27"/>
  <c r="BT43" i="27"/>
  <c r="BS43" i="27"/>
  <c r="AW43" i="27"/>
  <c r="AV43" i="27"/>
  <c r="AU43" i="27"/>
  <c r="AT43" i="27"/>
  <c r="AS43" i="27"/>
  <c r="AR43" i="27"/>
  <c r="AN43" i="27"/>
  <c r="AM43" i="27"/>
  <c r="AL43" i="27"/>
  <c r="S43" i="27"/>
  <c r="Y43" i="27" s="1"/>
  <c r="R43" i="27"/>
  <c r="X43" i="27" s="1"/>
  <c r="BG43" i="27" s="1"/>
  <c r="Q43" i="27"/>
  <c r="N43" i="27"/>
  <c r="M43" i="27"/>
  <c r="L43" i="27"/>
  <c r="FN42" i="27"/>
  <c r="FM42" i="27"/>
  <c r="FL42" i="27"/>
  <c r="FK42" i="27"/>
  <c r="FJ42" i="27"/>
  <c r="FI42" i="27"/>
  <c r="ES42" i="27"/>
  <c r="ER42" i="27"/>
  <c r="ET42" i="27" s="1"/>
  <c r="EP42" i="27"/>
  <c r="EN42" i="27"/>
  <c r="EO42" i="27" s="1"/>
  <c r="EL42" i="27"/>
  <c r="EM42" i="27" s="1"/>
  <c r="EK42" i="27"/>
  <c r="ED42" i="27"/>
  <c r="BU42" i="27"/>
  <c r="BT42" i="27"/>
  <c r="BS42" i="27"/>
  <c r="AW42" i="27"/>
  <c r="AV42" i="27"/>
  <c r="AU42" i="27"/>
  <c r="AT42" i="27"/>
  <c r="AS42" i="27"/>
  <c r="AR42" i="27"/>
  <c r="AN42" i="27"/>
  <c r="AM42" i="27"/>
  <c r="AL42" i="27"/>
  <c r="S42" i="27"/>
  <c r="Y42" i="27" s="1"/>
  <c r="R42" i="27"/>
  <c r="X42" i="27" s="1"/>
  <c r="BG42" i="27" s="1"/>
  <c r="Q42" i="27"/>
  <c r="N42" i="27"/>
  <c r="M42" i="27"/>
  <c r="L42" i="27"/>
  <c r="FN40" i="27"/>
  <c r="FM40" i="27"/>
  <c r="FL40" i="27"/>
  <c r="FK40" i="27"/>
  <c r="FJ40" i="27"/>
  <c r="FI40" i="27"/>
  <c r="ES40" i="27"/>
  <c r="ER40" i="27"/>
  <c r="ET40" i="27" s="1"/>
  <c r="EP40" i="27"/>
  <c r="EN40" i="27"/>
  <c r="EO40" i="27" s="1"/>
  <c r="EL40" i="27"/>
  <c r="EM40" i="27" s="1"/>
  <c r="EK40" i="27"/>
  <c r="ED40" i="27"/>
  <c r="BU40" i="27"/>
  <c r="BT40" i="27"/>
  <c r="BS40" i="27"/>
  <c r="AW40" i="27"/>
  <c r="AV40" i="27"/>
  <c r="AU40" i="27"/>
  <c r="AT40" i="27"/>
  <c r="AS40" i="27"/>
  <c r="AR40" i="27"/>
  <c r="AN40" i="27"/>
  <c r="AM40" i="27"/>
  <c r="AL40" i="27"/>
  <c r="S40" i="27"/>
  <c r="Y40" i="27" s="1"/>
  <c r="R40" i="27"/>
  <c r="X40" i="27" s="1"/>
  <c r="BG40" i="27" s="1"/>
  <c r="Q40" i="27"/>
  <c r="N40" i="27"/>
  <c r="M40" i="27"/>
  <c r="L40" i="27"/>
  <c r="FN39" i="27"/>
  <c r="FM39" i="27"/>
  <c r="FL39" i="27"/>
  <c r="FK39" i="27"/>
  <c r="FJ39" i="27"/>
  <c r="FI39" i="27"/>
  <c r="ES39" i="27"/>
  <c r="ER39" i="27"/>
  <c r="ET39" i="27" s="1"/>
  <c r="EP39" i="27"/>
  <c r="EN39" i="27"/>
  <c r="EL39" i="27"/>
  <c r="EK39" i="27"/>
  <c r="ED39" i="27"/>
  <c r="BU39" i="27"/>
  <c r="BT39" i="27"/>
  <c r="BS39" i="27"/>
  <c r="AW39" i="27"/>
  <c r="AV39" i="27"/>
  <c r="AU39" i="27"/>
  <c r="AT39" i="27"/>
  <c r="AS39" i="27"/>
  <c r="AR39" i="27"/>
  <c r="AN39" i="27"/>
  <c r="AM39" i="27"/>
  <c r="AL39" i="27"/>
  <c r="S39" i="27"/>
  <c r="R39" i="27"/>
  <c r="X39" i="27" s="1"/>
  <c r="BA39" i="27" s="1"/>
  <c r="Q39" i="27"/>
  <c r="N39" i="27"/>
  <c r="CG39" i="27" s="1"/>
  <c r="M39" i="27"/>
  <c r="L39" i="27"/>
  <c r="FN38" i="27"/>
  <c r="FM38" i="27"/>
  <c r="FL38" i="27"/>
  <c r="FK38" i="27"/>
  <c r="FJ38" i="27"/>
  <c r="FI38" i="27"/>
  <c r="ES38" i="27"/>
  <c r="ER38" i="27"/>
  <c r="ET38" i="27" s="1"/>
  <c r="EP38" i="27"/>
  <c r="EN38" i="27"/>
  <c r="EO38" i="27" s="1"/>
  <c r="EL38" i="27"/>
  <c r="EM38" i="27" s="1"/>
  <c r="EK38" i="27"/>
  <c r="ED38" i="27"/>
  <c r="BU38" i="27"/>
  <c r="BT38" i="27"/>
  <c r="BS38" i="27"/>
  <c r="AW38" i="27"/>
  <c r="AV38" i="27"/>
  <c r="AU38" i="27"/>
  <c r="AT38" i="27"/>
  <c r="AS38" i="27"/>
  <c r="AR38" i="27"/>
  <c r="AN38" i="27"/>
  <c r="AM38" i="27"/>
  <c r="AL38" i="27"/>
  <c r="S38" i="27"/>
  <c r="Y38" i="27" s="1"/>
  <c r="R38" i="27"/>
  <c r="X38" i="27" s="1"/>
  <c r="BG38" i="27" s="1"/>
  <c r="Q38" i="27"/>
  <c r="N38" i="27"/>
  <c r="CE38" i="27" s="1"/>
  <c r="M38" i="27"/>
  <c r="L38" i="27"/>
  <c r="FN36" i="27"/>
  <c r="FM36" i="27"/>
  <c r="FL36" i="27"/>
  <c r="FK36" i="27"/>
  <c r="FJ36" i="27"/>
  <c r="FI36" i="27"/>
  <c r="ES36" i="27"/>
  <c r="ER36" i="27"/>
  <c r="ET36" i="27" s="1"/>
  <c r="EP36" i="27"/>
  <c r="EN36" i="27"/>
  <c r="EO36" i="27" s="1"/>
  <c r="EL36" i="27"/>
  <c r="EM36" i="27" s="1"/>
  <c r="EK36" i="27"/>
  <c r="ED36" i="27"/>
  <c r="BU36" i="27"/>
  <c r="BT36" i="27"/>
  <c r="BS36" i="27"/>
  <c r="AW36" i="27"/>
  <c r="AV36" i="27"/>
  <c r="AU36" i="27"/>
  <c r="AT36" i="27"/>
  <c r="AS36" i="27"/>
  <c r="AR36" i="27"/>
  <c r="AN36" i="27"/>
  <c r="AM36" i="27"/>
  <c r="AL36" i="27"/>
  <c r="S36" i="27"/>
  <c r="Y36" i="27" s="1"/>
  <c r="R36" i="27"/>
  <c r="X36" i="27" s="1"/>
  <c r="Q36" i="27"/>
  <c r="N36" i="27"/>
  <c r="CG36" i="27" s="1"/>
  <c r="M36" i="27"/>
  <c r="L36" i="27"/>
  <c r="FN34" i="27"/>
  <c r="FM34" i="27"/>
  <c r="FL34" i="27"/>
  <c r="FK34" i="27"/>
  <c r="FJ34" i="27"/>
  <c r="FI34" i="27"/>
  <c r="ES34" i="27"/>
  <c r="ER34" i="27"/>
  <c r="ET34" i="27" s="1"/>
  <c r="EP34" i="27"/>
  <c r="EN34" i="27"/>
  <c r="EO34" i="27" s="1"/>
  <c r="EL34" i="27"/>
  <c r="EM34" i="27" s="1"/>
  <c r="EK34" i="27"/>
  <c r="ED34" i="27"/>
  <c r="BU34" i="27"/>
  <c r="BT34" i="27"/>
  <c r="BS34" i="27"/>
  <c r="AW34" i="27"/>
  <c r="AV34" i="27"/>
  <c r="AU34" i="27"/>
  <c r="AT34" i="27"/>
  <c r="AS34" i="27"/>
  <c r="AR34" i="27"/>
  <c r="AN34" i="27"/>
  <c r="AM34" i="27"/>
  <c r="AL34" i="27"/>
  <c r="S34" i="27"/>
  <c r="Y34" i="27" s="1"/>
  <c r="R34" i="27"/>
  <c r="X34" i="27" s="1"/>
  <c r="Q34" i="27"/>
  <c r="N34" i="27"/>
  <c r="CG34" i="27" s="1"/>
  <c r="M34" i="27"/>
  <c r="L34" i="27"/>
  <c r="FN33" i="27"/>
  <c r="FM33" i="27"/>
  <c r="FL33" i="27"/>
  <c r="FK33" i="27"/>
  <c r="FJ33" i="27"/>
  <c r="FI33" i="27"/>
  <c r="ES33" i="27"/>
  <c r="ER33" i="27"/>
  <c r="ET33" i="27" s="1"/>
  <c r="EP33" i="27"/>
  <c r="EN33" i="27"/>
  <c r="EO33" i="27" s="1"/>
  <c r="EL33" i="27"/>
  <c r="EM33" i="27" s="1"/>
  <c r="EK33" i="27"/>
  <c r="ED33" i="27"/>
  <c r="BU33" i="27"/>
  <c r="BT33" i="27"/>
  <c r="BS33" i="27"/>
  <c r="AW33" i="27"/>
  <c r="AV33" i="27"/>
  <c r="AU33" i="27"/>
  <c r="AT33" i="27"/>
  <c r="AS33" i="27"/>
  <c r="AR33" i="27"/>
  <c r="AN33" i="27"/>
  <c r="AM33" i="27"/>
  <c r="AL33" i="27"/>
  <c r="S33" i="27"/>
  <c r="Y33" i="27" s="1"/>
  <c r="BH33" i="27" s="1"/>
  <c r="R33" i="27"/>
  <c r="X33" i="27" s="1"/>
  <c r="Q33" i="27"/>
  <c r="N33" i="27"/>
  <c r="M33" i="27"/>
  <c r="L33" i="27"/>
  <c r="FN32" i="27"/>
  <c r="FM32" i="27"/>
  <c r="FL32" i="27"/>
  <c r="FK32" i="27"/>
  <c r="FJ32" i="27"/>
  <c r="FI32" i="27"/>
  <c r="ES32" i="27"/>
  <c r="ER32" i="27"/>
  <c r="ET32" i="27" s="1"/>
  <c r="EP32" i="27"/>
  <c r="EN32" i="27"/>
  <c r="EO32" i="27" s="1"/>
  <c r="EL32" i="27"/>
  <c r="EM32" i="27" s="1"/>
  <c r="EK32" i="27"/>
  <c r="ED32" i="27"/>
  <c r="BU32" i="27"/>
  <c r="BT32" i="27"/>
  <c r="BS32" i="27"/>
  <c r="AW32" i="27"/>
  <c r="AV32" i="27"/>
  <c r="AU32" i="27"/>
  <c r="AT32" i="27"/>
  <c r="AS32" i="27"/>
  <c r="AR32" i="27"/>
  <c r="AN32" i="27"/>
  <c r="AM32" i="27"/>
  <c r="AL32" i="27"/>
  <c r="S32" i="27"/>
  <c r="Y32" i="27" s="1"/>
  <c r="R32" i="27"/>
  <c r="X32" i="27" s="1"/>
  <c r="BG32" i="27" s="1"/>
  <c r="Q32" i="27"/>
  <c r="N32" i="27"/>
  <c r="M32" i="27"/>
  <c r="L32" i="27"/>
  <c r="FN30" i="27"/>
  <c r="FM30" i="27"/>
  <c r="FL30" i="27"/>
  <c r="FK30" i="27"/>
  <c r="FJ30" i="27"/>
  <c r="FI30" i="27"/>
  <c r="ES30" i="27"/>
  <c r="ER30" i="27"/>
  <c r="ET30" i="27" s="1"/>
  <c r="EP30" i="27"/>
  <c r="EN30" i="27"/>
  <c r="EO30" i="27" s="1"/>
  <c r="EL30" i="27"/>
  <c r="EM30" i="27" s="1"/>
  <c r="EK30" i="27"/>
  <c r="ED30" i="27"/>
  <c r="BU30" i="27"/>
  <c r="BT30" i="27"/>
  <c r="BS30" i="27"/>
  <c r="AW30" i="27"/>
  <c r="AV30" i="27"/>
  <c r="AU30" i="27"/>
  <c r="AT30" i="27"/>
  <c r="AS30" i="27"/>
  <c r="AR30" i="27"/>
  <c r="AN30" i="27"/>
  <c r="AM30" i="27"/>
  <c r="AL30" i="27"/>
  <c r="S30" i="27"/>
  <c r="Y30" i="27" s="1"/>
  <c r="R30" i="27"/>
  <c r="X30" i="27" s="1"/>
  <c r="Q30" i="27"/>
  <c r="N30" i="27"/>
  <c r="CG30" i="27" s="1"/>
  <c r="M30" i="27"/>
  <c r="L30" i="27"/>
  <c r="FN29" i="27"/>
  <c r="FM29" i="27"/>
  <c r="FL29" i="27"/>
  <c r="FK29" i="27"/>
  <c r="FJ29" i="27"/>
  <c r="FI29" i="27"/>
  <c r="ES29" i="27"/>
  <c r="ER29" i="27"/>
  <c r="ET29" i="27" s="1"/>
  <c r="EP29" i="27"/>
  <c r="EN29" i="27"/>
  <c r="EO29" i="27" s="1"/>
  <c r="EL29" i="27"/>
  <c r="EM29" i="27" s="1"/>
  <c r="EK29" i="27"/>
  <c r="ED29" i="27"/>
  <c r="BU29" i="27"/>
  <c r="BT29" i="27"/>
  <c r="BS29" i="27"/>
  <c r="AW29" i="27"/>
  <c r="AV29" i="27"/>
  <c r="AU29" i="27"/>
  <c r="AT29" i="27"/>
  <c r="AS29" i="27"/>
  <c r="AR29" i="27"/>
  <c r="AN29" i="27"/>
  <c r="AM29" i="27"/>
  <c r="AL29" i="27"/>
  <c r="S29" i="27"/>
  <c r="Y29" i="27" s="1"/>
  <c r="R29" i="27"/>
  <c r="X29" i="27" s="1"/>
  <c r="Q29" i="27"/>
  <c r="N29" i="27"/>
  <c r="CG29" i="27" s="1"/>
  <c r="M29" i="27"/>
  <c r="L29" i="27"/>
  <c r="FN28" i="27"/>
  <c r="FM28" i="27"/>
  <c r="FL28" i="27"/>
  <c r="FK28" i="27"/>
  <c r="FJ28" i="27"/>
  <c r="FI28" i="27"/>
  <c r="ES28" i="27"/>
  <c r="ER28" i="27"/>
  <c r="ET28" i="27" s="1"/>
  <c r="EP28" i="27"/>
  <c r="EN28" i="27"/>
  <c r="EO28" i="27" s="1"/>
  <c r="EL28" i="27"/>
  <c r="EM28" i="27" s="1"/>
  <c r="EK28" i="27"/>
  <c r="ED28" i="27"/>
  <c r="BU28" i="27"/>
  <c r="BT28" i="27"/>
  <c r="BS28" i="27"/>
  <c r="AW28" i="27"/>
  <c r="AV28" i="27"/>
  <c r="AU28" i="27"/>
  <c r="AT28" i="27"/>
  <c r="AS28" i="27"/>
  <c r="AR28" i="27"/>
  <c r="AN28" i="27"/>
  <c r="AM28" i="27"/>
  <c r="AL28" i="27"/>
  <c r="S28" i="27"/>
  <c r="Y28" i="27" s="1"/>
  <c r="BH28" i="27" s="1"/>
  <c r="R28" i="27"/>
  <c r="X28" i="27" s="1"/>
  <c r="Q28" i="27"/>
  <c r="N28" i="27"/>
  <c r="M28" i="27"/>
  <c r="L28" i="27"/>
  <c r="FN27" i="27"/>
  <c r="FM27" i="27"/>
  <c r="FL27" i="27"/>
  <c r="FK27" i="27"/>
  <c r="FJ27" i="27"/>
  <c r="FI27" i="27"/>
  <c r="ES27" i="27"/>
  <c r="ER27" i="27"/>
  <c r="ET27" i="27" s="1"/>
  <c r="EP27" i="27"/>
  <c r="EN27" i="27"/>
  <c r="EO27" i="27" s="1"/>
  <c r="EL27" i="27"/>
  <c r="EM27" i="27" s="1"/>
  <c r="EK27" i="27"/>
  <c r="ED27" i="27"/>
  <c r="BU27" i="27"/>
  <c r="BT27" i="27"/>
  <c r="BS27" i="27"/>
  <c r="AW27" i="27"/>
  <c r="AV27" i="27"/>
  <c r="AU27" i="27"/>
  <c r="AT27" i="27"/>
  <c r="AS27" i="27"/>
  <c r="AR27" i="27"/>
  <c r="AN27" i="27"/>
  <c r="AM27" i="27"/>
  <c r="AL27" i="27"/>
  <c r="S27" i="27"/>
  <c r="Y27" i="27" s="1"/>
  <c r="R27" i="27"/>
  <c r="X27" i="27" s="1"/>
  <c r="BG27" i="27" s="1"/>
  <c r="Q27" i="27"/>
  <c r="N27" i="27"/>
  <c r="CG27" i="27" s="1"/>
  <c r="M27" i="27"/>
  <c r="L27" i="27"/>
  <c r="FN26" i="27"/>
  <c r="FM26" i="27"/>
  <c r="FL26" i="27"/>
  <c r="FK26" i="27"/>
  <c r="FJ26" i="27"/>
  <c r="FI26" i="27"/>
  <c r="ES26" i="27"/>
  <c r="ER26" i="27"/>
  <c r="ET26" i="27" s="1"/>
  <c r="EP26" i="27"/>
  <c r="EN26" i="27"/>
  <c r="EO26" i="27" s="1"/>
  <c r="EL26" i="27"/>
  <c r="EM26" i="27" s="1"/>
  <c r="EK26" i="27"/>
  <c r="ED26" i="27"/>
  <c r="BU26" i="27"/>
  <c r="BT26" i="27"/>
  <c r="BS26" i="27"/>
  <c r="AW26" i="27"/>
  <c r="AV26" i="27"/>
  <c r="AU26" i="27"/>
  <c r="AT26" i="27"/>
  <c r="AS26" i="27"/>
  <c r="AR26" i="27"/>
  <c r="AN26" i="27"/>
  <c r="AM26" i="27"/>
  <c r="AL26" i="27"/>
  <c r="S26" i="27"/>
  <c r="Y26" i="27" s="1"/>
  <c r="R26" i="27"/>
  <c r="X26" i="27" s="1"/>
  <c r="Q26" i="27"/>
  <c r="N26" i="27"/>
  <c r="CG26" i="27" s="1"/>
  <c r="M26" i="27"/>
  <c r="L26" i="27"/>
  <c r="FN24" i="27"/>
  <c r="FM24" i="27"/>
  <c r="FL24" i="27"/>
  <c r="FK24" i="27"/>
  <c r="FJ24" i="27"/>
  <c r="FI24" i="27"/>
  <c r="ES24" i="27"/>
  <c r="ER24" i="27"/>
  <c r="ET24" i="27" s="1"/>
  <c r="EP24" i="27"/>
  <c r="EN24" i="27"/>
  <c r="EO24" i="27" s="1"/>
  <c r="EL24" i="27"/>
  <c r="EM24" i="27" s="1"/>
  <c r="EK24" i="27"/>
  <c r="ED24" i="27"/>
  <c r="BU24" i="27"/>
  <c r="BT24" i="27"/>
  <c r="BS24" i="27"/>
  <c r="AW24" i="27"/>
  <c r="AV24" i="27"/>
  <c r="AU24" i="27"/>
  <c r="AT24" i="27"/>
  <c r="AS24" i="27"/>
  <c r="AR24" i="27"/>
  <c r="AN24" i="27"/>
  <c r="AM24" i="27"/>
  <c r="AL24" i="27"/>
  <c r="S24" i="27"/>
  <c r="Y24" i="27" s="1"/>
  <c r="R24" i="27"/>
  <c r="X24" i="27" s="1"/>
  <c r="BG24" i="27" s="1"/>
  <c r="Q24" i="27"/>
  <c r="N24" i="27"/>
  <c r="CG24" i="27" s="1"/>
  <c r="M24" i="27"/>
  <c r="L24" i="27"/>
  <c r="FN23" i="27"/>
  <c r="FM23" i="27"/>
  <c r="FL23" i="27"/>
  <c r="FK23" i="27"/>
  <c r="FJ23" i="27"/>
  <c r="FI23" i="27"/>
  <c r="ES23" i="27"/>
  <c r="ER23" i="27"/>
  <c r="ET23" i="27" s="1"/>
  <c r="EP23" i="27"/>
  <c r="EN23" i="27"/>
  <c r="EO23" i="27" s="1"/>
  <c r="EL23" i="27"/>
  <c r="EM23" i="27" s="1"/>
  <c r="EK23" i="27"/>
  <c r="ED23" i="27"/>
  <c r="BU23" i="27"/>
  <c r="BT23" i="27"/>
  <c r="BS23" i="27"/>
  <c r="AW23" i="27"/>
  <c r="AV23" i="27"/>
  <c r="AU23" i="27"/>
  <c r="AT23" i="27"/>
  <c r="AS23" i="27"/>
  <c r="AR23" i="27"/>
  <c r="AN23" i="27"/>
  <c r="AM23" i="27"/>
  <c r="AL23" i="27"/>
  <c r="S23" i="27"/>
  <c r="Y23" i="27" s="1"/>
  <c r="R23" i="27"/>
  <c r="X23" i="27" s="1"/>
  <c r="BG23" i="27" s="1"/>
  <c r="Q23" i="27"/>
  <c r="N23" i="27"/>
  <c r="CG23" i="27" s="1"/>
  <c r="M23" i="27"/>
  <c r="L23" i="27"/>
  <c r="FN20" i="27"/>
  <c r="FM20" i="27"/>
  <c r="FL20" i="27"/>
  <c r="FK20" i="27"/>
  <c r="FJ20" i="27"/>
  <c r="FI20" i="27"/>
  <c r="ES20" i="27"/>
  <c r="ER20" i="27"/>
  <c r="ET20" i="27" s="1"/>
  <c r="EP20" i="27"/>
  <c r="EN20" i="27"/>
  <c r="EO20" i="27" s="1"/>
  <c r="EL20" i="27"/>
  <c r="EM20" i="27" s="1"/>
  <c r="EK20" i="27"/>
  <c r="ED20" i="27"/>
  <c r="BU20" i="27"/>
  <c r="BT20" i="27"/>
  <c r="BS20" i="27"/>
  <c r="AW20" i="27"/>
  <c r="AV20" i="27"/>
  <c r="AU20" i="27"/>
  <c r="AT20" i="27"/>
  <c r="AS20" i="27"/>
  <c r="AR20" i="27"/>
  <c r="AN20" i="27"/>
  <c r="AM20" i="27"/>
  <c r="AL20" i="27"/>
  <c r="S20" i="27"/>
  <c r="Y20" i="27" s="1"/>
  <c r="R20" i="27"/>
  <c r="X20" i="27" s="1"/>
  <c r="BG20" i="27" s="1"/>
  <c r="Q20" i="27"/>
  <c r="N20" i="27"/>
  <c r="M20" i="27"/>
  <c r="L20" i="27"/>
  <c r="FN19" i="27"/>
  <c r="FM19" i="27"/>
  <c r="FL19" i="27"/>
  <c r="FK19" i="27"/>
  <c r="FJ19" i="27"/>
  <c r="FI19" i="27"/>
  <c r="ES19" i="27"/>
  <c r="ER19" i="27"/>
  <c r="ET19" i="27" s="1"/>
  <c r="EP19" i="27"/>
  <c r="EN19" i="27"/>
  <c r="EO19" i="27" s="1"/>
  <c r="EL19" i="27"/>
  <c r="EM19" i="27" s="1"/>
  <c r="EK19" i="27"/>
  <c r="ED19" i="27"/>
  <c r="BU19" i="27"/>
  <c r="BT19" i="27"/>
  <c r="BS19" i="27"/>
  <c r="AW19" i="27"/>
  <c r="AV19" i="27"/>
  <c r="AU19" i="27"/>
  <c r="AT19" i="27"/>
  <c r="AS19" i="27"/>
  <c r="AR19" i="27"/>
  <c r="AN19" i="27"/>
  <c r="AM19" i="27"/>
  <c r="AL19" i="27"/>
  <c r="S19" i="27"/>
  <c r="Y19" i="27" s="1"/>
  <c r="R19" i="27"/>
  <c r="Q19" i="27"/>
  <c r="N19" i="27"/>
  <c r="CG19" i="27" s="1"/>
  <c r="M19" i="27"/>
  <c r="L19" i="27"/>
  <c r="FN16" i="27"/>
  <c r="FM16" i="27"/>
  <c r="FL16" i="27"/>
  <c r="FK16" i="27"/>
  <c r="FJ16" i="27"/>
  <c r="FI16" i="27"/>
  <c r="ES16" i="27"/>
  <c r="ER16" i="27"/>
  <c r="ET16" i="27" s="1"/>
  <c r="EP16" i="27"/>
  <c r="EN16" i="27"/>
  <c r="EO16" i="27" s="1"/>
  <c r="EL16" i="27"/>
  <c r="EM16" i="27" s="1"/>
  <c r="EK16" i="27"/>
  <c r="ED16" i="27"/>
  <c r="BU16" i="27"/>
  <c r="BT16" i="27"/>
  <c r="BS16" i="27"/>
  <c r="AW16" i="27"/>
  <c r="AV16" i="27"/>
  <c r="AU16" i="27"/>
  <c r="AT16" i="27"/>
  <c r="AS16" i="27"/>
  <c r="AR16" i="27"/>
  <c r="AN16" i="27"/>
  <c r="AM16" i="27"/>
  <c r="AL16" i="27"/>
  <c r="S16" i="27"/>
  <c r="Y16" i="27" s="1"/>
  <c r="R16" i="27"/>
  <c r="X16" i="27" s="1"/>
  <c r="BG16" i="27" s="1"/>
  <c r="Q16" i="27"/>
  <c r="N16" i="27"/>
  <c r="M16" i="27"/>
  <c r="L16" i="27"/>
  <c r="FN15" i="27"/>
  <c r="FM15" i="27"/>
  <c r="FL15" i="27"/>
  <c r="FK15" i="27"/>
  <c r="FJ15" i="27"/>
  <c r="FI15" i="27"/>
  <c r="ES15" i="27"/>
  <c r="ER15" i="27"/>
  <c r="ET15" i="27" s="1"/>
  <c r="EP15" i="27"/>
  <c r="EN15" i="27"/>
  <c r="EO15" i="27" s="1"/>
  <c r="EL15" i="27"/>
  <c r="EM15" i="27" s="1"/>
  <c r="EK15" i="27"/>
  <c r="ED15" i="27"/>
  <c r="BU15" i="27"/>
  <c r="BT15" i="27"/>
  <c r="BS15" i="27"/>
  <c r="AW15" i="27"/>
  <c r="AV15" i="27"/>
  <c r="AU15" i="27"/>
  <c r="AT15" i="27"/>
  <c r="AS15" i="27"/>
  <c r="AR15" i="27"/>
  <c r="AN15" i="27"/>
  <c r="AM15" i="27"/>
  <c r="AL15" i="27"/>
  <c r="S15" i="27"/>
  <c r="Y15" i="27" s="1"/>
  <c r="R15" i="27"/>
  <c r="X15" i="27" s="1"/>
  <c r="BG15" i="27" s="1"/>
  <c r="Q15" i="27"/>
  <c r="N15" i="27"/>
  <c r="M15" i="27"/>
  <c r="L15" i="27"/>
  <c r="FN11" i="27"/>
  <c r="FM11" i="27"/>
  <c r="FL11" i="27"/>
  <c r="FK11" i="27"/>
  <c r="FJ11" i="27"/>
  <c r="FI11" i="27"/>
  <c r="ES11" i="27"/>
  <c r="ER11" i="27"/>
  <c r="ET11" i="27" s="1"/>
  <c r="EP11" i="27"/>
  <c r="EN11" i="27"/>
  <c r="EO11" i="27" s="1"/>
  <c r="EL11" i="27"/>
  <c r="EM11" i="27" s="1"/>
  <c r="EK11" i="27"/>
  <c r="ED11" i="27"/>
  <c r="BU11" i="27"/>
  <c r="BT11" i="27"/>
  <c r="BS11" i="27"/>
  <c r="AW11" i="27"/>
  <c r="AV11" i="27"/>
  <c r="AU11" i="27"/>
  <c r="AT11" i="27"/>
  <c r="AS11" i="27"/>
  <c r="AR11" i="27"/>
  <c r="AN11" i="27"/>
  <c r="AM11" i="27"/>
  <c r="AL11" i="27"/>
  <c r="S11" i="27"/>
  <c r="Y11" i="27" s="1"/>
  <c r="BH11" i="27" s="1"/>
  <c r="R11" i="27"/>
  <c r="X11" i="27" s="1"/>
  <c r="Q11" i="27"/>
  <c r="N11" i="27"/>
  <c r="M11" i="27"/>
  <c r="L11" i="27"/>
  <c r="FN10" i="27"/>
  <c r="FM10" i="27"/>
  <c r="FL10" i="27"/>
  <c r="FK10" i="27"/>
  <c r="FJ10" i="27"/>
  <c r="FI10" i="27"/>
  <c r="ES10" i="27"/>
  <c r="ER10" i="27"/>
  <c r="ET10" i="27" s="1"/>
  <c r="EP10" i="27"/>
  <c r="EN10" i="27"/>
  <c r="EO10" i="27" s="1"/>
  <c r="EL10" i="27"/>
  <c r="EM10" i="27" s="1"/>
  <c r="EK10" i="27"/>
  <c r="ED10" i="27"/>
  <c r="BU10" i="27"/>
  <c r="BT10" i="27"/>
  <c r="BS10" i="27"/>
  <c r="AW10" i="27"/>
  <c r="AV10" i="27"/>
  <c r="AU10" i="27"/>
  <c r="AT10" i="27"/>
  <c r="AS10" i="27"/>
  <c r="AR10" i="27"/>
  <c r="AN10" i="27"/>
  <c r="AM10" i="27"/>
  <c r="AL10" i="27"/>
  <c r="S10" i="27"/>
  <c r="Y10" i="27" s="1"/>
  <c r="R10" i="27"/>
  <c r="X10" i="27" s="1"/>
  <c r="Q10" i="27"/>
  <c r="N10" i="27"/>
  <c r="CE10" i="27" s="1"/>
  <c r="M10" i="27"/>
  <c r="L10" i="27"/>
  <c r="FN6" i="27"/>
  <c r="FM6" i="27"/>
  <c r="FL6" i="27"/>
  <c r="FK6" i="27"/>
  <c r="FJ6" i="27"/>
  <c r="FI6" i="27"/>
  <c r="ES6" i="27"/>
  <c r="ER6" i="27"/>
  <c r="ET6" i="27" s="1"/>
  <c r="EP6" i="27"/>
  <c r="EN6" i="27"/>
  <c r="EO6" i="27" s="1"/>
  <c r="EL6" i="27"/>
  <c r="EM6" i="27" s="1"/>
  <c r="EK6" i="27"/>
  <c r="ED6" i="27"/>
  <c r="BU6" i="27"/>
  <c r="BT6" i="27"/>
  <c r="BS6" i="27"/>
  <c r="AW6" i="27"/>
  <c r="AV6" i="27"/>
  <c r="AU6" i="27"/>
  <c r="AT6" i="27"/>
  <c r="AS6" i="27"/>
  <c r="AR6" i="27"/>
  <c r="AN6" i="27"/>
  <c r="AM6" i="27"/>
  <c r="AL6" i="27"/>
  <c r="S6" i="27"/>
  <c r="Y6" i="27" s="1"/>
  <c r="R6" i="27"/>
  <c r="X6" i="27" s="1"/>
  <c r="Q6" i="27"/>
  <c r="N6" i="27"/>
  <c r="CG6" i="27" s="1"/>
  <c r="M6" i="27"/>
  <c r="L6" i="27"/>
  <c r="FN5" i="27"/>
  <c r="FM5" i="27"/>
  <c r="FL5" i="27"/>
  <c r="FK5" i="27"/>
  <c r="FJ5" i="27"/>
  <c r="FI5" i="27"/>
  <c r="ES5" i="27"/>
  <c r="ER5" i="27"/>
  <c r="ET5" i="27" s="1"/>
  <c r="EP5" i="27"/>
  <c r="EN5" i="27"/>
  <c r="EO5" i="27" s="1"/>
  <c r="EL5" i="27"/>
  <c r="EM5" i="27" s="1"/>
  <c r="EK5" i="27"/>
  <c r="ED5" i="27"/>
  <c r="BU5" i="27"/>
  <c r="BT5" i="27"/>
  <c r="BS5" i="27"/>
  <c r="AW5" i="27"/>
  <c r="AV5" i="27"/>
  <c r="AU5" i="27"/>
  <c r="AT5" i="27"/>
  <c r="AS5" i="27"/>
  <c r="AR5" i="27"/>
  <c r="AN5" i="27"/>
  <c r="AM5" i="27"/>
  <c r="AL5" i="27"/>
  <c r="S5" i="27"/>
  <c r="Y5" i="27" s="1"/>
  <c r="R5" i="27"/>
  <c r="X5" i="27" s="1"/>
  <c r="Q5" i="27"/>
  <c r="N5" i="27"/>
  <c r="CG5" i="27" s="1"/>
  <c r="M5" i="27"/>
  <c r="L5" i="27"/>
  <c r="FN4" i="27"/>
  <c r="FM4" i="27"/>
  <c r="FL4" i="27"/>
  <c r="FK4" i="27"/>
  <c r="FJ4" i="27"/>
  <c r="FI4" i="27"/>
  <c r="ES4" i="27"/>
  <c r="ER4" i="27"/>
  <c r="ET4" i="27" s="1"/>
  <c r="EP4" i="27"/>
  <c r="EN4" i="27"/>
  <c r="EO4" i="27" s="1"/>
  <c r="EL4" i="27"/>
  <c r="EM4" i="27" s="1"/>
  <c r="EK4" i="27"/>
  <c r="ED4" i="27"/>
  <c r="BU4" i="27"/>
  <c r="BT4" i="27"/>
  <c r="BS4" i="27"/>
  <c r="AW4" i="27"/>
  <c r="AV4" i="27"/>
  <c r="AU4" i="27"/>
  <c r="AT4" i="27"/>
  <c r="AS4" i="27"/>
  <c r="AR4" i="27"/>
  <c r="AN4" i="27"/>
  <c r="AM4" i="27"/>
  <c r="AL4" i="27"/>
  <c r="S4" i="27"/>
  <c r="Y4" i="27" s="1"/>
  <c r="R4" i="27"/>
  <c r="X4" i="27" s="1"/>
  <c r="Q4" i="27"/>
  <c r="N4" i="27"/>
  <c r="CG4" i="27" s="1"/>
  <c r="M4" i="27"/>
  <c r="L4" i="27"/>
  <c r="FN3" i="27"/>
  <c r="FM3" i="27"/>
  <c r="FL3" i="27"/>
  <c r="FK3" i="27"/>
  <c r="FJ3" i="27"/>
  <c r="FI3" i="27"/>
  <c r="ES3" i="27"/>
  <c r="ER3" i="27"/>
  <c r="EP3" i="27"/>
  <c r="EN3" i="27"/>
  <c r="EL3" i="27"/>
  <c r="EK3" i="27"/>
  <c r="ED3" i="27"/>
  <c r="BU3" i="27"/>
  <c r="BT3" i="27"/>
  <c r="BS3" i="27"/>
  <c r="AW3" i="27"/>
  <c r="AV3" i="27"/>
  <c r="AU3" i="27"/>
  <c r="AT3" i="27"/>
  <c r="AS3" i="27"/>
  <c r="AR3" i="27"/>
  <c r="AN3" i="27"/>
  <c r="AM3" i="27"/>
  <c r="AL3" i="27"/>
  <c r="S3" i="27"/>
  <c r="R3" i="27"/>
  <c r="X3" i="27" s="1"/>
  <c r="BA3" i="27" s="1"/>
  <c r="Q3" i="27"/>
  <c r="N3" i="27"/>
  <c r="CG3" i="27" s="1"/>
  <c r="M3" i="27"/>
  <c r="L3" i="27"/>
  <c r="BZ86" i="27" l="1"/>
  <c r="BZ76" i="27"/>
  <c r="CA78" i="27"/>
  <c r="CA84" i="27"/>
  <c r="BV5" i="27"/>
  <c r="T15" i="27"/>
  <c r="BV15" i="27"/>
  <c r="BV23" i="27"/>
  <c r="T28" i="27"/>
  <c r="BV28" i="27"/>
  <c r="T33" i="27"/>
  <c r="BV33" i="27"/>
  <c r="T39" i="27"/>
  <c r="BV39" i="27"/>
  <c r="T44" i="27"/>
  <c r="BV44" i="27"/>
  <c r="BV51" i="27"/>
  <c r="BV55" i="27"/>
  <c r="T61" i="27"/>
  <c r="BV61" i="27"/>
  <c r="T66" i="27"/>
  <c r="BV66" i="27"/>
  <c r="BV80" i="27"/>
  <c r="W23" i="27"/>
  <c r="AC23" i="27" s="1"/>
  <c r="BM23" i="27" s="1"/>
  <c r="T23" i="27"/>
  <c r="T4" i="27"/>
  <c r="BV4" i="27"/>
  <c r="T11" i="27"/>
  <c r="BV11" i="27"/>
  <c r="T20" i="27"/>
  <c r="BV20" i="27"/>
  <c r="W27" i="27"/>
  <c r="AC27" i="27" s="1"/>
  <c r="BM27" i="27" s="1"/>
  <c r="T27" i="27"/>
  <c r="BV27" i="27"/>
  <c r="T32" i="27"/>
  <c r="BV32" i="27"/>
  <c r="T38" i="27"/>
  <c r="BV38" i="27"/>
  <c r="T43" i="27"/>
  <c r="BV43" i="27"/>
  <c r="T50" i="27"/>
  <c r="BV50" i="27"/>
  <c r="T54" i="27"/>
  <c r="BV54" i="27"/>
  <c r="W60" i="27"/>
  <c r="BF60" i="27" s="1"/>
  <c r="T60" i="27"/>
  <c r="BV60" i="27"/>
  <c r="T65" i="27"/>
  <c r="BV65" i="27"/>
  <c r="W78" i="27"/>
  <c r="AZ78" i="27" s="1"/>
  <c r="T78" i="27"/>
  <c r="BV78" i="27"/>
  <c r="T82" i="27"/>
  <c r="BV82" i="27"/>
  <c r="W83" i="27"/>
  <c r="T83" i="27"/>
  <c r="BV83" i="27"/>
  <c r="T84" i="27"/>
  <c r="BV84" i="27"/>
  <c r="T86" i="27"/>
  <c r="BV86" i="27"/>
  <c r="T87" i="27"/>
  <c r="BV87" i="27"/>
  <c r="W88" i="27"/>
  <c r="Z88" i="27" s="1"/>
  <c r="T88" i="27"/>
  <c r="BV88" i="27"/>
  <c r="T89" i="27"/>
  <c r="BV89" i="27"/>
  <c r="W91" i="27"/>
  <c r="BY91" i="27" s="1"/>
  <c r="T91" i="27"/>
  <c r="BV91" i="27"/>
  <c r="W92" i="27"/>
  <c r="AC92" i="27" s="1"/>
  <c r="BM92" i="27" s="1"/>
  <c r="T92" i="27"/>
  <c r="BV92" i="27"/>
  <c r="T93" i="27"/>
  <c r="BV93" i="27"/>
  <c r="T94" i="27"/>
  <c r="BV94" i="27"/>
  <c r="T95" i="27"/>
  <c r="BV95" i="27"/>
  <c r="T96" i="27"/>
  <c r="BV96" i="27"/>
  <c r="T97" i="27"/>
  <c r="BV97" i="27"/>
  <c r="W98" i="27"/>
  <c r="T98" i="27"/>
  <c r="BV98" i="27"/>
  <c r="W99" i="27"/>
  <c r="AZ99" i="27" s="1"/>
  <c r="T99" i="27"/>
  <c r="BV99" i="27"/>
  <c r="T100" i="27"/>
  <c r="BV100" i="27"/>
  <c r="W101" i="27"/>
  <c r="T101" i="27"/>
  <c r="BV101" i="27"/>
  <c r="T102" i="27"/>
  <c r="BV102" i="27"/>
  <c r="W103" i="27"/>
  <c r="AA103" i="27" s="1"/>
  <c r="DC103" i="27" s="1"/>
  <c r="T103" i="27"/>
  <c r="BV103" i="27"/>
  <c r="T104" i="27"/>
  <c r="BV104" i="27"/>
  <c r="T105" i="27"/>
  <c r="BV105" i="27"/>
  <c r="W106" i="27"/>
  <c r="AB106" i="27" s="1"/>
  <c r="T106" i="27"/>
  <c r="BV106" i="27"/>
  <c r="W107" i="27"/>
  <c r="AZ107" i="27" s="1"/>
  <c r="T107" i="27"/>
  <c r="BV107" i="27"/>
  <c r="T117" i="27"/>
  <c r="BV117" i="27"/>
  <c r="W118" i="27"/>
  <c r="BF118" i="27" s="1"/>
  <c r="T118" i="27"/>
  <c r="BV118" i="27"/>
  <c r="W119" i="27"/>
  <c r="BF119" i="27" s="1"/>
  <c r="T119" i="27"/>
  <c r="BV119" i="27"/>
  <c r="W120" i="27"/>
  <c r="AZ120" i="27" s="1"/>
  <c r="T120" i="27"/>
  <c r="BV120" i="27"/>
  <c r="T121" i="27"/>
  <c r="BV121" i="27"/>
  <c r="W125" i="27"/>
  <c r="Z125" i="27" s="1"/>
  <c r="T125" i="27"/>
  <c r="BV125" i="27"/>
  <c r="T126" i="27"/>
  <c r="BV126" i="27"/>
  <c r="W127" i="27"/>
  <c r="BF127" i="27" s="1"/>
  <c r="T127" i="27"/>
  <c r="BV127" i="27"/>
  <c r="T129" i="27"/>
  <c r="BV129" i="27"/>
  <c r="W5" i="27"/>
  <c r="BF5" i="27" s="1"/>
  <c r="T5" i="27"/>
  <c r="W51" i="27"/>
  <c r="AC51" i="27" s="1"/>
  <c r="T51" i="27"/>
  <c r="W55" i="27"/>
  <c r="Z55" i="27" s="1"/>
  <c r="T55" i="27"/>
  <c r="W80" i="27"/>
  <c r="Z80" i="27" s="1"/>
  <c r="T80" i="27"/>
  <c r="T3" i="27"/>
  <c r="BV3" i="27"/>
  <c r="W10" i="27"/>
  <c r="AC10" i="27" s="1"/>
  <c r="CK10" i="27" s="1"/>
  <c r="T10" i="27"/>
  <c r="BV10" i="27"/>
  <c r="W19" i="27"/>
  <c r="AC19" i="27" s="1"/>
  <c r="BM19" i="27" s="1"/>
  <c r="T19" i="27"/>
  <c r="BV19" i="27"/>
  <c r="W26" i="27"/>
  <c r="BF26" i="27" s="1"/>
  <c r="T26" i="27"/>
  <c r="BV26" i="27"/>
  <c r="W30" i="27"/>
  <c r="BF30" i="27" s="1"/>
  <c r="T30" i="27"/>
  <c r="BV30" i="27"/>
  <c r="W36" i="27"/>
  <c r="BF36" i="27" s="1"/>
  <c r="T36" i="27"/>
  <c r="BV36" i="27"/>
  <c r="T42" i="27"/>
  <c r="BV42" i="27"/>
  <c r="T49" i="27"/>
  <c r="BV49" i="27"/>
  <c r="T53" i="27"/>
  <c r="BV53" i="27"/>
  <c r="T59" i="27"/>
  <c r="BV59" i="27"/>
  <c r="T64" i="27"/>
  <c r="BV64" i="27"/>
  <c r="T76" i="27"/>
  <c r="BV76" i="27"/>
  <c r="W6" i="27"/>
  <c r="BF6" i="27" s="1"/>
  <c r="T6" i="27"/>
  <c r="BV6" i="27"/>
  <c r="W16" i="27"/>
  <c r="AC16" i="27" s="1"/>
  <c r="BM16" i="27" s="1"/>
  <c r="T16" i="27"/>
  <c r="BV16" i="27"/>
  <c r="W24" i="27"/>
  <c r="BF24" i="27" s="1"/>
  <c r="T24" i="27"/>
  <c r="BV24" i="27"/>
  <c r="W29" i="27"/>
  <c r="Z29" i="27" s="1"/>
  <c r="T29" i="27"/>
  <c r="BV29" i="27"/>
  <c r="W34" i="27"/>
  <c r="T34" i="27"/>
  <c r="BV34" i="27"/>
  <c r="T40" i="27"/>
  <c r="BV40" i="27"/>
  <c r="W46" i="27"/>
  <c r="BF46" i="27" s="1"/>
  <c r="T46" i="27"/>
  <c r="BV46" i="27"/>
  <c r="W52" i="27"/>
  <c r="BF52" i="27" s="1"/>
  <c r="T52" i="27"/>
  <c r="BV52" i="27"/>
  <c r="T58" i="27"/>
  <c r="BV58" i="27"/>
  <c r="T62" i="27"/>
  <c r="BV62" i="27"/>
  <c r="W75" i="27"/>
  <c r="BY75" i="27" s="1"/>
  <c r="T75" i="27"/>
  <c r="BV75" i="27"/>
  <c r="T81" i="27"/>
  <c r="BV81" i="27"/>
  <c r="W122" i="27"/>
  <c r="AZ122" i="27" s="1"/>
  <c r="T122" i="27"/>
  <c r="BV122" i="27"/>
  <c r="T124" i="27"/>
  <c r="BV124" i="27"/>
  <c r="W128" i="27"/>
  <c r="BY128" i="27" s="1"/>
  <c r="T128" i="27"/>
  <c r="BV128" i="27"/>
  <c r="W130" i="27"/>
  <c r="AZ130" i="27" s="1"/>
  <c r="T130" i="27"/>
  <c r="BV130" i="27"/>
  <c r="W131" i="27"/>
  <c r="BF131" i="27" s="1"/>
  <c r="T131" i="27"/>
  <c r="BV131" i="27"/>
  <c r="W132" i="27"/>
  <c r="BF132" i="27" s="1"/>
  <c r="T132" i="27"/>
  <c r="BV132" i="27"/>
  <c r="DH224" i="27"/>
  <c r="DH168" i="27"/>
  <c r="DH171" i="27"/>
  <c r="DH172" i="27"/>
  <c r="DH221" i="27"/>
  <c r="O101" i="27"/>
  <c r="P104" i="27"/>
  <c r="O127" i="27"/>
  <c r="U159" i="27"/>
  <c r="V54" i="27"/>
  <c r="BX54" i="27"/>
  <c r="DH159" i="27"/>
  <c r="CT32" i="27"/>
  <c r="O201" i="27"/>
  <c r="DH215" i="27"/>
  <c r="BW52" i="27"/>
  <c r="DH62" i="27"/>
  <c r="DH3" i="27"/>
  <c r="CT40" i="27"/>
  <c r="O43" i="27"/>
  <c r="AX101" i="27"/>
  <c r="AX3" i="27"/>
  <c r="O15" i="27"/>
  <c r="U43" i="27"/>
  <c r="AX49" i="27"/>
  <c r="U87" i="27"/>
  <c r="BT164" i="27"/>
  <c r="O221" i="27"/>
  <c r="CU54" i="27"/>
  <c r="O62" i="27"/>
  <c r="P158" i="27"/>
  <c r="BT158" i="27"/>
  <c r="BU171" i="27"/>
  <c r="CP211" i="27"/>
  <c r="FR81" i="27"/>
  <c r="BU155" i="27"/>
  <c r="CA155" i="27" s="1"/>
  <c r="BU157" i="27"/>
  <c r="CA157" i="27" s="1"/>
  <c r="BU159" i="27"/>
  <c r="CA159" i="27" s="1"/>
  <c r="O164" i="27"/>
  <c r="DH189" i="27"/>
  <c r="BT228" i="27"/>
  <c r="P11" i="27"/>
  <c r="BW29" i="27"/>
  <c r="U124" i="27"/>
  <c r="BW125" i="27"/>
  <c r="BT168" i="27"/>
  <c r="BU184" i="27"/>
  <c r="CA184" i="27" s="1"/>
  <c r="BT195" i="27"/>
  <c r="V210" i="27"/>
  <c r="U104" i="27"/>
  <c r="J141" i="27"/>
  <c r="AY165" i="27"/>
  <c r="AY166" i="27"/>
  <c r="DH184" i="27"/>
  <c r="DH186" i="27"/>
  <c r="DH206" i="27"/>
  <c r="DH210" i="27"/>
  <c r="DH220" i="27"/>
  <c r="P221" i="27"/>
  <c r="CT3" i="27"/>
  <c r="U15" i="27"/>
  <c r="CT15" i="27"/>
  <c r="AX20" i="27"/>
  <c r="O23" i="27"/>
  <c r="AY23" i="27"/>
  <c r="CT39" i="27"/>
  <c r="AX39" i="27"/>
  <c r="BW46" i="27"/>
  <c r="CT66" i="27"/>
  <c r="DH78" i="27"/>
  <c r="U78" i="27"/>
  <c r="DH84" i="27"/>
  <c r="U132" i="27"/>
  <c r="AY161" i="27"/>
  <c r="AY162" i="27"/>
  <c r="AY168" i="27"/>
  <c r="AY173" i="27"/>
  <c r="V174" i="27"/>
  <c r="O198" i="27"/>
  <c r="AX209" i="27"/>
  <c r="O220" i="27"/>
  <c r="BU222" i="27"/>
  <c r="CA222" i="27" s="1"/>
  <c r="V228" i="27"/>
  <c r="DH19" i="27"/>
  <c r="U19" i="27"/>
  <c r="AX19" i="27"/>
  <c r="O20" i="27"/>
  <c r="DH33" i="27"/>
  <c r="O38" i="27"/>
  <c r="AX38" i="27"/>
  <c r="DH52" i="27"/>
  <c r="CU59" i="27"/>
  <c r="DH60" i="27"/>
  <c r="BW60" i="27"/>
  <c r="CT61" i="27"/>
  <c r="DH61" i="27"/>
  <c r="DH118" i="27"/>
  <c r="DH122" i="27"/>
  <c r="AI141" i="27"/>
  <c r="CP164" i="27"/>
  <c r="O168" i="27"/>
  <c r="CT183" i="27"/>
  <c r="DH191" i="27"/>
  <c r="AX191" i="27"/>
  <c r="DH199" i="27"/>
  <c r="AY221" i="27"/>
  <c r="DH223" i="27"/>
  <c r="O226" i="27"/>
  <c r="DH228" i="27"/>
  <c r="DH230" i="27"/>
  <c r="V4" i="27"/>
  <c r="BW4" i="27"/>
  <c r="AX16" i="27"/>
  <c r="CP19" i="27"/>
  <c r="CP42" i="27"/>
  <c r="U62" i="27"/>
  <c r="CT65" i="27"/>
  <c r="DH75" i="27"/>
  <c r="AY75" i="27"/>
  <c r="P95" i="27"/>
  <c r="AX127" i="27"/>
  <c r="DH176" i="27"/>
  <c r="BT187" i="27"/>
  <c r="DH196" i="27"/>
  <c r="CT199" i="27"/>
  <c r="O211" i="27"/>
  <c r="I141" i="27"/>
  <c r="AJ141" i="27"/>
  <c r="AQ141" i="27"/>
  <c r="C141" i="27"/>
  <c r="AP141" i="27"/>
  <c r="BB30" i="27"/>
  <c r="AE30" i="27"/>
  <c r="BO30" i="27" s="1"/>
  <c r="CG158" i="27"/>
  <c r="O11" i="27"/>
  <c r="CE39" i="27"/>
  <c r="CE101" i="27"/>
  <c r="BW118" i="27"/>
  <c r="BW129" i="27"/>
  <c r="Q149" i="27"/>
  <c r="P179" i="27"/>
  <c r="BT179" i="27"/>
  <c r="AX179" i="27"/>
  <c r="AM150" i="27"/>
  <c r="AT150" i="27"/>
  <c r="M150" i="27"/>
  <c r="DH193" i="27"/>
  <c r="BU206" i="27"/>
  <c r="CA206" i="27" s="1"/>
  <c r="BT207" i="27"/>
  <c r="U221" i="27"/>
  <c r="BY222" i="27"/>
  <c r="DH15" i="27"/>
  <c r="P16" i="27"/>
  <c r="BZ93" i="27"/>
  <c r="BT152" i="27"/>
  <c r="DH5" i="27"/>
  <c r="P20" i="27"/>
  <c r="AX24" i="27"/>
  <c r="BX26" i="27"/>
  <c r="DH32" i="27"/>
  <c r="P33" i="27"/>
  <c r="CU50" i="27"/>
  <c r="DH58" i="27"/>
  <c r="O61" i="27"/>
  <c r="U81" i="27"/>
  <c r="BW95" i="27"/>
  <c r="AY100" i="27"/>
  <c r="AX119" i="27"/>
  <c r="BZ121" i="27"/>
  <c r="O132" i="27"/>
  <c r="BT154" i="27"/>
  <c r="DH156" i="27"/>
  <c r="DH160" i="27"/>
  <c r="BT170" i="27"/>
  <c r="AY172" i="27"/>
  <c r="BU188" i="27"/>
  <c r="CA188" i="27" s="1"/>
  <c r="AX195" i="27"/>
  <c r="BT201" i="27"/>
  <c r="CE210" i="27"/>
  <c r="BT211" i="27"/>
  <c r="DH212" i="27"/>
  <c r="BU218" i="27"/>
  <c r="CA218" i="27" s="1"/>
  <c r="AY227" i="27"/>
  <c r="DH40" i="27"/>
  <c r="CT43" i="27"/>
  <c r="CE43" i="27"/>
  <c r="DH6" i="27"/>
  <c r="AX6" i="27"/>
  <c r="AX27" i="27"/>
  <c r="CU28" i="27"/>
  <c r="CA30" i="27"/>
  <c r="O42" i="27"/>
  <c r="DH42" i="27"/>
  <c r="CP43" i="27"/>
  <c r="DH46" i="27"/>
  <c r="P62" i="27"/>
  <c r="CT62" i="27"/>
  <c r="CP62" i="27"/>
  <c r="CT64" i="27"/>
  <c r="AX64" i="27"/>
  <c r="BW78" i="27"/>
  <c r="DH81" i="27"/>
  <c r="P86" i="27"/>
  <c r="DH88" i="27"/>
  <c r="CA88" i="27"/>
  <c r="AY104" i="27"/>
  <c r="BX131" i="27"/>
  <c r="CT158" i="27"/>
  <c r="DH165" i="27"/>
  <c r="BU165" i="27"/>
  <c r="CA165" i="27" s="1"/>
  <c r="BT167" i="27"/>
  <c r="AX167" i="27"/>
  <c r="O172" i="27"/>
  <c r="DH173" i="27"/>
  <c r="BT175" i="27"/>
  <c r="DH179" i="27"/>
  <c r="DH190" i="27"/>
  <c r="BU192" i="27"/>
  <c r="CA192" i="27" s="1"/>
  <c r="DH198" i="27"/>
  <c r="P210" i="27"/>
  <c r="AY214" i="27"/>
  <c r="DH218" i="27"/>
  <c r="AY218" i="27"/>
  <c r="AY219" i="27"/>
  <c r="V222" i="27"/>
  <c r="P227" i="27"/>
  <c r="BY227" i="27"/>
  <c r="BA34" i="27"/>
  <c r="AD34" i="27"/>
  <c r="BN34" i="27" s="1"/>
  <c r="CP38" i="27"/>
  <c r="CE51" i="27"/>
  <c r="BZ55" i="27"/>
  <c r="CE80" i="27"/>
  <c r="CE98" i="27"/>
  <c r="CG180" i="27"/>
  <c r="CE180" i="27"/>
  <c r="CG212" i="27"/>
  <c r="CE212" i="27"/>
  <c r="BW10" i="27"/>
  <c r="DH11" i="27"/>
  <c r="U11" i="27"/>
  <c r="DH27" i="27"/>
  <c r="P28" i="27"/>
  <c r="DH30" i="27"/>
  <c r="P32" i="27"/>
  <c r="AY40" i="27"/>
  <c r="V44" i="27"/>
  <c r="CE49" i="27"/>
  <c r="BW51" i="27"/>
  <c r="O53" i="27"/>
  <c r="DH53" i="27"/>
  <c r="AX53" i="27"/>
  <c r="DH54" i="27"/>
  <c r="AD55" i="27"/>
  <c r="BN55" i="27" s="1"/>
  <c r="DH55" i="27"/>
  <c r="AX55" i="27"/>
  <c r="AX58" i="27"/>
  <c r="BZ58" i="27"/>
  <c r="U59" i="27"/>
  <c r="CP61" i="27"/>
  <c r="DH65" i="27"/>
  <c r="AY65" i="27"/>
  <c r="P66" i="27"/>
  <c r="P75" i="27"/>
  <c r="BX80" i="27"/>
  <c r="P81" i="27"/>
  <c r="CE83" i="27"/>
  <c r="AY86" i="27"/>
  <c r="DH87" i="27"/>
  <c r="BX87" i="27"/>
  <c r="CE88" i="27"/>
  <c r="AX89" i="27"/>
  <c r="DH91" i="27"/>
  <c r="DH92" i="27"/>
  <c r="O97" i="27"/>
  <c r="DH97" i="27"/>
  <c r="AX97" i="27"/>
  <c r="P99" i="27"/>
  <c r="AY102" i="27"/>
  <c r="DH103" i="27"/>
  <c r="AY103" i="27"/>
  <c r="DH106" i="27"/>
  <c r="DH107" i="27"/>
  <c r="DH121" i="27"/>
  <c r="EL149" i="27"/>
  <c r="M149" i="27"/>
  <c r="O175" i="27"/>
  <c r="CG228" i="27"/>
  <c r="CE228" i="27"/>
  <c r="CU11" i="27"/>
  <c r="AY11" i="27"/>
  <c r="P15" i="27"/>
  <c r="AX15" i="27"/>
  <c r="DH16" i="27"/>
  <c r="DH20" i="27"/>
  <c r="V20" i="27"/>
  <c r="CG20" i="27"/>
  <c r="DH23" i="27"/>
  <c r="DH24" i="27"/>
  <c r="CT27" i="27"/>
  <c r="U28" i="27"/>
  <c r="V33" i="27"/>
  <c r="BZ34" i="27"/>
  <c r="DH36" i="27"/>
  <c r="BX36" i="27"/>
  <c r="DH44" i="27"/>
  <c r="BW44" i="27"/>
  <c r="BZ52" i="27"/>
  <c r="CE53" i="27"/>
  <c r="CE55" i="27"/>
  <c r="AX62" i="27"/>
  <c r="AX76" i="27"/>
  <c r="V82" i="27"/>
  <c r="BX83" i="27"/>
  <c r="O86" i="27"/>
  <c r="DH86" i="27"/>
  <c r="AY91" i="27"/>
  <c r="BW91" i="27"/>
  <c r="AY93" i="27"/>
  <c r="U95" i="27"/>
  <c r="AX95" i="27"/>
  <c r="CE97" i="27"/>
  <c r="CE100" i="27"/>
  <c r="DH101" i="27"/>
  <c r="AY107" i="27"/>
  <c r="DH117" i="27"/>
  <c r="AY121" i="27"/>
  <c r="O131" i="27"/>
  <c r="CP131" i="27"/>
  <c r="P131" i="27"/>
  <c r="AU149" i="27"/>
  <c r="L149" i="27"/>
  <c r="X152" i="27"/>
  <c r="AB152" i="27" s="1"/>
  <c r="R150" i="27"/>
  <c r="R149" i="27"/>
  <c r="AN149" i="27"/>
  <c r="AY152" i="27"/>
  <c r="AU150" i="27"/>
  <c r="EO152" i="27"/>
  <c r="EO140" i="27" s="1"/>
  <c r="EO142" i="27" s="1"/>
  <c r="EN150" i="27"/>
  <c r="V153" i="27"/>
  <c r="Q150" i="27"/>
  <c r="AM149" i="27"/>
  <c r="AT149" i="27"/>
  <c r="BS150" i="27"/>
  <c r="BS149" i="27"/>
  <c r="CG159" i="27"/>
  <c r="N149" i="27"/>
  <c r="CE159" i="27"/>
  <c r="P159" i="27"/>
  <c r="N150" i="27"/>
  <c r="BY191" i="27"/>
  <c r="BW3" i="27"/>
  <c r="BX5" i="27"/>
  <c r="BW6" i="27"/>
  <c r="CT16" i="27"/>
  <c r="CT20" i="27"/>
  <c r="CP20" i="27"/>
  <c r="CT23" i="27"/>
  <c r="CT24" i="27"/>
  <c r="CE29" i="27"/>
  <c r="BW30" i="27"/>
  <c r="AY32" i="27"/>
  <c r="CU33" i="27"/>
  <c r="BX33" i="27"/>
  <c r="DH34" i="27"/>
  <c r="AX34" i="27"/>
  <c r="BZ36" i="27"/>
  <c r="U38" i="27"/>
  <c r="CT38" i="27"/>
  <c r="P40" i="27"/>
  <c r="P42" i="27"/>
  <c r="AX42" i="27"/>
  <c r="AX43" i="27"/>
  <c r="AX44" i="27"/>
  <c r="AE46" i="27"/>
  <c r="BO46" i="27" s="1"/>
  <c r="CA46" i="27"/>
  <c r="CT49" i="27"/>
  <c r="DH49" i="27"/>
  <c r="U50" i="27"/>
  <c r="DH51" i="27"/>
  <c r="AX51" i="27"/>
  <c r="CT53" i="27"/>
  <c r="CP53" i="27"/>
  <c r="P54" i="27"/>
  <c r="V58" i="27"/>
  <c r="AX61" i="27"/>
  <c r="DH64" i="27"/>
  <c r="CP65" i="27"/>
  <c r="DH66" i="27"/>
  <c r="AY66" i="27"/>
  <c r="BW75" i="27"/>
  <c r="BX81" i="27"/>
  <c r="DH82" i="27"/>
  <c r="AY82" i="27"/>
  <c r="BW82" i="27"/>
  <c r="P92" i="27"/>
  <c r="AX94" i="27"/>
  <c r="BX99" i="27"/>
  <c r="U100" i="27"/>
  <c r="P107" i="27"/>
  <c r="AY117" i="27"/>
  <c r="O122" i="27"/>
  <c r="AL150" i="27"/>
  <c r="AL149" i="27"/>
  <c r="CT201" i="27"/>
  <c r="O205" i="27"/>
  <c r="BA221" i="27"/>
  <c r="BG221" i="27"/>
  <c r="O224" i="27"/>
  <c r="P224" i="27"/>
  <c r="B141" i="27"/>
  <c r="K141" i="27"/>
  <c r="AO141" i="27"/>
  <c r="AY154" i="27"/>
  <c r="DH158" i="27"/>
  <c r="AY159" i="27"/>
  <c r="V167" i="27"/>
  <c r="DH170" i="27"/>
  <c r="AY171" i="27"/>
  <c r="V173" i="27"/>
  <c r="BU176" i="27"/>
  <c r="CA176" i="27" s="1"/>
  <c r="BT177" i="27"/>
  <c r="AY178" i="27"/>
  <c r="V180" i="27"/>
  <c r="P183" i="27"/>
  <c r="BT183" i="27"/>
  <c r="AX183" i="27"/>
  <c r="BU186" i="27"/>
  <c r="CA186" i="27" s="1"/>
  <c r="O187" i="27"/>
  <c r="BU190" i="27"/>
  <c r="CA190" i="27" s="1"/>
  <c r="CT191" i="27"/>
  <c r="DH192" i="27"/>
  <c r="BU196" i="27"/>
  <c r="CA196" i="27" s="1"/>
  <c r="AY199" i="27"/>
  <c r="BT203" i="27"/>
  <c r="BT205" i="27"/>
  <c r="V212" i="27"/>
  <c r="BT213" i="27"/>
  <c r="BU228" i="27"/>
  <c r="CA228" i="27" s="1"/>
  <c r="BT229" i="27"/>
  <c r="O230" i="27"/>
  <c r="BW130" i="27"/>
  <c r="DH132" i="27"/>
  <c r="BX132" i="27"/>
  <c r="CE155" i="27"/>
  <c r="V159" i="27"/>
  <c r="BT163" i="27"/>
  <c r="AX163" i="27"/>
  <c r="AX164" i="27"/>
  <c r="V165" i="27"/>
  <c r="V172" i="27"/>
  <c r="BT172" i="27"/>
  <c r="DH175" i="27"/>
  <c r="DH180" i="27"/>
  <c r="BU180" i="27"/>
  <c r="CA180" i="27" s="1"/>
  <c r="AY182" i="27"/>
  <c r="DH185" i="27"/>
  <c r="CU187" i="27"/>
  <c r="BT191" i="27"/>
  <c r="AY196" i="27"/>
  <c r="AY197" i="27"/>
  <c r="AY198" i="27"/>
  <c r="DH201" i="27"/>
  <c r="DH205" i="27"/>
  <c r="DH208" i="27"/>
  <c r="BU208" i="27"/>
  <c r="DH211" i="27"/>
  <c r="V220" i="27"/>
  <c r="BT225" i="27"/>
  <c r="AX226" i="27"/>
  <c r="V227" i="27"/>
  <c r="BU229" i="27"/>
  <c r="CA229" i="27" s="1"/>
  <c r="BT230" i="27"/>
  <c r="BY231" i="27"/>
  <c r="DH131" i="27"/>
  <c r="AK141" i="27"/>
  <c r="BT153" i="27"/>
  <c r="AX153" i="27"/>
  <c r="DH157" i="27"/>
  <c r="AY157" i="27"/>
  <c r="V163" i="27"/>
  <c r="BY172" i="27"/>
  <c r="BU173" i="27"/>
  <c r="CA173" i="27" s="1"/>
  <c r="BT174" i="27"/>
  <c r="AX174" i="27"/>
  <c r="AY175" i="27"/>
  <c r="CT179" i="27"/>
  <c r="BT181" i="27"/>
  <c r="DH183" i="27"/>
  <c r="CG183" i="27"/>
  <c r="DH187" i="27"/>
  <c r="DH188" i="27"/>
  <c r="DH195" i="27"/>
  <c r="P196" i="27"/>
  <c r="V198" i="27"/>
  <c r="CP201" i="27"/>
  <c r="AY201" i="27"/>
  <c r="AY203" i="27"/>
  <c r="V204" i="27"/>
  <c r="CT205" i="27"/>
  <c r="AX205" i="27"/>
  <c r="CP205" i="27"/>
  <c r="DH207" i="27"/>
  <c r="BU210" i="27"/>
  <c r="CA210" i="27" s="1"/>
  <c r="BU212" i="27"/>
  <c r="CA212" i="27" s="1"/>
  <c r="BT215" i="27"/>
  <c r="BT219" i="27"/>
  <c r="CU221" i="27"/>
  <c r="BU223" i="27"/>
  <c r="V225" i="27"/>
  <c r="DH229" i="27"/>
  <c r="U229" i="27"/>
  <c r="BT231" i="27"/>
  <c r="AD28" i="27"/>
  <c r="BN28" i="27" s="1"/>
  <c r="BG28" i="27"/>
  <c r="BB36" i="27"/>
  <c r="AE36" i="27"/>
  <c r="BO36" i="27" s="1"/>
  <c r="CA36" i="27"/>
  <c r="BB52" i="27"/>
  <c r="AE52" i="27"/>
  <c r="BO52" i="27" s="1"/>
  <c r="CA52" i="27"/>
  <c r="AC24" i="27"/>
  <c r="BM24" i="27" s="1"/>
  <c r="BA29" i="27"/>
  <c r="BZ29" i="27"/>
  <c r="AD29" i="27"/>
  <c r="BN29" i="27" s="1"/>
  <c r="BB60" i="27"/>
  <c r="AE60" i="27"/>
  <c r="BO60" i="27" s="1"/>
  <c r="CA60" i="27"/>
  <c r="BG102" i="27"/>
  <c r="AD102" i="27"/>
  <c r="BN102" i="27" s="1"/>
  <c r="BA103" i="27"/>
  <c r="AD103" i="27"/>
  <c r="BN103" i="27" s="1"/>
  <c r="BA10" i="27"/>
  <c r="BZ10" i="27"/>
  <c r="AD10" i="27"/>
  <c r="BN10" i="27" s="1"/>
  <c r="AD11" i="27"/>
  <c r="BN11" i="27" s="1"/>
  <c r="BG11" i="27"/>
  <c r="BA51" i="27"/>
  <c r="BZ51" i="27"/>
  <c r="AD51" i="27"/>
  <c r="BN51" i="27" s="1"/>
  <c r="BA98" i="27"/>
  <c r="AD98" i="27"/>
  <c r="BN98" i="27" s="1"/>
  <c r="BZ28" i="27"/>
  <c r="CG32" i="27"/>
  <c r="W33" i="27"/>
  <c r="BY33" i="27" s="1"/>
  <c r="CG40" i="27"/>
  <c r="AY49" i="27"/>
  <c r="P50" i="27"/>
  <c r="AY51" i="27"/>
  <c r="BX52" i="27"/>
  <c r="U53" i="27"/>
  <c r="AY54" i="27"/>
  <c r="AE58" i="27"/>
  <c r="BO58" i="27" s="1"/>
  <c r="P59" i="27"/>
  <c r="BX60" i="27"/>
  <c r="U61" i="27"/>
  <c r="CE62" i="27"/>
  <c r="P64" i="27"/>
  <c r="AY64" i="27"/>
  <c r="CG64" i="27"/>
  <c r="O65" i="27"/>
  <c r="O66" i="27"/>
  <c r="BZ66" i="27"/>
  <c r="U75" i="27"/>
  <c r="DH76" i="27"/>
  <c r="CG76" i="27"/>
  <c r="AY78" i="27"/>
  <c r="DH80" i="27"/>
  <c r="AX80" i="27"/>
  <c r="DH83" i="27"/>
  <c r="AX83" i="27"/>
  <c r="V84" i="27"/>
  <c r="W84" i="27"/>
  <c r="AZ84" i="27" s="1"/>
  <c r="AY84" i="27"/>
  <c r="BW84" i="27"/>
  <c r="V86" i="27"/>
  <c r="CE86" i="27"/>
  <c r="AY88" i="27"/>
  <c r="P89" i="27"/>
  <c r="CE89" i="27"/>
  <c r="DH89" i="27"/>
  <c r="BX96" i="27"/>
  <c r="DH99" i="27"/>
  <c r="U105" i="27"/>
  <c r="AY106" i="27"/>
  <c r="U117" i="27"/>
  <c r="DH126" i="27"/>
  <c r="X128" i="27"/>
  <c r="U128" i="27"/>
  <c r="CT19" i="27"/>
  <c r="O3" i="27"/>
  <c r="BZ3" i="27"/>
  <c r="DH4" i="27"/>
  <c r="BX4" i="27"/>
  <c r="AY5" i="27"/>
  <c r="BZ5" i="27"/>
  <c r="AY10" i="27"/>
  <c r="BX11" i="27"/>
  <c r="CG15" i="27"/>
  <c r="O16" i="27"/>
  <c r="AY16" i="27"/>
  <c r="CG16" i="27"/>
  <c r="P19" i="27"/>
  <c r="U20" i="27"/>
  <c r="BZ20" i="27"/>
  <c r="V23" i="27"/>
  <c r="CP23" i="27"/>
  <c r="O24" i="27"/>
  <c r="AY24" i="27"/>
  <c r="AY26" i="27"/>
  <c r="O27" i="27"/>
  <c r="AY27" i="27"/>
  <c r="O28" i="27"/>
  <c r="AY29" i="27"/>
  <c r="O32" i="27"/>
  <c r="CP32" i="27"/>
  <c r="AY33" i="27"/>
  <c r="V36" i="27"/>
  <c r="AX36" i="27"/>
  <c r="BW39" i="27"/>
  <c r="O40" i="27"/>
  <c r="CP40" i="27"/>
  <c r="U42" i="27"/>
  <c r="CA42" i="27"/>
  <c r="CT42" i="27"/>
  <c r="AE44" i="27"/>
  <c r="BO44" i="27" s="1"/>
  <c r="O49" i="27"/>
  <c r="CP49" i="27"/>
  <c r="DH50" i="27"/>
  <c r="V50" i="27"/>
  <c r="W50" i="27"/>
  <c r="BY50" i="27" s="1"/>
  <c r="BX50" i="27"/>
  <c r="CA51" i="27"/>
  <c r="V52" i="27"/>
  <c r="AX52" i="27"/>
  <c r="BW55" i="27"/>
  <c r="BW58" i="27"/>
  <c r="DH59" i="27"/>
  <c r="V59" i="27"/>
  <c r="W59" i="27"/>
  <c r="AA59" i="27" s="1"/>
  <c r="DC59" i="27" s="1"/>
  <c r="BX59" i="27"/>
  <c r="V60" i="27"/>
  <c r="AX60" i="27"/>
  <c r="BZ60" i="27"/>
  <c r="CE61" i="27"/>
  <c r="AY62" i="27"/>
  <c r="CG62" i="27"/>
  <c r="O64" i="27"/>
  <c r="CP64" i="27"/>
  <c r="U65" i="27"/>
  <c r="CA65" i="27"/>
  <c r="U66" i="27"/>
  <c r="BX75" i="27"/>
  <c r="AY76" i="27"/>
  <c r="V78" i="27"/>
  <c r="U82" i="27"/>
  <c r="BX82" i="27"/>
  <c r="CG86" i="27"/>
  <c r="AX88" i="27"/>
  <c r="V92" i="27"/>
  <c r="U92" i="27"/>
  <c r="BB129" i="27"/>
  <c r="BH129" i="27"/>
  <c r="AY131" i="27"/>
  <c r="AX131" i="27"/>
  <c r="AY4" i="27"/>
  <c r="V6" i="27"/>
  <c r="DH10" i="27"/>
  <c r="AX10" i="27"/>
  <c r="V11" i="27"/>
  <c r="W11" i="27"/>
  <c r="AA11" i="27" s="1"/>
  <c r="BZ11" i="27"/>
  <c r="AY15" i="27"/>
  <c r="CP15" i="27"/>
  <c r="V16" i="27"/>
  <c r="BY16" i="27"/>
  <c r="CP16" i="27"/>
  <c r="O19" i="27"/>
  <c r="AY19" i="27"/>
  <c r="U23" i="27"/>
  <c r="BZ23" i="27"/>
  <c r="V24" i="27"/>
  <c r="CP24" i="27"/>
  <c r="DH26" i="27"/>
  <c r="AX26" i="27"/>
  <c r="V27" i="27"/>
  <c r="CP27" i="27"/>
  <c r="DH28" i="27"/>
  <c r="DH29" i="27"/>
  <c r="AX29" i="27"/>
  <c r="BX30" i="27"/>
  <c r="U32" i="27"/>
  <c r="BW34" i="27"/>
  <c r="CE34" i="27"/>
  <c r="P38" i="27"/>
  <c r="AY38" i="27"/>
  <c r="CG38" i="27"/>
  <c r="O39" i="27"/>
  <c r="CP39" i="27"/>
  <c r="U40" i="27"/>
  <c r="CE42" i="27"/>
  <c r="P43" i="27"/>
  <c r="AY43" i="27"/>
  <c r="CG43" i="27"/>
  <c r="BX46" i="27"/>
  <c r="U49" i="27"/>
  <c r="AY50" i="27"/>
  <c r="AY53" i="27"/>
  <c r="U54" i="27"/>
  <c r="AY55" i="27"/>
  <c r="W58" i="27"/>
  <c r="BF58" i="27" s="1"/>
  <c r="BX58" i="27"/>
  <c r="CA58" i="27"/>
  <c r="AY59" i="27"/>
  <c r="AY61" i="27"/>
  <c r="U64" i="27"/>
  <c r="AX65" i="27"/>
  <c r="CG65" i="27"/>
  <c r="AX66" i="27"/>
  <c r="CG66" i="27"/>
  <c r="W82" i="27"/>
  <c r="BY82" i="27" s="1"/>
  <c r="DH105" i="27"/>
  <c r="P121" i="27"/>
  <c r="O121" i="27"/>
  <c r="CA126" i="27"/>
  <c r="CG128" i="27"/>
  <c r="P128" i="27"/>
  <c r="O128" i="27"/>
  <c r="CP3" i="27"/>
  <c r="FQ81" i="27"/>
  <c r="W4" i="27"/>
  <c r="BF4" i="27" s="1"/>
  <c r="AX4" i="27"/>
  <c r="V5" i="27"/>
  <c r="AX5" i="27"/>
  <c r="BW5" i="27"/>
  <c r="BX6" i="27"/>
  <c r="U16" i="27"/>
  <c r="BZ16" i="27"/>
  <c r="V19" i="27"/>
  <c r="X19" i="27"/>
  <c r="BG19" i="27" s="1"/>
  <c r="W20" i="27"/>
  <c r="BY20" i="27" s="1"/>
  <c r="AY20" i="27"/>
  <c r="AX23" i="27"/>
  <c r="U24" i="27"/>
  <c r="BZ24" i="27"/>
  <c r="V26" i="27"/>
  <c r="BW26" i="27"/>
  <c r="U27" i="27"/>
  <c r="BZ27" i="27"/>
  <c r="V28" i="27"/>
  <c r="AY28" i="27"/>
  <c r="BX28" i="27"/>
  <c r="V30" i="27"/>
  <c r="AX30" i="27"/>
  <c r="BZ30" i="27"/>
  <c r="AX32" i="27"/>
  <c r="CE32" i="27"/>
  <c r="U33" i="27"/>
  <c r="AY34" i="27"/>
  <c r="BW36" i="27"/>
  <c r="DH38" i="27"/>
  <c r="AX40" i="27"/>
  <c r="CE40" i="27"/>
  <c r="AY42" i="27"/>
  <c r="CG42" i="27"/>
  <c r="DH43" i="27"/>
  <c r="W44" i="27"/>
  <c r="BF44" i="27" s="1"/>
  <c r="BX44" i="27"/>
  <c r="CA44" i="27"/>
  <c r="V46" i="27"/>
  <c r="AX46" i="27"/>
  <c r="BZ46" i="27"/>
  <c r="W54" i="27"/>
  <c r="BY54" i="27" s="1"/>
  <c r="CP66" i="27"/>
  <c r="V75" i="27"/>
  <c r="V76" i="27"/>
  <c r="BX78" i="27"/>
  <c r="AY80" i="27"/>
  <c r="V81" i="27"/>
  <c r="W81" i="27"/>
  <c r="BY81" i="27" s="1"/>
  <c r="AY81" i="27"/>
  <c r="BW81" i="27"/>
  <c r="AY83" i="27"/>
  <c r="U84" i="27"/>
  <c r="BX84" i="27"/>
  <c r="AX86" i="27"/>
  <c r="CA86" i="27"/>
  <c r="V87" i="27"/>
  <c r="W87" i="27"/>
  <c r="BY87" i="27" s="1"/>
  <c r="AY87" i="27"/>
  <c r="BW87" i="27"/>
  <c r="V91" i="27"/>
  <c r="U91" i="27"/>
  <c r="CA92" i="27"/>
  <c r="BX92" i="27"/>
  <c r="V93" i="27"/>
  <c r="P94" i="27"/>
  <c r="CE94" i="27"/>
  <c r="DH94" i="27"/>
  <c r="V96" i="27"/>
  <c r="W96" i="27"/>
  <c r="AZ96" i="27" s="1"/>
  <c r="AY98" i="27"/>
  <c r="V99" i="27"/>
  <c r="U99" i="27"/>
  <c r="P102" i="27"/>
  <c r="CG102" i="27"/>
  <c r="BX105" i="27"/>
  <c r="V107" i="27"/>
  <c r="U107" i="27"/>
  <c r="P117" i="27"/>
  <c r="O117" i="27"/>
  <c r="BX120" i="27"/>
  <c r="BW120" i="27"/>
  <c r="W126" i="27"/>
  <c r="AC126" i="27" s="1"/>
  <c r="U126" i="27"/>
  <c r="V89" i="27"/>
  <c r="AY94" i="27"/>
  <c r="AY96" i="27"/>
  <c r="U97" i="27"/>
  <c r="BW98" i="27"/>
  <c r="AY99" i="27"/>
  <c r="U102" i="27"/>
  <c r="DH102" i="27"/>
  <c r="AX102" i="27"/>
  <c r="BW103" i="27"/>
  <c r="V105" i="27"/>
  <c r="W105" i="27"/>
  <c r="BF105" i="27" s="1"/>
  <c r="AX105" i="27"/>
  <c r="BW105" i="27"/>
  <c r="BW106" i="27"/>
  <c r="BX107" i="27"/>
  <c r="AX117" i="27"/>
  <c r="BX118" i="27"/>
  <c r="AY120" i="27"/>
  <c r="BW122" i="27"/>
  <c r="V124" i="27"/>
  <c r="DH125" i="27"/>
  <c r="AY125" i="27"/>
  <c r="AY127" i="27"/>
  <c r="BX127" i="27"/>
  <c r="CA128" i="27"/>
  <c r="V129" i="27"/>
  <c r="CA129" i="27"/>
  <c r="V130" i="27"/>
  <c r="AX130" i="27"/>
  <c r="BZ131" i="27"/>
  <c r="CT131" i="27"/>
  <c r="AY132" i="27"/>
  <c r="W153" i="27"/>
  <c r="BF153" i="27" s="1"/>
  <c r="CU154" i="27"/>
  <c r="BT162" i="27"/>
  <c r="BW162" i="27" s="1"/>
  <c r="P162" i="27"/>
  <c r="AX118" i="27"/>
  <c r="DH119" i="27"/>
  <c r="BW119" i="27"/>
  <c r="V120" i="27"/>
  <c r="U121" i="27"/>
  <c r="AY122" i="27"/>
  <c r="BZ122" i="27"/>
  <c r="DH124" i="27"/>
  <c r="BX126" i="27"/>
  <c r="BZ127" i="27"/>
  <c r="DH128" i="27"/>
  <c r="DH129" i="27"/>
  <c r="DH130" i="27"/>
  <c r="CP154" i="27"/>
  <c r="DH155" i="27"/>
  <c r="BA155" i="27"/>
  <c r="BG155" i="27"/>
  <c r="AX158" i="27"/>
  <c r="BX88" i="27"/>
  <c r="AY89" i="27"/>
  <c r="BX91" i="27"/>
  <c r="AY92" i="27"/>
  <c r="BW92" i="27"/>
  <c r="DH93" i="27"/>
  <c r="BX93" i="27"/>
  <c r="U94" i="27"/>
  <c r="DH95" i="27"/>
  <c r="V95" i="27"/>
  <c r="W95" i="27"/>
  <c r="BY95" i="27" s="1"/>
  <c r="BX95" i="27"/>
  <c r="DH96" i="27"/>
  <c r="U96" i="27"/>
  <c r="P97" i="27"/>
  <c r="AY97" i="27"/>
  <c r="DH98" i="27"/>
  <c r="AX98" i="27"/>
  <c r="CA98" i="27"/>
  <c r="P100" i="27"/>
  <c r="DH100" i="27"/>
  <c r="AX100" i="27"/>
  <c r="CA100" i="27"/>
  <c r="AY101" i="27"/>
  <c r="BW101" i="27"/>
  <c r="AX103" i="27"/>
  <c r="CA103" i="27"/>
  <c r="DH104" i="27"/>
  <c r="V104" i="27"/>
  <c r="W104" i="27"/>
  <c r="Z104" i="27" s="1"/>
  <c r="BX104" i="27"/>
  <c r="AX106" i="27"/>
  <c r="CA106" i="27"/>
  <c r="V118" i="27"/>
  <c r="AY119" i="27"/>
  <c r="DH120" i="27"/>
  <c r="U120" i="27"/>
  <c r="AY124" i="27"/>
  <c r="P126" i="27"/>
  <c r="AY126" i="27"/>
  <c r="BW126" i="27"/>
  <c r="DH127" i="27"/>
  <c r="CA127" i="27"/>
  <c r="AY128" i="27"/>
  <c r="BX128" i="27"/>
  <c r="AY129" i="27"/>
  <c r="BX129" i="27"/>
  <c r="CU130" i="27"/>
  <c r="AY130" i="27"/>
  <c r="AX132" i="27"/>
  <c r="DH152" i="27"/>
  <c r="CG154" i="27"/>
  <c r="P154" i="27"/>
  <c r="CT154" i="27"/>
  <c r="BA184" i="27"/>
  <c r="BG184" i="27"/>
  <c r="AD184" i="27"/>
  <c r="BN184" i="27" s="1"/>
  <c r="O154" i="27"/>
  <c r="BT156" i="27"/>
  <c r="Y162" i="27"/>
  <c r="CA162" i="27" s="1"/>
  <c r="U162" i="27"/>
  <c r="AZ164" i="27"/>
  <c r="BF164" i="27"/>
  <c r="AC164" i="27"/>
  <c r="BM164" i="27" s="1"/>
  <c r="BA192" i="27"/>
  <c r="AD192" i="27"/>
  <c r="BN192" i="27" s="1"/>
  <c r="BG192" i="27"/>
  <c r="W163" i="27"/>
  <c r="BF163" i="27" s="1"/>
  <c r="CT164" i="27"/>
  <c r="BG165" i="27"/>
  <c r="W167" i="27"/>
  <c r="BF167" i="27" s="1"/>
  <c r="CU168" i="27"/>
  <c r="AX168" i="27"/>
  <c r="CP168" i="27"/>
  <c r="AY169" i="27"/>
  <c r="BU169" i="27"/>
  <c r="CA169" i="27" s="1"/>
  <c r="P172" i="27"/>
  <c r="W172" i="27"/>
  <c r="AA172" i="27" s="1"/>
  <c r="DC172" i="27" s="1"/>
  <c r="CU172" i="27"/>
  <c r="AX172" i="27"/>
  <c r="BA173" i="27"/>
  <c r="CF173" i="27"/>
  <c r="W174" i="27"/>
  <c r="BF174" i="27" s="1"/>
  <c r="CU175" i="27"/>
  <c r="AX175" i="27"/>
  <c r="CP175" i="27"/>
  <c r="CE176" i="27"/>
  <c r="CG179" i="27"/>
  <c r="CU191" i="27"/>
  <c r="P195" i="27"/>
  <c r="O195" i="27"/>
  <c r="CG195" i="27"/>
  <c r="CP195" i="27"/>
  <c r="BT200" i="27"/>
  <c r="BW200" i="27" s="1"/>
  <c r="AY211" i="27"/>
  <c r="AX211" i="27"/>
  <c r="CG215" i="27"/>
  <c r="P215" i="27"/>
  <c r="O215" i="27"/>
  <c r="O217" i="27"/>
  <c r="CP217" i="27"/>
  <c r="P217" i="27"/>
  <c r="CT217" i="27"/>
  <c r="BY218" i="27"/>
  <c r="BH218" i="27"/>
  <c r="BT160" i="27"/>
  <c r="CT168" i="27"/>
  <c r="CE169" i="27"/>
  <c r="CP172" i="27"/>
  <c r="CT175" i="27"/>
  <c r="BG176" i="27"/>
  <c r="CU179" i="27"/>
  <c r="CP179" i="27"/>
  <c r="CU183" i="27"/>
  <c r="CP183" i="27"/>
  <c r="CG187" i="27"/>
  <c r="CG188" i="27"/>
  <c r="CE188" i="27"/>
  <c r="BG188" i="27"/>
  <c r="P191" i="27"/>
  <c r="AZ191" i="27"/>
  <c r="BF191" i="27"/>
  <c r="CU195" i="27"/>
  <c r="CT209" i="27"/>
  <c r="O209" i="27"/>
  <c r="BT209" i="27"/>
  <c r="P209" i="27"/>
  <c r="CP209" i="27"/>
  <c r="BT216" i="27"/>
  <c r="DG216" i="27" s="1"/>
  <c r="BA224" i="27"/>
  <c r="BG224" i="27"/>
  <c r="AV150" i="27"/>
  <c r="DH153" i="27"/>
  <c r="BU153" i="27"/>
  <c r="CA153" i="27" s="1"/>
  <c r="L150" i="27"/>
  <c r="CU158" i="27"/>
  <c r="CP158" i="27"/>
  <c r="V161" i="27"/>
  <c r="BT161" i="27"/>
  <c r="AX161" i="27"/>
  <c r="V162" i="27"/>
  <c r="CJ162" i="27"/>
  <c r="DH163" i="27"/>
  <c r="BU163" i="27"/>
  <c r="CA163" i="27" s="1"/>
  <c r="DH164" i="27"/>
  <c r="P164" i="27"/>
  <c r="CU164" i="27"/>
  <c r="AD165" i="27"/>
  <c r="BN165" i="27" s="1"/>
  <c r="DH166" i="27"/>
  <c r="DH167" i="27"/>
  <c r="BU167" i="27"/>
  <c r="CA167" i="27" s="1"/>
  <c r="P168" i="27"/>
  <c r="V169" i="27"/>
  <c r="CT172" i="27"/>
  <c r="AD173" i="27"/>
  <c r="BN173" i="27" s="1"/>
  <c r="DH174" i="27"/>
  <c r="BU174" i="27"/>
  <c r="CA174" i="27" s="1"/>
  <c r="P175" i="27"/>
  <c r="V176" i="27"/>
  <c r="AY176" i="27"/>
  <c r="AY177" i="27"/>
  <c r="V178" i="27"/>
  <c r="BT178" i="27"/>
  <c r="AX178" i="27"/>
  <c r="O179" i="27"/>
  <c r="AY179" i="27"/>
  <c r="AY181" i="27"/>
  <c r="V182" i="27"/>
  <c r="BT182" i="27"/>
  <c r="AX182" i="27"/>
  <c r="O183" i="27"/>
  <c r="AY183" i="27"/>
  <c r="CG184" i="27"/>
  <c r="CE184" i="27"/>
  <c r="P187" i="27"/>
  <c r="CT187" i="27"/>
  <c r="AC191" i="27"/>
  <c r="BM191" i="27" s="1"/>
  <c r="CG191" i="27"/>
  <c r="CG192" i="27"/>
  <c r="CE192" i="27"/>
  <c r="X196" i="27"/>
  <c r="AD196" i="27" s="1"/>
  <c r="BN196" i="27" s="1"/>
  <c r="U196" i="27"/>
  <c r="CG206" i="27"/>
  <c r="CE206" i="27"/>
  <c r="BA206" i="27"/>
  <c r="AD206" i="27"/>
  <c r="BN206" i="27" s="1"/>
  <c r="BG206" i="27"/>
  <c r="CP215" i="27"/>
  <c r="CU217" i="27"/>
  <c r="AW150" i="27"/>
  <c r="EE149" i="27"/>
  <c r="AY153" i="27"/>
  <c r="EL150" i="27"/>
  <c r="V155" i="27"/>
  <c r="AY155" i="27"/>
  <c r="AY156" i="27"/>
  <c r="V157" i="27"/>
  <c r="BT157" i="27"/>
  <c r="AX157" i="27"/>
  <c r="O158" i="27"/>
  <c r="AY158" i="27"/>
  <c r="AY160" i="27"/>
  <c r="DH161" i="27"/>
  <c r="BU161" i="27"/>
  <c r="CA161" i="27" s="1"/>
  <c r="AY163" i="27"/>
  <c r="V164" i="27"/>
  <c r="AY164" i="27"/>
  <c r="CE165" i="27"/>
  <c r="BT166" i="27"/>
  <c r="AY167" i="27"/>
  <c r="DH169" i="27"/>
  <c r="AY170" i="27"/>
  <c r="V171" i="27"/>
  <c r="BT171" i="27"/>
  <c r="AX171" i="27"/>
  <c r="BT173" i="27"/>
  <c r="CE173" i="27"/>
  <c r="AY174" i="27"/>
  <c r="AD176" i="27"/>
  <c r="BN176" i="27" s="1"/>
  <c r="DH177" i="27"/>
  <c r="DH178" i="27"/>
  <c r="BU178" i="27"/>
  <c r="CA178" i="27" s="1"/>
  <c r="P180" i="27"/>
  <c r="U180" i="27"/>
  <c r="AY180" i="27"/>
  <c r="DH181" i="27"/>
  <c r="DH182" i="27"/>
  <c r="BU182" i="27"/>
  <c r="CA182" i="27" s="1"/>
  <c r="V184" i="27"/>
  <c r="AD188" i="27"/>
  <c r="BN188" i="27" s="1"/>
  <c r="O191" i="27"/>
  <c r="CT195" i="27"/>
  <c r="V199" i="27"/>
  <c r="W199" i="27"/>
  <c r="AA199" i="27" s="1"/>
  <c r="DC199" i="27" s="1"/>
  <c r="CG202" i="27"/>
  <c r="CE202" i="27"/>
  <c r="CU209" i="27"/>
  <c r="CT215" i="27"/>
  <c r="BT185" i="27"/>
  <c r="AY186" i="27"/>
  <c r="CP187" i="27"/>
  <c r="BT189" i="27"/>
  <c r="AY190" i="27"/>
  <c r="V191" i="27"/>
  <c r="AY191" i="27"/>
  <c r="CP191" i="27"/>
  <c r="BT193" i="27"/>
  <c r="AY194" i="27"/>
  <c r="V196" i="27"/>
  <c r="DH197" i="27"/>
  <c r="P199" i="27"/>
  <c r="CU199" i="27"/>
  <c r="CJ200" i="27"/>
  <c r="P201" i="27"/>
  <c r="AY204" i="27"/>
  <c r="P205" i="27"/>
  <c r="CG205" i="27"/>
  <c r="DH209" i="27"/>
  <c r="CU211" i="27"/>
  <c r="CT211" i="27"/>
  <c r="BA212" i="27"/>
  <c r="AD212" i="27"/>
  <c r="BN212" i="27" s="1"/>
  <c r="AY212" i="27"/>
  <c r="AY215" i="27"/>
  <c r="DH217" i="27"/>
  <c r="BT217" i="27"/>
  <c r="CG218" i="27"/>
  <c r="CE218" i="27"/>
  <c r="V219" i="27"/>
  <c r="W219" i="27"/>
  <c r="AZ219" i="27" s="1"/>
  <c r="DH222" i="27"/>
  <c r="BA222" i="27"/>
  <c r="BG222" i="27"/>
  <c r="AY223" i="27"/>
  <c r="BG227" i="27"/>
  <c r="BT227" i="27"/>
  <c r="AY230" i="27"/>
  <c r="AX230" i="27"/>
  <c r="CG230" i="27"/>
  <c r="BT220" i="27"/>
  <c r="BT221" i="27"/>
  <c r="BH222" i="27"/>
  <c r="U224" i="27"/>
  <c r="AY225" i="27"/>
  <c r="BU226" i="27"/>
  <c r="CA226" i="27" s="1"/>
  <c r="O227" i="27"/>
  <c r="P231" i="27"/>
  <c r="U231" i="27"/>
  <c r="AY184" i="27"/>
  <c r="AY185" i="27"/>
  <c r="V186" i="27"/>
  <c r="BT186" i="27"/>
  <c r="AX186" i="27"/>
  <c r="AY187" i="27"/>
  <c r="V188" i="27"/>
  <c r="AY188" i="27"/>
  <c r="AY189" i="27"/>
  <c r="V190" i="27"/>
  <c r="BT190" i="27"/>
  <c r="AX190" i="27"/>
  <c r="V192" i="27"/>
  <c r="AY192" i="27"/>
  <c r="AY193" i="27"/>
  <c r="V194" i="27"/>
  <c r="BT194" i="27"/>
  <c r="AX194" i="27"/>
  <c r="AY195" i="27"/>
  <c r="CG196" i="27"/>
  <c r="CE196" i="27"/>
  <c r="BY197" i="27"/>
  <c r="BU198" i="27"/>
  <c r="CA198" i="27" s="1"/>
  <c r="O199" i="27"/>
  <c r="BT199" i="27"/>
  <c r="CU201" i="27"/>
  <c r="V202" i="27"/>
  <c r="BT204" i="27"/>
  <c r="AX204" i="27"/>
  <c r="CU205" i="27"/>
  <c r="AY208" i="27"/>
  <c r="U210" i="27"/>
  <c r="P211" i="27"/>
  <c r="BF220" i="27"/>
  <c r="BY221" i="27"/>
  <c r="AY222" i="27"/>
  <c r="BT223" i="27"/>
  <c r="AY224" i="27"/>
  <c r="BY224" i="27"/>
  <c r="W225" i="27"/>
  <c r="AZ225" i="27" s="1"/>
  <c r="AY226" i="27"/>
  <c r="DH227" i="27"/>
  <c r="U227" i="27"/>
  <c r="AD228" i="27"/>
  <c r="BN228" i="27" s="1"/>
  <c r="V229" i="27"/>
  <c r="AY231" i="27"/>
  <c r="DH194" i="27"/>
  <c r="BU194" i="27"/>
  <c r="CA194" i="27" s="1"/>
  <c r="CP199" i="27"/>
  <c r="AY200" i="27"/>
  <c r="CI200" i="27"/>
  <c r="DH202" i="27"/>
  <c r="BU202" i="27"/>
  <c r="CA202" i="27" s="1"/>
  <c r="AY205" i="27"/>
  <c r="BA210" i="27"/>
  <c r="AD210" i="27"/>
  <c r="BN210" i="27" s="1"/>
  <c r="AY210" i="27"/>
  <c r="AY213" i="27"/>
  <c r="V214" i="27"/>
  <c r="BT214" i="27"/>
  <c r="AX214" i="27"/>
  <c r="CU215" i="27"/>
  <c r="AY216" i="27"/>
  <c r="CI216" i="27"/>
  <c r="AY220" i="27"/>
  <c r="AX220" i="27"/>
  <c r="V223" i="27"/>
  <c r="W223" i="27"/>
  <c r="AZ223" i="27" s="1"/>
  <c r="W227" i="27"/>
  <c r="Z227" i="27" s="1"/>
  <c r="BT197" i="27"/>
  <c r="BT198" i="27"/>
  <c r="BX198" i="27" s="1"/>
  <c r="AX198" i="27"/>
  <c r="AY202" i="27"/>
  <c r="DH203" i="27"/>
  <c r="DH204" i="27"/>
  <c r="BU204" i="27"/>
  <c r="CA204" i="27" s="1"/>
  <c r="V206" i="27"/>
  <c r="AY206" i="27"/>
  <c r="AY207" i="27"/>
  <c r="V208" i="27"/>
  <c r="BT208" i="27"/>
  <c r="AX208" i="27"/>
  <c r="AY209" i="27"/>
  <c r="DH213" i="27"/>
  <c r="DH214" i="27"/>
  <c r="BU214" i="27"/>
  <c r="CA214" i="27" s="1"/>
  <c r="CJ216" i="27"/>
  <c r="AY217" i="27"/>
  <c r="V218" i="27"/>
  <c r="DH219" i="27"/>
  <c r="BU220" i="27"/>
  <c r="CA220" i="27" s="1"/>
  <c r="CE222" i="27"/>
  <c r="CI224" i="27"/>
  <c r="DH225" i="27"/>
  <c r="BU225" i="27"/>
  <c r="CA225" i="27" s="1"/>
  <c r="DH226" i="27"/>
  <c r="BT226" i="27"/>
  <c r="DG226" i="27" s="1"/>
  <c r="BU227" i="27"/>
  <c r="CA227" i="27" s="1"/>
  <c r="AY228" i="27"/>
  <c r="AY229" i="27"/>
  <c r="BU230" i="27"/>
  <c r="CA230" i="27" s="1"/>
  <c r="DH231" i="27"/>
  <c r="V231" i="27"/>
  <c r="W231" i="27"/>
  <c r="AA231" i="27" s="1"/>
  <c r="DC231" i="27" s="1"/>
  <c r="BU231" i="27"/>
  <c r="CA231" i="27" s="1"/>
  <c r="BG91" i="27"/>
  <c r="BA91" i="27"/>
  <c r="AD91" i="27"/>
  <c r="BN91" i="27" s="1"/>
  <c r="BB94" i="27"/>
  <c r="AE94" i="27"/>
  <c r="BH94" i="27"/>
  <c r="AE98" i="27"/>
  <c r="AA98" i="27"/>
  <c r="DC98" i="27" s="1"/>
  <c r="BH98" i="27"/>
  <c r="BB98" i="27"/>
  <c r="AD99" i="27"/>
  <c r="BN99" i="27" s="1"/>
  <c r="BG99" i="27"/>
  <c r="BA99" i="27"/>
  <c r="BZ99" i="27"/>
  <c r="AZ101" i="27"/>
  <c r="Z101" i="27"/>
  <c r="AC101" i="27"/>
  <c r="BF101" i="27"/>
  <c r="AB101" i="27"/>
  <c r="CA101" i="27"/>
  <c r="CA102" i="27"/>
  <c r="AE103" i="27"/>
  <c r="BO103" i="27" s="1"/>
  <c r="BH103" i="27"/>
  <c r="BB103" i="27"/>
  <c r="CA117" i="27"/>
  <c r="AC119" i="27"/>
  <c r="CA121" i="27"/>
  <c r="BA125" i="27"/>
  <c r="AD125" i="27"/>
  <c r="BN125" i="27" s="1"/>
  <c r="BG125" i="27"/>
  <c r="BZ125" i="27"/>
  <c r="BG126" i="27"/>
  <c r="BA126" i="27"/>
  <c r="AD126" i="27"/>
  <c r="BN126" i="27" s="1"/>
  <c r="BB127" i="27"/>
  <c r="AE127" i="27"/>
  <c r="BO127" i="27" s="1"/>
  <c r="AA127" i="27"/>
  <c r="DC127" i="27" s="1"/>
  <c r="BH127" i="27"/>
  <c r="BB5" i="27"/>
  <c r="CA5" i="27"/>
  <c r="AE5" i="27"/>
  <c r="BO5" i="27" s="1"/>
  <c r="BH5" i="27"/>
  <c r="AD33" i="27"/>
  <c r="BN33" i="27" s="1"/>
  <c r="BG33" i="27"/>
  <c r="BA33" i="27"/>
  <c r="BZ33" i="27"/>
  <c r="BH76" i="27"/>
  <c r="BB76" i="27"/>
  <c r="AE76" i="27"/>
  <c r="BO76" i="27" s="1"/>
  <c r="AZ80" i="27"/>
  <c r="BB4" i="27"/>
  <c r="CA4" i="27"/>
  <c r="AE4" i="27"/>
  <c r="BO4" i="27" s="1"/>
  <c r="BH4" i="27"/>
  <c r="CA10" i="27"/>
  <c r="BB15" i="27"/>
  <c r="AE15" i="27"/>
  <c r="BO15" i="27" s="1"/>
  <c r="BH15" i="27"/>
  <c r="BB20" i="27"/>
  <c r="CA20" i="27"/>
  <c r="AE20" i="27"/>
  <c r="BO20" i="27" s="1"/>
  <c r="BH20" i="27"/>
  <c r="AZ29" i="27"/>
  <c r="AB29" i="27"/>
  <c r="CA29" i="27"/>
  <c r="CA32" i="27"/>
  <c r="AE34" i="27"/>
  <c r="AA34" i="27"/>
  <c r="DC34" i="27" s="1"/>
  <c r="BH34" i="27"/>
  <c r="BB34" i="27"/>
  <c r="BA36" i="27"/>
  <c r="AA36" i="27"/>
  <c r="DC36" i="27" s="1"/>
  <c r="AD36" i="27"/>
  <c r="BN36" i="27" s="1"/>
  <c r="BG36" i="27"/>
  <c r="BB38" i="27"/>
  <c r="AE38" i="27"/>
  <c r="BO38" i="27" s="1"/>
  <c r="BH38" i="27"/>
  <c r="CA40" i="27"/>
  <c r="BB43" i="27"/>
  <c r="AE43" i="27"/>
  <c r="BO43" i="27" s="1"/>
  <c r="BH43" i="27"/>
  <c r="CA49" i="27"/>
  <c r="AD50" i="27"/>
  <c r="BN50" i="27" s="1"/>
  <c r="BG50" i="27"/>
  <c r="BA50" i="27"/>
  <c r="BZ50" i="27"/>
  <c r="BA52" i="27"/>
  <c r="AA52" i="27"/>
  <c r="DC52" i="27" s="1"/>
  <c r="AD52" i="27"/>
  <c r="BN52" i="27" s="1"/>
  <c r="BG52" i="27"/>
  <c r="BB53" i="27"/>
  <c r="AE53" i="27"/>
  <c r="BO53" i="27" s="1"/>
  <c r="BH53" i="27"/>
  <c r="AD59" i="27"/>
  <c r="BN59" i="27" s="1"/>
  <c r="BG59" i="27"/>
  <c r="BA59" i="27"/>
  <c r="BZ59" i="27"/>
  <c r="BA60" i="27"/>
  <c r="AA60" i="27"/>
  <c r="DC60" i="27" s="1"/>
  <c r="AD60" i="27"/>
  <c r="BN60" i="27" s="1"/>
  <c r="BG60" i="27"/>
  <c r="BB61" i="27"/>
  <c r="AE61" i="27"/>
  <c r="BO61" i="27" s="1"/>
  <c r="BH61" i="27"/>
  <c r="CA64" i="27"/>
  <c r="CA76" i="27"/>
  <c r="BH86" i="27"/>
  <c r="BB86" i="27"/>
  <c r="AE86" i="27"/>
  <c r="BO86" i="27" s="1"/>
  <c r="CA94" i="27"/>
  <c r="BB100" i="27"/>
  <c r="AE100" i="27"/>
  <c r="BH100" i="27"/>
  <c r="BA105" i="27"/>
  <c r="AD105" i="27"/>
  <c r="BN105" i="27" s="1"/>
  <c r="BG105" i="27"/>
  <c r="AE106" i="27"/>
  <c r="BO106" i="27" s="1"/>
  <c r="BH106" i="27"/>
  <c r="BB106" i="27"/>
  <c r="BZ107" i="27"/>
  <c r="AE122" i="27"/>
  <c r="BO122" i="27" s="1"/>
  <c r="AA122" i="27"/>
  <c r="DC122" i="27" s="1"/>
  <c r="BH122" i="27"/>
  <c r="BB122" i="27"/>
  <c r="AD124" i="27"/>
  <c r="BN124" i="27" s="1"/>
  <c r="BG124" i="27"/>
  <c r="BA124" i="27"/>
  <c r="AE125" i="27"/>
  <c r="BO125" i="27" s="1"/>
  <c r="BH125" i="27"/>
  <c r="BB125" i="27"/>
  <c r="CA125" i="27"/>
  <c r="BZ129" i="27"/>
  <c r="AD129" i="27"/>
  <c r="BN129" i="27" s="1"/>
  <c r="BG129" i="27"/>
  <c r="BA129" i="27"/>
  <c r="BA130" i="27"/>
  <c r="BZ130" i="27"/>
  <c r="AD130" i="27"/>
  <c r="BN130" i="27" s="1"/>
  <c r="BG130" i="27"/>
  <c r="BB19" i="27"/>
  <c r="CA19" i="27"/>
  <c r="AE19" i="27"/>
  <c r="BO19" i="27" s="1"/>
  <c r="BH19" i="27"/>
  <c r="BB26" i="27"/>
  <c r="CA26" i="27"/>
  <c r="AE26" i="27"/>
  <c r="BO26" i="27" s="1"/>
  <c r="BH26" i="27"/>
  <c r="AE55" i="27"/>
  <c r="BH55" i="27"/>
  <c r="BB55" i="27"/>
  <c r="BF83" i="27"/>
  <c r="AB83" i="27"/>
  <c r="AZ83" i="27"/>
  <c r="Z83" i="27"/>
  <c r="AC83" i="27"/>
  <c r="BA6" i="27"/>
  <c r="AD6" i="27"/>
  <c r="BN6" i="27" s="1"/>
  <c r="BG6" i="27"/>
  <c r="BB23" i="27"/>
  <c r="CA23" i="27"/>
  <c r="AE23" i="27"/>
  <c r="BO23" i="27" s="1"/>
  <c r="BH23" i="27"/>
  <c r="BB42" i="27"/>
  <c r="AE42" i="27"/>
  <c r="BO42" i="27" s="1"/>
  <c r="BH42" i="27"/>
  <c r="AE51" i="27"/>
  <c r="AA51" i="27"/>
  <c r="DC51" i="27" s="1"/>
  <c r="BH51" i="27"/>
  <c r="BB51" i="27"/>
  <c r="AZ55" i="27"/>
  <c r="AB55" i="27"/>
  <c r="CA55" i="27"/>
  <c r="CA62" i="27"/>
  <c r="BB65" i="27"/>
  <c r="AE65" i="27"/>
  <c r="BO65" i="27" s="1"/>
  <c r="BH65" i="27"/>
  <c r="BB66" i="27"/>
  <c r="CA66" i="27"/>
  <c r="AE66" i="27"/>
  <c r="BO66" i="27" s="1"/>
  <c r="BH66" i="27"/>
  <c r="BB80" i="27"/>
  <c r="AE80" i="27"/>
  <c r="AA80" i="27"/>
  <c r="DC80" i="27" s="1"/>
  <c r="BH80" i="27"/>
  <c r="BG82" i="27"/>
  <c r="BA82" i="27"/>
  <c r="AD82" i="27"/>
  <c r="BN82" i="27" s="1"/>
  <c r="BB83" i="27"/>
  <c r="AE83" i="27"/>
  <c r="BO83" i="27" s="1"/>
  <c r="AA83" i="27"/>
  <c r="DC83" i="27" s="1"/>
  <c r="BH83" i="27"/>
  <c r="BH89" i="27"/>
  <c r="BB89" i="27"/>
  <c r="AE89" i="27"/>
  <c r="BO89" i="27" s="1"/>
  <c r="BA92" i="27"/>
  <c r="AD92" i="27"/>
  <c r="BN92" i="27" s="1"/>
  <c r="BG92" i="27"/>
  <c r="BB97" i="27"/>
  <c r="AE97" i="27"/>
  <c r="BO97" i="27" s="1"/>
  <c r="BH97" i="27"/>
  <c r="AZ98" i="27"/>
  <c r="Z98" i="27"/>
  <c r="AC98" i="27"/>
  <c r="BF98" i="27"/>
  <c r="AB98" i="27"/>
  <c r="AE101" i="27"/>
  <c r="BO101" i="27" s="1"/>
  <c r="AA101" i="27"/>
  <c r="BH101" i="27"/>
  <c r="BB101" i="27"/>
  <c r="BB102" i="27"/>
  <c r="AE102" i="27"/>
  <c r="BH102" i="27"/>
  <c r="Z103" i="27"/>
  <c r="AD107" i="27"/>
  <c r="BN107" i="27" s="1"/>
  <c r="BG107" i="27"/>
  <c r="BA107" i="27"/>
  <c r="AE119" i="27"/>
  <c r="BO119" i="27" s="1"/>
  <c r="AA119" i="27"/>
  <c r="DC119" i="27" s="1"/>
  <c r="BH119" i="27"/>
  <c r="BB119" i="27"/>
  <c r="CA122" i="27"/>
  <c r="BH124" i="27"/>
  <c r="BB124" i="27"/>
  <c r="AE124" i="27"/>
  <c r="BO124" i="27" s="1"/>
  <c r="BZ124" i="27"/>
  <c r="CA130" i="27"/>
  <c r="AE130" i="27"/>
  <c r="BO130" i="27" s="1"/>
  <c r="AA130" i="27"/>
  <c r="DC130" i="27" s="1"/>
  <c r="BH130" i="27"/>
  <c r="BB130" i="27"/>
  <c r="AE131" i="27"/>
  <c r="BO131" i="27" s="1"/>
  <c r="BH131" i="27"/>
  <c r="BB131" i="27"/>
  <c r="BA4" i="27"/>
  <c r="BZ4" i="27"/>
  <c r="AD4" i="27"/>
  <c r="BN4" i="27" s="1"/>
  <c r="BG4" i="27"/>
  <c r="BA44" i="27"/>
  <c r="AD44" i="27"/>
  <c r="BN44" i="27" s="1"/>
  <c r="BG44" i="27"/>
  <c r="BB62" i="27"/>
  <c r="AE62" i="27"/>
  <c r="BO62" i="27" s="1"/>
  <c r="BH62" i="27"/>
  <c r="BA84" i="27"/>
  <c r="AD84" i="27"/>
  <c r="BN84" i="27" s="1"/>
  <c r="BG84" i="27"/>
  <c r="BA5" i="27"/>
  <c r="AD5" i="27"/>
  <c r="BN5" i="27" s="1"/>
  <c r="BG5" i="27"/>
  <c r="BB6" i="27"/>
  <c r="CA6" i="27"/>
  <c r="AE6" i="27"/>
  <c r="BO6" i="27" s="1"/>
  <c r="BH6" i="27"/>
  <c r="BZ6" i="27"/>
  <c r="AE10" i="27"/>
  <c r="BO10" i="27" s="1"/>
  <c r="BH10" i="27"/>
  <c r="BB10" i="27"/>
  <c r="CA15" i="27"/>
  <c r="BB16" i="27"/>
  <c r="CA16" i="27"/>
  <c r="AE16" i="27"/>
  <c r="BO16" i="27" s="1"/>
  <c r="BH16" i="27"/>
  <c r="BB24" i="27"/>
  <c r="CA24" i="27"/>
  <c r="AE24" i="27"/>
  <c r="BO24" i="27" s="1"/>
  <c r="BH24" i="27"/>
  <c r="BA26" i="27"/>
  <c r="BZ26" i="27"/>
  <c r="AD26" i="27"/>
  <c r="BN26" i="27" s="1"/>
  <c r="BG26" i="27"/>
  <c r="BB27" i="27"/>
  <c r="CA27" i="27"/>
  <c r="AE27" i="27"/>
  <c r="BO27" i="27" s="1"/>
  <c r="BH27" i="27"/>
  <c r="AE29" i="27"/>
  <c r="BH29" i="27"/>
  <c r="BB29" i="27"/>
  <c r="BA30" i="27"/>
  <c r="AD30" i="27"/>
  <c r="BN30" i="27" s="1"/>
  <c r="BG30" i="27"/>
  <c r="BB32" i="27"/>
  <c r="AE32" i="27"/>
  <c r="BO32" i="27" s="1"/>
  <c r="BH32" i="27"/>
  <c r="AZ34" i="27"/>
  <c r="Z34" i="27"/>
  <c r="AC34" i="27"/>
  <c r="BF34" i="27"/>
  <c r="AB34" i="27"/>
  <c r="CA34" i="27"/>
  <c r="CA38" i="27"/>
  <c r="BB40" i="27"/>
  <c r="AE40" i="27"/>
  <c r="BO40" i="27" s="1"/>
  <c r="BH40" i="27"/>
  <c r="CA43" i="27"/>
  <c r="BZ44" i="27"/>
  <c r="BA46" i="27"/>
  <c r="AA46" i="27"/>
  <c r="DC46" i="27" s="1"/>
  <c r="AD46" i="27"/>
  <c r="BN46" i="27" s="1"/>
  <c r="BG46" i="27"/>
  <c r="BB49" i="27"/>
  <c r="AE49" i="27"/>
  <c r="BO49" i="27" s="1"/>
  <c r="BH49" i="27"/>
  <c r="CA53" i="27"/>
  <c r="AD54" i="27"/>
  <c r="BN54" i="27" s="1"/>
  <c r="BG54" i="27"/>
  <c r="BA54" i="27"/>
  <c r="BZ54" i="27"/>
  <c r="BA58" i="27"/>
  <c r="AD58" i="27"/>
  <c r="BN58" i="27" s="1"/>
  <c r="BG58" i="27"/>
  <c r="CA61" i="27"/>
  <c r="BB64" i="27"/>
  <c r="AE64" i="27"/>
  <c r="BO64" i="27" s="1"/>
  <c r="BH64" i="27"/>
  <c r="CA80" i="27"/>
  <c r="BG81" i="27"/>
  <c r="BA81" i="27"/>
  <c r="AD81" i="27"/>
  <c r="BN81" i="27" s="1"/>
  <c r="CA83" i="27"/>
  <c r="BG87" i="27"/>
  <c r="BA87" i="27"/>
  <c r="AD87" i="27"/>
  <c r="BN87" i="27" s="1"/>
  <c r="BB88" i="27"/>
  <c r="AE88" i="27"/>
  <c r="BO88" i="27" s="1"/>
  <c r="BH88" i="27"/>
  <c r="CA89" i="27"/>
  <c r="BH93" i="27"/>
  <c r="BB93" i="27"/>
  <c r="CA93" i="27"/>
  <c r="AE93" i="27"/>
  <c r="BO93" i="27" s="1"/>
  <c r="BA95" i="27"/>
  <c r="AD95" i="27"/>
  <c r="BN95" i="27" s="1"/>
  <c r="BG95" i="27"/>
  <c r="CA97" i="27"/>
  <c r="AD104" i="27"/>
  <c r="BN104" i="27" s="1"/>
  <c r="BG104" i="27"/>
  <c r="BA104" i="27"/>
  <c r="BZ104" i="27"/>
  <c r="BF106" i="27"/>
  <c r="BB117" i="27"/>
  <c r="AE117" i="27"/>
  <c r="BO117" i="27" s="1"/>
  <c r="BH117" i="27"/>
  <c r="BA118" i="27"/>
  <c r="AD118" i="27"/>
  <c r="BN118" i="27" s="1"/>
  <c r="BG118" i="27"/>
  <c r="CA119" i="27"/>
  <c r="BB121" i="27"/>
  <c r="AE121" i="27"/>
  <c r="BO121" i="27" s="1"/>
  <c r="BH121" i="27"/>
  <c r="Z122" i="27"/>
  <c r="AC122" i="27"/>
  <c r="AB122" i="27"/>
  <c r="CA124" i="27"/>
  <c r="AZ125" i="27"/>
  <c r="AB125" i="27"/>
  <c r="M145" i="27"/>
  <c r="M143" i="27"/>
  <c r="M146" i="27"/>
  <c r="M144" i="27"/>
  <c r="Q145" i="27"/>
  <c r="Q143" i="27"/>
  <c r="Q146" i="27"/>
  <c r="Q144" i="27"/>
  <c r="V3" i="27"/>
  <c r="AD3" i="27"/>
  <c r="AR146" i="27"/>
  <c r="AR144" i="27"/>
  <c r="AR145" i="27"/>
  <c r="AR143" i="27"/>
  <c r="AV146" i="27"/>
  <c r="AV144" i="27"/>
  <c r="AV145" i="27"/>
  <c r="AV143" i="27"/>
  <c r="BU146" i="27"/>
  <c r="BU144" i="27"/>
  <c r="BU145" i="27"/>
  <c r="BU143" i="27"/>
  <c r="CE3" i="27"/>
  <c r="EL143" i="27"/>
  <c r="EL145" i="27"/>
  <c r="EL134" i="27"/>
  <c r="EL146" i="27"/>
  <c r="EL144" i="27"/>
  <c r="EL133" i="27"/>
  <c r="EP134" i="27"/>
  <c r="EP133" i="27"/>
  <c r="FI134" i="27"/>
  <c r="FI133" i="27"/>
  <c r="FM134" i="27"/>
  <c r="FM133" i="27"/>
  <c r="P4" i="27"/>
  <c r="U4" i="27"/>
  <c r="CU4" i="27"/>
  <c r="P5" i="27"/>
  <c r="U5" i="27"/>
  <c r="CU5" i="27"/>
  <c r="P6" i="27"/>
  <c r="U6" i="27"/>
  <c r="AC6" i="27"/>
  <c r="AY6" i="27"/>
  <c r="BY6" i="27"/>
  <c r="CU6" i="27"/>
  <c r="O10" i="27"/>
  <c r="BX10" i="27"/>
  <c r="CG10" i="27"/>
  <c r="CP10" i="27"/>
  <c r="CT10" i="27"/>
  <c r="AE11" i="27"/>
  <c r="BO11" i="27" s="1"/>
  <c r="BA11" i="27"/>
  <c r="BW11" i="27"/>
  <c r="CA11" i="27"/>
  <c r="CF11" i="27"/>
  <c r="V15" i="27"/>
  <c r="AD15" i="27"/>
  <c r="BN15" i="27" s="1"/>
  <c r="BZ15" i="27"/>
  <c r="CE15" i="27"/>
  <c r="AD16" i="27"/>
  <c r="BN16" i="27" s="1"/>
  <c r="CE16" i="27"/>
  <c r="AZ19" i="27"/>
  <c r="CE19" i="27"/>
  <c r="AD20" i="27"/>
  <c r="BN20" i="27" s="1"/>
  <c r="CE20" i="27"/>
  <c r="AD23" i="27"/>
  <c r="BN23" i="27" s="1"/>
  <c r="CE23" i="27"/>
  <c r="AD24" i="27"/>
  <c r="BN24" i="27" s="1"/>
  <c r="CE24" i="27"/>
  <c r="P26" i="27"/>
  <c r="U26" i="27"/>
  <c r="BY26" i="27"/>
  <c r="CU26" i="27"/>
  <c r="AD27" i="27"/>
  <c r="BN27" i="27" s="1"/>
  <c r="CE27" i="27"/>
  <c r="W28" i="27"/>
  <c r="AE28" i="27"/>
  <c r="BO28" i="27" s="1"/>
  <c r="BA28" i="27"/>
  <c r="BW28" i="27"/>
  <c r="CA28" i="27"/>
  <c r="CF28" i="27"/>
  <c r="O29" i="27"/>
  <c r="BX29" i="27"/>
  <c r="CP29" i="27"/>
  <c r="CT29" i="27"/>
  <c r="P30" i="27"/>
  <c r="U30" i="27"/>
  <c r="AY30" i="27"/>
  <c r="CU30" i="27"/>
  <c r="V32" i="27"/>
  <c r="AD32" i="27"/>
  <c r="BN32" i="27" s="1"/>
  <c r="BZ32" i="27"/>
  <c r="AE33" i="27"/>
  <c r="BO33" i="27" s="1"/>
  <c r="BW33" i="27"/>
  <c r="CA33" i="27"/>
  <c r="CF33" i="27"/>
  <c r="O34" i="27"/>
  <c r="BX34" i="27"/>
  <c r="CP34" i="27"/>
  <c r="CT34" i="27"/>
  <c r="P36" i="27"/>
  <c r="U36" i="27"/>
  <c r="AY36" i="27"/>
  <c r="CU36" i="27"/>
  <c r="V38" i="27"/>
  <c r="AD38" i="27"/>
  <c r="BN38" i="27" s="1"/>
  <c r="BZ38" i="27"/>
  <c r="M147" i="27"/>
  <c r="M148" i="27"/>
  <c r="Q147" i="27"/>
  <c r="Q148" i="27"/>
  <c r="V39" i="27"/>
  <c r="AD39" i="27"/>
  <c r="AR147" i="27"/>
  <c r="AR148" i="27"/>
  <c r="AV147" i="27"/>
  <c r="AV148" i="27"/>
  <c r="BU147" i="27"/>
  <c r="BU148" i="27"/>
  <c r="BZ39" i="27"/>
  <c r="DH39" i="27"/>
  <c r="EL147" i="27"/>
  <c r="EL148" i="27"/>
  <c r="V40" i="27"/>
  <c r="AD40" i="27"/>
  <c r="BN40" i="27" s="1"/>
  <c r="BZ40" i="27"/>
  <c r="V42" i="27"/>
  <c r="AD42" i="27"/>
  <c r="BN42" i="27" s="1"/>
  <c r="BZ42" i="27"/>
  <c r="V43" i="27"/>
  <c r="AD43" i="27"/>
  <c r="BN43" i="27" s="1"/>
  <c r="BZ43" i="27"/>
  <c r="P44" i="27"/>
  <c r="U44" i="27"/>
  <c r="AY44" i="27"/>
  <c r="CU44" i="27"/>
  <c r="P46" i="27"/>
  <c r="U46" i="27"/>
  <c r="AY46" i="27"/>
  <c r="CU46" i="27"/>
  <c r="V49" i="27"/>
  <c r="AD49" i="27"/>
  <c r="BN49" i="27" s="1"/>
  <c r="BZ49" i="27"/>
  <c r="AE50" i="27"/>
  <c r="BO50" i="27" s="1"/>
  <c r="BW50" i="27"/>
  <c r="CA50" i="27"/>
  <c r="CF50" i="27"/>
  <c r="O51" i="27"/>
  <c r="BX51" i="27"/>
  <c r="CP51" i="27"/>
  <c r="CT51" i="27"/>
  <c r="P52" i="27"/>
  <c r="U52" i="27"/>
  <c r="AC52" i="27"/>
  <c r="AY52" i="27"/>
  <c r="BY52" i="27"/>
  <c r="CB52" i="27" s="1"/>
  <c r="CU52" i="27"/>
  <c r="V53" i="27"/>
  <c r="AD53" i="27"/>
  <c r="BN53" i="27" s="1"/>
  <c r="BZ53" i="27"/>
  <c r="AE54" i="27"/>
  <c r="BO54" i="27" s="1"/>
  <c r="BW54" i="27"/>
  <c r="CA54" i="27"/>
  <c r="CF54" i="27"/>
  <c r="O55" i="27"/>
  <c r="BX55" i="27"/>
  <c r="CP55" i="27"/>
  <c r="CT55" i="27"/>
  <c r="P58" i="27"/>
  <c r="U58" i="27"/>
  <c r="AY58" i="27"/>
  <c r="CU58" i="27"/>
  <c r="AE59" i="27"/>
  <c r="BO59" i="27" s="1"/>
  <c r="BW59" i="27"/>
  <c r="CA59" i="27"/>
  <c r="CF59" i="27"/>
  <c r="P60" i="27"/>
  <c r="U60" i="27"/>
  <c r="AC60" i="27"/>
  <c r="AY60" i="27"/>
  <c r="BY60" i="27"/>
  <c r="CU60" i="27"/>
  <c r="V61" i="27"/>
  <c r="AD61" i="27"/>
  <c r="BN61" i="27" s="1"/>
  <c r="BZ61" i="27"/>
  <c r="V62" i="27"/>
  <c r="AD62" i="27"/>
  <c r="BN62" i="27" s="1"/>
  <c r="BZ62" i="27"/>
  <c r="V64" i="27"/>
  <c r="AD64" i="27"/>
  <c r="BN64" i="27" s="1"/>
  <c r="BZ64" i="27"/>
  <c r="V65" i="27"/>
  <c r="AD65" i="27"/>
  <c r="BN65" i="27" s="1"/>
  <c r="BZ65" i="27"/>
  <c r="CE65" i="27"/>
  <c r="V66" i="27"/>
  <c r="AD66" i="27"/>
  <c r="BN66" i="27" s="1"/>
  <c r="CE66" i="27"/>
  <c r="BH75" i="27"/>
  <c r="CE75" i="27"/>
  <c r="W76" i="27"/>
  <c r="BA76" i="27"/>
  <c r="BW76" i="27"/>
  <c r="CF76" i="27"/>
  <c r="O78" i="27"/>
  <c r="X78" i="27"/>
  <c r="AX78" i="27"/>
  <c r="BB78" i="27"/>
  <c r="CG78" i="27"/>
  <c r="CP78" i="27"/>
  <c r="CT78" i="27"/>
  <c r="P80" i="27"/>
  <c r="U80" i="27"/>
  <c r="BG80" i="27"/>
  <c r="CU80" i="27"/>
  <c r="BH81" i="27"/>
  <c r="BZ81" i="27"/>
  <c r="CE81" i="27"/>
  <c r="BH82" i="27"/>
  <c r="BZ82" i="27"/>
  <c r="CE82" i="27"/>
  <c r="P83" i="27"/>
  <c r="U83" i="27"/>
  <c r="BG83" i="27"/>
  <c r="BY83" i="27"/>
  <c r="CU83" i="27"/>
  <c r="O84" i="27"/>
  <c r="AX84" i="27"/>
  <c r="BB84" i="27"/>
  <c r="CG84" i="27"/>
  <c r="CP84" i="27"/>
  <c r="CT84" i="27"/>
  <c r="W86" i="27"/>
  <c r="BA86" i="27"/>
  <c r="BW86" i="27"/>
  <c r="CF86" i="27"/>
  <c r="BH87" i="27"/>
  <c r="BZ87" i="27"/>
  <c r="CE87" i="27"/>
  <c r="P88" i="27"/>
  <c r="U88" i="27"/>
  <c r="BG88" i="27"/>
  <c r="CU88" i="27"/>
  <c r="W89" i="27"/>
  <c r="AA89" i="27" s="1"/>
  <c r="DC89" i="27" s="1"/>
  <c r="BA89" i="27"/>
  <c r="BW89" i="27"/>
  <c r="CF89" i="27"/>
  <c r="Z91" i="27"/>
  <c r="AZ91" i="27"/>
  <c r="BH91" i="27"/>
  <c r="BZ91" i="27"/>
  <c r="CE91" i="27"/>
  <c r="O92" i="27"/>
  <c r="AX92" i="27"/>
  <c r="BB92" i="27"/>
  <c r="CG92" i="27"/>
  <c r="CP92" i="27"/>
  <c r="CT92" i="27"/>
  <c r="W93" i="27"/>
  <c r="BA93" i="27"/>
  <c r="BW93" i="27"/>
  <c r="CF93" i="27"/>
  <c r="CL93" i="27" s="1"/>
  <c r="V94" i="27"/>
  <c r="AD94" i="27"/>
  <c r="BN94" i="27" s="1"/>
  <c r="BZ94" i="27"/>
  <c r="AY95" i="27"/>
  <c r="CU95" i="27"/>
  <c r="AE96" i="27"/>
  <c r="BO96" i="27" s="1"/>
  <c r="BW96" i="27"/>
  <c r="CA96" i="27"/>
  <c r="CF96" i="27"/>
  <c r="V97" i="27"/>
  <c r="AD97" i="27"/>
  <c r="BN97" i="27" s="1"/>
  <c r="BZ97" i="27"/>
  <c r="O98" i="27"/>
  <c r="BX98" i="27"/>
  <c r="CP98" i="27"/>
  <c r="CT98" i="27"/>
  <c r="AE99" i="27"/>
  <c r="BO99" i="27" s="1"/>
  <c r="BW99" i="27"/>
  <c r="CA99" i="27"/>
  <c r="CF99" i="27"/>
  <c r="V100" i="27"/>
  <c r="AD100" i="27"/>
  <c r="BN100" i="27" s="1"/>
  <c r="BZ100" i="27"/>
  <c r="BX101" i="27"/>
  <c r="CP101" i="27"/>
  <c r="CT101" i="27"/>
  <c r="V102" i="27"/>
  <c r="BZ102" i="27"/>
  <c r="O103" i="27"/>
  <c r="BX103" i="27"/>
  <c r="CG103" i="27"/>
  <c r="CP103" i="27"/>
  <c r="CT103" i="27"/>
  <c r="AE104" i="27"/>
  <c r="BO104" i="27" s="1"/>
  <c r="BW104" i="27"/>
  <c r="CA104" i="27"/>
  <c r="CF104" i="27"/>
  <c r="P105" i="27"/>
  <c r="AY105" i="27"/>
  <c r="CU105" i="27"/>
  <c r="O106" i="27"/>
  <c r="BX106" i="27"/>
  <c r="CG106" i="27"/>
  <c r="CP106" i="27"/>
  <c r="CT106" i="27"/>
  <c r="AE107" i="27"/>
  <c r="BO107" i="27" s="1"/>
  <c r="BW107" i="27"/>
  <c r="CA107" i="27"/>
  <c r="CF107" i="27"/>
  <c r="V117" i="27"/>
  <c r="AD117" i="27"/>
  <c r="BN117" i="27" s="1"/>
  <c r="BZ117" i="27"/>
  <c r="CE117" i="27"/>
  <c r="P118" i="27"/>
  <c r="U118" i="27"/>
  <c r="AY118" i="27"/>
  <c r="CU118" i="27"/>
  <c r="O119" i="27"/>
  <c r="BX119" i="27"/>
  <c r="CG119" i="27"/>
  <c r="CP119" i="27"/>
  <c r="CT119" i="27"/>
  <c r="AE120" i="27"/>
  <c r="BO120" i="27" s="1"/>
  <c r="CA120" i="27"/>
  <c r="CF120" i="27"/>
  <c r="V121" i="27"/>
  <c r="AD121" i="27"/>
  <c r="BN121" i="27" s="1"/>
  <c r="CE121" i="27"/>
  <c r="AX122" i="27"/>
  <c r="BX122" i="27"/>
  <c r="CG122" i="27"/>
  <c r="CP122" i="27"/>
  <c r="CT122" i="27"/>
  <c r="W124" i="27"/>
  <c r="BY124" i="27" s="1"/>
  <c r="CB124" i="27" s="1"/>
  <c r="BW124" i="27"/>
  <c r="CF124" i="27"/>
  <c r="O125" i="27"/>
  <c r="AX125" i="27"/>
  <c r="BX125" i="27"/>
  <c r="CG125" i="27"/>
  <c r="CP125" i="27"/>
  <c r="CT125" i="27"/>
  <c r="V126" i="27"/>
  <c r="BH126" i="27"/>
  <c r="BZ126" i="27"/>
  <c r="CE126" i="27"/>
  <c r="P127" i="27"/>
  <c r="U127" i="27"/>
  <c r="BG127" i="27"/>
  <c r="CU127" i="27"/>
  <c r="V128" i="27"/>
  <c r="BH128" i="27"/>
  <c r="CE128" i="27"/>
  <c r="W129" i="27"/>
  <c r="AA129" i="27" s="1"/>
  <c r="DC129" i="27" s="1"/>
  <c r="AE129" i="27"/>
  <c r="BO129" i="27" s="1"/>
  <c r="CF129" i="27"/>
  <c r="O130" i="27"/>
  <c r="AB130" i="27"/>
  <c r="BF130" i="27"/>
  <c r="BX130" i="27"/>
  <c r="CT130" i="27"/>
  <c r="U131" i="27"/>
  <c r="CA131" i="27"/>
  <c r="CU131" i="27"/>
  <c r="AE132" i="27"/>
  <c r="BO132" i="27" s="1"/>
  <c r="AZ152" i="27"/>
  <c r="AC152" i="27"/>
  <c r="BF152" i="27"/>
  <c r="BY152" i="27"/>
  <c r="BY154" i="27"/>
  <c r="AE156" i="27"/>
  <c r="BO156" i="27" s="1"/>
  <c r="AA156" i="27"/>
  <c r="BH156" i="27"/>
  <c r="BB156" i="27"/>
  <c r="BA157" i="27"/>
  <c r="AD157" i="27"/>
  <c r="BN157" i="27" s="1"/>
  <c r="BG157" i="27"/>
  <c r="AE160" i="27"/>
  <c r="BO160" i="27" s="1"/>
  <c r="AA160" i="27"/>
  <c r="DC160" i="27" s="1"/>
  <c r="BH160" i="27"/>
  <c r="BB160" i="27"/>
  <c r="BB161" i="27"/>
  <c r="AE161" i="27"/>
  <c r="BO161" i="27" s="1"/>
  <c r="AA161" i="27"/>
  <c r="DC161" i="27" s="1"/>
  <c r="BH161" i="27"/>
  <c r="BY164" i="27"/>
  <c r="AZ166" i="27"/>
  <c r="Z166" i="27"/>
  <c r="AC166" i="27"/>
  <c r="BF166" i="27"/>
  <c r="AB166" i="27"/>
  <c r="BY166" i="27"/>
  <c r="AE170" i="27"/>
  <c r="BO170" i="27" s="1"/>
  <c r="AA170" i="27"/>
  <c r="DC170" i="27" s="1"/>
  <c r="BH170" i="27"/>
  <c r="BB170" i="27"/>
  <c r="AB171" i="27"/>
  <c r="BA171" i="27"/>
  <c r="AD171" i="27"/>
  <c r="BN171" i="27" s="1"/>
  <c r="BG171" i="27"/>
  <c r="BB178" i="27"/>
  <c r="AE178" i="27"/>
  <c r="BO178" i="27" s="1"/>
  <c r="AA178" i="27"/>
  <c r="DC178" i="27" s="1"/>
  <c r="BH178" i="27"/>
  <c r="AC179" i="27"/>
  <c r="BF179" i="27"/>
  <c r="AB179" i="27"/>
  <c r="AZ179" i="27"/>
  <c r="Z179" i="27"/>
  <c r="BB182" i="27"/>
  <c r="AE182" i="27"/>
  <c r="BO182" i="27" s="1"/>
  <c r="AA182" i="27"/>
  <c r="DC182" i="27" s="1"/>
  <c r="BH182" i="27"/>
  <c r="AC183" i="27"/>
  <c r="BF183" i="27"/>
  <c r="AB183" i="27"/>
  <c r="AZ183" i="27"/>
  <c r="Z183" i="27"/>
  <c r="AE185" i="27"/>
  <c r="BO185" i="27" s="1"/>
  <c r="AA185" i="27"/>
  <c r="BH185" i="27"/>
  <c r="BB185" i="27"/>
  <c r="AB186" i="27"/>
  <c r="BA186" i="27"/>
  <c r="AD186" i="27"/>
  <c r="BN186" i="27" s="1"/>
  <c r="BG186" i="27"/>
  <c r="AE189" i="27"/>
  <c r="BO189" i="27" s="1"/>
  <c r="AA189" i="27"/>
  <c r="BH189" i="27"/>
  <c r="BB189" i="27"/>
  <c r="AB190" i="27"/>
  <c r="BA190" i="27"/>
  <c r="AD190" i="27"/>
  <c r="BN190" i="27" s="1"/>
  <c r="BG190" i="27"/>
  <c r="AE193" i="27"/>
  <c r="BO193" i="27" s="1"/>
  <c r="AA193" i="27"/>
  <c r="DC193" i="27" s="1"/>
  <c r="BH193" i="27"/>
  <c r="BB193" i="27"/>
  <c r="BA194" i="27"/>
  <c r="AD194" i="27"/>
  <c r="BN194" i="27" s="1"/>
  <c r="BG194" i="27"/>
  <c r="AE197" i="27"/>
  <c r="BO197" i="27" s="1"/>
  <c r="AA197" i="27"/>
  <c r="BH197" i="27"/>
  <c r="BB197" i="27"/>
  <c r="AB198" i="27"/>
  <c r="AD202" i="27"/>
  <c r="BN202" i="27" s="1"/>
  <c r="BG202" i="27"/>
  <c r="BA202" i="27"/>
  <c r="BA203" i="27"/>
  <c r="AD203" i="27"/>
  <c r="BN203" i="27" s="1"/>
  <c r="BG203" i="27"/>
  <c r="BB205" i="27"/>
  <c r="AE205" i="27"/>
  <c r="BO205" i="27" s="1"/>
  <c r="AA205" i="27"/>
  <c r="DC205" i="27" s="1"/>
  <c r="BH205" i="27"/>
  <c r="BY205" i="27"/>
  <c r="AZ207" i="27"/>
  <c r="Z207" i="27"/>
  <c r="AC207" i="27"/>
  <c r="BF207" i="27"/>
  <c r="AB207" i="27"/>
  <c r="BY207" i="27"/>
  <c r="BA213" i="27"/>
  <c r="AD213" i="27"/>
  <c r="BN213" i="27" s="1"/>
  <c r="BG213" i="27"/>
  <c r="BB215" i="27"/>
  <c r="AE215" i="27"/>
  <c r="BO215" i="27" s="1"/>
  <c r="AA215" i="27"/>
  <c r="DC215" i="27" s="1"/>
  <c r="BH215" i="27"/>
  <c r="BA216" i="27"/>
  <c r="AD216" i="27"/>
  <c r="BN216" i="27" s="1"/>
  <c r="BG216" i="27"/>
  <c r="AE219" i="27"/>
  <c r="BO219" i="27" s="1"/>
  <c r="BH219" i="27"/>
  <c r="BB219" i="27"/>
  <c r="AC221" i="27"/>
  <c r="BF221" i="27"/>
  <c r="AB221" i="27"/>
  <c r="AZ221" i="27"/>
  <c r="Z221" i="27"/>
  <c r="AE223" i="27"/>
  <c r="BO223" i="27" s="1"/>
  <c r="BH223" i="27"/>
  <c r="BB223" i="27"/>
  <c r="BH228" i="27"/>
  <c r="BB228" i="27"/>
  <c r="AE228" i="27"/>
  <c r="BO228" i="27" s="1"/>
  <c r="BY228" i="27"/>
  <c r="BF230" i="27"/>
  <c r="AB230" i="27"/>
  <c r="AZ230" i="27"/>
  <c r="Z230" i="27"/>
  <c r="AC230" i="27"/>
  <c r="N145" i="27"/>
  <c r="N143" i="27"/>
  <c r="N146" i="27"/>
  <c r="N144" i="27"/>
  <c r="R145" i="27"/>
  <c r="R143" i="27"/>
  <c r="R146" i="27"/>
  <c r="R144" i="27"/>
  <c r="W3" i="27"/>
  <c r="BY3" i="27" s="1"/>
  <c r="AL145" i="27"/>
  <c r="AL143" i="27"/>
  <c r="AL146" i="27"/>
  <c r="AL144" i="27"/>
  <c r="AS146" i="27"/>
  <c r="AS144" i="27"/>
  <c r="AS145" i="27"/>
  <c r="AS143" i="27"/>
  <c r="AW146" i="27"/>
  <c r="AW144" i="27"/>
  <c r="AW145" i="27"/>
  <c r="AW143" i="27"/>
  <c r="CF3" i="27"/>
  <c r="EM3" i="27"/>
  <c r="ER133" i="27"/>
  <c r="ER134" i="27"/>
  <c r="FJ133" i="27"/>
  <c r="FJ134" i="27"/>
  <c r="FN133" i="27"/>
  <c r="FN134" i="27"/>
  <c r="CE4" i="27"/>
  <c r="CE5" i="27"/>
  <c r="Z6" i="27"/>
  <c r="AZ6" i="27"/>
  <c r="CE6" i="27"/>
  <c r="P10" i="27"/>
  <c r="U10" i="27"/>
  <c r="BG10" i="27"/>
  <c r="CU10" i="27"/>
  <c r="AX11" i="27"/>
  <c r="BB11" i="27"/>
  <c r="CG11" i="27"/>
  <c r="CP11" i="27"/>
  <c r="CT11" i="27"/>
  <c r="W15" i="27"/>
  <c r="BA15" i="27"/>
  <c r="BW15" i="27"/>
  <c r="CF15" i="27"/>
  <c r="BA16" i="27"/>
  <c r="BW16" i="27"/>
  <c r="CF16" i="27"/>
  <c r="BW19" i="27"/>
  <c r="CF19" i="27"/>
  <c r="BA20" i="27"/>
  <c r="BW20" i="27"/>
  <c r="CF20" i="27"/>
  <c r="BA23" i="27"/>
  <c r="BW23" i="27"/>
  <c r="CF23" i="27"/>
  <c r="BA24" i="27"/>
  <c r="BW24" i="27"/>
  <c r="CF24" i="27"/>
  <c r="AZ26" i="27"/>
  <c r="CE26" i="27"/>
  <c r="BA27" i="27"/>
  <c r="BW27" i="27"/>
  <c r="CF27" i="27"/>
  <c r="AX28" i="27"/>
  <c r="BB28" i="27"/>
  <c r="CG28" i="27"/>
  <c r="CP28" i="27"/>
  <c r="CT28" i="27"/>
  <c r="P29" i="27"/>
  <c r="U29" i="27"/>
  <c r="BG29" i="27"/>
  <c r="CU29" i="27"/>
  <c r="BH30" i="27"/>
  <c r="CE30" i="27"/>
  <c r="W32" i="27"/>
  <c r="AA32" i="27" s="1"/>
  <c r="BA32" i="27"/>
  <c r="BW32" i="27"/>
  <c r="CF32" i="27"/>
  <c r="O33" i="27"/>
  <c r="AX33" i="27"/>
  <c r="BB33" i="27"/>
  <c r="CG33" i="27"/>
  <c r="CP33" i="27"/>
  <c r="CT33" i="27"/>
  <c r="P34" i="27"/>
  <c r="U34" i="27"/>
  <c r="BG34" i="27"/>
  <c r="BY34" i="27"/>
  <c r="CU34" i="27"/>
  <c r="BH36" i="27"/>
  <c r="CE36" i="27"/>
  <c r="W38" i="27"/>
  <c r="BA38" i="27"/>
  <c r="BW38" i="27"/>
  <c r="CF38" i="27"/>
  <c r="N147" i="27"/>
  <c r="N148" i="27"/>
  <c r="R147" i="27"/>
  <c r="R148" i="27"/>
  <c r="W39" i="27"/>
  <c r="BY39" i="27" s="1"/>
  <c r="AL147" i="27"/>
  <c r="AL148" i="27"/>
  <c r="AS148" i="27"/>
  <c r="AS147" i="27"/>
  <c r="AW148" i="27"/>
  <c r="AW147" i="27"/>
  <c r="CF39" i="27"/>
  <c r="EM39" i="27"/>
  <c r="W40" i="27"/>
  <c r="BA40" i="27"/>
  <c r="BW40" i="27"/>
  <c r="CF40" i="27"/>
  <c r="W42" i="27"/>
  <c r="BA42" i="27"/>
  <c r="BW42" i="27"/>
  <c r="CF42" i="27"/>
  <c r="W43" i="27"/>
  <c r="BY43" i="27" s="1"/>
  <c r="BA43" i="27"/>
  <c r="BW43" i="27"/>
  <c r="CF43" i="27"/>
  <c r="BH44" i="27"/>
  <c r="CE44" i="27"/>
  <c r="BH46" i="27"/>
  <c r="CE46" i="27"/>
  <c r="W49" i="27"/>
  <c r="BY49" i="27" s="1"/>
  <c r="BA49" i="27"/>
  <c r="BW49" i="27"/>
  <c r="CF49" i="27"/>
  <c r="O50" i="27"/>
  <c r="AX50" i="27"/>
  <c r="BB50" i="27"/>
  <c r="CG50" i="27"/>
  <c r="CP50" i="27"/>
  <c r="CT50" i="27"/>
  <c r="P51" i="27"/>
  <c r="U51" i="27"/>
  <c r="BG51" i="27"/>
  <c r="CU51" i="27"/>
  <c r="Z52" i="27"/>
  <c r="AZ52" i="27"/>
  <c r="BH52" i="27"/>
  <c r="CE52" i="27"/>
  <c r="W53" i="27"/>
  <c r="AA53" i="27" s="1"/>
  <c r="BA53" i="27"/>
  <c r="BW53" i="27"/>
  <c r="CF53" i="27"/>
  <c r="O54" i="27"/>
  <c r="AX54" i="27"/>
  <c r="BB54" i="27"/>
  <c r="CG54" i="27"/>
  <c r="CP54" i="27"/>
  <c r="CT54" i="27"/>
  <c r="P55" i="27"/>
  <c r="U55" i="27"/>
  <c r="BG55" i="27"/>
  <c r="CU55" i="27"/>
  <c r="BH58" i="27"/>
  <c r="CE58" i="27"/>
  <c r="O59" i="27"/>
  <c r="AX59" i="27"/>
  <c r="BB59" i="27"/>
  <c r="CG59" i="27"/>
  <c r="CP59" i="27"/>
  <c r="CT59" i="27"/>
  <c r="Z60" i="27"/>
  <c r="AZ60" i="27"/>
  <c r="BH60" i="27"/>
  <c r="CE60" i="27"/>
  <c r="W61" i="27"/>
  <c r="AA61" i="27" s="1"/>
  <c r="BA61" i="27"/>
  <c r="BW61" i="27"/>
  <c r="CF61" i="27"/>
  <c r="W62" i="27"/>
  <c r="BA62" i="27"/>
  <c r="BW62" i="27"/>
  <c r="CF62" i="27"/>
  <c r="W64" i="27"/>
  <c r="BA64" i="27"/>
  <c r="BW64" i="27"/>
  <c r="CF64" i="27"/>
  <c r="W65" i="27"/>
  <c r="BA65" i="27"/>
  <c r="BW65" i="27"/>
  <c r="CF65" i="27"/>
  <c r="W66" i="27"/>
  <c r="BA66" i="27"/>
  <c r="BW66" i="27"/>
  <c r="CF66" i="27"/>
  <c r="AE75" i="27"/>
  <c r="BO75" i="27" s="1"/>
  <c r="CA75" i="27"/>
  <c r="CF75" i="27"/>
  <c r="O76" i="27"/>
  <c r="BX76" i="27"/>
  <c r="CP76" i="27"/>
  <c r="CT76" i="27"/>
  <c r="P78" i="27"/>
  <c r="BY78" i="27"/>
  <c r="CU78" i="27"/>
  <c r="V80" i="27"/>
  <c r="AD80" i="27"/>
  <c r="BN80" i="27" s="1"/>
  <c r="BZ80" i="27"/>
  <c r="AE81" i="27"/>
  <c r="BO81" i="27" s="1"/>
  <c r="CA81" i="27"/>
  <c r="CF81" i="27"/>
  <c r="AE82" i="27"/>
  <c r="BO82" i="27" s="1"/>
  <c r="CA82" i="27"/>
  <c r="CF82" i="27"/>
  <c r="V83" i="27"/>
  <c r="AD83" i="27"/>
  <c r="BN83" i="27" s="1"/>
  <c r="BZ83" i="27"/>
  <c r="P84" i="27"/>
  <c r="CU84" i="27"/>
  <c r="BX86" i="27"/>
  <c r="CP86" i="27"/>
  <c r="CT86" i="27"/>
  <c r="AE87" i="27"/>
  <c r="BO87" i="27" s="1"/>
  <c r="CA87" i="27"/>
  <c r="CF87" i="27"/>
  <c r="V88" i="27"/>
  <c r="AD88" i="27"/>
  <c r="BN88" i="27" s="1"/>
  <c r="BZ88" i="27"/>
  <c r="O89" i="27"/>
  <c r="BX89" i="27"/>
  <c r="CP89" i="27"/>
  <c r="CT89" i="27"/>
  <c r="AA91" i="27"/>
  <c r="DC91" i="27" s="1"/>
  <c r="AE91" i="27"/>
  <c r="BO91" i="27" s="1"/>
  <c r="CA91" i="27"/>
  <c r="CF91" i="27"/>
  <c r="CU92" i="27"/>
  <c r="O93" i="27"/>
  <c r="AX93" i="27"/>
  <c r="CG93" i="27"/>
  <c r="CP93" i="27"/>
  <c r="CT93" i="27"/>
  <c r="W94" i="27"/>
  <c r="BA94" i="27"/>
  <c r="BW94" i="27"/>
  <c r="CF94" i="27"/>
  <c r="BH95" i="27"/>
  <c r="BZ95" i="27"/>
  <c r="CE95" i="27"/>
  <c r="O96" i="27"/>
  <c r="X96" i="27"/>
  <c r="AX96" i="27"/>
  <c r="BB96" i="27"/>
  <c r="CG96" i="27"/>
  <c r="CP96" i="27"/>
  <c r="CT96" i="27"/>
  <c r="W97" i="27"/>
  <c r="BY97" i="27" s="1"/>
  <c r="BA97" i="27"/>
  <c r="BW97" i="27"/>
  <c r="CF97" i="27"/>
  <c r="P98" i="27"/>
  <c r="U98" i="27"/>
  <c r="BG98" i="27"/>
  <c r="BY98" i="27"/>
  <c r="CU98" i="27"/>
  <c r="O99" i="27"/>
  <c r="AX99" i="27"/>
  <c r="BB99" i="27"/>
  <c r="CG99" i="27"/>
  <c r="CP99" i="27"/>
  <c r="CT99" i="27"/>
  <c r="W100" i="27"/>
  <c r="BY100" i="27" s="1"/>
  <c r="BA100" i="27"/>
  <c r="BW100" i="27"/>
  <c r="CF100" i="27"/>
  <c r="P101" i="27"/>
  <c r="U101" i="27"/>
  <c r="BG101" i="27"/>
  <c r="BY101" i="27"/>
  <c r="CU101" i="27"/>
  <c r="W102" i="27"/>
  <c r="BY102" i="27" s="1"/>
  <c r="BA102" i="27"/>
  <c r="BW102" i="27"/>
  <c r="CF102" i="27"/>
  <c r="P103" i="27"/>
  <c r="U103" i="27"/>
  <c r="BG103" i="27"/>
  <c r="CU103" i="27"/>
  <c r="O104" i="27"/>
  <c r="AX104" i="27"/>
  <c r="BB104" i="27"/>
  <c r="CG104" i="27"/>
  <c r="CP104" i="27"/>
  <c r="CT104" i="27"/>
  <c r="BH105" i="27"/>
  <c r="BZ105" i="27"/>
  <c r="CE105" i="27"/>
  <c r="P106" i="27"/>
  <c r="U106" i="27"/>
  <c r="BG106" i="27"/>
  <c r="CU106" i="27"/>
  <c r="O107" i="27"/>
  <c r="AX107" i="27"/>
  <c r="BB107" i="27"/>
  <c r="BF107" i="27"/>
  <c r="CG107" i="27"/>
  <c r="CP107" i="27"/>
  <c r="CT107" i="27"/>
  <c r="W117" i="27"/>
  <c r="BY117" i="27" s="1"/>
  <c r="BA117" i="27"/>
  <c r="BW117" i="27"/>
  <c r="CF117" i="27"/>
  <c r="Z118" i="27"/>
  <c r="BH118" i="27"/>
  <c r="BZ118" i="27"/>
  <c r="CE118" i="27"/>
  <c r="P119" i="27"/>
  <c r="U119" i="27"/>
  <c r="BG119" i="27"/>
  <c r="BY119" i="27"/>
  <c r="CU119" i="27"/>
  <c r="O120" i="27"/>
  <c r="X120" i="27"/>
  <c r="BZ120" i="27" s="1"/>
  <c r="AX120" i="27"/>
  <c r="BB120" i="27"/>
  <c r="BF120" i="27"/>
  <c r="CG120" i="27"/>
  <c r="CP120" i="27"/>
  <c r="CT120" i="27"/>
  <c r="W121" i="27"/>
  <c r="BA121" i="27"/>
  <c r="BW121" i="27"/>
  <c r="CF121" i="27"/>
  <c r="P122" i="27"/>
  <c r="U122" i="27"/>
  <c r="BG122" i="27"/>
  <c r="BY122" i="27"/>
  <c r="CB122" i="27" s="1"/>
  <c r="CU122" i="27"/>
  <c r="O124" i="27"/>
  <c r="AX124" i="27"/>
  <c r="BX124" i="27"/>
  <c r="CG124" i="27"/>
  <c r="CP124" i="27"/>
  <c r="CT124" i="27"/>
  <c r="P125" i="27"/>
  <c r="U125" i="27"/>
  <c r="CU125" i="27"/>
  <c r="AE126" i="27"/>
  <c r="BO126" i="27" s="1"/>
  <c r="CF126" i="27"/>
  <c r="V127" i="27"/>
  <c r="AD127" i="27"/>
  <c r="BN127" i="27" s="1"/>
  <c r="CE127" i="27"/>
  <c r="AE128" i="27"/>
  <c r="BO128" i="27" s="1"/>
  <c r="BW128" i="27"/>
  <c r="CF128" i="27"/>
  <c r="O129" i="27"/>
  <c r="AX129" i="27"/>
  <c r="CG129" i="27"/>
  <c r="CP129" i="27"/>
  <c r="CT129" i="27"/>
  <c r="P130" i="27"/>
  <c r="U130" i="27"/>
  <c r="AC130" i="27"/>
  <c r="CP130" i="27"/>
  <c r="BA131" i="27"/>
  <c r="AD131" i="27"/>
  <c r="BG131" i="27"/>
  <c r="V132" i="27"/>
  <c r="X132" i="27"/>
  <c r="BB154" i="27"/>
  <c r="AE154" i="27"/>
  <c r="BO154" i="27" s="1"/>
  <c r="AA154" i="27"/>
  <c r="DC154" i="27" s="1"/>
  <c r="BH154" i="27"/>
  <c r="BB157" i="27"/>
  <c r="AE157" i="27"/>
  <c r="BO157" i="27" s="1"/>
  <c r="AA157" i="27"/>
  <c r="BH157" i="27"/>
  <c r="AC158" i="27"/>
  <c r="BF158" i="27"/>
  <c r="AB158" i="27"/>
  <c r="AZ158" i="27"/>
  <c r="Z158" i="27"/>
  <c r="BB164" i="27"/>
  <c r="AE164" i="27"/>
  <c r="BO164" i="27" s="1"/>
  <c r="AA164" i="27"/>
  <c r="DC164" i="27" s="1"/>
  <c r="BH164" i="27"/>
  <c r="BA166" i="27"/>
  <c r="AD166" i="27"/>
  <c r="BN166" i="27" s="1"/>
  <c r="BG166" i="27"/>
  <c r="BB168" i="27"/>
  <c r="AE168" i="27"/>
  <c r="BO168" i="27" s="1"/>
  <c r="AA168" i="27"/>
  <c r="DC168" i="27" s="1"/>
  <c r="BH168" i="27"/>
  <c r="BY168" i="27"/>
  <c r="BB171" i="27"/>
  <c r="AE171" i="27"/>
  <c r="BO171" i="27" s="1"/>
  <c r="AA171" i="27"/>
  <c r="DC171" i="27" s="1"/>
  <c r="BH171" i="27"/>
  <c r="BB175" i="27"/>
  <c r="AE175" i="27"/>
  <c r="BO175" i="27" s="1"/>
  <c r="AA175" i="27"/>
  <c r="DC175" i="27" s="1"/>
  <c r="BH175" i="27"/>
  <c r="BY175" i="27"/>
  <c r="AZ177" i="27"/>
  <c r="Z177" i="27"/>
  <c r="AC177" i="27"/>
  <c r="BF177" i="27"/>
  <c r="AB177" i="27"/>
  <c r="BY177" i="27"/>
  <c r="AD180" i="27"/>
  <c r="BN180" i="27" s="1"/>
  <c r="BG180" i="27"/>
  <c r="BA180" i="27"/>
  <c r="AZ181" i="27"/>
  <c r="Z181" i="27"/>
  <c r="AC181" i="27"/>
  <c r="BF181" i="27"/>
  <c r="AB181" i="27"/>
  <c r="BY181" i="27"/>
  <c r="BB186" i="27"/>
  <c r="AE186" i="27"/>
  <c r="BO186" i="27" s="1"/>
  <c r="AA186" i="27"/>
  <c r="DC186" i="27" s="1"/>
  <c r="BH186" i="27"/>
  <c r="AC187" i="27"/>
  <c r="BF187" i="27"/>
  <c r="AB187" i="27"/>
  <c r="AZ187" i="27"/>
  <c r="Z187" i="27"/>
  <c r="BB190" i="27"/>
  <c r="AE190" i="27"/>
  <c r="BO190" i="27" s="1"/>
  <c r="AA190" i="27"/>
  <c r="DC190" i="27" s="1"/>
  <c r="BH190" i="27"/>
  <c r="BB194" i="27"/>
  <c r="AE194" i="27"/>
  <c r="BO194" i="27" s="1"/>
  <c r="AA194" i="27"/>
  <c r="BH194" i="27"/>
  <c r="AC195" i="27"/>
  <c r="BF195" i="27"/>
  <c r="AB195" i="27"/>
  <c r="AZ195" i="27"/>
  <c r="Z195" i="27"/>
  <c r="BB199" i="27"/>
  <c r="AE199" i="27"/>
  <c r="BO199" i="27" s="1"/>
  <c r="BH199" i="27"/>
  <c r="AZ200" i="27"/>
  <c r="Z200" i="27"/>
  <c r="AC200" i="27"/>
  <c r="BF200" i="27"/>
  <c r="AB200" i="27"/>
  <c r="BY200" i="27"/>
  <c r="AC201" i="27"/>
  <c r="BF201" i="27"/>
  <c r="AB201" i="27"/>
  <c r="AZ201" i="27"/>
  <c r="Z201" i="27"/>
  <c r="AE203" i="27"/>
  <c r="BO203" i="27" s="1"/>
  <c r="AA203" i="27"/>
  <c r="DC203" i="27" s="1"/>
  <c r="BH203" i="27"/>
  <c r="BB203" i="27"/>
  <c r="BA204" i="27"/>
  <c r="AD204" i="27"/>
  <c r="BN204" i="27" s="1"/>
  <c r="BG204" i="27"/>
  <c r="BA207" i="27"/>
  <c r="AD207" i="27"/>
  <c r="BN207" i="27" s="1"/>
  <c r="BG207" i="27"/>
  <c r="BB209" i="27"/>
  <c r="AE209" i="27"/>
  <c r="BO209" i="27" s="1"/>
  <c r="AA209" i="27"/>
  <c r="DC209" i="27" s="1"/>
  <c r="BH209" i="27"/>
  <c r="BY209" i="27"/>
  <c r="AC211" i="27"/>
  <c r="BF211" i="27"/>
  <c r="AB211" i="27"/>
  <c r="AZ211" i="27"/>
  <c r="Z211" i="27"/>
  <c r="AE213" i="27"/>
  <c r="BO213" i="27" s="1"/>
  <c r="AA213" i="27"/>
  <c r="BH213" i="27"/>
  <c r="BB213" i="27"/>
  <c r="BA214" i="27"/>
  <c r="AD214" i="27"/>
  <c r="BN214" i="27" s="1"/>
  <c r="BG214" i="27"/>
  <c r="AE216" i="27"/>
  <c r="AA216" i="27"/>
  <c r="DC216" i="27" s="1"/>
  <c r="CA216" i="27"/>
  <c r="BH216" i="27"/>
  <c r="BB216" i="27"/>
  <c r="BY217" i="27"/>
  <c r="BB217" i="27"/>
  <c r="AE217" i="27"/>
  <c r="BO217" i="27" s="1"/>
  <c r="AA217" i="27"/>
  <c r="DC217" i="27" s="1"/>
  <c r="BH217" i="27"/>
  <c r="BB220" i="27"/>
  <c r="AE220" i="27"/>
  <c r="BO220" i="27" s="1"/>
  <c r="AA220" i="27"/>
  <c r="DC220" i="27" s="1"/>
  <c r="BH220" i="27"/>
  <c r="BA225" i="27"/>
  <c r="AD225" i="27"/>
  <c r="BN225" i="27" s="1"/>
  <c r="BG225" i="27"/>
  <c r="BY225" i="27"/>
  <c r="BF226" i="27"/>
  <c r="AB226" i="27"/>
  <c r="AZ226" i="27"/>
  <c r="Z226" i="27"/>
  <c r="AC226" i="27"/>
  <c r="AE229" i="27"/>
  <c r="BO229" i="27" s="1"/>
  <c r="BH229" i="27"/>
  <c r="BY229" i="27"/>
  <c r="BB229" i="27"/>
  <c r="S146" i="27"/>
  <c r="S144" i="27"/>
  <c r="S145" i="27"/>
  <c r="S143" i="27"/>
  <c r="AM145" i="27"/>
  <c r="AM143" i="27"/>
  <c r="AM146" i="27"/>
  <c r="AM144" i="27"/>
  <c r="AT145" i="27"/>
  <c r="AT143" i="27"/>
  <c r="AT146" i="27"/>
  <c r="AT144" i="27"/>
  <c r="BS145" i="27"/>
  <c r="BS143" i="27"/>
  <c r="BS146" i="27"/>
  <c r="BS144" i="27"/>
  <c r="BX3" i="27"/>
  <c r="ED146" i="27"/>
  <c r="ED144" i="27"/>
  <c r="ED145" i="27"/>
  <c r="ED143" i="27"/>
  <c r="EN145" i="27"/>
  <c r="EN134" i="27"/>
  <c r="EN133" i="27"/>
  <c r="EN146" i="27"/>
  <c r="EN144" i="27"/>
  <c r="EN143" i="27"/>
  <c r="ES133" i="27"/>
  <c r="ES134" i="27"/>
  <c r="FK133" i="27"/>
  <c r="FK134" i="27"/>
  <c r="CF4" i="27"/>
  <c r="CF5" i="27"/>
  <c r="CF6" i="27"/>
  <c r="V10" i="27"/>
  <c r="BX15" i="27"/>
  <c r="BX16" i="27"/>
  <c r="BX19" i="27"/>
  <c r="BX20" i="27"/>
  <c r="BX23" i="27"/>
  <c r="BX24" i="27"/>
  <c r="CF26" i="27"/>
  <c r="BX27" i="27"/>
  <c r="V29" i="27"/>
  <c r="CF30" i="27"/>
  <c r="BX32" i="27"/>
  <c r="V34" i="27"/>
  <c r="CF36" i="27"/>
  <c r="BX38" i="27"/>
  <c r="S147" i="27"/>
  <c r="S148" i="27"/>
  <c r="AM147" i="27"/>
  <c r="AM148" i="27"/>
  <c r="AT147" i="27"/>
  <c r="AT148" i="27"/>
  <c r="BS147" i="27"/>
  <c r="BS148" i="27"/>
  <c r="BX39" i="27"/>
  <c r="ED148" i="27"/>
  <c r="ED147" i="27"/>
  <c r="EN147" i="27"/>
  <c r="EN148" i="27"/>
  <c r="BX40" i="27"/>
  <c r="BX42" i="27"/>
  <c r="BX43" i="27"/>
  <c r="CF44" i="27"/>
  <c r="CF46" i="27"/>
  <c r="BX49" i="27"/>
  <c r="V51" i="27"/>
  <c r="CF52" i="27"/>
  <c r="BX53" i="27"/>
  <c r="V55" i="27"/>
  <c r="CF58" i="27"/>
  <c r="CF60" i="27"/>
  <c r="BX61" i="27"/>
  <c r="BX62" i="27"/>
  <c r="BX64" i="27"/>
  <c r="BX65" i="27"/>
  <c r="BX66" i="27"/>
  <c r="O75" i="27"/>
  <c r="X75" i="27"/>
  <c r="AX75" i="27"/>
  <c r="CG75" i="27"/>
  <c r="CP75" i="27"/>
  <c r="CT75" i="27"/>
  <c r="P76" i="27"/>
  <c r="U76" i="27"/>
  <c r="BG76" i="27"/>
  <c r="CU76" i="27"/>
  <c r="BH78" i="27"/>
  <c r="CE78" i="27"/>
  <c r="BW80" i="27"/>
  <c r="CF80" i="27"/>
  <c r="O81" i="27"/>
  <c r="AX81" i="27"/>
  <c r="CG81" i="27"/>
  <c r="CP81" i="27"/>
  <c r="CT81" i="27"/>
  <c r="FO81" i="27"/>
  <c r="FS81" i="27"/>
  <c r="O82" i="27"/>
  <c r="AX82" i="27"/>
  <c r="CG82" i="27"/>
  <c r="CP82" i="27"/>
  <c r="CT82" i="27"/>
  <c r="BW83" i="27"/>
  <c r="CF83" i="27"/>
  <c r="BH84" i="27"/>
  <c r="BZ84" i="27"/>
  <c r="CE84" i="27"/>
  <c r="U86" i="27"/>
  <c r="BG86" i="27"/>
  <c r="CU86" i="27"/>
  <c r="O87" i="27"/>
  <c r="AX87" i="27"/>
  <c r="CG87" i="27"/>
  <c r="CP87" i="27"/>
  <c r="CT87" i="27"/>
  <c r="BW88" i="27"/>
  <c r="CF88" i="27"/>
  <c r="U89" i="27"/>
  <c r="BG89" i="27"/>
  <c r="CU89" i="27"/>
  <c r="O91" i="27"/>
  <c r="AB91" i="27"/>
  <c r="AX91" i="27"/>
  <c r="BF91" i="27"/>
  <c r="CG91" i="27"/>
  <c r="CP91" i="27"/>
  <c r="CT91" i="27"/>
  <c r="BH92" i="27"/>
  <c r="BZ92" i="27"/>
  <c r="CE92" i="27"/>
  <c r="P93" i="27"/>
  <c r="U93" i="27"/>
  <c r="BG93" i="27"/>
  <c r="CU93" i="27"/>
  <c r="O94" i="27"/>
  <c r="BX94" i="27"/>
  <c r="CP94" i="27"/>
  <c r="CT94" i="27"/>
  <c r="AE95" i="27"/>
  <c r="BO95" i="27" s="1"/>
  <c r="CA95" i="27"/>
  <c r="CF95" i="27"/>
  <c r="P96" i="27"/>
  <c r="CU96" i="27"/>
  <c r="BX97" i="27"/>
  <c r="CP97" i="27"/>
  <c r="CT97" i="27"/>
  <c r="V98" i="27"/>
  <c r="BZ98" i="27"/>
  <c r="CU99" i="27"/>
  <c r="O100" i="27"/>
  <c r="BX100" i="27"/>
  <c r="CP100" i="27"/>
  <c r="CT100" i="27"/>
  <c r="V101" i="27"/>
  <c r="AD101" i="27"/>
  <c r="BN101" i="27" s="1"/>
  <c r="BZ101" i="27"/>
  <c r="O102" i="27"/>
  <c r="BX102" i="27"/>
  <c r="CP102" i="27"/>
  <c r="CT102" i="27"/>
  <c r="V103" i="27"/>
  <c r="BZ103" i="27"/>
  <c r="CU104" i="27"/>
  <c r="AE105" i="27"/>
  <c r="BO105" i="27" s="1"/>
  <c r="CA105" i="27"/>
  <c r="CF105" i="27"/>
  <c r="V106" i="27"/>
  <c r="AD106" i="27"/>
  <c r="BN106" i="27" s="1"/>
  <c r="BZ106" i="27"/>
  <c r="CE106" i="27"/>
  <c r="AC107" i="27"/>
  <c r="CU107" i="27"/>
  <c r="BX117" i="27"/>
  <c r="CG117" i="27"/>
  <c r="CP117" i="27"/>
  <c r="CT117" i="27"/>
  <c r="AE118" i="27"/>
  <c r="BO118" i="27" s="1"/>
  <c r="CA118" i="27"/>
  <c r="CF118" i="27"/>
  <c r="V119" i="27"/>
  <c r="AD119" i="27"/>
  <c r="BN119" i="27" s="1"/>
  <c r="BZ119" i="27"/>
  <c r="CE119" i="27"/>
  <c r="P120" i="27"/>
  <c r="AC120" i="27"/>
  <c r="BY120" i="27"/>
  <c r="CU120" i="27"/>
  <c r="AX121" i="27"/>
  <c r="BX121" i="27"/>
  <c r="CG121" i="27"/>
  <c r="CP121" i="27"/>
  <c r="CT121" i="27"/>
  <c r="V122" i="27"/>
  <c r="AD122" i="27"/>
  <c r="BN122" i="27" s="1"/>
  <c r="CE122" i="27"/>
  <c r="P124" i="27"/>
  <c r="CU124" i="27"/>
  <c r="V125" i="27"/>
  <c r="CE125" i="27"/>
  <c r="O126" i="27"/>
  <c r="AX126" i="27"/>
  <c r="CP126" i="27"/>
  <c r="CT126" i="27"/>
  <c r="BW127" i="27"/>
  <c r="CF127" i="27"/>
  <c r="AX128" i="27"/>
  <c r="CP128" i="27"/>
  <c r="CT128" i="27"/>
  <c r="P129" i="27"/>
  <c r="U129" i="27"/>
  <c r="CU129" i="27"/>
  <c r="Z130" i="27"/>
  <c r="BW131" i="27"/>
  <c r="BY131" i="27"/>
  <c r="AE152" i="27"/>
  <c r="BH152" i="27"/>
  <c r="BB152" i="27"/>
  <c r="BA153" i="27"/>
  <c r="AD153" i="27"/>
  <c r="BN153" i="27" s="1"/>
  <c r="BG153" i="27"/>
  <c r="AZ156" i="27"/>
  <c r="Z156" i="27"/>
  <c r="AC156" i="27"/>
  <c r="BF156" i="27"/>
  <c r="AB156" i="27"/>
  <c r="BY156" i="27"/>
  <c r="AD159" i="27"/>
  <c r="BN159" i="27" s="1"/>
  <c r="BG159" i="27"/>
  <c r="BA159" i="27"/>
  <c r="AZ160" i="27"/>
  <c r="Z160" i="27"/>
  <c r="AC160" i="27"/>
  <c r="BF160" i="27"/>
  <c r="AB160" i="27"/>
  <c r="BY160" i="27"/>
  <c r="BA163" i="27"/>
  <c r="AD163" i="27"/>
  <c r="BN163" i="27" s="1"/>
  <c r="BG163" i="27"/>
  <c r="AE166" i="27"/>
  <c r="BO166" i="27" s="1"/>
  <c r="AA166" i="27"/>
  <c r="BH166" i="27"/>
  <c r="BB166" i="27"/>
  <c r="BA167" i="27"/>
  <c r="AD167" i="27"/>
  <c r="BN167" i="27" s="1"/>
  <c r="BG167" i="27"/>
  <c r="AZ170" i="27"/>
  <c r="Z170" i="27"/>
  <c r="AC170" i="27"/>
  <c r="BF170" i="27"/>
  <c r="AB170" i="27"/>
  <c r="BY170" i="27"/>
  <c r="BA174" i="27"/>
  <c r="AD174" i="27"/>
  <c r="BN174" i="27" s="1"/>
  <c r="BG174" i="27"/>
  <c r="BA177" i="27"/>
  <c r="AD177" i="27"/>
  <c r="BN177" i="27" s="1"/>
  <c r="BG177" i="27"/>
  <c r="BB179" i="27"/>
  <c r="AE179" i="27"/>
  <c r="BO179" i="27" s="1"/>
  <c r="AA179" i="27"/>
  <c r="DC179" i="27" s="1"/>
  <c r="BH179" i="27"/>
  <c r="BY179" i="27"/>
  <c r="BA181" i="27"/>
  <c r="AD181" i="27"/>
  <c r="BN181" i="27" s="1"/>
  <c r="BG181" i="27"/>
  <c r="BB183" i="27"/>
  <c r="AE183" i="27"/>
  <c r="BO183" i="27" s="1"/>
  <c r="AA183" i="27"/>
  <c r="DC183" i="27" s="1"/>
  <c r="BH183" i="27"/>
  <c r="BY183" i="27"/>
  <c r="AZ185" i="27"/>
  <c r="Z185" i="27"/>
  <c r="AC185" i="27"/>
  <c r="BF185" i="27"/>
  <c r="AB185" i="27"/>
  <c r="BY185" i="27"/>
  <c r="BY187" i="27"/>
  <c r="AZ189" i="27"/>
  <c r="Z189" i="27"/>
  <c r="AC189" i="27"/>
  <c r="BF189" i="27"/>
  <c r="AB189" i="27"/>
  <c r="BY189" i="27"/>
  <c r="AZ193" i="27"/>
  <c r="Z193" i="27"/>
  <c r="AC193" i="27"/>
  <c r="BF193" i="27"/>
  <c r="AB193" i="27"/>
  <c r="BY193" i="27"/>
  <c r="AZ197" i="27"/>
  <c r="Z197" i="27"/>
  <c r="AC197" i="27"/>
  <c r="BF197" i="27"/>
  <c r="AB197" i="27"/>
  <c r="BB198" i="27"/>
  <c r="AE198" i="27"/>
  <c r="BO198" i="27" s="1"/>
  <c r="AA198" i="27"/>
  <c r="BH198" i="27"/>
  <c r="BA200" i="27"/>
  <c r="AD200" i="27"/>
  <c r="BN200" i="27" s="1"/>
  <c r="BG200" i="27"/>
  <c r="BY201" i="27"/>
  <c r="BB204" i="27"/>
  <c r="AE204" i="27"/>
  <c r="BO204" i="27" s="1"/>
  <c r="AA204" i="27"/>
  <c r="DC204" i="27" s="1"/>
  <c r="BH204" i="27"/>
  <c r="AC205" i="27"/>
  <c r="BF205" i="27"/>
  <c r="AB205" i="27"/>
  <c r="AZ205" i="27"/>
  <c r="Z205" i="27"/>
  <c r="AE207" i="27"/>
  <c r="BO207" i="27" s="1"/>
  <c r="AA207" i="27"/>
  <c r="BH207" i="27"/>
  <c r="BB207" i="27"/>
  <c r="BA208" i="27"/>
  <c r="AD208" i="27"/>
  <c r="BN208" i="27" s="1"/>
  <c r="BG208" i="27"/>
  <c r="BB214" i="27"/>
  <c r="AE214" i="27"/>
  <c r="BO214" i="27" s="1"/>
  <c r="AA214" i="27"/>
  <c r="BH214" i="27"/>
  <c r="AC215" i="27"/>
  <c r="BF215" i="27"/>
  <c r="AB215" i="27"/>
  <c r="AZ215" i="27"/>
  <c r="Z215" i="27"/>
  <c r="AD218" i="27"/>
  <c r="BN218" i="27" s="1"/>
  <c r="BG218" i="27"/>
  <c r="BA218" i="27"/>
  <c r="AE225" i="27"/>
  <c r="BO225" i="27" s="1"/>
  <c r="BH225" i="27"/>
  <c r="BB225" i="27"/>
  <c r="BB230" i="27"/>
  <c r="AE230" i="27"/>
  <c r="BO230" i="27" s="1"/>
  <c r="AA230" i="27"/>
  <c r="BH230" i="27"/>
  <c r="BG231" i="27"/>
  <c r="BA231" i="27"/>
  <c r="AD231" i="27"/>
  <c r="BN231" i="27" s="1"/>
  <c r="L146" i="27"/>
  <c r="L144" i="27"/>
  <c r="L145" i="27"/>
  <c r="L143" i="27"/>
  <c r="P3" i="27"/>
  <c r="U3" i="27"/>
  <c r="Y3" i="27"/>
  <c r="AN146" i="27"/>
  <c r="AN144" i="27"/>
  <c r="AN145" i="27"/>
  <c r="AN143" i="27"/>
  <c r="AU145" i="27"/>
  <c r="AU143" i="27"/>
  <c r="AU146" i="27"/>
  <c r="AU144" i="27"/>
  <c r="AY3" i="27"/>
  <c r="BG3" i="27"/>
  <c r="BT145" i="27"/>
  <c r="BT143" i="27"/>
  <c r="BT146" i="27"/>
  <c r="BT144" i="27"/>
  <c r="CU3" i="27"/>
  <c r="EK133" i="27"/>
  <c r="EK134" i="27"/>
  <c r="EO3" i="27"/>
  <c r="ET3" i="27"/>
  <c r="FL134" i="27"/>
  <c r="FL133" i="27"/>
  <c r="O4" i="27"/>
  <c r="CP4" i="27"/>
  <c r="CT4" i="27"/>
  <c r="O5" i="27"/>
  <c r="AB5" i="27"/>
  <c r="CP5" i="27"/>
  <c r="CT5" i="27"/>
  <c r="O6" i="27"/>
  <c r="AB6" i="27"/>
  <c r="CP6" i="27"/>
  <c r="CT6" i="27"/>
  <c r="CF10" i="27"/>
  <c r="CE11" i="27"/>
  <c r="CU15" i="27"/>
  <c r="CU16" i="27"/>
  <c r="CU19" i="27"/>
  <c r="CU20" i="27"/>
  <c r="P23" i="27"/>
  <c r="CU23" i="27"/>
  <c r="P24" i="27"/>
  <c r="CU24" i="27"/>
  <c r="O26" i="27"/>
  <c r="AB26" i="27"/>
  <c r="CP26" i="27"/>
  <c r="CT26" i="27"/>
  <c r="P27" i="27"/>
  <c r="CU27" i="27"/>
  <c r="CE28" i="27"/>
  <c r="CF29" i="27"/>
  <c r="O30" i="27"/>
  <c r="AB30" i="27"/>
  <c r="CP30" i="27"/>
  <c r="CT30" i="27"/>
  <c r="CU32" i="27"/>
  <c r="CE33" i="27"/>
  <c r="CF34" i="27"/>
  <c r="O36" i="27"/>
  <c r="CP36" i="27"/>
  <c r="CT36" i="27"/>
  <c r="CU38" i="27"/>
  <c r="L148" i="27"/>
  <c r="L147" i="27"/>
  <c r="P39" i="27"/>
  <c r="U39" i="27"/>
  <c r="Y39" i="27"/>
  <c r="CA39" i="27" s="1"/>
  <c r="AN147" i="27"/>
  <c r="AN148" i="27"/>
  <c r="AU147" i="27"/>
  <c r="AU148" i="27"/>
  <c r="AY39" i="27"/>
  <c r="BG39" i="27"/>
  <c r="BT147" i="27"/>
  <c r="BT148" i="27"/>
  <c r="CU39" i="27"/>
  <c r="EO39" i="27"/>
  <c r="CU40" i="27"/>
  <c r="CU42" i="27"/>
  <c r="CU43" i="27"/>
  <c r="O44" i="27"/>
  <c r="CP44" i="27"/>
  <c r="CT44" i="27"/>
  <c r="O46" i="27"/>
  <c r="CP46" i="27"/>
  <c r="CT46" i="27"/>
  <c r="P49" i="27"/>
  <c r="CU49" i="27"/>
  <c r="CE50" i="27"/>
  <c r="CF51" i="27"/>
  <c r="O52" i="27"/>
  <c r="AB52" i="27"/>
  <c r="CG52" i="27"/>
  <c r="CP52" i="27"/>
  <c r="CT52" i="27"/>
  <c r="P53" i="27"/>
  <c r="CU53" i="27"/>
  <c r="CE54" i="27"/>
  <c r="CF55" i="27"/>
  <c r="O58" i="27"/>
  <c r="CG58" i="27"/>
  <c r="CP58" i="27"/>
  <c r="CT58" i="27"/>
  <c r="CE59" i="27"/>
  <c r="O60" i="27"/>
  <c r="AB60" i="27"/>
  <c r="CG60" i="27"/>
  <c r="CP60" i="27"/>
  <c r="CT60" i="27"/>
  <c r="P61" i="27"/>
  <c r="CU61" i="27"/>
  <c r="CU62" i="27"/>
  <c r="CU64" i="27"/>
  <c r="P65" i="27"/>
  <c r="CU65" i="27"/>
  <c r="CU66" i="27"/>
  <c r="AC75" i="27"/>
  <c r="CU75" i="27"/>
  <c r="AD76" i="27"/>
  <c r="BN76" i="27" s="1"/>
  <c r="AE78" i="27"/>
  <c r="BO78" i="27" s="1"/>
  <c r="CF78" i="27"/>
  <c r="O80" i="27"/>
  <c r="CP80" i="27"/>
  <c r="CT80" i="27"/>
  <c r="CU81" i="27"/>
  <c r="FP81" i="27"/>
  <c r="FT81" i="27"/>
  <c r="P82" i="27"/>
  <c r="CU82" i="27"/>
  <c r="O83" i="27"/>
  <c r="CP83" i="27"/>
  <c r="CT83" i="27"/>
  <c r="AE84" i="27"/>
  <c r="BO84" i="27" s="1"/>
  <c r="CF84" i="27"/>
  <c r="AD86" i="27"/>
  <c r="BN86" i="27" s="1"/>
  <c r="P87" i="27"/>
  <c r="CU87" i="27"/>
  <c r="O88" i="27"/>
  <c r="CP88" i="27"/>
  <c r="CT88" i="27"/>
  <c r="AD89" i="27"/>
  <c r="BN89" i="27" s="1"/>
  <c r="P91" i="27"/>
  <c r="AC91" i="27"/>
  <c r="CU91" i="27"/>
  <c r="AE92" i="27"/>
  <c r="BO92" i="27" s="1"/>
  <c r="CF92" i="27"/>
  <c r="CE93" i="27"/>
  <c r="CU94" i="27"/>
  <c r="O95" i="27"/>
  <c r="CP95" i="27"/>
  <c r="CT95" i="27"/>
  <c r="CE96" i="27"/>
  <c r="CU97" i="27"/>
  <c r="CF98" i="27"/>
  <c r="CE99" i="27"/>
  <c r="CU100" i="27"/>
  <c r="CF101" i="27"/>
  <c r="CU102" i="27"/>
  <c r="CF103" i="27"/>
  <c r="CE104" i="27"/>
  <c r="O105" i="27"/>
  <c r="CP105" i="27"/>
  <c r="CT105" i="27"/>
  <c r="CF106" i="27"/>
  <c r="CE107" i="27"/>
  <c r="CU117" i="27"/>
  <c r="O118" i="27"/>
  <c r="CP118" i="27"/>
  <c r="CT118" i="27"/>
  <c r="CF119" i="27"/>
  <c r="CE120" i="27"/>
  <c r="CU121" i="27"/>
  <c r="CF122" i="27"/>
  <c r="CE124" i="27"/>
  <c r="CF125" i="27"/>
  <c r="CU126" i="27"/>
  <c r="CP127" i="27"/>
  <c r="CT127" i="27"/>
  <c r="CU128" i="27"/>
  <c r="CE129" i="27"/>
  <c r="CF130" i="27"/>
  <c r="CG130" i="27"/>
  <c r="CT132" i="27"/>
  <c r="CP132" i="27"/>
  <c r="CG132" i="27"/>
  <c r="CF132" i="27"/>
  <c r="CE132" i="27"/>
  <c r="P132" i="27"/>
  <c r="BB132" i="27"/>
  <c r="CA132" i="27"/>
  <c r="BH132" i="27"/>
  <c r="BB153" i="27"/>
  <c r="AE153" i="27"/>
  <c r="BO153" i="27" s="1"/>
  <c r="BH153" i="27"/>
  <c r="AC154" i="27"/>
  <c r="BF154" i="27"/>
  <c r="AB154" i="27"/>
  <c r="AZ154" i="27"/>
  <c r="Z154" i="27"/>
  <c r="BA156" i="27"/>
  <c r="AD156" i="27"/>
  <c r="BN156" i="27" s="1"/>
  <c r="BG156" i="27"/>
  <c r="BB158" i="27"/>
  <c r="AE158" i="27"/>
  <c r="BO158" i="27" s="1"/>
  <c r="AA158" i="27"/>
  <c r="DC158" i="27" s="1"/>
  <c r="BH158" i="27"/>
  <c r="BY158" i="27"/>
  <c r="BA160" i="27"/>
  <c r="AD160" i="27"/>
  <c r="BN160" i="27" s="1"/>
  <c r="BG160" i="27"/>
  <c r="BA161" i="27"/>
  <c r="AD161" i="27"/>
  <c r="BN161" i="27" s="1"/>
  <c r="BG161" i="27"/>
  <c r="AD162" i="27"/>
  <c r="BN162" i="27" s="1"/>
  <c r="BG162" i="27"/>
  <c r="BA162" i="27"/>
  <c r="BB163" i="27"/>
  <c r="AE163" i="27"/>
  <c r="BO163" i="27" s="1"/>
  <c r="BH163" i="27"/>
  <c r="BB167" i="27"/>
  <c r="AE167" i="27"/>
  <c r="BO167" i="27" s="1"/>
  <c r="BH167" i="27"/>
  <c r="AC168" i="27"/>
  <c r="BF168" i="27"/>
  <c r="AB168" i="27"/>
  <c r="AZ168" i="27"/>
  <c r="Z168" i="27"/>
  <c r="AD169" i="27"/>
  <c r="BN169" i="27" s="1"/>
  <c r="BG169" i="27"/>
  <c r="BA169" i="27"/>
  <c r="BA170" i="27"/>
  <c r="AD170" i="27"/>
  <c r="BN170" i="27" s="1"/>
  <c r="BG170" i="27"/>
  <c r="BB172" i="27"/>
  <c r="AE172" i="27"/>
  <c r="BO172" i="27" s="1"/>
  <c r="BH172" i="27"/>
  <c r="BB174" i="27"/>
  <c r="AE174" i="27"/>
  <c r="BO174" i="27" s="1"/>
  <c r="BH174" i="27"/>
  <c r="AC175" i="27"/>
  <c r="BF175" i="27"/>
  <c r="AB175" i="27"/>
  <c r="AZ175" i="27"/>
  <c r="Z175" i="27"/>
  <c r="AE177" i="27"/>
  <c r="BO177" i="27" s="1"/>
  <c r="AA177" i="27"/>
  <c r="DC177" i="27" s="1"/>
  <c r="BH177" i="27"/>
  <c r="BB177" i="27"/>
  <c r="BA178" i="27"/>
  <c r="AD178" i="27"/>
  <c r="BN178" i="27" s="1"/>
  <c r="BG178" i="27"/>
  <c r="AE181" i="27"/>
  <c r="BO181" i="27" s="1"/>
  <c r="AA181" i="27"/>
  <c r="BH181" i="27"/>
  <c r="BB181" i="27"/>
  <c r="BA182" i="27"/>
  <c r="AD182" i="27"/>
  <c r="BN182" i="27" s="1"/>
  <c r="BG182" i="27"/>
  <c r="BA185" i="27"/>
  <c r="AD185" i="27"/>
  <c r="BN185" i="27" s="1"/>
  <c r="BG185" i="27"/>
  <c r="BB187" i="27"/>
  <c r="AE187" i="27"/>
  <c r="BO187" i="27" s="1"/>
  <c r="AA187" i="27"/>
  <c r="DC187" i="27" s="1"/>
  <c r="BH187" i="27"/>
  <c r="BA189" i="27"/>
  <c r="AD189" i="27"/>
  <c r="BN189" i="27" s="1"/>
  <c r="BG189" i="27"/>
  <c r="BB191" i="27"/>
  <c r="AE191" i="27"/>
  <c r="BO191" i="27" s="1"/>
  <c r="AA191" i="27"/>
  <c r="DC191" i="27" s="1"/>
  <c r="BH191" i="27"/>
  <c r="BA193" i="27"/>
  <c r="AD193" i="27"/>
  <c r="BN193" i="27" s="1"/>
  <c r="BG193" i="27"/>
  <c r="BB195" i="27"/>
  <c r="AE195" i="27"/>
  <c r="BO195" i="27" s="1"/>
  <c r="AA195" i="27"/>
  <c r="DC195" i="27" s="1"/>
  <c r="BH195" i="27"/>
  <c r="BY195" i="27"/>
  <c r="BA197" i="27"/>
  <c r="AD197" i="27"/>
  <c r="BN197" i="27" s="1"/>
  <c r="BG197" i="27"/>
  <c r="BY199" i="27"/>
  <c r="AE200" i="27"/>
  <c r="AA200" i="27"/>
  <c r="CA200" i="27"/>
  <c r="BH200" i="27"/>
  <c r="BB200" i="27"/>
  <c r="BB201" i="27"/>
  <c r="AE201" i="27"/>
  <c r="BO201" i="27" s="1"/>
  <c r="AA201" i="27"/>
  <c r="DC201" i="27" s="1"/>
  <c r="BH201" i="27"/>
  <c r="AZ203" i="27"/>
  <c r="Z203" i="27"/>
  <c r="AC203" i="27"/>
  <c r="BF203" i="27"/>
  <c r="AB203" i="27"/>
  <c r="BY203" i="27"/>
  <c r="BB208" i="27"/>
  <c r="AE208" i="27"/>
  <c r="BO208" i="27" s="1"/>
  <c r="AA208" i="27"/>
  <c r="DC208" i="27" s="1"/>
  <c r="BH208" i="27"/>
  <c r="AC209" i="27"/>
  <c r="BF209" i="27"/>
  <c r="AB209" i="27"/>
  <c r="AZ209" i="27"/>
  <c r="Z209" i="27"/>
  <c r="BB211" i="27"/>
  <c r="AE211" i="27"/>
  <c r="BO211" i="27" s="1"/>
  <c r="AA211" i="27"/>
  <c r="DC211" i="27" s="1"/>
  <c r="BH211" i="27"/>
  <c r="BY211" i="27"/>
  <c r="AZ213" i="27"/>
  <c r="Z213" i="27"/>
  <c r="AC213" i="27"/>
  <c r="BF213" i="27"/>
  <c r="AB213" i="27"/>
  <c r="BY213" i="27"/>
  <c r="BY215" i="27"/>
  <c r="AZ216" i="27"/>
  <c r="Z216" i="27"/>
  <c r="AC216" i="27"/>
  <c r="BF216" i="27"/>
  <c r="AB216" i="27"/>
  <c r="BY216" i="27"/>
  <c r="AC217" i="27"/>
  <c r="BF217" i="27"/>
  <c r="AB217" i="27"/>
  <c r="AZ217" i="27"/>
  <c r="Z217" i="27"/>
  <c r="BA219" i="27"/>
  <c r="AD219" i="27"/>
  <c r="BN219" i="27" s="1"/>
  <c r="BG219" i="27"/>
  <c r="BY219" i="27"/>
  <c r="AB220" i="27"/>
  <c r="BA223" i="27"/>
  <c r="AD223" i="27"/>
  <c r="BN223" i="27" s="1"/>
  <c r="BG223" i="27"/>
  <c r="BY223" i="27"/>
  <c r="AC224" i="27"/>
  <c r="BF224" i="27"/>
  <c r="AB224" i="27"/>
  <c r="AZ224" i="27"/>
  <c r="Z224" i="27"/>
  <c r="BB226" i="27"/>
  <c r="AE226" i="27"/>
  <c r="BO226" i="27" s="1"/>
  <c r="AA226" i="27"/>
  <c r="DC226" i="27" s="1"/>
  <c r="BH226" i="27"/>
  <c r="V131" i="27"/>
  <c r="CE131" i="27"/>
  <c r="CU132" i="27"/>
  <c r="S149" i="27"/>
  <c r="AR149" i="27"/>
  <c r="AV149" i="27"/>
  <c r="EN149" i="27"/>
  <c r="S150" i="27"/>
  <c r="AN150" i="27"/>
  <c r="AR150" i="27"/>
  <c r="O152" i="27"/>
  <c r="AX152" i="27"/>
  <c r="CG152" i="27"/>
  <c r="CP152" i="27"/>
  <c r="CT152" i="27"/>
  <c r="P153" i="27"/>
  <c r="U153" i="27"/>
  <c r="BY153" i="27"/>
  <c r="CU153" i="27"/>
  <c r="EM153" i="27"/>
  <c r="EM149" i="27" s="1"/>
  <c r="V154" i="27"/>
  <c r="AD154" i="27"/>
  <c r="BN154" i="27" s="1"/>
  <c r="BU154" i="27"/>
  <c r="CA154" i="27" s="1"/>
  <c r="CE154" i="27"/>
  <c r="DH154" i="27"/>
  <c r="W155" i="27"/>
  <c r="AE155" i="27"/>
  <c r="BO155" i="27" s="1"/>
  <c r="CF155" i="27"/>
  <c r="O156" i="27"/>
  <c r="AX156" i="27"/>
  <c r="CG156" i="27"/>
  <c r="CP156" i="27"/>
  <c r="CT156" i="27"/>
  <c r="P157" i="27"/>
  <c r="U157" i="27"/>
  <c r="AC157" i="27"/>
  <c r="BY157" i="27"/>
  <c r="CU157" i="27"/>
  <c r="V158" i="27"/>
  <c r="AD158" i="27"/>
  <c r="BN158" i="27" s="1"/>
  <c r="BU158" i="27"/>
  <c r="CA158" i="27" s="1"/>
  <c r="CE158" i="27"/>
  <c r="W159" i="27"/>
  <c r="AA159" i="27" s="1"/>
  <c r="DC159" i="27" s="1"/>
  <c r="AE159" i="27"/>
  <c r="BO159" i="27" s="1"/>
  <c r="CF159" i="27"/>
  <c r="O160" i="27"/>
  <c r="AX160" i="27"/>
  <c r="CG160" i="27"/>
  <c r="CP160" i="27"/>
  <c r="CT160" i="27"/>
  <c r="P161" i="27"/>
  <c r="U161" i="27"/>
  <c r="AC161" i="27"/>
  <c r="BY161" i="27"/>
  <c r="CU161" i="27"/>
  <c r="W162" i="27"/>
  <c r="CP162" i="27"/>
  <c r="CT162" i="27"/>
  <c r="P163" i="27"/>
  <c r="U163" i="27"/>
  <c r="BY163" i="27"/>
  <c r="CU163" i="27"/>
  <c r="Z164" i="27"/>
  <c r="AD164" i="27"/>
  <c r="BU164" i="27"/>
  <c r="CA164" i="27" s="1"/>
  <c r="CE164" i="27"/>
  <c r="W165" i="27"/>
  <c r="AA165" i="27" s="1"/>
  <c r="DC165" i="27" s="1"/>
  <c r="AE165" i="27"/>
  <c r="BO165" i="27" s="1"/>
  <c r="CF165" i="27"/>
  <c r="O166" i="27"/>
  <c r="AX166" i="27"/>
  <c r="CG166" i="27"/>
  <c r="CP166" i="27"/>
  <c r="CT166" i="27"/>
  <c r="P167" i="27"/>
  <c r="U167" i="27"/>
  <c r="BY167" i="27"/>
  <c r="CU167" i="27"/>
  <c r="V168" i="27"/>
  <c r="AD168" i="27"/>
  <c r="BN168" i="27" s="1"/>
  <c r="BU168" i="27"/>
  <c r="CA168" i="27" s="1"/>
  <c r="CE168" i="27"/>
  <c r="W169" i="27"/>
  <c r="AE169" i="27"/>
  <c r="BO169" i="27" s="1"/>
  <c r="CF169" i="27"/>
  <c r="O170" i="27"/>
  <c r="AX170" i="27"/>
  <c r="CG170" i="27"/>
  <c r="CP170" i="27"/>
  <c r="CT170" i="27"/>
  <c r="P171" i="27"/>
  <c r="U171" i="27"/>
  <c r="AC171" i="27"/>
  <c r="BY171" i="27"/>
  <c r="CU171" i="27"/>
  <c r="AD172" i="27"/>
  <c r="BU172" i="27"/>
  <c r="CA172" i="27" s="1"/>
  <c r="CE172" i="27"/>
  <c r="W173" i="27"/>
  <c r="AA173" i="27" s="1"/>
  <c r="AX173" i="27"/>
  <c r="BB173" i="27"/>
  <c r="CP173" i="27"/>
  <c r="CT173" i="27"/>
  <c r="P174" i="27"/>
  <c r="U174" i="27"/>
  <c r="BY174" i="27"/>
  <c r="CU174" i="27"/>
  <c r="V175" i="27"/>
  <c r="AD175" i="27"/>
  <c r="BN175" i="27" s="1"/>
  <c r="BU175" i="27"/>
  <c r="CA175" i="27" s="1"/>
  <c r="CE175" i="27"/>
  <c r="W176" i="27"/>
  <c r="AA176" i="27" s="1"/>
  <c r="DC176" i="27" s="1"/>
  <c r="AE176" i="27"/>
  <c r="BO176" i="27" s="1"/>
  <c r="CF176" i="27"/>
  <c r="O177" i="27"/>
  <c r="AX177" i="27"/>
  <c r="CG177" i="27"/>
  <c r="CP177" i="27"/>
  <c r="CT177" i="27"/>
  <c r="P178" i="27"/>
  <c r="U178" i="27"/>
  <c r="AC178" i="27"/>
  <c r="BY178" i="27"/>
  <c r="CU178" i="27"/>
  <c r="V179" i="27"/>
  <c r="AD179" i="27"/>
  <c r="BN179" i="27" s="1"/>
  <c r="BU179" i="27"/>
  <c r="CA179" i="27" s="1"/>
  <c r="CE179" i="27"/>
  <c r="W180" i="27"/>
  <c r="AA180" i="27" s="1"/>
  <c r="DC180" i="27" s="1"/>
  <c r="AE180" i="27"/>
  <c r="BO180" i="27" s="1"/>
  <c r="CF180" i="27"/>
  <c r="O181" i="27"/>
  <c r="AX181" i="27"/>
  <c r="CG181" i="27"/>
  <c r="CP181" i="27"/>
  <c r="CT181" i="27"/>
  <c r="P182" i="27"/>
  <c r="U182" i="27"/>
  <c r="AC182" i="27"/>
  <c r="BY182" i="27"/>
  <c r="CU182" i="27"/>
  <c r="V183" i="27"/>
  <c r="AD183" i="27"/>
  <c r="BN183" i="27" s="1"/>
  <c r="BU183" i="27"/>
  <c r="CA183" i="27" s="1"/>
  <c r="CE183" i="27"/>
  <c r="W184" i="27"/>
  <c r="AA184" i="27" s="1"/>
  <c r="DC184" i="27" s="1"/>
  <c r="AE184" i="27"/>
  <c r="BO184" i="27" s="1"/>
  <c r="CF184" i="27"/>
  <c r="O185" i="27"/>
  <c r="AX185" i="27"/>
  <c r="CG185" i="27"/>
  <c r="CP185" i="27"/>
  <c r="CT185" i="27"/>
  <c r="P186" i="27"/>
  <c r="U186" i="27"/>
  <c r="AC186" i="27"/>
  <c r="BY186" i="27"/>
  <c r="CU186" i="27"/>
  <c r="V187" i="27"/>
  <c r="AD187" i="27"/>
  <c r="BN187" i="27" s="1"/>
  <c r="BU187" i="27"/>
  <c r="CA187" i="27" s="1"/>
  <c r="CE187" i="27"/>
  <c r="W188" i="27"/>
  <c r="AA188" i="27" s="1"/>
  <c r="DC188" i="27" s="1"/>
  <c r="AE188" i="27"/>
  <c r="BO188" i="27" s="1"/>
  <c r="CF188" i="27"/>
  <c r="O189" i="27"/>
  <c r="AX189" i="27"/>
  <c r="CG189" i="27"/>
  <c r="CP189" i="27"/>
  <c r="CT189" i="27"/>
  <c r="P190" i="27"/>
  <c r="U190" i="27"/>
  <c r="AC190" i="27"/>
  <c r="BY190" i="27"/>
  <c r="CU190" i="27"/>
  <c r="Z191" i="27"/>
  <c r="AD191" i="27"/>
  <c r="BU191" i="27"/>
  <c r="CA191" i="27" s="1"/>
  <c r="CE191" i="27"/>
  <c r="W192" i="27"/>
  <c r="AA192" i="27" s="1"/>
  <c r="DC192" i="27" s="1"/>
  <c r="AE192" i="27"/>
  <c r="BO192" i="27" s="1"/>
  <c r="CF192" i="27"/>
  <c r="O193" i="27"/>
  <c r="AX193" i="27"/>
  <c r="CG193" i="27"/>
  <c r="CP193" i="27"/>
  <c r="CT193" i="27"/>
  <c r="P194" i="27"/>
  <c r="U194" i="27"/>
  <c r="AC194" i="27"/>
  <c r="BY194" i="27"/>
  <c r="CU194" i="27"/>
  <c r="V195" i="27"/>
  <c r="AD195" i="27"/>
  <c r="BN195" i="27" s="1"/>
  <c r="BU195" i="27"/>
  <c r="CA195" i="27" s="1"/>
  <c r="CE195" i="27"/>
  <c r="W196" i="27"/>
  <c r="AE196" i="27"/>
  <c r="BO196" i="27" s="1"/>
  <c r="CF196" i="27"/>
  <c r="O197" i="27"/>
  <c r="AX197" i="27"/>
  <c r="CG197" i="27"/>
  <c r="CP197" i="27"/>
  <c r="CT197" i="27"/>
  <c r="P198" i="27"/>
  <c r="U198" i="27"/>
  <c r="AC198" i="27"/>
  <c r="BG198" i="27"/>
  <c r="BY198" i="27"/>
  <c r="CU198" i="27"/>
  <c r="AD199" i="27"/>
  <c r="BN199" i="27" s="1"/>
  <c r="BU199" i="27"/>
  <c r="CA199" i="27" s="1"/>
  <c r="CE199" i="27"/>
  <c r="O200" i="27"/>
  <c r="AX200" i="27"/>
  <c r="CH200" i="27"/>
  <c r="CU200" i="27"/>
  <c r="V201" i="27"/>
  <c r="AD201" i="27"/>
  <c r="BN201" i="27" s="1"/>
  <c r="BU201" i="27"/>
  <c r="CA201" i="27" s="1"/>
  <c r="CE201" i="27"/>
  <c r="W202" i="27"/>
  <c r="AA202" i="27" s="1"/>
  <c r="DC202" i="27" s="1"/>
  <c r="AE202" i="27"/>
  <c r="BO202" i="27" s="1"/>
  <c r="CF202" i="27"/>
  <c r="O203" i="27"/>
  <c r="AX203" i="27"/>
  <c r="CG203" i="27"/>
  <c r="CP203" i="27"/>
  <c r="CT203" i="27"/>
  <c r="P204" i="27"/>
  <c r="U204" i="27"/>
  <c r="AC204" i="27"/>
  <c r="BY204" i="27"/>
  <c r="CU204" i="27"/>
  <c r="V205" i="27"/>
  <c r="AD205" i="27"/>
  <c r="BN205" i="27" s="1"/>
  <c r="BU205" i="27"/>
  <c r="CA205" i="27" s="1"/>
  <c r="CE205" i="27"/>
  <c r="W206" i="27"/>
  <c r="AA206" i="27" s="1"/>
  <c r="DC206" i="27" s="1"/>
  <c r="AE206" i="27"/>
  <c r="BO206" i="27" s="1"/>
  <c r="CF206" i="27"/>
  <c r="O207" i="27"/>
  <c r="AX207" i="27"/>
  <c r="CG207" i="27"/>
  <c r="CP207" i="27"/>
  <c r="CT207" i="27"/>
  <c r="P208" i="27"/>
  <c r="U208" i="27"/>
  <c r="AC208" i="27"/>
  <c r="BY208" i="27"/>
  <c r="CU208" i="27"/>
  <c r="V209" i="27"/>
  <c r="AD209" i="27"/>
  <c r="BN209" i="27" s="1"/>
  <c r="BU209" i="27"/>
  <c r="CA209" i="27" s="1"/>
  <c r="CE209" i="27"/>
  <c r="W210" i="27"/>
  <c r="AA210" i="27" s="1"/>
  <c r="DC210" i="27" s="1"/>
  <c r="AE210" i="27"/>
  <c r="BO210" i="27" s="1"/>
  <c r="CF210" i="27"/>
  <c r="V211" i="27"/>
  <c r="AD211" i="27"/>
  <c r="BN211" i="27" s="1"/>
  <c r="BU211" i="27"/>
  <c r="CA211" i="27" s="1"/>
  <c r="CE211" i="27"/>
  <c r="W212" i="27"/>
  <c r="AA212" i="27" s="1"/>
  <c r="DC212" i="27" s="1"/>
  <c r="AE212" i="27"/>
  <c r="BO212" i="27" s="1"/>
  <c r="CF212" i="27"/>
  <c r="O213" i="27"/>
  <c r="AX213" i="27"/>
  <c r="CG213" i="27"/>
  <c r="CP213" i="27"/>
  <c r="CT213" i="27"/>
  <c r="P214" i="27"/>
  <c r="U214" i="27"/>
  <c r="AC214" i="27"/>
  <c r="BY214" i="27"/>
  <c r="CU214" i="27"/>
  <c r="V215" i="27"/>
  <c r="AD215" i="27"/>
  <c r="BN215" i="27" s="1"/>
  <c r="BU215" i="27"/>
  <c r="CA215" i="27" s="1"/>
  <c r="CE215" i="27"/>
  <c r="O216" i="27"/>
  <c r="AX216" i="27"/>
  <c r="CH216" i="27"/>
  <c r="CU216" i="27"/>
  <c r="V217" i="27"/>
  <c r="AD217" i="27"/>
  <c r="BN217" i="27" s="1"/>
  <c r="BU217" i="27"/>
  <c r="CA217" i="27" s="1"/>
  <c r="CE217" i="27"/>
  <c r="W218" i="27"/>
  <c r="AA218" i="27" s="1"/>
  <c r="DC218" i="27" s="1"/>
  <c r="AE218" i="27"/>
  <c r="BO218" i="27" s="1"/>
  <c r="CF218" i="27"/>
  <c r="O219" i="27"/>
  <c r="AX219" i="27"/>
  <c r="CG219" i="27"/>
  <c r="CP219" i="27"/>
  <c r="CT219" i="27"/>
  <c r="P220" i="27"/>
  <c r="U220" i="27"/>
  <c r="AC220" i="27"/>
  <c r="BG220" i="27"/>
  <c r="BY220" i="27"/>
  <c r="CU220" i="27"/>
  <c r="V221" i="27"/>
  <c r="AD221" i="27"/>
  <c r="BN221" i="27" s="1"/>
  <c r="BH221" i="27"/>
  <c r="BU221" i="27"/>
  <c r="CA221" i="27" s="1"/>
  <c r="CE221" i="27"/>
  <c r="W222" i="27"/>
  <c r="AA222" i="27" s="1"/>
  <c r="DC222" i="27" s="1"/>
  <c r="AE222" i="27"/>
  <c r="BO222" i="27" s="1"/>
  <c r="CF222" i="27"/>
  <c r="O223" i="27"/>
  <c r="AX223" i="27"/>
  <c r="CG223" i="27"/>
  <c r="CP223" i="27"/>
  <c r="CT223" i="27"/>
  <c r="V224" i="27"/>
  <c r="AD224" i="27"/>
  <c r="BN224" i="27" s="1"/>
  <c r="BH224" i="27"/>
  <c r="BW224" i="27"/>
  <c r="CA224" i="27"/>
  <c r="CJ224" i="27"/>
  <c r="O225" i="27"/>
  <c r="AX225" i="27"/>
  <c r="CG225" i="27"/>
  <c r="CP225" i="27"/>
  <c r="CT225" i="27"/>
  <c r="P226" i="27"/>
  <c r="U226" i="27"/>
  <c r="BG226" i="27"/>
  <c r="BY226" i="27"/>
  <c r="CU226" i="27"/>
  <c r="AD227" i="27"/>
  <c r="BN227" i="27" s="1"/>
  <c r="BH227" i="27"/>
  <c r="CE227" i="27"/>
  <c r="W228" i="27"/>
  <c r="AA228" i="27" s="1"/>
  <c r="BA228" i="27"/>
  <c r="CF228" i="27"/>
  <c r="O229" i="27"/>
  <c r="X229" i="27"/>
  <c r="AX229" i="27"/>
  <c r="BF229" i="27"/>
  <c r="CG229" i="27"/>
  <c r="CP229" i="27"/>
  <c r="CT229" i="27"/>
  <c r="P230" i="27"/>
  <c r="U230" i="27"/>
  <c r="BG230" i="27"/>
  <c r="BY230" i="27"/>
  <c r="CU230" i="27"/>
  <c r="BH231" i="27"/>
  <c r="CE231" i="27"/>
  <c r="CF131" i="27"/>
  <c r="AS149" i="27"/>
  <c r="AW149" i="27"/>
  <c r="ED149" i="27"/>
  <c r="AS150" i="27"/>
  <c r="ED150" i="27"/>
  <c r="P152" i="27"/>
  <c r="U152" i="27"/>
  <c r="CU152" i="27"/>
  <c r="CE153" i="27"/>
  <c r="BA154" i="27"/>
  <c r="CF154" i="27"/>
  <c r="O155" i="27"/>
  <c r="AX155" i="27"/>
  <c r="BB155" i="27"/>
  <c r="CP155" i="27"/>
  <c r="CT155" i="27"/>
  <c r="P156" i="27"/>
  <c r="U156" i="27"/>
  <c r="CU156" i="27"/>
  <c r="Z157" i="27"/>
  <c r="AZ157" i="27"/>
  <c r="CE157" i="27"/>
  <c r="BA158" i="27"/>
  <c r="CF158" i="27"/>
  <c r="O159" i="27"/>
  <c r="AX159" i="27"/>
  <c r="BB159" i="27"/>
  <c r="CP159" i="27"/>
  <c r="CT159" i="27"/>
  <c r="P160" i="27"/>
  <c r="U160" i="27"/>
  <c r="CU160" i="27"/>
  <c r="Z161" i="27"/>
  <c r="AZ161" i="27"/>
  <c r="CE161" i="27"/>
  <c r="O162" i="27"/>
  <c r="AX162" i="27"/>
  <c r="CH162" i="27"/>
  <c r="CU162" i="27"/>
  <c r="CE163" i="27"/>
  <c r="BA164" i="27"/>
  <c r="CF164" i="27"/>
  <c r="O165" i="27"/>
  <c r="AX165" i="27"/>
  <c r="BB165" i="27"/>
  <c r="CP165" i="27"/>
  <c r="CT165" i="27"/>
  <c r="P166" i="27"/>
  <c r="U166" i="27"/>
  <c r="CU166" i="27"/>
  <c r="CE167" i="27"/>
  <c r="BA168" i="27"/>
  <c r="CF168" i="27"/>
  <c r="O169" i="27"/>
  <c r="AX169" i="27"/>
  <c r="BB169" i="27"/>
  <c r="CP169" i="27"/>
  <c r="CT169" i="27"/>
  <c r="P170" i="27"/>
  <c r="U170" i="27"/>
  <c r="CU170" i="27"/>
  <c r="Z171" i="27"/>
  <c r="AZ171" i="27"/>
  <c r="CE171" i="27"/>
  <c r="BA172" i="27"/>
  <c r="CF172" i="27"/>
  <c r="O173" i="27"/>
  <c r="BY173" i="27"/>
  <c r="CU173" i="27"/>
  <c r="CE174" i="27"/>
  <c r="BA175" i="27"/>
  <c r="CF175" i="27"/>
  <c r="O176" i="27"/>
  <c r="AX176" i="27"/>
  <c r="BB176" i="27"/>
  <c r="CP176" i="27"/>
  <c r="CT176" i="27"/>
  <c r="P177" i="27"/>
  <c r="U177" i="27"/>
  <c r="CU177" i="27"/>
  <c r="Z178" i="27"/>
  <c r="AZ178" i="27"/>
  <c r="CE178" i="27"/>
  <c r="BA179" i="27"/>
  <c r="CF179" i="27"/>
  <c r="O180" i="27"/>
  <c r="AX180" i="27"/>
  <c r="BB180" i="27"/>
  <c r="CP180" i="27"/>
  <c r="CT180" i="27"/>
  <c r="P181" i="27"/>
  <c r="U181" i="27"/>
  <c r="CU181" i="27"/>
  <c r="Z182" i="27"/>
  <c r="AZ182" i="27"/>
  <c r="CE182" i="27"/>
  <c r="BA183" i="27"/>
  <c r="CF183" i="27"/>
  <c r="O184" i="27"/>
  <c r="AX184" i="27"/>
  <c r="BB184" i="27"/>
  <c r="CP184" i="27"/>
  <c r="CT184" i="27"/>
  <c r="P185" i="27"/>
  <c r="U185" i="27"/>
  <c r="CU185" i="27"/>
  <c r="Z186" i="27"/>
  <c r="AZ186" i="27"/>
  <c r="CE186" i="27"/>
  <c r="BA187" i="27"/>
  <c r="CF187" i="27"/>
  <c r="O188" i="27"/>
  <c r="AX188" i="27"/>
  <c r="BB188" i="27"/>
  <c r="CP188" i="27"/>
  <c r="CT188" i="27"/>
  <c r="P189" i="27"/>
  <c r="U189" i="27"/>
  <c r="CU189" i="27"/>
  <c r="Z190" i="27"/>
  <c r="AZ190" i="27"/>
  <c r="CE190" i="27"/>
  <c r="BA191" i="27"/>
  <c r="CF191" i="27"/>
  <c r="O192" i="27"/>
  <c r="AX192" i="27"/>
  <c r="BB192" i="27"/>
  <c r="CP192" i="27"/>
  <c r="CT192" i="27"/>
  <c r="P193" i="27"/>
  <c r="U193" i="27"/>
  <c r="CU193" i="27"/>
  <c r="Z194" i="27"/>
  <c r="AZ194" i="27"/>
  <c r="CE194" i="27"/>
  <c r="BA195" i="27"/>
  <c r="CF195" i="27"/>
  <c r="O196" i="27"/>
  <c r="AX196" i="27"/>
  <c r="BB196" i="27"/>
  <c r="CP196" i="27"/>
  <c r="CT196" i="27"/>
  <c r="P197" i="27"/>
  <c r="U197" i="27"/>
  <c r="CU197" i="27"/>
  <c r="Z198" i="27"/>
  <c r="AD198" i="27"/>
  <c r="BN198" i="27" s="1"/>
  <c r="AZ198" i="27"/>
  <c r="CE198" i="27"/>
  <c r="BA199" i="27"/>
  <c r="CF199" i="27"/>
  <c r="P200" i="27"/>
  <c r="U200" i="27"/>
  <c r="BA201" i="27"/>
  <c r="CF201" i="27"/>
  <c r="O202" i="27"/>
  <c r="AX202" i="27"/>
  <c r="BB202" i="27"/>
  <c r="CP202" i="27"/>
  <c r="CT202" i="27"/>
  <c r="P203" i="27"/>
  <c r="U203" i="27"/>
  <c r="CU203" i="27"/>
  <c r="Z204" i="27"/>
  <c r="AZ204" i="27"/>
  <c r="CE204" i="27"/>
  <c r="BA205" i="27"/>
  <c r="CF205" i="27"/>
  <c r="O206" i="27"/>
  <c r="AX206" i="27"/>
  <c r="BB206" i="27"/>
  <c r="CP206" i="27"/>
  <c r="CT206" i="27"/>
  <c r="P207" i="27"/>
  <c r="U207" i="27"/>
  <c r="CU207" i="27"/>
  <c r="Z208" i="27"/>
  <c r="AZ208" i="27"/>
  <c r="CE208" i="27"/>
  <c r="BA209" i="27"/>
  <c r="CF209" i="27"/>
  <c r="O210" i="27"/>
  <c r="AX210" i="27"/>
  <c r="BB210" i="27"/>
  <c r="CP210" i="27"/>
  <c r="CT210" i="27"/>
  <c r="BA211" i="27"/>
  <c r="CF211" i="27"/>
  <c r="O212" i="27"/>
  <c r="AX212" i="27"/>
  <c r="BB212" i="27"/>
  <c r="CP212" i="27"/>
  <c r="CT212" i="27"/>
  <c r="P213" i="27"/>
  <c r="U213" i="27"/>
  <c r="CU213" i="27"/>
  <c r="Z214" i="27"/>
  <c r="AZ214" i="27"/>
  <c r="CE214" i="27"/>
  <c r="BA215" i="27"/>
  <c r="CF215" i="27"/>
  <c r="P216" i="27"/>
  <c r="U216" i="27"/>
  <c r="BA217" i="27"/>
  <c r="CF217" i="27"/>
  <c r="O218" i="27"/>
  <c r="AX218" i="27"/>
  <c r="BB218" i="27"/>
  <c r="CP218" i="27"/>
  <c r="CT218" i="27"/>
  <c r="P219" i="27"/>
  <c r="U219" i="27"/>
  <c r="CU219" i="27"/>
  <c r="Z220" i="27"/>
  <c r="AD220" i="27"/>
  <c r="BN220" i="27" s="1"/>
  <c r="CE220" i="27"/>
  <c r="AA221" i="27"/>
  <c r="DC221" i="27" s="1"/>
  <c r="AE221" i="27"/>
  <c r="BO221" i="27" s="1"/>
  <c r="CF221" i="27"/>
  <c r="O222" i="27"/>
  <c r="AX222" i="27"/>
  <c r="BB222" i="27"/>
  <c r="CP222" i="27"/>
  <c r="CT222" i="27"/>
  <c r="P223" i="27"/>
  <c r="U223" i="27"/>
  <c r="CU223" i="27"/>
  <c r="AA224" i="27"/>
  <c r="DC224" i="27" s="1"/>
  <c r="AE224" i="27"/>
  <c r="BO224" i="27" s="1"/>
  <c r="BX224" i="27"/>
  <c r="CP224" i="27"/>
  <c r="CT224" i="27"/>
  <c r="P225" i="27"/>
  <c r="U225" i="27"/>
  <c r="CU225" i="27"/>
  <c r="V226" i="27"/>
  <c r="AD226" i="27"/>
  <c r="BN226" i="27" s="1"/>
  <c r="CE226" i="27"/>
  <c r="AE227" i="27"/>
  <c r="BO227" i="27" s="1"/>
  <c r="BA227" i="27"/>
  <c r="CF227" i="27"/>
  <c r="O228" i="27"/>
  <c r="AX228" i="27"/>
  <c r="CP228" i="27"/>
  <c r="CT228" i="27"/>
  <c r="P229" i="27"/>
  <c r="AC229" i="27"/>
  <c r="CU229" i="27"/>
  <c r="V230" i="27"/>
  <c r="AD230" i="27"/>
  <c r="BN230" i="27" s="1"/>
  <c r="CE230" i="27"/>
  <c r="AE231" i="27"/>
  <c r="BO231" i="27" s="1"/>
  <c r="CF231" i="27"/>
  <c r="BW132" i="27"/>
  <c r="V152" i="27"/>
  <c r="BU152" i="27"/>
  <c r="CE152" i="27"/>
  <c r="CF153" i="27"/>
  <c r="AX154" i="27"/>
  <c r="P155" i="27"/>
  <c r="U155" i="27"/>
  <c r="BT155" i="27"/>
  <c r="BY155" i="27"/>
  <c r="CU155" i="27"/>
  <c r="V156" i="27"/>
  <c r="BU156" i="27"/>
  <c r="CA156" i="27" s="1"/>
  <c r="CE156" i="27"/>
  <c r="CF157" i="27"/>
  <c r="BT159" i="27"/>
  <c r="BY159" i="27"/>
  <c r="CU159" i="27"/>
  <c r="V160" i="27"/>
  <c r="BU160" i="27"/>
  <c r="CA160" i="27" s="1"/>
  <c r="CE160" i="27"/>
  <c r="CF161" i="27"/>
  <c r="CI162" i="27"/>
  <c r="CF163" i="27"/>
  <c r="AB164" i="27"/>
  <c r="P165" i="27"/>
  <c r="U165" i="27"/>
  <c r="BT165" i="27"/>
  <c r="BY165" i="27"/>
  <c r="CU165" i="27"/>
  <c r="V166" i="27"/>
  <c r="BU166" i="27"/>
  <c r="CA166" i="27" s="1"/>
  <c r="CE166" i="27"/>
  <c r="CF167" i="27"/>
  <c r="P169" i="27"/>
  <c r="U169" i="27"/>
  <c r="BT169" i="27"/>
  <c r="BY169" i="27"/>
  <c r="CU169" i="27"/>
  <c r="V170" i="27"/>
  <c r="BU170" i="27"/>
  <c r="CA170" i="27" s="1"/>
  <c r="CE170" i="27"/>
  <c r="CF171" i="27"/>
  <c r="P173" i="27"/>
  <c r="U173" i="27"/>
  <c r="BH173" i="27"/>
  <c r="CF174" i="27"/>
  <c r="P176" i="27"/>
  <c r="U176" i="27"/>
  <c r="BT176" i="27"/>
  <c r="BY176" i="27"/>
  <c r="CU176" i="27"/>
  <c r="V177" i="27"/>
  <c r="BU177" i="27"/>
  <c r="CA177" i="27" s="1"/>
  <c r="CE177" i="27"/>
  <c r="CF178" i="27"/>
  <c r="BT180" i="27"/>
  <c r="BY180" i="27"/>
  <c r="CU180" i="27"/>
  <c r="V181" i="27"/>
  <c r="BU181" i="27"/>
  <c r="CA181" i="27" s="1"/>
  <c r="CE181" i="27"/>
  <c r="CF182" i="27"/>
  <c r="P184" i="27"/>
  <c r="U184" i="27"/>
  <c r="BT184" i="27"/>
  <c r="BY184" i="27"/>
  <c r="CU184" i="27"/>
  <c r="V185" i="27"/>
  <c r="BU185" i="27"/>
  <c r="CA185" i="27" s="1"/>
  <c r="CE185" i="27"/>
  <c r="CF186" i="27"/>
  <c r="AX187" i="27"/>
  <c r="P188" i="27"/>
  <c r="U188" i="27"/>
  <c r="BT188" i="27"/>
  <c r="BY188" i="27"/>
  <c r="CU188" i="27"/>
  <c r="V189" i="27"/>
  <c r="BU189" i="27"/>
  <c r="CA189" i="27" s="1"/>
  <c r="CE189" i="27"/>
  <c r="CF190" i="27"/>
  <c r="AB191" i="27"/>
  <c r="P192" i="27"/>
  <c r="U192" i="27"/>
  <c r="BT192" i="27"/>
  <c r="BY192" i="27"/>
  <c r="CU192" i="27"/>
  <c r="V193" i="27"/>
  <c r="BU193" i="27"/>
  <c r="CA193" i="27" s="1"/>
  <c r="CE193" i="27"/>
  <c r="CF194" i="27"/>
  <c r="BT196" i="27"/>
  <c r="BY196" i="27"/>
  <c r="CU196" i="27"/>
  <c r="V197" i="27"/>
  <c r="BU197" i="27"/>
  <c r="CA197" i="27" s="1"/>
  <c r="CE197" i="27"/>
  <c r="BA198" i="27"/>
  <c r="CF198" i="27"/>
  <c r="AX199" i="27"/>
  <c r="V200" i="27"/>
  <c r="AX201" i="27"/>
  <c r="P202" i="27"/>
  <c r="U202" i="27"/>
  <c r="BT202" i="27"/>
  <c r="BY202" i="27"/>
  <c r="CU202" i="27"/>
  <c r="V203" i="27"/>
  <c r="BU203" i="27"/>
  <c r="CA203" i="27" s="1"/>
  <c r="CE203" i="27"/>
  <c r="CF204" i="27"/>
  <c r="P206" i="27"/>
  <c r="U206" i="27"/>
  <c r="BT206" i="27"/>
  <c r="BY206" i="27"/>
  <c r="CU206" i="27"/>
  <c r="V207" i="27"/>
  <c r="BU207" i="27"/>
  <c r="CA207" i="27" s="1"/>
  <c r="CE207" i="27"/>
  <c r="CF208" i="27"/>
  <c r="BT210" i="27"/>
  <c r="BY210" i="27"/>
  <c r="CU210" i="27"/>
  <c r="P212" i="27"/>
  <c r="U212" i="27"/>
  <c r="BT212" i="27"/>
  <c r="BY212" i="27"/>
  <c r="CU212" i="27"/>
  <c r="V213" i="27"/>
  <c r="BU213" i="27"/>
  <c r="CA213" i="27" s="1"/>
  <c r="CE213" i="27"/>
  <c r="CF214" i="27"/>
  <c r="AX215" i="27"/>
  <c r="V216" i="27"/>
  <c r="AX217" i="27"/>
  <c r="P218" i="27"/>
  <c r="U218" i="27"/>
  <c r="BT218" i="27"/>
  <c r="CU218" i="27"/>
  <c r="BU219" i="27"/>
  <c r="CA219" i="27" s="1"/>
  <c r="CE219" i="27"/>
  <c r="BA220" i="27"/>
  <c r="CF220" i="27"/>
  <c r="AX221" i="27"/>
  <c r="BB221" i="27"/>
  <c r="CP221" i="27"/>
  <c r="CT221" i="27"/>
  <c r="P222" i="27"/>
  <c r="U222" i="27"/>
  <c r="BT222" i="27"/>
  <c r="CU222" i="27"/>
  <c r="CE223" i="27"/>
  <c r="AX224" i="27"/>
  <c r="CH224" i="27"/>
  <c r="CU224" i="27"/>
  <c r="DG224" i="27"/>
  <c r="CE225" i="27"/>
  <c r="CF226" i="27"/>
  <c r="AX227" i="27"/>
  <c r="BB227" i="27"/>
  <c r="CG227" i="27"/>
  <c r="CP227" i="27"/>
  <c r="CT227" i="27"/>
  <c r="P228" i="27"/>
  <c r="U228" i="27"/>
  <c r="CU228" i="27"/>
  <c r="CE229" i="27"/>
  <c r="CF230" i="27"/>
  <c r="O231" i="27"/>
  <c r="AX231" i="27"/>
  <c r="BB231" i="27"/>
  <c r="CP231" i="27"/>
  <c r="CT231" i="27"/>
  <c r="CF152" i="27"/>
  <c r="O153" i="27"/>
  <c r="CG153" i="27"/>
  <c r="CP153" i="27"/>
  <c r="CT153" i="27"/>
  <c r="U154" i="27"/>
  <c r="CF156" i="27"/>
  <c r="O157" i="27"/>
  <c r="AB157" i="27"/>
  <c r="CG157" i="27"/>
  <c r="CP157" i="27"/>
  <c r="CT157" i="27"/>
  <c r="U158" i="27"/>
  <c r="CF160" i="27"/>
  <c r="O161" i="27"/>
  <c r="AB161" i="27"/>
  <c r="CG161" i="27"/>
  <c r="CP161" i="27"/>
  <c r="CT161" i="27"/>
  <c r="O163" i="27"/>
  <c r="CG163" i="27"/>
  <c r="CP163" i="27"/>
  <c r="CT163" i="27"/>
  <c r="U164" i="27"/>
  <c r="CF166" i="27"/>
  <c r="O167" i="27"/>
  <c r="CG167" i="27"/>
  <c r="CP167" i="27"/>
  <c r="CT167" i="27"/>
  <c r="U168" i="27"/>
  <c r="CF170" i="27"/>
  <c r="O171" i="27"/>
  <c r="CG171" i="27"/>
  <c r="CP171" i="27"/>
  <c r="CT171" i="27"/>
  <c r="U172" i="27"/>
  <c r="O174" i="27"/>
  <c r="CG174" i="27"/>
  <c r="CP174" i="27"/>
  <c r="CT174" i="27"/>
  <c r="U175" i="27"/>
  <c r="CF177" i="27"/>
  <c r="O178" i="27"/>
  <c r="AB178" i="27"/>
  <c r="CG178" i="27"/>
  <c r="CP178" i="27"/>
  <c r="CT178" i="27"/>
  <c r="U179" i="27"/>
  <c r="CF181" i="27"/>
  <c r="O182" i="27"/>
  <c r="AB182" i="27"/>
  <c r="CG182" i="27"/>
  <c r="CP182" i="27"/>
  <c r="CT182" i="27"/>
  <c r="U183" i="27"/>
  <c r="CF185" i="27"/>
  <c r="O186" i="27"/>
  <c r="CG186" i="27"/>
  <c r="CP186" i="27"/>
  <c r="CT186" i="27"/>
  <c r="U187" i="27"/>
  <c r="CF189" i="27"/>
  <c r="O190" i="27"/>
  <c r="CG190" i="27"/>
  <c r="CP190" i="27"/>
  <c r="CT190" i="27"/>
  <c r="U191" i="27"/>
  <c r="CF193" i="27"/>
  <c r="O194" i="27"/>
  <c r="AB194" i="27"/>
  <c r="CG194" i="27"/>
  <c r="CP194" i="27"/>
  <c r="CT194" i="27"/>
  <c r="U195" i="27"/>
  <c r="CF197" i="27"/>
  <c r="CG198" i="27"/>
  <c r="CP198" i="27"/>
  <c r="CT198" i="27"/>
  <c r="U199" i="27"/>
  <c r="CP200" i="27"/>
  <c r="CT200" i="27"/>
  <c r="U201" i="27"/>
  <c r="CF203" i="27"/>
  <c r="O204" i="27"/>
  <c r="AB204" i="27"/>
  <c r="CG204" i="27"/>
  <c r="CP204" i="27"/>
  <c r="CT204" i="27"/>
  <c r="U205" i="27"/>
  <c r="CF207" i="27"/>
  <c r="O208" i="27"/>
  <c r="AB208" i="27"/>
  <c r="CG208" i="27"/>
  <c r="CP208" i="27"/>
  <c r="CT208" i="27"/>
  <c r="U209" i="27"/>
  <c r="U211" i="27"/>
  <c r="CF213" i="27"/>
  <c r="O214" i="27"/>
  <c r="AB214" i="27"/>
  <c r="CG214" i="27"/>
  <c r="CP214" i="27"/>
  <c r="CT214" i="27"/>
  <c r="U215" i="27"/>
  <c r="CP216" i="27"/>
  <c r="CT216" i="27"/>
  <c r="U217" i="27"/>
  <c r="CF219" i="27"/>
  <c r="CG220" i="27"/>
  <c r="CP220" i="27"/>
  <c r="CT220" i="27"/>
  <c r="CF223" i="27"/>
  <c r="CF225" i="27"/>
  <c r="CP226" i="27"/>
  <c r="CT226" i="27"/>
  <c r="CU227" i="27"/>
  <c r="CF229" i="27"/>
  <c r="CP230" i="27"/>
  <c r="CT230" i="27"/>
  <c r="CU231" i="27"/>
  <c r="AA92" i="27" l="1"/>
  <c r="DC92" i="27" s="1"/>
  <c r="AA88" i="27"/>
  <c r="DC88" i="27" s="1"/>
  <c r="AZ92" i="27"/>
  <c r="AZ88" i="27"/>
  <c r="Z10" i="27"/>
  <c r="CB6" i="27"/>
  <c r="Z51" i="27"/>
  <c r="BY23" i="27"/>
  <c r="Z27" i="27"/>
  <c r="AZ128" i="27"/>
  <c r="AC99" i="27"/>
  <c r="BM99" i="27" s="1"/>
  <c r="Z23" i="27"/>
  <c r="CB102" i="27"/>
  <c r="AC132" i="27"/>
  <c r="BF122" i="27"/>
  <c r="BK122" i="27" s="1"/>
  <c r="AC106" i="27"/>
  <c r="AA30" i="27"/>
  <c r="DC30" i="27" s="1"/>
  <c r="AZ132" i="27"/>
  <c r="Z106" i="27"/>
  <c r="AC127" i="27"/>
  <c r="CK127" i="27" s="1"/>
  <c r="BY19" i="27"/>
  <c r="BF19" i="27"/>
  <c r="BY132" i="27"/>
  <c r="AB24" i="27"/>
  <c r="CB34" i="27"/>
  <c r="AZ30" i="27"/>
  <c r="BY127" i="27"/>
  <c r="AZ106" i="27"/>
  <c r="BE106" i="27" s="1"/>
  <c r="Z127" i="27"/>
  <c r="BY130" i="27"/>
  <c r="CB130" i="27" s="1"/>
  <c r="AB118" i="27"/>
  <c r="DG118" i="27" s="1"/>
  <c r="Z30" i="27"/>
  <c r="AZ24" i="27"/>
  <c r="AZ127" i="27"/>
  <c r="BZ200" i="27"/>
  <c r="BY106" i="27"/>
  <c r="CD106" i="27" s="1"/>
  <c r="BY118" i="27"/>
  <c r="BY30" i="27"/>
  <c r="CB30" i="27" s="1"/>
  <c r="AA6" i="27"/>
  <c r="DC6" i="27" s="1"/>
  <c r="AB127" i="27"/>
  <c r="AA106" i="27"/>
  <c r="DC106" i="27" s="1"/>
  <c r="BY24" i="27"/>
  <c r="BW229" i="27"/>
  <c r="Z24" i="27"/>
  <c r="AA118" i="27"/>
  <c r="DC118" i="27" s="1"/>
  <c r="AZ118" i="27"/>
  <c r="AC118" i="27"/>
  <c r="CK118" i="27" s="1"/>
  <c r="AC30" i="27"/>
  <c r="AA24" i="27"/>
  <c r="DC24" i="27" s="1"/>
  <c r="CM101" i="27"/>
  <c r="Z99" i="27"/>
  <c r="AB46" i="27"/>
  <c r="DI46" i="27" s="1"/>
  <c r="Z92" i="27"/>
  <c r="BY125" i="27"/>
  <c r="CB125" i="27" s="1"/>
  <c r="BY92" i="27"/>
  <c r="CD92" i="27" s="1"/>
  <c r="AZ36" i="27"/>
  <c r="BY10" i="27"/>
  <c r="AA107" i="27"/>
  <c r="DC107" i="27" s="1"/>
  <c r="AC46" i="27"/>
  <c r="BY36" i="27"/>
  <c r="CB36" i="27" s="1"/>
  <c r="BF125" i="27"/>
  <c r="BF128" i="27"/>
  <c r="AB51" i="27"/>
  <c r="DI51" i="27" s="1"/>
  <c r="AZ51" i="27"/>
  <c r="AA125" i="27"/>
  <c r="DC125" i="27" s="1"/>
  <c r="AB88" i="27"/>
  <c r="DG88" i="27" s="1"/>
  <c r="BF29" i="27"/>
  <c r="AB10" i="27"/>
  <c r="AZ10" i="27"/>
  <c r="AB80" i="27"/>
  <c r="DI80" i="27" s="1"/>
  <c r="Z119" i="27"/>
  <c r="BF23" i="27"/>
  <c r="BY27" i="27"/>
  <c r="CB27" i="27" s="1"/>
  <c r="BF27" i="27"/>
  <c r="BJ27" i="27" s="1"/>
  <c r="BL27" i="27" s="1"/>
  <c r="CZ27" i="27" s="1"/>
  <c r="Z107" i="27"/>
  <c r="AB27" i="27"/>
  <c r="AB99" i="27"/>
  <c r="BY51" i="27"/>
  <c r="CB51" i="27" s="1"/>
  <c r="AZ46" i="27"/>
  <c r="BE46" i="27" s="1"/>
  <c r="Z36" i="27"/>
  <c r="AB92" i="27"/>
  <c r="BY88" i="27"/>
  <c r="CB88" i="27" s="1"/>
  <c r="AZ27" i="27"/>
  <c r="CB26" i="27"/>
  <c r="AZ23" i="27"/>
  <c r="AC125" i="27"/>
  <c r="AH125" i="27" s="1"/>
  <c r="DE125" i="27" s="1"/>
  <c r="AA27" i="27"/>
  <c r="AC128" i="27"/>
  <c r="AA23" i="27"/>
  <c r="DC23" i="27" s="1"/>
  <c r="BF51" i="27"/>
  <c r="BJ51" i="27" s="1"/>
  <c r="BL51" i="27" s="1"/>
  <c r="CZ51" i="27" s="1"/>
  <c r="AC88" i="27"/>
  <c r="CK88" i="27" s="1"/>
  <c r="BF88" i="27"/>
  <c r="BK88" i="27" s="1"/>
  <c r="AC29" i="27"/>
  <c r="BF10" i="27"/>
  <c r="BJ10" i="27" s="1"/>
  <c r="BL10" i="27" s="1"/>
  <c r="CZ10" i="27" s="1"/>
  <c r="AC80" i="27"/>
  <c r="AF80" i="27" s="1"/>
  <c r="BF80" i="27"/>
  <c r="AB119" i="27"/>
  <c r="AZ119" i="27"/>
  <c r="BC119" i="27" s="1"/>
  <c r="AB36" i="27"/>
  <c r="CB131" i="27"/>
  <c r="BY107" i="27"/>
  <c r="CB107" i="27" s="1"/>
  <c r="BY99" i="27"/>
  <c r="CB99" i="27" s="1"/>
  <c r="AB23" i="27"/>
  <c r="DI23" i="27" s="1"/>
  <c r="AB107" i="27"/>
  <c r="BF99" i="27"/>
  <c r="Z46" i="27"/>
  <c r="BY29" i="27"/>
  <c r="CB29" i="27" s="1"/>
  <c r="AA99" i="27"/>
  <c r="DC99" i="27" s="1"/>
  <c r="BF92" i="27"/>
  <c r="BY80" i="27"/>
  <c r="CC80" i="27" s="1"/>
  <c r="BY46" i="27"/>
  <c r="CC46" i="27" s="1"/>
  <c r="AC36" i="27"/>
  <c r="AA29" i="27"/>
  <c r="DC29" i="27" s="1"/>
  <c r="AA10" i="27"/>
  <c r="DC10" i="27" s="1"/>
  <c r="AB128" i="27"/>
  <c r="CB120" i="27"/>
  <c r="BP23" i="27"/>
  <c r="AB16" i="27"/>
  <c r="CB117" i="27"/>
  <c r="BY103" i="27"/>
  <c r="CB103" i="27" s="1"/>
  <c r="CB100" i="27"/>
  <c r="AC78" i="27"/>
  <c r="CK78" i="27" s="1"/>
  <c r="CB43" i="27"/>
  <c r="Z26" i="27"/>
  <c r="AZ75" i="27"/>
  <c r="AC26" i="27"/>
  <c r="CK26" i="27" s="1"/>
  <c r="AZ16" i="27"/>
  <c r="BY5" i="27"/>
  <c r="CB5" i="27" s="1"/>
  <c r="AA131" i="27"/>
  <c r="DC131" i="27" s="1"/>
  <c r="AB103" i="27"/>
  <c r="AZ103" i="27"/>
  <c r="BE103" i="27" s="1"/>
  <c r="BF55" i="27"/>
  <c r="AC131" i="27"/>
  <c r="BM131" i="27" s="1"/>
  <c r="Z131" i="27"/>
  <c r="CB97" i="27"/>
  <c r="CB10" i="27"/>
  <c r="AZ5" i="27"/>
  <c r="CB127" i="27"/>
  <c r="BF78" i="27"/>
  <c r="AC5" i="27"/>
  <c r="CK5" i="27" s="1"/>
  <c r="AA16" i="27"/>
  <c r="BF103" i="27"/>
  <c r="BI103" i="27" s="1"/>
  <c r="AC55" i="27"/>
  <c r="CK55" i="27" s="1"/>
  <c r="AA55" i="27"/>
  <c r="DC55" i="27" s="1"/>
  <c r="AA26" i="27"/>
  <c r="DC26" i="27" s="1"/>
  <c r="BF16" i="27"/>
  <c r="BI16" i="27" s="1"/>
  <c r="BF75" i="27"/>
  <c r="AZ131" i="27"/>
  <c r="BD131" i="27" s="1"/>
  <c r="BY55" i="27"/>
  <c r="CB55" i="27" s="1"/>
  <c r="CB49" i="27"/>
  <c r="Z5" i="27"/>
  <c r="CB60" i="27"/>
  <c r="Z16" i="27"/>
  <c r="AB131" i="27"/>
  <c r="AC103" i="27"/>
  <c r="CK103" i="27" s="1"/>
  <c r="AA5" i="27"/>
  <c r="DC5" i="27" s="1"/>
  <c r="CB119" i="27"/>
  <c r="BP27" i="27"/>
  <c r="CB82" i="27"/>
  <c r="CB24" i="27"/>
  <c r="CB50" i="27"/>
  <c r="CB33" i="27"/>
  <c r="BP24" i="27"/>
  <c r="CB101" i="27"/>
  <c r="CB39" i="27"/>
  <c r="CB98" i="27"/>
  <c r="BP99" i="27"/>
  <c r="CB87" i="27"/>
  <c r="CB54" i="27"/>
  <c r="CB20" i="27"/>
  <c r="CB23" i="27"/>
  <c r="BP16" i="27"/>
  <c r="CB91" i="27"/>
  <c r="CB118" i="27"/>
  <c r="CB83" i="27"/>
  <c r="CB95" i="27"/>
  <c r="CB81" i="27"/>
  <c r="CB16" i="27"/>
  <c r="BP92" i="27"/>
  <c r="Z199" i="27"/>
  <c r="Z172" i="27"/>
  <c r="BX218" i="27"/>
  <c r="BZ207" i="27"/>
  <c r="Z4" i="27"/>
  <c r="DG171" i="27"/>
  <c r="BW157" i="27"/>
  <c r="AB58" i="27"/>
  <c r="CH173" i="27"/>
  <c r="AB199" i="27"/>
  <c r="DI199" i="27" s="1"/>
  <c r="BF219" i="27"/>
  <c r="BI219" i="27" s="1"/>
  <c r="BZ189" i="27"/>
  <c r="CD189" i="27" s="1"/>
  <c r="AA219" i="27"/>
  <c r="BZ219" i="27" s="1"/>
  <c r="CD219" i="27" s="1"/>
  <c r="CM130" i="27"/>
  <c r="BW180" i="27"/>
  <c r="AA227" i="27"/>
  <c r="DC227" i="27" s="1"/>
  <c r="BZ166" i="27"/>
  <c r="CD166" i="27" s="1"/>
  <c r="BW202" i="27"/>
  <c r="AA84" i="27"/>
  <c r="DC84" i="27" s="1"/>
  <c r="Z84" i="27"/>
  <c r="BY84" i="27"/>
  <c r="AC84" i="27"/>
  <c r="CK84" i="27" s="1"/>
  <c r="BX190" i="27"/>
  <c r="Z153" i="27"/>
  <c r="AB84" i="27"/>
  <c r="AB153" i="27"/>
  <c r="BF84" i="27"/>
  <c r="BI84" i="27" s="1"/>
  <c r="BX208" i="27"/>
  <c r="BD107" i="27"/>
  <c r="CV107" i="27" s="1"/>
  <c r="CL52" i="27"/>
  <c r="BW210" i="27"/>
  <c r="AB219" i="27"/>
  <c r="BK191" i="27"/>
  <c r="DG157" i="27"/>
  <c r="CL98" i="27"/>
  <c r="AC82" i="27"/>
  <c r="AH82" i="27" s="1"/>
  <c r="DE82" i="27" s="1"/>
  <c r="BX200" i="27"/>
  <c r="BZ197" i="27"/>
  <c r="CD197" i="27" s="1"/>
  <c r="Z219" i="27"/>
  <c r="AC219" i="27"/>
  <c r="AG219" i="27" s="1"/>
  <c r="AZ167" i="27"/>
  <c r="BE167" i="27" s="1"/>
  <c r="BZ157" i="27"/>
  <c r="CC157" i="27" s="1"/>
  <c r="DG186" i="27"/>
  <c r="BX173" i="27"/>
  <c r="BZ164" i="27"/>
  <c r="CD164" i="27" s="1"/>
  <c r="BW206" i="27"/>
  <c r="DG229" i="27"/>
  <c r="BX152" i="27"/>
  <c r="BZ181" i="27"/>
  <c r="CD181" i="27" s="1"/>
  <c r="AB4" i="27"/>
  <c r="AA152" i="27"/>
  <c r="DC152" i="27" s="1"/>
  <c r="BG152" i="27"/>
  <c r="BK152" i="27" s="1"/>
  <c r="Z163" i="27"/>
  <c r="AE162" i="27"/>
  <c r="BO162" i="27" s="1"/>
  <c r="BC219" i="27"/>
  <c r="AD152" i="27"/>
  <c r="BN152" i="27" s="1"/>
  <c r="AB11" i="27"/>
  <c r="DG11" i="27" s="1"/>
  <c r="BX229" i="27"/>
  <c r="Z152" i="27"/>
  <c r="BX188" i="27"/>
  <c r="BA152" i="27"/>
  <c r="BE152" i="27" s="1"/>
  <c r="AZ4" i="27"/>
  <c r="BC4" i="27" s="1"/>
  <c r="BW231" i="27"/>
  <c r="AZ153" i="27"/>
  <c r="BC153" i="27" s="1"/>
  <c r="AZ227" i="27"/>
  <c r="CJ184" i="27"/>
  <c r="BZ194" i="27"/>
  <c r="CC194" i="27" s="1"/>
  <c r="AA126" i="27"/>
  <c r="DC126" i="27" s="1"/>
  <c r="AZ126" i="27"/>
  <c r="BE126" i="27" s="1"/>
  <c r="BW226" i="27"/>
  <c r="AC153" i="27"/>
  <c r="AF153" i="27" s="1"/>
  <c r="AA153" i="27"/>
  <c r="BZ153" i="27" s="1"/>
  <c r="CD153" i="27" s="1"/>
  <c r="CL103" i="27"/>
  <c r="CL51" i="27"/>
  <c r="CL11" i="27"/>
  <c r="AB163" i="27"/>
  <c r="BX176" i="27"/>
  <c r="AA162" i="27"/>
  <c r="DC162" i="27" s="1"/>
  <c r="CH155" i="27"/>
  <c r="AB105" i="27"/>
  <c r="EP140" i="27"/>
  <c r="EP142" i="27" s="1"/>
  <c r="Z105" i="27"/>
  <c r="BY105" i="27"/>
  <c r="BX196" i="27"/>
  <c r="BW169" i="27"/>
  <c r="CH169" i="27"/>
  <c r="CL34" i="27"/>
  <c r="AA105" i="27"/>
  <c r="DC105" i="27" s="1"/>
  <c r="BH162" i="27"/>
  <c r="BH150" i="27" s="1"/>
  <c r="AZ163" i="27"/>
  <c r="BE163" i="27" s="1"/>
  <c r="BB162" i="27"/>
  <c r="BB150" i="27" s="1"/>
  <c r="CJ210" i="27"/>
  <c r="CJ180" i="27"/>
  <c r="BZ173" i="27"/>
  <c r="CD173" i="27" s="1"/>
  <c r="CH49" i="27"/>
  <c r="CK80" i="27"/>
  <c r="DG153" i="27"/>
  <c r="AC163" i="27"/>
  <c r="AF163" i="27" s="1"/>
  <c r="DG161" i="27"/>
  <c r="Y149" i="27"/>
  <c r="BJ105" i="27"/>
  <c r="BL105" i="27" s="1"/>
  <c r="CZ105" i="27" s="1"/>
  <c r="Y150" i="27"/>
  <c r="AZ105" i="27"/>
  <c r="CH94" i="27"/>
  <c r="AA81" i="27"/>
  <c r="DC81" i="27" s="1"/>
  <c r="AC105" i="27"/>
  <c r="AF105" i="27" s="1"/>
  <c r="CJ165" i="27"/>
  <c r="AA163" i="27"/>
  <c r="BZ163" i="27" s="1"/>
  <c r="CL87" i="27"/>
  <c r="DG178" i="27"/>
  <c r="BX161" i="27"/>
  <c r="BW198" i="27"/>
  <c r="BX159" i="27"/>
  <c r="AC167" i="27"/>
  <c r="AF167" i="27" s="1"/>
  <c r="BZ190" i="27"/>
  <c r="CC190" i="27" s="1"/>
  <c r="CL130" i="27"/>
  <c r="CM60" i="27"/>
  <c r="AB44" i="27"/>
  <c r="AB174" i="27"/>
  <c r="DG198" i="27"/>
  <c r="CJ206" i="27"/>
  <c r="CI192" i="27"/>
  <c r="CJ176" i="27"/>
  <c r="Z59" i="27"/>
  <c r="CL55" i="27"/>
  <c r="BZ198" i="27"/>
  <c r="AB19" i="27"/>
  <c r="X145" i="27"/>
  <c r="CI228" i="27"/>
  <c r="DG173" i="27"/>
  <c r="CL10" i="27"/>
  <c r="AZ44" i="27"/>
  <c r="BE44" i="27" s="1"/>
  <c r="BY58" i="27"/>
  <c r="X146" i="27"/>
  <c r="AA128" i="27"/>
  <c r="Z44" i="27"/>
  <c r="BA19" i="27"/>
  <c r="BA146" i="27" s="1"/>
  <c r="AC44" i="27"/>
  <c r="AG44" i="27" s="1"/>
  <c r="CH180" i="27"/>
  <c r="AB59" i="27"/>
  <c r="DG59" i="27" s="1"/>
  <c r="AZ58" i="27"/>
  <c r="BD58" i="27" s="1"/>
  <c r="BZ156" i="27"/>
  <c r="CD156" i="27" s="1"/>
  <c r="AC58" i="27"/>
  <c r="AF58" i="27" s="1"/>
  <c r="BF59" i="27"/>
  <c r="BI59" i="27" s="1"/>
  <c r="Z58" i="27"/>
  <c r="AB126" i="27"/>
  <c r="CL88" i="27"/>
  <c r="CM87" i="27"/>
  <c r="BK171" i="27"/>
  <c r="BX178" i="27"/>
  <c r="BW161" i="27"/>
  <c r="BI19" i="27"/>
  <c r="BW163" i="27"/>
  <c r="BW167" i="27"/>
  <c r="BX228" i="27"/>
  <c r="BW171" i="27"/>
  <c r="CH39" i="27"/>
  <c r="Z167" i="27"/>
  <c r="BW228" i="27"/>
  <c r="CJ202" i="27"/>
  <c r="AC174" i="27"/>
  <c r="BM174" i="27" s="1"/>
  <c r="DG228" i="27"/>
  <c r="AA174" i="27"/>
  <c r="BZ174" i="27" s="1"/>
  <c r="CC174" i="27" s="1"/>
  <c r="BW173" i="27"/>
  <c r="BW178" i="27"/>
  <c r="BZ161" i="27"/>
  <c r="CC161" i="27" s="1"/>
  <c r="BJ19" i="27"/>
  <c r="BL19" i="27" s="1"/>
  <c r="CZ19" i="27" s="1"/>
  <c r="CL5" i="27"/>
  <c r="BX214" i="27"/>
  <c r="AB104" i="27"/>
  <c r="CH61" i="27"/>
  <c r="BZ185" i="27"/>
  <c r="CD185" i="27" s="1"/>
  <c r="CA171" i="27"/>
  <c r="BX157" i="27"/>
  <c r="CL129" i="27"/>
  <c r="CL124" i="27"/>
  <c r="CM119" i="27"/>
  <c r="AA104" i="27"/>
  <c r="DC104" i="27" s="1"/>
  <c r="BJ24" i="27"/>
  <c r="BL24" i="27" s="1"/>
  <c r="CZ24" i="27" s="1"/>
  <c r="BW208" i="27"/>
  <c r="AY149" i="27"/>
  <c r="AB167" i="27"/>
  <c r="BX222" i="27"/>
  <c r="CK196" i="27"/>
  <c r="AZ174" i="27"/>
  <c r="BE174" i="27" s="1"/>
  <c r="DC157" i="27"/>
  <c r="DG227" i="27"/>
  <c r="AA167" i="27"/>
  <c r="BZ167" i="27" s="1"/>
  <c r="CD167" i="27" s="1"/>
  <c r="BY104" i="27"/>
  <c r="CB104" i="27" s="1"/>
  <c r="AB87" i="27"/>
  <c r="CL60" i="27"/>
  <c r="DG167" i="27"/>
  <c r="BF104" i="27"/>
  <c r="BI104" i="27" s="1"/>
  <c r="DG200" i="27"/>
  <c r="DG101" i="27"/>
  <c r="BK23" i="27"/>
  <c r="CJ173" i="27"/>
  <c r="BX182" i="27"/>
  <c r="BW227" i="27"/>
  <c r="Z174" i="27"/>
  <c r="CJ218" i="27"/>
  <c r="Z11" i="27"/>
  <c r="BX227" i="27"/>
  <c r="BX167" i="27"/>
  <c r="BK164" i="27"/>
  <c r="BE99" i="27"/>
  <c r="CI39" i="27"/>
  <c r="BZ160" i="27"/>
  <c r="AZ81" i="27"/>
  <c r="BC81" i="27" s="1"/>
  <c r="CK51" i="27"/>
  <c r="BX192" i="27"/>
  <c r="BF225" i="27"/>
  <c r="BK225" i="27" s="1"/>
  <c r="CJ159" i="27"/>
  <c r="CM52" i="27"/>
  <c r="AA225" i="27"/>
  <c r="BZ225" i="27" s="1"/>
  <c r="CD225" i="27" s="1"/>
  <c r="BZ214" i="27"/>
  <c r="CC214" i="27" s="1"/>
  <c r="CA208" i="27"/>
  <c r="BA196" i="27"/>
  <c r="AB81" i="27"/>
  <c r="CL102" i="27"/>
  <c r="BF50" i="27"/>
  <c r="BJ50" i="27" s="1"/>
  <c r="BL50" i="27" s="1"/>
  <c r="CZ50" i="27" s="1"/>
  <c r="BW155" i="27"/>
  <c r="CK228" i="27"/>
  <c r="DC189" i="27"/>
  <c r="X150" i="27"/>
  <c r="AB223" i="27"/>
  <c r="CJ212" i="27"/>
  <c r="BZ186" i="27"/>
  <c r="CD186" i="27" s="1"/>
  <c r="BZ171" i="27"/>
  <c r="BW216" i="27"/>
  <c r="AC96" i="27"/>
  <c r="CK96" i="27" s="1"/>
  <c r="EO149" i="27"/>
  <c r="CD81" i="27"/>
  <c r="Z223" i="27"/>
  <c r="AC225" i="27"/>
  <c r="AG225" i="27" s="1"/>
  <c r="CL225" i="27" s="1"/>
  <c r="AZ231" i="27"/>
  <c r="BE231" i="27" s="1"/>
  <c r="AC81" i="27"/>
  <c r="CK81" i="27" s="1"/>
  <c r="BF81" i="27"/>
  <c r="BJ81" i="27" s="1"/>
  <c r="BL81" i="27" s="1"/>
  <c r="CZ81" i="27" s="1"/>
  <c r="DI24" i="27"/>
  <c r="BF96" i="27"/>
  <c r="CL62" i="27"/>
  <c r="BK24" i="27"/>
  <c r="DG208" i="27"/>
  <c r="BI186" i="27"/>
  <c r="BY126" i="27"/>
  <c r="BZ182" i="27"/>
  <c r="CC182" i="27" s="1"/>
  <c r="BX199" i="27"/>
  <c r="CL106" i="27"/>
  <c r="CM131" i="27"/>
  <c r="CL64" i="27"/>
  <c r="DG231" i="27"/>
  <c r="BW223" i="27"/>
  <c r="BX153" i="27"/>
  <c r="BX230" i="27"/>
  <c r="BX225" i="27"/>
  <c r="DG122" i="27"/>
  <c r="BW214" i="27"/>
  <c r="BX204" i="27"/>
  <c r="BX220" i="27"/>
  <c r="DG182" i="27"/>
  <c r="CH86" i="27"/>
  <c r="BW230" i="27"/>
  <c r="BX212" i="27"/>
  <c r="BW186" i="27"/>
  <c r="BW174" i="27"/>
  <c r="AC223" i="27"/>
  <c r="AG223" i="27" s="1"/>
  <c r="BW209" i="27"/>
  <c r="Z231" i="27"/>
  <c r="BX223" i="27"/>
  <c r="DC198" i="27"/>
  <c r="CK173" i="27"/>
  <c r="DH150" i="27"/>
  <c r="DG194" i="27"/>
  <c r="Z50" i="27"/>
  <c r="CL29" i="27"/>
  <c r="BZ230" i="27"/>
  <c r="CC230" i="27" s="1"/>
  <c r="BX216" i="27"/>
  <c r="BG196" i="27"/>
  <c r="AB82" i="27"/>
  <c r="CL26" i="27"/>
  <c r="AB20" i="27"/>
  <c r="AA82" i="27"/>
  <c r="DC82" i="27" s="1"/>
  <c r="AB54" i="27"/>
  <c r="AB33" i="27"/>
  <c r="CI76" i="27"/>
  <c r="AZ20" i="27"/>
  <c r="BD20" i="27" s="1"/>
  <c r="BF126" i="27"/>
  <c r="BJ126" i="27" s="1"/>
  <c r="BL126" i="27" s="1"/>
  <c r="CZ126" i="27" s="1"/>
  <c r="AA58" i="27"/>
  <c r="DC58" i="27" s="1"/>
  <c r="AB231" i="27"/>
  <c r="DI231" i="27" s="1"/>
  <c r="Z225" i="27"/>
  <c r="BW220" i="27"/>
  <c r="BW190" i="27"/>
  <c r="CI173" i="27"/>
  <c r="AB172" i="27"/>
  <c r="DI172" i="27" s="1"/>
  <c r="BW153" i="27"/>
  <c r="AB225" i="27"/>
  <c r="BF223" i="27"/>
  <c r="BJ223" i="27" s="1"/>
  <c r="BL223" i="27" s="1"/>
  <c r="CZ223" i="27" s="1"/>
  <c r="CJ222" i="27"/>
  <c r="CJ155" i="27"/>
  <c r="BW194" i="27"/>
  <c r="DG190" i="27"/>
  <c r="BJ178" i="27"/>
  <c r="BL178" i="27" s="1"/>
  <c r="CZ178" i="27" s="1"/>
  <c r="BI161" i="27"/>
  <c r="AB95" i="27"/>
  <c r="CL92" i="27"/>
  <c r="AC87" i="27"/>
  <c r="AF87" i="27" s="1"/>
  <c r="CM58" i="27"/>
  <c r="BC225" i="27"/>
  <c r="DG223" i="27"/>
  <c r="BX174" i="27"/>
  <c r="AA95" i="27"/>
  <c r="DC95" i="27" s="1"/>
  <c r="BF87" i="27"/>
  <c r="BK87" i="27" s="1"/>
  <c r="CL46" i="27"/>
  <c r="BJ23" i="27"/>
  <c r="BL23" i="27" s="1"/>
  <c r="CZ23" i="27" s="1"/>
  <c r="BX231" i="27"/>
  <c r="CL121" i="27"/>
  <c r="AZ95" i="27"/>
  <c r="BE95" i="27" s="1"/>
  <c r="CL91" i="27"/>
  <c r="BF54" i="27"/>
  <c r="BK54" i="27" s="1"/>
  <c r="BF33" i="27"/>
  <c r="BJ33" i="27" s="1"/>
  <c r="BL33" i="27" s="1"/>
  <c r="CZ33" i="27" s="1"/>
  <c r="AA223" i="27"/>
  <c r="DC223" i="27" s="1"/>
  <c r="BW204" i="27"/>
  <c r="CM103" i="27"/>
  <c r="AZ82" i="27"/>
  <c r="BC82" i="27" s="1"/>
  <c r="AA50" i="27"/>
  <c r="DC50" i="27" s="1"/>
  <c r="Z126" i="27"/>
  <c r="BK27" i="27"/>
  <c r="AA4" i="27"/>
  <c r="DC4" i="27" s="1"/>
  <c r="BW182" i="27"/>
  <c r="DC185" i="27"/>
  <c r="BC164" i="27"/>
  <c r="DG162" i="27"/>
  <c r="CL131" i="27"/>
  <c r="CJ188" i="27"/>
  <c r="BX162" i="27"/>
  <c r="CA223" i="27"/>
  <c r="BR92" i="27"/>
  <c r="Z54" i="27"/>
  <c r="Z33" i="27"/>
  <c r="BF82" i="27"/>
  <c r="BK82" i="27" s="1"/>
  <c r="CL44" i="27"/>
  <c r="BZ220" i="27"/>
  <c r="BZ213" i="27"/>
  <c r="CD213" i="27" s="1"/>
  <c r="DG174" i="27"/>
  <c r="CL126" i="27"/>
  <c r="Z95" i="27"/>
  <c r="AA87" i="27"/>
  <c r="DC87" i="27" s="1"/>
  <c r="CH53" i="27"/>
  <c r="AB50" i="27"/>
  <c r="DG50" i="27" s="1"/>
  <c r="Z82" i="27"/>
  <c r="AA33" i="27"/>
  <c r="DC33" i="27" s="1"/>
  <c r="CH32" i="27"/>
  <c r="BI30" i="27"/>
  <c r="BE220" i="27"/>
  <c r="CM117" i="27"/>
  <c r="DC156" i="27"/>
  <c r="CL38" i="27"/>
  <c r="BI58" i="27"/>
  <c r="CH188" i="27"/>
  <c r="CK222" i="27"/>
  <c r="BC191" i="27"/>
  <c r="DC230" i="27"/>
  <c r="BW175" i="27"/>
  <c r="BW168" i="27"/>
  <c r="CM20" i="27"/>
  <c r="BJ191" i="27"/>
  <c r="BL191" i="27" s="1"/>
  <c r="CZ191" i="27" s="1"/>
  <c r="BW195" i="27"/>
  <c r="BW158" i="27"/>
  <c r="Z81" i="27"/>
  <c r="CL33" i="27"/>
  <c r="Z20" i="27"/>
  <c r="CC33" i="27"/>
  <c r="DG230" i="27"/>
  <c r="DH146" i="27"/>
  <c r="CK212" i="27"/>
  <c r="CK176" i="27"/>
  <c r="CL101" i="27"/>
  <c r="CL97" i="27"/>
  <c r="BI24" i="27"/>
  <c r="AA20" i="27"/>
  <c r="DC20" i="27" s="1"/>
  <c r="BX195" i="27"/>
  <c r="DC207" i="27"/>
  <c r="DI207" i="27"/>
  <c r="BI204" i="27"/>
  <c r="BJ186" i="27"/>
  <c r="BL186" i="27" s="1"/>
  <c r="CZ186" i="27" s="1"/>
  <c r="BJ36" i="27"/>
  <c r="BL36" i="27" s="1"/>
  <c r="CZ36" i="27" s="1"/>
  <c r="CL28" i="27"/>
  <c r="Z128" i="27"/>
  <c r="BI23" i="27"/>
  <c r="DG214" i="27"/>
  <c r="CH218" i="27"/>
  <c r="BX209" i="27"/>
  <c r="BW217" i="27"/>
  <c r="BJ204" i="27"/>
  <c r="BL204" i="27" s="1"/>
  <c r="CZ204" i="27" s="1"/>
  <c r="BZ216" i="27"/>
  <c r="CC216" i="27" s="1"/>
  <c r="BK214" i="27"/>
  <c r="Z229" i="27"/>
  <c r="BX175" i="27"/>
  <c r="DI224" i="27"/>
  <c r="AD128" i="27"/>
  <c r="BN128" i="27" s="1"/>
  <c r="CI86" i="27"/>
  <c r="BY44" i="27"/>
  <c r="CM76" i="27"/>
  <c r="CC24" i="27"/>
  <c r="AA44" i="27"/>
  <c r="DC44" i="27" s="1"/>
  <c r="BC130" i="27"/>
  <c r="DG204" i="27"/>
  <c r="DG220" i="27"/>
  <c r="AH164" i="27"/>
  <c r="CM164" i="27" s="1"/>
  <c r="Z120" i="27"/>
  <c r="CL117" i="27"/>
  <c r="CM59" i="27"/>
  <c r="CM125" i="27"/>
  <c r="CM106" i="27"/>
  <c r="BZ128" i="27"/>
  <c r="CD128" i="27" s="1"/>
  <c r="BX154" i="27"/>
  <c r="CK155" i="27"/>
  <c r="BZ191" i="27"/>
  <c r="CD191" i="27" s="1"/>
  <c r="BZ203" i="27"/>
  <c r="CD203" i="27" s="1"/>
  <c r="BZ178" i="27"/>
  <c r="CC178" i="27" s="1"/>
  <c r="DG225" i="27"/>
  <c r="CL99" i="27"/>
  <c r="CH212" i="27"/>
  <c r="CK210" i="27"/>
  <c r="BK220" i="27"/>
  <c r="BI163" i="27"/>
  <c r="CM75" i="27"/>
  <c r="BJ194" i="27"/>
  <c r="BL194" i="27" s="1"/>
  <c r="CZ194" i="27" s="1"/>
  <c r="BJ190" i="27"/>
  <c r="BL190" i="27" s="1"/>
  <c r="CZ190" i="27" s="1"/>
  <c r="BJ131" i="27"/>
  <c r="BL131" i="27" s="1"/>
  <c r="CZ131" i="27" s="1"/>
  <c r="BI46" i="27"/>
  <c r="BW225" i="27"/>
  <c r="BX194" i="27"/>
  <c r="CM44" i="27"/>
  <c r="BK186" i="27"/>
  <c r="DI127" i="27"/>
  <c r="DG163" i="27"/>
  <c r="BX186" i="27"/>
  <c r="BX171" i="27"/>
  <c r="CH202" i="27"/>
  <c r="BW199" i="27"/>
  <c r="BW183" i="27"/>
  <c r="CK169" i="27"/>
  <c r="BZ211" i="27"/>
  <c r="CC211" i="27" s="1"/>
  <c r="CK188" i="27"/>
  <c r="BI198" i="27"/>
  <c r="AH191" i="27"/>
  <c r="CM191" i="27" s="1"/>
  <c r="CC130" i="27"/>
  <c r="CM46" i="27"/>
  <c r="CK206" i="27"/>
  <c r="DI185" i="27"/>
  <c r="DI220" i="27"/>
  <c r="BJ171" i="27"/>
  <c r="BL171" i="27" s="1"/>
  <c r="CZ171" i="27" s="1"/>
  <c r="BZ193" i="27"/>
  <c r="CD193" i="27" s="1"/>
  <c r="AY150" i="27"/>
  <c r="CD27" i="27"/>
  <c r="CC16" i="27"/>
  <c r="BI4" i="27"/>
  <c r="CM30" i="27"/>
  <c r="DH145" i="27"/>
  <c r="DI171" i="27"/>
  <c r="BX187" i="27"/>
  <c r="CH165" i="27"/>
  <c r="DC197" i="27"/>
  <c r="BI191" i="27"/>
  <c r="DC181" i="27"/>
  <c r="DC200" i="27"/>
  <c r="BE225" i="27"/>
  <c r="CL118" i="27"/>
  <c r="CM104" i="27"/>
  <c r="CL100" i="27"/>
  <c r="CL66" i="27"/>
  <c r="CL65" i="27"/>
  <c r="CM50" i="27"/>
  <c r="CH192" i="27"/>
  <c r="BX164" i="27"/>
  <c r="CK218" i="27"/>
  <c r="BW164" i="27"/>
  <c r="BZ209" i="27"/>
  <c r="CD209" i="27" s="1"/>
  <c r="BZ195" i="27"/>
  <c r="CD195" i="27" s="1"/>
  <c r="DI189" i="27"/>
  <c r="DI181" i="27"/>
  <c r="BZ175" i="27"/>
  <c r="CD175" i="27" s="1"/>
  <c r="DI230" i="27"/>
  <c r="BI171" i="27"/>
  <c r="CL127" i="27"/>
  <c r="CM121" i="27"/>
  <c r="CL80" i="27"/>
  <c r="CM107" i="27"/>
  <c r="BI157" i="27"/>
  <c r="CL54" i="27"/>
  <c r="BY4" i="27"/>
  <c r="BK26" i="27"/>
  <c r="AA19" i="27"/>
  <c r="CK29" i="27"/>
  <c r="CM36" i="27"/>
  <c r="AX146" i="27"/>
  <c r="BX191" i="27"/>
  <c r="CH176" i="27"/>
  <c r="BX168" i="27"/>
  <c r="CK224" i="27"/>
  <c r="BW191" i="27"/>
  <c r="CK184" i="27"/>
  <c r="CK180" i="27"/>
  <c r="BW154" i="27"/>
  <c r="DC214" i="27"/>
  <c r="DI193" i="27"/>
  <c r="BZ179" i="27"/>
  <c r="BZ172" i="27"/>
  <c r="CC172" i="27" s="1"/>
  <c r="BX226" i="27"/>
  <c r="BZ208" i="27"/>
  <c r="CL122" i="27"/>
  <c r="BK190" i="27"/>
  <c r="BX163" i="27"/>
  <c r="BJ157" i="27"/>
  <c r="BL157" i="27" s="1"/>
  <c r="CZ157" i="27" s="1"/>
  <c r="BY96" i="27"/>
  <c r="CL82" i="27"/>
  <c r="CL81" i="27"/>
  <c r="CM54" i="27"/>
  <c r="CL42" i="27"/>
  <c r="CJ40" i="27"/>
  <c r="BZ170" i="27"/>
  <c r="CD170" i="27" s="1"/>
  <c r="BC84" i="27"/>
  <c r="AC4" i="27"/>
  <c r="CK34" i="27"/>
  <c r="DI101" i="27"/>
  <c r="CH228" i="27"/>
  <c r="CH222" i="27"/>
  <c r="DC219" i="27"/>
  <c r="CK202" i="27"/>
  <c r="DC166" i="27"/>
  <c r="BI164" i="27"/>
  <c r="CK159" i="27"/>
  <c r="DI213" i="27"/>
  <c r="BZ168" i="27"/>
  <c r="CD168" i="27" s="1"/>
  <c r="BI182" i="27"/>
  <c r="CM124" i="27"/>
  <c r="DC101" i="27"/>
  <c r="BJ60" i="27"/>
  <c r="BL60" i="27" s="1"/>
  <c r="CZ60" i="27" s="1"/>
  <c r="BJ52" i="27"/>
  <c r="BL52" i="27" s="1"/>
  <c r="CZ52" i="27" s="1"/>
  <c r="CL27" i="27"/>
  <c r="CM11" i="27"/>
  <c r="AZ87" i="27"/>
  <c r="BC87" i="27" s="1"/>
  <c r="CM4" i="27"/>
  <c r="BX215" i="27"/>
  <c r="BX201" i="27"/>
  <c r="CH184" i="27"/>
  <c r="BJ164" i="27"/>
  <c r="BL164" i="27" s="1"/>
  <c r="CZ164" i="27" s="1"/>
  <c r="BW215" i="27"/>
  <c r="BW201" i="27"/>
  <c r="BZ217" i="27"/>
  <c r="CD217" i="27" s="1"/>
  <c r="DI203" i="27"/>
  <c r="BC223" i="27"/>
  <c r="BK204" i="27"/>
  <c r="BK157" i="27"/>
  <c r="CM91" i="27"/>
  <c r="CH76" i="27"/>
  <c r="CM129" i="27"/>
  <c r="CM93" i="27"/>
  <c r="CL43" i="27"/>
  <c r="CM28" i="27"/>
  <c r="Z87" i="27"/>
  <c r="AA54" i="27"/>
  <c r="DC54" i="27" s="1"/>
  <c r="CD33" i="27"/>
  <c r="AD19" i="27"/>
  <c r="BN19" i="27" s="1"/>
  <c r="BR19" i="27" s="1"/>
  <c r="DI122" i="27"/>
  <c r="BJ5" i="27"/>
  <c r="BL5" i="27" s="1"/>
  <c r="CZ5" i="27" s="1"/>
  <c r="BX183" i="27"/>
  <c r="BW221" i="27"/>
  <c r="DC213" i="27"/>
  <c r="BZ201" i="27"/>
  <c r="CC201" i="27" s="1"/>
  <c r="DI166" i="27"/>
  <c r="CL83" i="27"/>
  <c r="CM82" i="27"/>
  <c r="CM96" i="27"/>
  <c r="BK44" i="27"/>
  <c r="CM33" i="27"/>
  <c r="DG127" i="27"/>
  <c r="Z19" i="27"/>
  <c r="CD23" i="27"/>
  <c r="BK19" i="27"/>
  <c r="CJ42" i="27"/>
  <c r="CM5" i="27"/>
  <c r="CJ100" i="27"/>
  <c r="CM53" i="27"/>
  <c r="CJ62" i="27"/>
  <c r="DI158" i="27"/>
  <c r="O148" i="27"/>
  <c r="S141" i="27"/>
  <c r="CJ53" i="27"/>
  <c r="BW146" i="27"/>
  <c r="CM32" i="27"/>
  <c r="CC50" i="27"/>
  <c r="AL141" i="27"/>
  <c r="CC81" i="27"/>
  <c r="CM40" i="27"/>
  <c r="CT146" i="27"/>
  <c r="BZ228" i="27"/>
  <c r="CC228" i="27" s="1"/>
  <c r="DC228" i="27"/>
  <c r="CD54" i="27"/>
  <c r="CC54" i="27"/>
  <c r="CC20" i="27"/>
  <c r="CD20" i="27"/>
  <c r="BX203" i="27"/>
  <c r="CJ192" i="27"/>
  <c r="BX156" i="27"/>
  <c r="DI211" i="27"/>
  <c r="CP144" i="27"/>
  <c r="AU141" i="27"/>
  <c r="CI202" i="27"/>
  <c r="DI179" i="27"/>
  <c r="BK163" i="27"/>
  <c r="BJ153" i="27"/>
  <c r="BL153" i="27" s="1"/>
  <c r="CZ153" i="27" s="1"/>
  <c r="CG146" i="27"/>
  <c r="BJ214" i="27"/>
  <c r="BL214" i="27" s="1"/>
  <c r="CZ214" i="27" s="1"/>
  <c r="BW170" i="27"/>
  <c r="CM120" i="27"/>
  <c r="CJ94" i="27"/>
  <c r="CJ64" i="27"/>
  <c r="CJ49" i="27"/>
  <c r="BW147" i="27"/>
  <c r="CJ39" i="27"/>
  <c r="BW181" i="27"/>
  <c r="CD87" i="27"/>
  <c r="CJ86" i="27"/>
  <c r="BW144" i="27"/>
  <c r="BI118" i="27"/>
  <c r="AA117" i="27"/>
  <c r="DC117" i="27" s="1"/>
  <c r="CM23" i="27"/>
  <c r="BD92" i="27"/>
  <c r="CY92" i="27" s="1"/>
  <c r="BJ4" i="27"/>
  <c r="BL4" i="27" s="1"/>
  <c r="CZ4" i="27" s="1"/>
  <c r="BE130" i="27"/>
  <c r="BE92" i="27"/>
  <c r="CM89" i="27"/>
  <c r="CM83" i="27"/>
  <c r="CM61" i="27"/>
  <c r="BI60" i="27"/>
  <c r="CM43" i="27"/>
  <c r="CD16" i="27"/>
  <c r="BF227" i="27"/>
  <c r="BK227" i="27" s="1"/>
  <c r="AC227" i="27"/>
  <c r="BM227" i="27" s="1"/>
  <c r="BQ227" i="27" s="1"/>
  <c r="AZ172" i="27"/>
  <c r="BD172" i="27" s="1"/>
  <c r="AC172" i="27"/>
  <c r="AG172" i="27" s="1"/>
  <c r="CQ172" i="27" s="1"/>
  <c r="BF172" i="27"/>
  <c r="BK172" i="27" s="1"/>
  <c r="DI161" i="27"/>
  <c r="CJ228" i="27"/>
  <c r="BW222" i="27"/>
  <c r="CT147" i="27"/>
  <c r="BI174" i="27"/>
  <c r="BJ161" i="27"/>
  <c r="BL161" i="27" s="1"/>
  <c r="CZ161" i="27" s="1"/>
  <c r="CI83" i="27"/>
  <c r="CI80" i="27"/>
  <c r="CE147" i="27"/>
  <c r="BX217" i="27"/>
  <c r="BI194" i="27"/>
  <c r="CI64" i="27"/>
  <c r="CI62" i="27"/>
  <c r="BJ58" i="27"/>
  <c r="BL58" i="27" s="1"/>
  <c r="CZ58" i="27" s="1"/>
  <c r="AA97" i="27"/>
  <c r="DC97" i="27" s="1"/>
  <c r="CM97" i="27"/>
  <c r="BY89" i="27"/>
  <c r="BK58" i="27"/>
  <c r="CM38" i="27"/>
  <c r="CC27" i="27"/>
  <c r="CM19" i="27"/>
  <c r="CM127" i="27"/>
  <c r="BF231" i="27"/>
  <c r="BK231" i="27" s="1"/>
  <c r="AC231" i="27"/>
  <c r="AH231" i="27" s="1"/>
  <c r="AB227" i="27"/>
  <c r="BF95" i="27"/>
  <c r="BK95" i="27" s="1"/>
  <c r="AC95" i="27"/>
  <c r="BM95" i="27" s="1"/>
  <c r="BY162" i="27"/>
  <c r="BY150" i="27" s="1"/>
  <c r="AC20" i="27"/>
  <c r="BM20" i="27" s="1"/>
  <c r="BF20" i="27"/>
  <c r="BZ19" i="27"/>
  <c r="BZ145" i="27" s="1"/>
  <c r="AZ11" i="27"/>
  <c r="BD11" i="27" s="1"/>
  <c r="BF11" i="27"/>
  <c r="BY11" i="27"/>
  <c r="CB11" i="27" s="1"/>
  <c r="AC11" i="27"/>
  <c r="CK11" i="27" s="1"/>
  <c r="AZ50" i="27"/>
  <c r="BE50" i="27" s="1"/>
  <c r="AC50" i="27"/>
  <c r="CK50" i="27" s="1"/>
  <c r="DI208" i="27"/>
  <c r="AB229" i="27"/>
  <c r="BX177" i="27"/>
  <c r="BW176" i="27"/>
  <c r="W150" i="27"/>
  <c r="DI195" i="27"/>
  <c r="CP147" i="27"/>
  <c r="CP148" i="27"/>
  <c r="BI208" i="27"/>
  <c r="DG203" i="27"/>
  <c r="CJ83" i="27"/>
  <c r="AX147" i="27"/>
  <c r="AX144" i="27"/>
  <c r="BD219" i="27"/>
  <c r="CV219" i="27" s="1"/>
  <c r="DI201" i="27"/>
  <c r="CJ61" i="27"/>
  <c r="BW148" i="27"/>
  <c r="CJ38" i="27"/>
  <c r="BW143" i="27"/>
  <c r="AX145" i="27"/>
  <c r="BJ174" i="27"/>
  <c r="BL174" i="27" s="1"/>
  <c r="CZ174" i="27" s="1"/>
  <c r="CD91" i="27"/>
  <c r="CL89" i="27"/>
  <c r="CJ76" i="27"/>
  <c r="CM128" i="27"/>
  <c r="BJ30" i="27"/>
  <c r="BL30" i="27" s="1"/>
  <c r="CZ30" i="27" s="1"/>
  <c r="BJ6" i="27"/>
  <c r="BL6" i="27" s="1"/>
  <c r="CZ6" i="27" s="1"/>
  <c r="BE84" i="27"/>
  <c r="BJ44" i="27"/>
  <c r="BL44" i="27" s="1"/>
  <c r="CZ44" i="27" s="1"/>
  <c r="CH38" i="27"/>
  <c r="CM42" i="27"/>
  <c r="BK105" i="27"/>
  <c r="AA100" i="27"/>
  <c r="DC100" i="27" s="1"/>
  <c r="CM65" i="27"/>
  <c r="BI26" i="27"/>
  <c r="BK5" i="27"/>
  <c r="CJ55" i="27"/>
  <c r="BI105" i="27"/>
  <c r="AZ199" i="27"/>
  <c r="BD199" i="27" s="1"/>
  <c r="CW199" i="27" s="1"/>
  <c r="AC199" i="27"/>
  <c r="AG199" i="27" s="1"/>
  <c r="CL199" i="27" s="1"/>
  <c r="BF199" i="27"/>
  <c r="AZ104" i="27"/>
  <c r="BE104" i="27" s="1"/>
  <c r="AC104" i="27"/>
  <c r="CK104" i="27" s="1"/>
  <c r="AZ59" i="27"/>
  <c r="BE59" i="27" s="1"/>
  <c r="AC59" i="27"/>
  <c r="CK59" i="27" s="1"/>
  <c r="BA128" i="27"/>
  <c r="BD128" i="27" s="1"/>
  <c r="BG128" i="27"/>
  <c r="AZ33" i="27"/>
  <c r="BD33" i="27" s="1"/>
  <c r="CY33" i="27" s="1"/>
  <c r="AC33" i="27"/>
  <c r="CK33" i="27" s="1"/>
  <c r="BY59" i="27"/>
  <c r="BT150" i="27"/>
  <c r="BZ231" i="27"/>
  <c r="CD231" i="27" s="1"/>
  <c r="CT143" i="27"/>
  <c r="CT144" i="27"/>
  <c r="CI210" i="27"/>
  <c r="BJ167" i="27"/>
  <c r="BL167" i="27" s="1"/>
  <c r="CZ167" i="27" s="1"/>
  <c r="CI103" i="27"/>
  <c r="CI98" i="27"/>
  <c r="BZ226" i="27"/>
  <c r="CC226" i="27" s="1"/>
  <c r="DG217" i="27"/>
  <c r="DG193" i="27"/>
  <c r="CH103" i="27"/>
  <c r="CH10" i="27"/>
  <c r="DI198" i="27"/>
  <c r="CI100" i="27"/>
  <c r="CI97" i="27"/>
  <c r="CD82" i="27"/>
  <c r="CM64" i="27"/>
  <c r="CM49" i="27"/>
  <c r="BJ46" i="27"/>
  <c r="BL46" i="27" s="1"/>
  <c r="CZ46" i="27" s="1"/>
  <c r="BE107" i="27"/>
  <c r="BI52" i="27"/>
  <c r="CD50" i="27"/>
  <c r="CD24" i="27"/>
  <c r="BI5" i="27"/>
  <c r="AZ54" i="27"/>
  <c r="BD54" i="27" s="1"/>
  <c r="AC54" i="27"/>
  <c r="CK54" i="27" s="1"/>
  <c r="CD102" i="27"/>
  <c r="CC102" i="27"/>
  <c r="DC53" i="27"/>
  <c r="CD124" i="27"/>
  <c r="CC124" i="27"/>
  <c r="CD49" i="27"/>
  <c r="CC49" i="27"/>
  <c r="CD43" i="27"/>
  <c r="CC43" i="27"/>
  <c r="CD97" i="27"/>
  <c r="CC97" i="27"/>
  <c r="DC61" i="27"/>
  <c r="BZ184" i="27"/>
  <c r="CD184" i="27" s="1"/>
  <c r="DG184" i="27"/>
  <c r="V150" i="27"/>
  <c r="V149" i="27"/>
  <c r="CK204" i="27"/>
  <c r="CJ204" i="27"/>
  <c r="CI204" i="27"/>
  <c r="CH204" i="27"/>
  <c r="BE198" i="27"/>
  <c r="BD198" i="27"/>
  <c r="BC198" i="27"/>
  <c r="CH209" i="27"/>
  <c r="CK209" i="27"/>
  <c r="CJ209" i="27"/>
  <c r="CI209" i="27"/>
  <c r="AF204" i="27"/>
  <c r="BM204" i="27"/>
  <c r="AH204" i="27"/>
  <c r="DE204" i="27" s="1"/>
  <c r="AG204" i="27"/>
  <c r="CL204" i="27" s="1"/>
  <c r="CH201" i="27"/>
  <c r="CK201" i="27"/>
  <c r="CJ201" i="27"/>
  <c r="CI201" i="27"/>
  <c r="DI200" i="27"/>
  <c r="AZ196" i="27"/>
  <c r="Z196" i="27"/>
  <c r="AC196" i="27"/>
  <c r="BF196" i="27"/>
  <c r="AB196" i="27"/>
  <c r="AF186" i="27"/>
  <c r="BM186" i="27"/>
  <c r="AH186" i="27"/>
  <c r="DE186" i="27" s="1"/>
  <c r="AG186" i="27"/>
  <c r="CL186" i="27" s="1"/>
  <c r="BX185" i="27"/>
  <c r="BW184" i="27"/>
  <c r="CH183" i="27"/>
  <c r="CK183" i="27"/>
  <c r="CJ183" i="27"/>
  <c r="CI183" i="27"/>
  <c r="AF178" i="27"/>
  <c r="BM178" i="27"/>
  <c r="AH178" i="27"/>
  <c r="DE178" i="27" s="1"/>
  <c r="AG178" i="27"/>
  <c r="CL178" i="27" s="1"/>
  <c r="CH175" i="27"/>
  <c r="CK175" i="27"/>
  <c r="CJ175" i="27"/>
  <c r="CI175" i="27"/>
  <c r="AZ169" i="27"/>
  <c r="Z169" i="27"/>
  <c r="AC169" i="27"/>
  <c r="BF169" i="27"/>
  <c r="AB169" i="27"/>
  <c r="AF157" i="27"/>
  <c r="BM157" i="27"/>
  <c r="AH157" i="27"/>
  <c r="DE157" i="27" s="1"/>
  <c r="AG157" i="27"/>
  <c r="CL157" i="27" s="1"/>
  <c r="BC224" i="27"/>
  <c r="BE224" i="27"/>
  <c r="BD224" i="27"/>
  <c r="BC209" i="27"/>
  <c r="BE209" i="27"/>
  <c r="BD209" i="27"/>
  <c r="BW207" i="27"/>
  <c r="BM203" i="27"/>
  <c r="AH203" i="27"/>
  <c r="CM203" i="27" s="1"/>
  <c r="AG203" i="27"/>
  <c r="CL203" i="27" s="1"/>
  <c r="AF203" i="27"/>
  <c r="BJ198" i="27"/>
  <c r="BL198" i="27" s="1"/>
  <c r="CZ198" i="27" s="1"/>
  <c r="DG179" i="27"/>
  <c r="AG175" i="27"/>
  <c r="CL175" i="27" s="1"/>
  <c r="AF175" i="27"/>
  <c r="BM175" i="27"/>
  <c r="AH175" i="27"/>
  <c r="DG172" i="27"/>
  <c r="AG168" i="27"/>
  <c r="CL168" i="27" s="1"/>
  <c r="AF168" i="27"/>
  <c r="BM168" i="27"/>
  <c r="AH168" i="27"/>
  <c r="AG154" i="27"/>
  <c r="AF154" i="27"/>
  <c r="BM154" i="27"/>
  <c r="AH154" i="27"/>
  <c r="CI124" i="27"/>
  <c r="CH124" i="27"/>
  <c r="CJ124" i="27"/>
  <c r="CI59" i="27"/>
  <c r="CH59" i="27"/>
  <c r="CJ59" i="27"/>
  <c r="CI54" i="27"/>
  <c r="CH54" i="27"/>
  <c r="CJ54" i="27"/>
  <c r="CI50" i="27"/>
  <c r="CH50" i="27"/>
  <c r="CJ50" i="27"/>
  <c r="CD39" i="27"/>
  <c r="CC39" i="27"/>
  <c r="AY147" i="27"/>
  <c r="AY148" i="27"/>
  <c r="CI28" i="27"/>
  <c r="CH28" i="27"/>
  <c r="CJ28" i="27"/>
  <c r="CI11" i="27"/>
  <c r="CH11" i="27"/>
  <c r="CJ11" i="27"/>
  <c r="CU145" i="27"/>
  <c r="CU143" i="27"/>
  <c r="CU146" i="27"/>
  <c r="CU144" i="27"/>
  <c r="AY145" i="27"/>
  <c r="AY143" i="27"/>
  <c r="AY146" i="27"/>
  <c r="AY144" i="27"/>
  <c r="BJ220" i="27"/>
  <c r="BL220" i="27" s="1"/>
  <c r="CZ220" i="27" s="1"/>
  <c r="BK205" i="27"/>
  <c r="BJ205" i="27"/>
  <c r="BL205" i="27" s="1"/>
  <c r="CZ205" i="27" s="1"/>
  <c r="BI205" i="27"/>
  <c r="BE197" i="27"/>
  <c r="BD197" i="27"/>
  <c r="BC197" i="27"/>
  <c r="BI193" i="27"/>
  <c r="BK193" i="27"/>
  <c r="BJ193" i="27"/>
  <c r="BL193" i="27" s="1"/>
  <c r="CZ193" i="27" s="1"/>
  <c r="BM189" i="27"/>
  <c r="AH189" i="27"/>
  <c r="CM189" i="27" s="1"/>
  <c r="AG189" i="27"/>
  <c r="CL189" i="27" s="1"/>
  <c r="AF189" i="27"/>
  <c r="BI185" i="27"/>
  <c r="BK185" i="27"/>
  <c r="BJ185" i="27"/>
  <c r="BL185" i="27" s="1"/>
  <c r="CZ185" i="27" s="1"/>
  <c r="BE170" i="27"/>
  <c r="BD170" i="27"/>
  <c r="BC170" i="27"/>
  <c r="BE160" i="27"/>
  <c r="BD160" i="27"/>
  <c r="BC160" i="27"/>
  <c r="BI156" i="27"/>
  <c r="BK156" i="27"/>
  <c r="BJ156" i="27"/>
  <c r="BL156" i="27" s="1"/>
  <c r="CZ156" i="27" s="1"/>
  <c r="CC131" i="27"/>
  <c r="CD131" i="27"/>
  <c r="CD120" i="27"/>
  <c r="CC120" i="27"/>
  <c r="CD107" i="27"/>
  <c r="CC107" i="27"/>
  <c r="CJ92" i="27"/>
  <c r="CI92" i="27"/>
  <c r="CH92" i="27"/>
  <c r="CK92" i="27"/>
  <c r="CJ84" i="27"/>
  <c r="CI84" i="27"/>
  <c r="CH84" i="27"/>
  <c r="BG75" i="27"/>
  <c r="BA75" i="27"/>
  <c r="BE75" i="27" s="1"/>
  <c r="AD75" i="27"/>
  <c r="BN75" i="27" s="1"/>
  <c r="X148" i="27"/>
  <c r="CP146" i="27"/>
  <c r="X143" i="27"/>
  <c r="O143" i="27"/>
  <c r="BD223" i="27"/>
  <c r="CK216" i="27"/>
  <c r="BO216" i="27"/>
  <c r="BK211" i="27"/>
  <c r="BJ211" i="27"/>
  <c r="BL211" i="27" s="1"/>
  <c r="CZ211" i="27" s="1"/>
  <c r="BI211" i="27"/>
  <c r="CC200" i="27"/>
  <c r="CD200" i="27"/>
  <c r="BK195" i="27"/>
  <c r="BJ195" i="27"/>
  <c r="BL195" i="27" s="1"/>
  <c r="CZ195" i="27" s="1"/>
  <c r="BI195" i="27"/>
  <c r="BW189" i="27"/>
  <c r="AG187" i="27"/>
  <c r="CL187" i="27" s="1"/>
  <c r="AF187" i="27"/>
  <c r="BM187" i="27"/>
  <c r="AH187" i="27"/>
  <c r="BJ182" i="27"/>
  <c r="BL182" i="27" s="1"/>
  <c r="CZ182" i="27" s="1"/>
  <c r="BI181" i="27"/>
  <c r="BK181" i="27"/>
  <c r="BJ181" i="27"/>
  <c r="BL181" i="27" s="1"/>
  <c r="CZ181" i="27" s="1"/>
  <c r="BM177" i="27"/>
  <c r="AH177" i="27"/>
  <c r="CM177" i="27" s="1"/>
  <c r="AG177" i="27"/>
  <c r="CL177" i="27" s="1"/>
  <c r="AF177" i="27"/>
  <c r="BW160" i="27"/>
  <c r="AG158" i="27"/>
  <c r="CL158" i="27" s="1"/>
  <c r="AF158" i="27"/>
  <c r="BM158" i="27"/>
  <c r="AH158" i="27"/>
  <c r="BA132" i="27"/>
  <c r="BE132" i="27" s="1"/>
  <c r="AD132" i="27"/>
  <c r="BN132" i="27" s="1"/>
  <c r="BG132" i="27"/>
  <c r="BJ132" i="27" s="1"/>
  <c r="BL132" i="27" s="1"/>
  <c r="CZ132" i="27" s="1"/>
  <c r="AB132" i="27"/>
  <c r="BE118" i="27"/>
  <c r="BD118" i="27"/>
  <c r="BC118" i="27"/>
  <c r="CJ105" i="27"/>
  <c r="CI105" i="27"/>
  <c r="CH105" i="27"/>
  <c r="CD101" i="27"/>
  <c r="CC101" i="27"/>
  <c r="AD96" i="27"/>
  <c r="BN96" i="27" s="1"/>
  <c r="BG96" i="27"/>
  <c r="BA96" i="27"/>
  <c r="AC94" i="27"/>
  <c r="BF94" i="27"/>
  <c r="AB94" i="27"/>
  <c r="AZ94" i="27"/>
  <c r="Z94" i="27"/>
  <c r="AC65" i="27"/>
  <c r="CK65" i="27" s="1"/>
  <c r="CN65" i="27" s="1"/>
  <c r="BF65" i="27"/>
  <c r="AB65" i="27"/>
  <c r="AZ65" i="27"/>
  <c r="Z65" i="27"/>
  <c r="BE60" i="27"/>
  <c r="BD60" i="27"/>
  <c r="BC60" i="27"/>
  <c r="BE58" i="27"/>
  <c r="BE52" i="27"/>
  <c r="BD52" i="27"/>
  <c r="BC52" i="27"/>
  <c r="AC42" i="27"/>
  <c r="BF42" i="27"/>
  <c r="AB42" i="27"/>
  <c r="AZ42" i="27"/>
  <c r="Z42" i="27"/>
  <c r="CA148" i="27"/>
  <c r="CA147" i="27"/>
  <c r="AC38" i="27"/>
  <c r="BF38" i="27"/>
  <c r="AB38" i="27"/>
  <c r="AZ38" i="27"/>
  <c r="Z38" i="27"/>
  <c r="CD29" i="27"/>
  <c r="CC29" i="27"/>
  <c r="BE26" i="27"/>
  <c r="BD26" i="27"/>
  <c r="BC26" i="27"/>
  <c r="CJ5" i="27"/>
  <c r="CI5" i="27"/>
  <c r="CH5" i="27"/>
  <c r="BD4" i="27"/>
  <c r="EM135" i="27"/>
  <c r="EM137" i="27" s="1"/>
  <c r="EM133" i="27"/>
  <c r="CF146" i="27"/>
  <c r="CF144" i="27"/>
  <c r="CF145" i="27"/>
  <c r="CF143" i="27"/>
  <c r="CL3" i="27"/>
  <c r="AF230" i="27"/>
  <c r="BM230" i="27"/>
  <c r="AH230" i="27"/>
  <c r="AG230" i="27"/>
  <c r="CL230" i="27" s="1"/>
  <c r="BJ230" i="27"/>
  <c r="BL230" i="27" s="1"/>
  <c r="CZ230" i="27" s="1"/>
  <c r="BI230" i="27"/>
  <c r="BK230" i="27"/>
  <c r="BC221" i="27"/>
  <c r="BE221" i="27"/>
  <c r="BD221" i="27"/>
  <c r="BJ208" i="27"/>
  <c r="BL208" i="27" s="1"/>
  <c r="CZ208" i="27" s="1"/>
  <c r="BI207" i="27"/>
  <c r="BK207" i="27"/>
  <c r="BJ207" i="27"/>
  <c r="BL207" i="27" s="1"/>
  <c r="CZ207" i="27" s="1"/>
  <c r="BC183" i="27"/>
  <c r="BE183" i="27"/>
  <c r="BD183" i="27"/>
  <c r="AG179" i="27"/>
  <c r="AF179" i="27"/>
  <c r="BM179" i="27"/>
  <c r="AH179" i="27"/>
  <c r="BZ177" i="27"/>
  <c r="CD177" i="27" s="1"/>
  <c r="BM166" i="27"/>
  <c r="AH166" i="27"/>
  <c r="CM166" i="27" s="1"/>
  <c r="AG166" i="27"/>
  <c r="CL166" i="27" s="1"/>
  <c r="AF166" i="27"/>
  <c r="CC164" i="27"/>
  <c r="DG158" i="27"/>
  <c r="DI125" i="27"/>
  <c r="DG125" i="27"/>
  <c r="CH117" i="27"/>
  <c r="CJ117" i="27"/>
  <c r="CI117" i="27"/>
  <c r="DI98" i="27"/>
  <c r="DG98" i="27"/>
  <c r="AA96" i="27"/>
  <c r="DC96" i="27" s="1"/>
  <c r="CC95" i="27"/>
  <c r="CD95" i="27"/>
  <c r="AZ93" i="27"/>
  <c r="Z93" i="27"/>
  <c r="BY93" i="27"/>
  <c r="CB93" i="27" s="1"/>
  <c r="AC93" i="27"/>
  <c r="CK93" i="27" s="1"/>
  <c r="BF93" i="27"/>
  <c r="AB93" i="27"/>
  <c r="AZ86" i="27"/>
  <c r="Z86" i="27"/>
  <c r="AC86" i="27"/>
  <c r="BF86" i="27"/>
  <c r="AB86" i="27"/>
  <c r="CC83" i="27"/>
  <c r="CD83" i="27"/>
  <c r="CH82" i="27"/>
  <c r="CJ82" i="27"/>
  <c r="CI82" i="27"/>
  <c r="BA78" i="27"/>
  <c r="AD78" i="27"/>
  <c r="BN78" i="27" s="1"/>
  <c r="BG78" i="27"/>
  <c r="CI43" i="27"/>
  <c r="DH147" i="27"/>
  <c r="DH148" i="27"/>
  <c r="AZ28" i="27"/>
  <c r="Z28" i="27"/>
  <c r="BY28" i="27"/>
  <c r="CB28" i="27" s="1"/>
  <c r="AC28" i="27"/>
  <c r="BF28" i="27"/>
  <c r="AB28" i="27"/>
  <c r="CH27" i="27"/>
  <c r="CK27" i="27"/>
  <c r="CJ27" i="27"/>
  <c r="CI27" i="27"/>
  <c r="CC26" i="27"/>
  <c r="CD26" i="27"/>
  <c r="BC24" i="27"/>
  <c r="BE24" i="27"/>
  <c r="BD24" i="27"/>
  <c r="DC11" i="27"/>
  <c r="CI130" i="27"/>
  <c r="BI125" i="27"/>
  <c r="BK125" i="27"/>
  <c r="BJ125" i="27"/>
  <c r="BL125" i="27" s="1"/>
  <c r="CZ125" i="27" s="1"/>
  <c r="BM122" i="27"/>
  <c r="BP122" i="27" s="1"/>
  <c r="AH122" i="27"/>
  <c r="DE122" i="27" s="1"/>
  <c r="AG122" i="27"/>
  <c r="AF122" i="27"/>
  <c r="BC99" i="27"/>
  <c r="AA93" i="27"/>
  <c r="DC93" i="27" s="1"/>
  <c r="CC91" i="27"/>
  <c r="BZ78" i="27"/>
  <c r="CD78" i="27" s="1"/>
  <c r="DC27" i="27"/>
  <c r="AF23" i="27"/>
  <c r="BR27" i="27"/>
  <c r="BQ27" i="27"/>
  <c r="BK6" i="27"/>
  <c r="CD117" i="27"/>
  <c r="CC117" i="27"/>
  <c r="BD103" i="27"/>
  <c r="BO102" i="27"/>
  <c r="CM102" i="27"/>
  <c r="BM98" i="27"/>
  <c r="AH98" i="27"/>
  <c r="DE98" i="27" s="1"/>
  <c r="AG98" i="27"/>
  <c r="AF98" i="27"/>
  <c r="CC87" i="27"/>
  <c r="CM80" i="27"/>
  <c r="BO80" i="27"/>
  <c r="BY65" i="27"/>
  <c r="CB65" i="27" s="1"/>
  <c r="BE55" i="27"/>
  <c r="BD55" i="27"/>
  <c r="BC55" i="27"/>
  <c r="AA42" i="27"/>
  <c r="DC32" i="27"/>
  <c r="AF83" i="27"/>
  <c r="BM83" i="27"/>
  <c r="BP83" i="27" s="1"/>
  <c r="AH83" i="27"/>
  <c r="DE83" i="27" s="1"/>
  <c r="AG83" i="27"/>
  <c r="BJ83" i="27"/>
  <c r="BL83" i="27" s="1"/>
  <c r="CZ83" i="27" s="1"/>
  <c r="BI83" i="27"/>
  <c r="BK83" i="27"/>
  <c r="CM55" i="27"/>
  <c r="BO55" i="27"/>
  <c r="BM51" i="27"/>
  <c r="AH51" i="27"/>
  <c r="DE51" i="27" s="1"/>
  <c r="AG51" i="27"/>
  <c r="AF51" i="27"/>
  <c r="CD130" i="27"/>
  <c r="CM126" i="27"/>
  <c r="BJ118" i="27"/>
  <c r="BL118" i="27" s="1"/>
  <c r="CZ118" i="27" s="1"/>
  <c r="BC107" i="27"/>
  <c r="AH99" i="27"/>
  <c r="DE99" i="27" s="1"/>
  <c r="BE88" i="27"/>
  <c r="BD88" i="27"/>
  <c r="BC88" i="27"/>
  <c r="AA86" i="27"/>
  <c r="BK46" i="27"/>
  <c r="AA38" i="27"/>
  <c r="BK30" i="27"/>
  <c r="BE29" i="27"/>
  <c r="BD29" i="27"/>
  <c r="BC29" i="27"/>
  <c r="BK10" i="27"/>
  <c r="DH144" i="27"/>
  <c r="AF24" i="27"/>
  <c r="AF16" i="27"/>
  <c r="BK131" i="27"/>
  <c r="BI119" i="27"/>
  <c r="BK119" i="27"/>
  <c r="BJ119" i="27"/>
  <c r="BL119" i="27" s="1"/>
  <c r="CZ119" i="27" s="1"/>
  <c r="BI101" i="27"/>
  <c r="BK101" i="27"/>
  <c r="BJ101" i="27"/>
  <c r="BL101" i="27" s="1"/>
  <c r="CZ101" i="27" s="1"/>
  <c r="CD100" i="27"/>
  <c r="CC100" i="27"/>
  <c r="AA94" i="27"/>
  <c r="DC94" i="27" s="1"/>
  <c r="CI89" i="27"/>
  <c r="CJ203" i="27"/>
  <c r="CI203" i="27"/>
  <c r="CH203" i="27"/>
  <c r="CK203" i="27"/>
  <c r="BZ188" i="27"/>
  <c r="CD188" i="27" s="1"/>
  <c r="DG188" i="27"/>
  <c r="BZ165" i="27"/>
  <c r="CD165" i="27" s="1"/>
  <c r="DG165" i="27"/>
  <c r="CK230" i="27"/>
  <c r="CJ230" i="27"/>
  <c r="CI230" i="27"/>
  <c r="CH230" i="27"/>
  <c r="U150" i="27"/>
  <c r="U149" i="27"/>
  <c r="DI190" i="27"/>
  <c r="DI178" i="27"/>
  <c r="CJ219" i="27"/>
  <c r="CI219" i="27"/>
  <c r="CH219" i="27"/>
  <c r="CK219" i="27"/>
  <c r="BZ218" i="27"/>
  <c r="DG218" i="27"/>
  <c r="CJ213" i="27"/>
  <c r="CI213" i="27"/>
  <c r="CH213" i="27"/>
  <c r="CK213" i="27"/>
  <c r="BZ202" i="27"/>
  <c r="CD202" i="27" s="1"/>
  <c r="DG202" i="27"/>
  <c r="CH196" i="27"/>
  <c r="BX179" i="27"/>
  <c r="BX172" i="27"/>
  <c r="CJ170" i="27"/>
  <c r="CI170" i="27"/>
  <c r="CH170" i="27"/>
  <c r="CK170" i="27"/>
  <c r="BX158" i="27"/>
  <c r="BE214" i="27"/>
  <c r="BD214" i="27"/>
  <c r="BC214" i="27"/>
  <c r="BE208" i="27"/>
  <c r="BD208" i="27"/>
  <c r="BC208" i="27"/>
  <c r="BE204" i="27"/>
  <c r="BD204" i="27"/>
  <c r="BC204" i="27"/>
  <c r="BE194" i="27"/>
  <c r="BD194" i="27"/>
  <c r="BC194" i="27"/>
  <c r="CK192" i="27"/>
  <c r="BW187" i="27"/>
  <c r="BW179" i="27"/>
  <c r="DC173" i="27"/>
  <c r="CK171" i="27"/>
  <c r="CJ171" i="27"/>
  <c r="CI171" i="27"/>
  <c r="CH171" i="27"/>
  <c r="CK167" i="27"/>
  <c r="CJ167" i="27"/>
  <c r="CI167" i="27"/>
  <c r="CH167" i="27"/>
  <c r="CK161" i="27"/>
  <c r="CJ161" i="27"/>
  <c r="CI161" i="27"/>
  <c r="CH161" i="27"/>
  <c r="CK157" i="27"/>
  <c r="CJ157" i="27"/>
  <c r="CI157" i="27"/>
  <c r="CH157" i="27"/>
  <c r="CK153" i="27"/>
  <c r="CJ153" i="27"/>
  <c r="CI153" i="27"/>
  <c r="CH153" i="27"/>
  <c r="P150" i="27"/>
  <c r="P149" i="27"/>
  <c r="BA229" i="27"/>
  <c r="AD229" i="27"/>
  <c r="BN229" i="27" s="1"/>
  <c r="BG229" i="27"/>
  <c r="BZ221" i="27"/>
  <c r="AF220" i="27"/>
  <c r="BM220" i="27"/>
  <c r="AH220" i="27"/>
  <c r="DE220" i="27" s="1"/>
  <c r="AG220" i="27"/>
  <c r="BX219" i="27"/>
  <c r="BZ215" i="27"/>
  <c r="CD215" i="27" s="1"/>
  <c r="AZ212" i="27"/>
  <c r="Z212" i="27"/>
  <c r="AC212" i="27"/>
  <c r="BF212" i="27"/>
  <c r="AB212" i="27"/>
  <c r="DI212" i="27" s="1"/>
  <c r="CH206" i="27"/>
  <c r="AZ206" i="27"/>
  <c r="Z206" i="27"/>
  <c r="AC206" i="27"/>
  <c r="BF206" i="27"/>
  <c r="AB206" i="27"/>
  <c r="DI206" i="27" s="1"/>
  <c r="CH199" i="27"/>
  <c r="CK199" i="27"/>
  <c r="CJ199" i="27"/>
  <c r="CI199" i="27"/>
  <c r="AF198" i="27"/>
  <c r="BM198" i="27"/>
  <c r="AH198" i="27"/>
  <c r="DE198" i="27" s="1"/>
  <c r="AG198" i="27"/>
  <c r="CL198" i="27" s="1"/>
  <c r="BX197" i="27"/>
  <c r="BW196" i="27"/>
  <c r="CH195" i="27"/>
  <c r="CK195" i="27"/>
  <c r="CJ195" i="27"/>
  <c r="CI195" i="27"/>
  <c r="CD190" i="27"/>
  <c r="AZ188" i="27"/>
  <c r="Z188" i="27"/>
  <c r="AC188" i="27"/>
  <c r="BF188" i="27"/>
  <c r="AB188" i="27"/>
  <c r="DI188" i="27" s="1"/>
  <c r="BZ183" i="27"/>
  <c r="CD183" i="27" s="1"/>
  <c r="AZ180" i="27"/>
  <c r="Z180" i="27"/>
  <c r="AC180" i="27"/>
  <c r="BF180" i="27"/>
  <c r="AB180" i="27"/>
  <c r="DI180" i="27" s="1"/>
  <c r="Z173" i="27"/>
  <c r="AZ173" i="27"/>
  <c r="AC173" i="27"/>
  <c r="BF173" i="27"/>
  <c r="AF171" i="27"/>
  <c r="BM171" i="27"/>
  <c r="AH171" i="27"/>
  <c r="DE171" i="27" s="1"/>
  <c r="AG171" i="27"/>
  <c r="CL171" i="27" s="1"/>
  <c r="BX170" i="27"/>
  <c r="CH168" i="27"/>
  <c r="CK168" i="27"/>
  <c r="CJ168" i="27"/>
  <c r="CI168" i="27"/>
  <c r="AZ162" i="27"/>
  <c r="Z162" i="27"/>
  <c r="AC162" i="27"/>
  <c r="BF162" i="27"/>
  <c r="AB162" i="27"/>
  <c r="DI160" i="27"/>
  <c r="AZ159" i="27"/>
  <c r="Z159" i="27"/>
  <c r="AC159" i="27"/>
  <c r="BF159" i="27"/>
  <c r="AB159" i="27"/>
  <c r="DI159" i="27" s="1"/>
  <c r="CH154" i="27"/>
  <c r="CK154" i="27"/>
  <c r="CJ154" i="27"/>
  <c r="CI154" i="27"/>
  <c r="CT150" i="27"/>
  <c r="CT149" i="27"/>
  <c r="AX150" i="27"/>
  <c r="AX149" i="27"/>
  <c r="CJ131" i="27"/>
  <c r="CI131" i="27"/>
  <c r="CH131" i="27"/>
  <c r="BK217" i="27"/>
  <c r="BJ217" i="27"/>
  <c r="BL217" i="27" s="1"/>
  <c r="CZ217" i="27" s="1"/>
  <c r="BI217" i="27"/>
  <c r="BE216" i="27"/>
  <c r="BD216" i="27"/>
  <c r="BC216" i="27"/>
  <c r="BI214" i="27"/>
  <c r="BE213" i="27"/>
  <c r="BD213" i="27"/>
  <c r="BC213" i="27"/>
  <c r="DG191" i="27"/>
  <c r="DG187" i="27"/>
  <c r="BX184" i="27"/>
  <c r="BC175" i="27"/>
  <c r="BE175" i="27"/>
  <c r="BD175" i="27"/>
  <c r="BC168" i="27"/>
  <c r="BE168" i="27"/>
  <c r="BD168" i="27"/>
  <c r="BW166" i="27"/>
  <c r="BC154" i="27"/>
  <c r="BE154" i="27"/>
  <c r="BD154" i="27"/>
  <c r="BT149" i="27"/>
  <c r="CK132" i="27"/>
  <c r="CJ132" i="27"/>
  <c r="CI132" i="27"/>
  <c r="CH132" i="27"/>
  <c r="CI129" i="27"/>
  <c r="CH129" i="27"/>
  <c r="CJ129" i="27"/>
  <c r="CL125" i="27"/>
  <c r="CI107" i="27"/>
  <c r="CH107" i="27"/>
  <c r="CK107" i="27"/>
  <c r="CJ107" i="27"/>
  <c r="CI96" i="27"/>
  <c r="CH96" i="27"/>
  <c r="CJ96" i="27"/>
  <c r="AG91" i="27"/>
  <c r="AF91" i="27"/>
  <c r="BM91" i="27"/>
  <c r="BP91" i="27" s="1"/>
  <c r="AH91" i="27"/>
  <c r="DE91" i="27" s="1"/>
  <c r="CL84" i="27"/>
  <c r="BM75" i="27"/>
  <c r="CU147" i="27"/>
  <c r="CU148" i="27"/>
  <c r="Y148" i="27"/>
  <c r="Y147" i="27"/>
  <c r="BB39" i="27"/>
  <c r="AE39" i="27"/>
  <c r="AA39" i="27"/>
  <c r="BH39" i="27"/>
  <c r="DI36" i="27"/>
  <c r="DG36" i="27"/>
  <c r="DI26" i="27"/>
  <c r="DG26" i="27"/>
  <c r="DG5" i="27"/>
  <c r="ET135" i="27"/>
  <c r="ET137" i="27" s="1"/>
  <c r="ET133" i="27"/>
  <c r="Y146" i="27"/>
  <c r="Y144" i="27"/>
  <c r="Y145" i="27"/>
  <c r="Y143" i="27"/>
  <c r="BB3" i="27"/>
  <c r="AE3" i="27"/>
  <c r="AA3" i="27"/>
  <c r="BH3" i="27"/>
  <c r="L141" i="27"/>
  <c r="BC220" i="27"/>
  <c r="DG219" i="27"/>
  <c r="BK215" i="27"/>
  <c r="BJ215" i="27"/>
  <c r="BL215" i="27" s="1"/>
  <c r="CZ215" i="27" s="1"/>
  <c r="BI215" i="27"/>
  <c r="DG213" i="27"/>
  <c r="CI212" i="27"/>
  <c r="DG209" i="27"/>
  <c r="AG205" i="27"/>
  <c r="CL205" i="27" s="1"/>
  <c r="AF205" i="27"/>
  <c r="BM205" i="27"/>
  <c r="AH205" i="27"/>
  <c r="BI197" i="27"/>
  <c r="BK197" i="27"/>
  <c r="BJ197" i="27"/>
  <c r="BL197" i="27" s="1"/>
  <c r="CZ197" i="27" s="1"/>
  <c r="BM193" i="27"/>
  <c r="AH193" i="27"/>
  <c r="DE193" i="27" s="1"/>
  <c r="AG193" i="27"/>
  <c r="CL193" i="27" s="1"/>
  <c r="AF193" i="27"/>
  <c r="BM185" i="27"/>
  <c r="AH185" i="27"/>
  <c r="DE185" i="27" s="1"/>
  <c r="AG185" i="27"/>
  <c r="AF185" i="27"/>
  <c r="BX180" i="27"/>
  <c r="DG175" i="27"/>
  <c r="BI170" i="27"/>
  <c r="BK170" i="27"/>
  <c r="BJ170" i="27"/>
  <c r="BL170" i="27" s="1"/>
  <c r="CZ170" i="27" s="1"/>
  <c r="DG168" i="27"/>
  <c r="BD164" i="27"/>
  <c r="BI160" i="27"/>
  <c r="BK160" i="27"/>
  <c r="BJ160" i="27"/>
  <c r="BL160" i="27" s="1"/>
  <c r="CZ160" i="27" s="1"/>
  <c r="BM156" i="27"/>
  <c r="AH156" i="27"/>
  <c r="DE156" i="27" s="1"/>
  <c r="AG156" i="27"/>
  <c r="CL156" i="27" s="1"/>
  <c r="AF156" i="27"/>
  <c r="AE149" i="27"/>
  <c r="BO152" i="27"/>
  <c r="BM120" i="27"/>
  <c r="AH107" i="27"/>
  <c r="DE107" i="27" s="1"/>
  <c r="AG107" i="27"/>
  <c r="AF107" i="27"/>
  <c r="BM107" i="27"/>
  <c r="BP107" i="27" s="1"/>
  <c r="CL105" i="27"/>
  <c r="CI101" i="27"/>
  <c r="AG99" i="27"/>
  <c r="CJ78" i="27"/>
  <c r="CI78" i="27"/>
  <c r="CH78" i="27"/>
  <c r="CI51" i="27"/>
  <c r="CT148" i="27"/>
  <c r="CG148" i="27"/>
  <c r="X147" i="27"/>
  <c r="O147" i="27"/>
  <c r="CL30" i="27"/>
  <c r="CI29" i="27"/>
  <c r="CP143" i="27"/>
  <c r="CG143" i="27"/>
  <c r="O145" i="27"/>
  <c r="AF226" i="27"/>
  <c r="BM226" i="27"/>
  <c r="AH226" i="27"/>
  <c r="AG226" i="27"/>
  <c r="BJ226" i="27"/>
  <c r="BL226" i="27" s="1"/>
  <c r="CZ226" i="27" s="1"/>
  <c r="BI226" i="27"/>
  <c r="BK226" i="27"/>
  <c r="BE223" i="27"/>
  <c r="DG221" i="27"/>
  <c r="BE219" i="27"/>
  <c r="AG211" i="27"/>
  <c r="CL211" i="27" s="1"/>
  <c r="AF211" i="27"/>
  <c r="BM211" i="27"/>
  <c r="AH211" i="27"/>
  <c r="BX206" i="27"/>
  <c r="BK201" i="27"/>
  <c r="BJ201" i="27"/>
  <c r="BL201" i="27" s="1"/>
  <c r="CZ201" i="27" s="1"/>
  <c r="BI201" i="27"/>
  <c r="BE200" i="27"/>
  <c r="BD200" i="27"/>
  <c r="BC200" i="27"/>
  <c r="BW197" i="27"/>
  <c r="AG195" i="27"/>
  <c r="CL195" i="27" s="1"/>
  <c r="AF195" i="27"/>
  <c r="BM195" i="27"/>
  <c r="AH195" i="27"/>
  <c r="BC187" i="27"/>
  <c r="BE187" i="27"/>
  <c r="BD187" i="27"/>
  <c r="BW185" i="27"/>
  <c r="BM181" i="27"/>
  <c r="AH181" i="27"/>
  <c r="CM181" i="27" s="1"/>
  <c r="AG181" i="27"/>
  <c r="CL181" i="27" s="1"/>
  <c r="AF181" i="27"/>
  <c r="BK178" i="27"/>
  <c r="BX165" i="27"/>
  <c r="BC158" i="27"/>
  <c r="BE158" i="27"/>
  <c r="BD158" i="27"/>
  <c r="BW156" i="27"/>
  <c r="DG154" i="27"/>
  <c r="BE131" i="27"/>
  <c r="BM130" i="27"/>
  <c r="BP130" i="27" s="1"/>
  <c r="AH130" i="27"/>
  <c r="DE130" i="27" s="1"/>
  <c r="AG130" i="27"/>
  <c r="AF130" i="27"/>
  <c r="CJ127" i="27"/>
  <c r="CI127" i="27"/>
  <c r="CH127" i="27"/>
  <c r="CC125" i="27"/>
  <c r="CD122" i="27"/>
  <c r="CC122" i="27"/>
  <c r="AC121" i="27"/>
  <c r="CK121" i="27" s="1"/>
  <c r="BF121" i="27"/>
  <c r="AB121" i="27"/>
  <c r="AZ121" i="27"/>
  <c r="Z121" i="27"/>
  <c r="CD119" i="27"/>
  <c r="CC119" i="27"/>
  <c r="CJ118" i="27"/>
  <c r="CI118" i="27"/>
  <c r="CH118" i="27"/>
  <c r="AC117" i="27"/>
  <c r="BF117" i="27"/>
  <c r="AB117" i="27"/>
  <c r="AZ117" i="27"/>
  <c r="Z117" i="27"/>
  <c r="CD103" i="27"/>
  <c r="CC103" i="27"/>
  <c r="AC100" i="27"/>
  <c r="BF100" i="27"/>
  <c r="AB100" i="27"/>
  <c r="AZ100" i="27"/>
  <c r="Z100" i="27"/>
  <c r="CH98" i="27"/>
  <c r="CL94" i="27"/>
  <c r="AG92" i="27"/>
  <c r="CI88" i="27"/>
  <c r="AA75" i="27"/>
  <c r="DC75" i="27" s="1"/>
  <c r="AC66" i="27"/>
  <c r="CK66" i="27" s="1"/>
  <c r="BF66" i="27"/>
  <c r="AB66" i="27"/>
  <c r="AZ66" i="27"/>
  <c r="Z66" i="27"/>
  <c r="AC64" i="27"/>
  <c r="BF64" i="27"/>
  <c r="AB64" i="27"/>
  <c r="AZ64" i="27"/>
  <c r="Z64" i="27"/>
  <c r="BK59" i="27"/>
  <c r="AC40" i="27"/>
  <c r="BF40" i="27"/>
  <c r="AB40" i="27"/>
  <c r="AZ40" i="27"/>
  <c r="Z40" i="27"/>
  <c r="CK36" i="27"/>
  <c r="CJ36" i="27"/>
  <c r="CI36" i="27"/>
  <c r="CH36" i="27"/>
  <c r="CH34" i="27"/>
  <c r="BE30" i="27"/>
  <c r="BD30" i="27"/>
  <c r="BC30" i="27"/>
  <c r="AC15" i="27"/>
  <c r="CK15" i="27" s="1"/>
  <c r="BF15" i="27"/>
  <c r="AB15" i="27"/>
  <c r="AZ15" i="27"/>
  <c r="Z15" i="27"/>
  <c r="CD10" i="27"/>
  <c r="CC10" i="27"/>
  <c r="CK6" i="27"/>
  <c r="CJ6" i="27"/>
  <c r="CI6" i="27"/>
  <c r="CH6" i="27"/>
  <c r="BE5" i="27"/>
  <c r="BD5" i="27"/>
  <c r="BC5" i="27"/>
  <c r="CA3" i="27"/>
  <c r="CD3" i="27" s="1"/>
  <c r="DI226" i="27"/>
  <c r="BZ224" i="27"/>
  <c r="BX221" i="27"/>
  <c r="DG215" i="27"/>
  <c r="BM207" i="27"/>
  <c r="AH207" i="27"/>
  <c r="CM207" i="27" s="1"/>
  <c r="AG207" i="27"/>
  <c r="CL207" i="27" s="1"/>
  <c r="AF207" i="27"/>
  <c r="BZ204" i="27"/>
  <c r="CD204" i="27" s="1"/>
  <c r="DG199" i="27"/>
  <c r="BD191" i="27"/>
  <c r="BC179" i="27"/>
  <c r="BE179" i="27"/>
  <c r="BD179" i="27"/>
  <c r="BW177" i="27"/>
  <c r="BK167" i="27"/>
  <c r="AG164" i="27"/>
  <c r="CL164" i="27" s="1"/>
  <c r="BJ163" i="27"/>
  <c r="BL163" i="27" s="1"/>
  <c r="CZ163" i="27" s="1"/>
  <c r="BK153" i="27"/>
  <c r="EM140" i="27"/>
  <c r="EM142" i="27" s="1"/>
  <c r="W149" i="27"/>
  <c r="BM132" i="27"/>
  <c r="BP132" i="27" s="1"/>
  <c r="BI130" i="27"/>
  <c r="BK130" i="27"/>
  <c r="BJ130" i="27"/>
  <c r="BL130" i="27" s="1"/>
  <c r="CZ130" i="27" s="1"/>
  <c r="CC127" i="27"/>
  <c r="CD127" i="27"/>
  <c r="CH126" i="27"/>
  <c r="CK126" i="27"/>
  <c r="CJ126" i="27"/>
  <c r="CI126" i="27"/>
  <c r="AF118" i="27"/>
  <c r="CM92" i="27"/>
  <c r="AF92" i="27"/>
  <c r="CL86" i="27"/>
  <c r="CM84" i="27"/>
  <c r="CH81" i="27"/>
  <c r="CJ81" i="27"/>
  <c r="CI81" i="27"/>
  <c r="AZ76" i="27"/>
  <c r="Z76" i="27"/>
  <c r="AC76" i="27"/>
  <c r="BF76" i="27"/>
  <c r="AB76" i="27"/>
  <c r="Z75" i="27"/>
  <c r="CH65" i="27"/>
  <c r="CJ65" i="27"/>
  <c r="CI65" i="27"/>
  <c r="AF60" i="27"/>
  <c r="BM60" i="27"/>
  <c r="BP60" i="27" s="1"/>
  <c r="AH60" i="27"/>
  <c r="DE60" i="27" s="1"/>
  <c r="AG60" i="27"/>
  <c r="AF52" i="27"/>
  <c r="BM52" i="27"/>
  <c r="BP52" i="27" s="1"/>
  <c r="AH52" i="27"/>
  <c r="DE52" i="27" s="1"/>
  <c r="AG52" i="27"/>
  <c r="AF46" i="27"/>
  <c r="BM46" i="27"/>
  <c r="BP46" i="27" s="1"/>
  <c r="AH46" i="27"/>
  <c r="DE46" i="27" s="1"/>
  <c r="AG46" i="27"/>
  <c r="CE148" i="27"/>
  <c r="AF36" i="27"/>
  <c r="BM36" i="27"/>
  <c r="BP36" i="27" s="1"/>
  <c r="AH36" i="27"/>
  <c r="DE36" i="27" s="1"/>
  <c r="AG36" i="27"/>
  <c r="AF30" i="27"/>
  <c r="BM30" i="27"/>
  <c r="BP30" i="27" s="1"/>
  <c r="AH30" i="27"/>
  <c r="DE30" i="27" s="1"/>
  <c r="AG30" i="27"/>
  <c r="BC27" i="27"/>
  <c r="BE27" i="27"/>
  <c r="BD27" i="27"/>
  <c r="CC6" i="27"/>
  <c r="CD6" i="27"/>
  <c r="CE146" i="27"/>
  <c r="CE144" i="27"/>
  <c r="CE145" i="27"/>
  <c r="CE143" i="27"/>
  <c r="CH3" i="27"/>
  <c r="CJ3" i="27"/>
  <c r="CI3" i="27"/>
  <c r="BD130" i="27"/>
  <c r="CK130" i="27"/>
  <c r="AG126" i="27"/>
  <c r="AF126" i="27"/>
  <c r="BM126" i="27"/>
  <c r="BP126" i="27" s="1"/>
  <c r="AH126" i="27"/>
  <c r="DE126" i="27" s="1"/>
  <c r="BM125" i="27"/>
  <c r="BP125" i="27" s="1"/>
  <c r="BI106" i="27"/>
  <c r="BK106" i="27"/>
  <c r="BJ106" i="27"/>
  <c r="BL106" i="27" s="1"/>
  <c r="CZ106" i="27" s="1"/>
  <c r="CM105" i="27"/>
  <c r="BD99" i="27"/>
  <c r="BY64" i="27"/>
  <c r="CB64" i="27" s="1"/>
  <c r="AA40" i="27"/>
  <c r="BK36" i="27"/>
  <c r="BE34" i="27"/>
  <c r="BD34" i="27"/>
  <c r="BC34" i="27"/>
  <c r="AG23" i="27"/>
  <c r="CJ10" i="27"/>
  <c r="CM62" i="27"/>
  <c r="AF27" i="27"/>
  <c r="BI6" i="27"/>
  <c r="BJ127" i="27"/>
  <c r="BL127" i="27" s="1"/>
  <c r="CZ127" i="27" s="1"/>
  <c r="BI127" i="27"/>
  <c r="BK127" i="27"/>
  <c r="BY121" i="27"/>
  <c r="CB121" i="27" s="1"/>
  <c r="BY66" i="27"/>
  <c r="CB66" i="27" s="1"/>
  <c r="BI55" i="27"/>
  <c r="BK55" i="27"/>
  <c r="BJ55" i="27"/>
  <c r="BL55" i="27" s="1"/>
  <c r="CZ55" i="27" s="1"/>
  <c r="DC16" i="27"/>
  <c r="DG24" i="27"/>
  <c r="CM118" i="27"/>
  <c r="BO100" i="27"/>
  <c r="CM100" i="27"/>
  <c r="CM66" i="27"/>
  <c r="BI29" i="27"/>
  <c r="BK29" i="27"/>
  <c r="BJ29" i="27"/>
  <c r="BL29" i="27" s="1"/>
  <c r="CZ29" i="27" s="1"/>
  <c r="BJ26" i="27"/>
  <c r="BL26" i="27" s="1"/>
  <c r="CZ26" i="27" s="1"/>
  <c r="BY15" i="27"/>
  <c r="CB15" i="27" s="1"/>
  <c r="BM10" i="27"/>
  <c r="BP10" i="27" s="1"/>
  <c r="AH10" i="27"/>
  <c r="DE10" i="27" s="1"/>
  <c r="AG10" i="27"/>
  <c r="AF10" i="27"/>
  <c r="BJ80" i="27"/>
  <c r="BL80" i="27" s="1"/>
  <c r="CZ80" i="27" s="1"/>
  <c r="BI80" i="27"/>
  <c r="BK80" i="27"/>
  <c r="CM24" i="27"/>
  <c r="AG24" i="27"/>
  <c r="CM16" i="27"/>
  <c r="AG16" i="27"/>
  <c r="BI131" i="27"/>
  <c r="BM119" i="27"/>
  <c r="BP119" i="27" s="1"/>
  <c r="AH119" i="27"/>
  <c r="DE119" i="27" s="1"/>
  <c r="AG119" i="27"/>
  <c r="AF119" i="27"/>
  <c r="BM101" i="27"/>
  <c r="BP101" i="27" s="1"/>
  <c r="AH101" i="27"/>
  <c r="DE101" i="27" s="1"/>
  <c r="AG101" i="27"/>
  <c r="CK101" i="27"/>
  <c r="AF101" i="27"/>
  <c r="CM98" i="27"/>
  <c r="BO98" i="27"/>
  <c r="BO94" i="27"/>
  <c r="CM94" i="27"/>
  <c r="BZ210" i="27"/>
  <c r="CC210" i="27" s="1"/>
  <c r="DG210" i="27"/>
  <c r="CK214" i="27"/>
  <c r="CJ214" i="27"/>
  <c r="CI214" i="27"/>
  <c r="CH214" i="27"/>
  <c r="CK208" i="27"/>
  <c r="CJ208" i="27"/>
  <c r="CI208" i="27"/>
  <c r="CH208" i="27"/>
  <c r="CK194" i="27"/>
  <c r="CJ194" i="27"/>
  <c r="CI194" i="27"/>
  <c r="CH194" i="27"/>
  <c r="BI225" i="27"/>
  <c r="BJ225" i="27"/>
  <c r="BL225" i="27" s="1"/>
  <c r="CZ225" i="27" s="1"/>
  <c r="CH215" i="27"/>
  <c r="CK215" i="27"/>
  <c r="CJ215" i="27"/>
  <c r="CI215" i="27"/>
  <c r="DI214" i="27"/>
  <c r="DI182" i="27"/>
  <c r="DI157" i="27"/>
  <c r="CJ229" i="27"/>
  <c r="CI229" i="27"/>
  <c r="CH229" i="27"/>
  <c r="CK229" i="27"/>
  <c r="BZ212" i="27"/>
  <c r="CD212" i="27" s="1"/>
  <c r="DG212" i="27"/>
  <c r="BX211" i="27"/>
  <c r="CJ197" i="27"/>
  <c r="CI197" i="27"/>
  <c r="CH197" i="27"/>
  <c r="CK197" i="27"/>
  <c r="CJ193" i="27"/>
  <c r="CI193" i="27"/>
  <c r="CH193" i="27"/>
  <c r="CK193" i="27"/>
  <c r="CJ181" i="27"/>
  <c r="CI181" i="27"/>
  <c r="CH181" i="27"/>
  <c r="CK181" i="27"/>
  <c r="CJ177" i="27"/>
  <c r="CI177" i="27"/>
  <c r="CH177" i="27"/>
  <c r="CK177" i="27"/>
  <c r="DG169" i="27"/>
  <c r="CJ156" i="27"/>
  <c r="CI156" i="27"/>
  <c r="CH156" i="27"/>
  <c r="CK156" i="27"/>
  <c r="CJ152" i="27"/>
  <c r="CI152" i="27"/>
  <c r="CH152" i="27"/>
  <c r="CK152" i="27"/>
  <c r="CE150" i="27"/>
  <c r="CE149" i="27"/>
  <c r="CK226" i="27"/>
  <c r="CJ226" i="27"/>
  <c r="CI226" i="27"/>
  <c r="CH226" i="27"/>
  <c r="CK220" i="27"/>
  <c r="CJ220" i="27"/>
  <c r="CI220" i="27"/>
  <c r="CH220" i="27"/>
  <c r="CK190" i="27"/>
  <c r="CJ190" i="27"/>
  <c r="CI190" i="27"/>
  <c r="CH190" i="27"/>
  <c r="CK186" i="27"/>
  <c r="CJ186" i="27"/>
  <c r="CI186" i="27"/>
  <c r="CH186" i="27"/>
  <c r="CK182" i="27"/>
  <c r="CJ182" i="27"/>
  <c r="CI182" i="27"/>
  <c r="CH182" i="27"/>
  <c r="CK178" i="27"/>
  <c r="CJ178" i="27"/>
  <c r="CI178" i="27"/>
  <c r="CH178" i="27"/>
  <c r="CK174" i="27"/>
  <c r="CJ174" i="27"/>
  <c r="CI174" i="27"/>
  <c r="CH174" i="27"/>
  <c r="BW172" i="27"/>
  <c r="BE171" i="27"/>
  <c r="BD171" i="27"/>
  <c r="BC171" i="27"/>
  <c r="CK165" i="27"/>
  <c r="BE161" i="27"/>
  <c r="BD161" i="27"/>
  <c r="BC161" i="27"/>
  <c r="BE157" i="27"/>
  <c r="BD157" i="27"/>
  <c r="BC157" i="27"/>
  <c r="CU150" i="27"/>
  <c r="CU149" i="27"/>
  <c r="AZ228" i="27"/>
  <c r="Z228" i="27"/>
  <c r="AC228" i="27"/>
  <c r="BF228" i="27"/>
  <c r="AB228" i="27"/>
  <c r="DI228" i="27" s="1"/>
  <c r="BC227" i="27"/>
  <c r="BE227" i="27"/>
  <c r="BD227" i="27"/>
  <c r="CC220" i="27"/>
  <c r="CD220" i="27"/>
  <c r="AZ218" i="27"/>
  <c r="Z218" i="27"/>
  <c r="AC218" i="27"/>
  <c r="BF218" i="27"/>
  <c r="AB218" i="27"/>
  <c r="DI218" i="27" s="1"/>
  <c r="AF214" i="27"/>
  <c r="BM214" i="27"/>
  <c r="AH214" i="27"/>
  <c r="DE214" i="27" s="1"/>
  <c r="AG214" i="27"/>
  <c r="CL214" i="27" s="1"/>
  <c r="BX213" i="27"/>
  <c r="BW212" i="27"/>
  <c r="CH211" i="27"/>
  <c r="CK211" i="27"/>
  <c r="CJ211" i="27"/>
  <c r="CI211" i="27"/>
  <c r="AF208" i="27"/>
  <c r="BM208" i="27"/>
  <c r="AH208" i="27"/>
  <c r="CM208" i="27" s="1"/>
  <c r="AG208" i="27"/>
  <c r="BX207" i="27"/>
  <c r="CH205" i="27"/>
  <c r="CK205" i="27"/>
  <c r="CJ205" i="27"/>
  <c r="CI205" i="27"/>
  <c r="BZ199" i="27"/>
  <c r="CD199" i="27" s="1"/>
  <c r="DC194" i="27"/>
  <c r="AZ192" i="27"/>
  <c r="Z192" i="27"/>
  <c r="AC192" i="27"/>
  <c r="BF192" i="27"/>
  <c r="AB192" i="27"/>
  <c r="DI192" i="27" s="1"/>
  <c r="AF190" i="27"/>
  <c r="BM190" i="27"/>
  <c r="AH190" i="27"/>
  <c r="DE190" i="27" s="1"/>
  <c r="AG190" i="27"/>
  <c r="BX189" i="27"/>
  <c r="BW188" i="27"/>
  <c r="CH187" i="27"/>
  <c r="CK187" i="27"/>
  <c r="CJ187" i="27"/>
  <c r="CI187" i="27"/>
  <c r="AF182" i="27"/>
  <c r="BM182" i="27"/>
  <c r="AH182" i="27"/>
  <c r="DE182" i="27" s="1"/>
  <c r="AG182" i="27"/>
  <c r="CL182" i="27" s="1"/>
  <c r="BX181" i="27"/>
  <c r="CH179" i="27"/>
  <c r="CK179" i="27"/>
  <c r="CJ179" i="27"/>
  <c r="CI179" i="27"/>
  <c r="DI177" i="27"/>
  <c r="AF174" i="27"/>
  <c r="CH172" i="27"/>
  <c r="CK172" i="27"/>
  <c r="CJ172" i="27"/>
  <c r="CI172" i="27"/>
  <c r="BN172" i="27"/>
  <c r="CC167" i="27"/>
  <c r="AZ165" i="27"/>
  <c r="Z165" i="27"/>
  <c r="AC165" i="27"/>
  <c r="BF165" i="27"/>
  <c r="AB165" i="27"/>
  <c r="DI165" i="27" s="1"/>
  <c r="CH159" i="27"/>
  <c r="CH158" i="27"/>
  <c r="CK158" i="27"/>
  <c r="CJ158" i="27"/>
  <c r="CI158" i="27"/>
  <c r="DI156" i="27"/>
  <c r="AA155" i="27"/>
  <c r="DC155" i="27" s="1"/>
  <c r="BZ154" i="27"/>
  <c r="CD154" i="27" s="1"/>
  <c r="CP150" i="27"/>
  <c r="CP149" i="27"/>
  <c r="O150" i="27"/>
  <c r="O149" i="27"/>
  <c r="BD225" i="27"/>
  <c r="BK224" i="27"/>
  <c r="BJ224" i="27"/>
  <c r="BL224" i="27" s="1"/>
  <c r="CZ224" i="27" s="1"/>
  <c r="BI224" i="27"/>
  <c r="AG217" i="27"/>
  <c r="CL217" i="27" s="1"/>
  <c r="AF217" i="27"/>
  <c r="BM217" i="27"/>
  <c r="AH217" i="27"/>
  <c r="BI216" i="27"/>
  <c r="BK216" i="27"/>
  <c r="BJ216" i="27"/>
  <c r="BL216" i="27" s="1"/>
  <c r="CZ216" i="27" s="1"/>
  <c r="BI213" i="27"/>
  <c r="BK213" i="27"/>
  <c r="BJ213" i="27"/>
  <c r="BL213" i="27" s="1"/>
  <c r="CZ213" i="27" s="1"/>
  <c r="BK209" i="27"/>
  <c r="BJ209" i="27"/>
  <c r="BL209" i="27" s="1"/>
  <c r="CZ209" i="27" s="1"/>
  <c r="BI209" i="27"/>
  <c r="DG207" i="27"/>
  <c r="CI206" i="27"/>
  <c r="BE203" i="27"/>
  <c r="BD203" i="27"/>
  <c r="BC203" i="27"/>
  <c r="CK200" i="27"/>
  <c r="BO200" i="27"/>
  <c r="BK198" i="27"/>
  <c r="DI191" i="27"/>
  <c r="DG183" i="27"/>
  <c r="CL119" i="27"/>
  <c r="Z96" i="27"/>
  <c r="DI88" i="27"/>
  <c r="BM81" i="27"/>
  <c r="BP81" i="27" s="1"/>
  <c r="DG80" i="27"/>
  <c r="AA78" i="27"/>
  <c r="DC78" i="27" s="1"/>
  <c r="U148" i="27"/>
  <c r="U147" i="27"/>
  <c r="CI33" i="27"/>
  <c r="CH33" i="27"/>
  <c r="CJ33" i="27"/>
  <c r="DG4" i="27"/>
  <c r="EO133" i="27"/>
  <c r="EO135" i="27"/>
  <c r="BT141" i="27"/>
  <c r="AN141" i="27"/>
  <c r="U146" i="27"/>
  <c r="U144" i="27"/>
  <c r="U145" i="27"/>
  <c r="U143" i="27"/>
  <c r="BD220" i="27"/>
  <c r="AG215" i="27"/>
  <c r="CL215" i="27" s="1"/>
  <c r="AF215" i="27"/>
  <c r="BM215" i="27"/>
  <c r="AH215" i="27"/>
  <c r="BC205" i="27"/>
  <c r="BE205" i="27"/>
  <c r="BD205" i="27"/>
  <c r="BW203" i="27"/>
  <c r="BM197" i="27"/>
  <c r="AH197" i="27"/>
  <c r="CM197" i="27" s="1"/>
  <c r="AG197" i="27"/>
  <c r="AF197" i="27"/>
  <c r="BK194" i="27"/>
  <c r="BI190" i="27"/>
  <c r="BE189" i="27"/>
  <c r="BD189" i="27"/>
  <c r="BC189" i="27"/>
  <c r="BM170" i="27"/>
  <c r="AH170" i="27"/>
  <c r="CM170" i="27" s="1"/>
  <c r="AG170" i="27"/>
  <c r="CL170" i="27" s="1"/>
  <c r="AF170" i="27"/>
  <c r="BE164" i="27"/>
  <c r="BM160" i="27"/>
  <c r="AH160" i="27"/>
  <c r="DE160" i="27" s="1"/>
  <c r="AG160" i="27"/>
  <c r="AF160" i="27"/>
  <c r="DH149" i="27"/>
  <c r="CJ122" i="27"/>
  <c r="CI122" i="27"/>
  <c r="CH122" i="27"/>
  <c r="CK122" i="27"/>
  <c r="CJ106" i="27"/>
  <c r="CI106" i="27"/>
  <c r="CH106" i="27"/>
  <c r="CK106" i="27"/>
  <c r="CL95" i="27"/>
  <c r="DG91" i="27"/>
  <c r="DI91" i="27"/>
  <c r="CJ80" i="27"/>
  <c r="CL58" i="27"/>
  <c r="CI55" i="27"/>
  <c r="CG147" i="27"/>
  <c r="AX148" i="27"/>
  <c r="CL36" i="27"/>
  <c r="CI34" i="27"/>
  <c r="CI10" i="27"/>
  <c r="CT145" i="27"/>
  <c r="CP145" i="27"/>
  <c r="CG145" i="27"/>
  <c r="AX143" i="27"/>
  <c r="X144" i="27"/>
  <c r="O144" i="27"/>
  <c r="BI231" i="27"/>
  <c r="AA229" i="27"/>
  <c r="BC211" i="27"/>
  <c r="BE211" i="27"/>
  <c r="BD211" i="27"/>
  <c r="DI209" i="27"/>
  <c r="DG205" i="27"/>
  <c r="AG201" i="27"/>
  <c r="AF201" i="27"/>
  <c r="BM201" i="27"/>
  <c r="AH201" i="27"/>
  <c r="BI200" i="27"/>
  <c r="BK200" i="27"/>
  <c r="BJ200" i="27"/>
  <c r="BL200" i="27" s="1"/>
  <c r="CZ200" i="27" s="1"/>
  <c r="BC195" i="27"/>
  <c r="BE195" i="27"/>
  <c r="BD195" i="27"/>
  <c r="BW193" i="27"/>
  <c r="DG189" i="27"/>
  <c r="CI188" i="27"/>
  <c r="BK182" i="27"/>
  <c r="BI178" i="27"/>
  <c r="BE177" i="27"/>
  <c r="BD177" i="27"/>
  <c r="BC177" i="27"/>
  <c r="DI175" i="27"/>
  <c r="DG170" i="27"/>
  <c r="CI169" i="27"/>
  <c r="DI168" i="27"/>
  <c r="DG164" i="27"/>
  <c r="BK161" i="27"/>
  <c r="DG160" i="27"/>
  <c r="CI159" i="27"/>
  <c r="BN131" i="27"/>
  <c r="BR131" i="27" s="1"/>
  <c r="AB120" i="27"/>
  <c r="CJ102" i="27"/>
  <c r="AC102" i="27"/>
  <c r="BF102" i="27"/>
  <c r="AB102" i="27"/>
  <c r="AZ102" i="27"/>
  <c r="Z102" i="27"/>
  <c r="CM99" i="27"/>
  <c r="AF99" i="27"/>
  <c r="CD98" i="27"/>
  <c r="CC98" i="27"/>
  <c r="CJ97" i="27"/>
  <c r="AC97" i="27"/>
  <c r="BF97" i="27"/>
  <c r="AB97" i="27"/>
  <c r="AZ97" i="27"/>
  <c r="Z97" i="27"/>
  <c r="AC62" i="27"/>
  <c r="BF62" i="27"/>
  <c r="AB62" i="27"/>
  <c r="AZ62" i="27"/>
  <c r="Z62" i="27"/>
  <c r="AC61" i="27"/>
  <c r="BF61" i="27"/>
  <c r="AB61" i="27"/>
  <c r="DI61" i="27" s="1"/>
  <c r="AZ61" i="27"/>
  <c r="Z61" i="27"/>
  <c r="CK60" i="27"/>
  <c r="CJ60" i="27"/>
  <c r="CI60" i="27"/>
  <c r="CH60" i="27"/>
  <c r="CJ58" i="27"/>
  <c r="CI58" i="27"/>
  <c r="CH58" i="27"/>
  <c r="CH55" i="27"/>
  <c r="AC53" i="27"/>
  <c r="BF53" i="27"/>
  <c r="AB53" i="27"/>
  <c r="DI53" i="27" s="1"/>
  <c r="AZ53" i="27"/>
  <c r="Z53" i="27"/>
  <c r="CK52" i="27"/>
  <c r="CJ52" i="27"/>
  <c r="CI52" i="27"/>
  <c r="CH52" i="27"/>
  <c r="CH51" i="27"/>
  <c r="AC49" i="27"/>
  <c r="BF49" i="27"/>
  <c r="AB49" i="27"/>
  <c r="AZ49" i="27"/>
  <c r="Z49" i="27"/>
  <c r="CL40" i="27"/>
  <c r="CD34" i="27"/>
  <c r="CC34" i="27"/>
  <c r="CJ32" i="27"/>
  <c r="AC32" i="27"/>
  <c r="BF32" i="27"/>
  <c r="AB32" i="27"/>
  <c r="DG32" i="27" s="1"/>
  <c r="AZ32" i="27"/>
  <c r="Z32" i="27"/>
  <c r="CL24" i="27"/>
  <c r="CL23" i="27"/>
  <c r="CL20" i="27"/>
  <c r="CL16" i="27"/>
  <c r="CL15" i="27"/>
  <c r="BE6" i="27"/>
  <c r="BD6" i="27"/>
  <c r="BC6" i="27"/>
  <c r="W145" i="27"/>
  <c r="W143" i="27"/>
  <c r="W146" i="27"/>
  <c r="W144" i="27"/>
  <c r="AC3" i="27"/>
  <c r="BF3" i="27"/>
  <c r="AB3" i="27"/>
  <c r="AZ3" i="27"/>
  <c r="Z3" i="27"/>
  <c r="R141" i="27"/>
  <c r="N141" i="27"/>
  <c r="BE230" i="27"/>
  <c r="BD230" i="27"/>
  <c r="BC230" i="27"/>
  <c r="BK221" i="27"/>
  <c r="BJ221" i="27"/>
  <c r="BL221" i="27" s="1"/>
  <c r="CZ221" i="27" s="1"/>
  <c r="BI221" i="27"/>
  <c r="DG211" i="27"/>
  <c r="BK208" i="27"/>
  <c r="CD207" i="27"/>
  <c r="CC207" i="27"/>
  <c r="BX202" i="27"/>
  <c r="DG195" i="27"/>
  <c r="BE191" i="27"/>
  <c r="BK183" i="27"/>
  <c r="BJ183" i="27"/>
  <c r="BL183" i="27" s="1"/>
  <c r="CZ183" i="27" s="1"/>
  <c r="BI183" i="27"/>
  <c r="DG181" i="27"/>
  <c r="CI180" i="27"/>
  <c r="BK174" i="27"/>
  <c r="BI167" i="27"/>
  <c r="BE166" i="27"/>
  <c r="BD166" i="27"/>
  <c r="BC166" i="27"/>
  <c r="BI153" i="27"/>
  <c r="BM152" i="27"/>
  <c r="Z132" i="27"/>
  <c r="AZ129" i="27"/>
  <c r="Z129" i="27"/>
  <c r="BY129" i="27"/>
  <c r="CB129" i="27" s="1"/>
  <c r="AC129" i="27"/>
  <c r="CK129" i="27" s="1"/>
  <c r="BF129" i="27"/>
  <c r="AB129" i="27"/>
  <c r="DI129" i="27" s="1"/>
  <c r="AZ124" i="27"/>
  <c r="Z124" i="27"/>
  <c r="AC124" i="27"/>
  <c r="CK124" i="27" s="1"/>
  <c r="CN124" i="27" s="1"/>
  <c r="BF124" i="27"/>
  <c r="AB124" i="27"/>
  <c r="CH121" i="27"/>
  <c r="CJ121" i="27"/>
  <c r="CI121" i="27"/>
  <c r="DI119" i="27"/>
  <c r="DG119" i="27"/>
  <c r="DI106" i="27"/>
  <c r="DG106" i="27"/>
  <c r="CL104" i="27"/>
  <c r="CI102" i="27"/>
  <c r="CK98" i="27"/>
  <c r="CI94" i="27"/>
  <c r="BI92" i="27"/>
  <c r="BK92" i="27"/>
  <c r="BJ92" i="27"/>
  <c r="BL92" i="27" s="1"/>
  <c r="CZ92" i="27" s="1"/>
  <c r="BC91" i="27"/>
  <c r="BE91" i="27"/>
  <c r="BD91" i="27"/>
  <c r="CH88" i="27"/>
  <c r="BJ84" i="27"/>
  <c r="BL84" i="27" s="1"/>
  <c r="CZ84" i="27" s="1"/>
  <c r="CH80" i="27"/>
  <c r="CL76" i="27"/>
  <c r="CH75" i="27"/>
  <c r="CK75" i="27"/>
  <c r="CJ75" i="27"/>
  <c r="CI75" i="27"/>
  <c r="CH66" i="27"/>
  <c r="CJ66" i="27"/>
  <c r="CI66" i="27"/>
  <c r="CL59" i="27"/>
  <c r="CL50" i="27"/>
  <c r="BM44" i="27"/>
  <c r="BP44" i="27" s="1"/>
  <c r="AH44" i="27"/>
  <c r="DE44" i="27" s="1"/>
  <c r="CI40" i="27"/>
  <c r="BN39" i="27"/>
  <c r="DI34" i="27"/>
  <c r="DG34" i="27"/>
  <c r="DI29" i="27"/>
  <c r="DG29" i="27"/>
  <c r="CH23" i="27"/>
  <c r="CK23" i="27"/>
  <c r="CN23" i="27" s="1"/>
  <c r="CJ23" i="27"/>
  <c r="CI23" i="27"/>
  <c r="CH20" i="27"/>
  <c r="CK20" i="27"/>
  <c r="CJ20" i="27"/>
  <c r="CI20" i="27"/>
  <c r="CH19" i="27"/>
  <c r="CK19" i="27"/>
  <c r="CJ19" i="27"/>
  <c r="CI19" i="27"/>
  <c r="CH16" i="27"/>
  <c r="CK16" i="27"/>
  <c r="CJ16" i="27"/>
  <c r="CI16" i="27"/>
  <c r="CH15" i="27"/>
  <c r="CJ15" i="27"/>
  <c r="CI15" i="27"/>
  <c r="CM10" i="27"/>
  <c r="CO10" i="27" s="1"/>
  <c r="CC5" i="27"/>
  <c r="CD5" i="27"/>
  <c r="BN3" i="27"/>
  <c r="CJ130" i="27"/>
  <c r="BC126" i="27"/>
  <c r="BE122" i="27"/>
  <c r="BD122" i="27"/>
  <c r="BC122" i="27"/>
  <c r="AA121" i="27"/>
  <c r="BM106" i="27"/>
  <c r="BP106" i="27" s="1"/>
  <c r="AH106" i="27"/>
  <c r="DE106" i="27" s="1"/>
  <c r="AG106" i="27"/>
  <c r="AF106" i="27"/>
  <c r="CH100" i="27"/>
  <c r="CJ98" i="27"/>
  <c r="BQ92" i="27"/>
  <c r="BD84" i="27"/>
  <c r="BY76" i="27"/>
  <c r="CB76" i="27" s="1"/>
  <c r="CH62" i="27"/>
  <c r="BK60" i="27"/>
  <c r="BK52" i="27"/>
  <c r="BI36" i="27"/>
  <c r="BI34" i="27"/>
  <c r="BK34" i="27"/>
  <c r="BJ34" i="27"/>
  <c r="BL34" i="27" s="1"/>
  <c r="CZ34" i="27" s="1"/>
  <c r="BY32" i="27"/>
  <c r="CB32" i="27" s="1"/>
  <c r="AH23" i="27"/>
  <c r="DE23" i="27" s="1"/>
  <c r="BW145" i="27"/>
  <c r="CK83" i="27"/>
  <c r="CM27" i="27"/>
  <c r="AG27" i="27"/>
  <c r="BM128" i="27"/>
  <c r="AA124" i="27"/>
  <c r="DC124" i="27" s="1"/>
  <c r="BE98" i="27"/>
  <c r="BD98" i="27"/>
  <c r="BC98" i="27"/>
  <c r="AA65" i="27"/>
  <c r="CH64" i="27"/>
  <c r="BM55" i="27"/>
  <c r="BP55" i="27" s="1"/>
  <c r="AH55" i="27"/>
  <c r="DE55" i="27" s="1"/>
  <c r="AG55" i="27"/>
  <c r="AF55" i="27"/>
  <c r="CJ51" i="27"/>
  <c r="CM51" i="27"/>
  <c r="BO51" i="27"/>
  <c r="BI44" i="27"/>
  <c r="BY42" i="27"/>
  <c r="CB42" i="27" s="1"/>
  <c r="AH20" i="27"/>
  <c r="DE20" i="27" s="1"/>
  <c r="BK4" i="27"/>
  <c r="BE83" i="27"/>
  <c r="BD83" i="27"/>
  <c r="BC83" i="27"/>
  <c r="BE51" i="27"/>
  <c r="BD51" i="27"/>
  <c r="BC51" i="27"/>
  <c r="BK118" i="27"/>
  <c r="CH102" i="27"/>
  <c r="BC92" i="27"/>
  <c r="AF88" i="27"/>
  <c r="BM88" i="27"/>
  <c r="BP88" i="27" s="1"/>
  <c r="AH88" i="27"/>
  <c r="DE88" i="27" s="1"/>
  <c r="AG88" i="27"/>
  <c r="CC82" i="27"/>
  <c r="BZ75" i="27"/>
  <c r="CB75" i="27" s="1"/>
  <c r="CH42" i="27"/>
  <c r="BY38" i="27"/>
  <c r="CB38" i="27" s="1"/>
  <c r="BM29" i="27"/>
  <c r="AH29" i="27"/>
  <c r="DE29" i="27" s="1"/>
  <c r="AG29" i="27"/>
  <c r="AF29" i="27"/>
  <c r="CM26" i="27"/>
  <c r="DH143" i="27"/>
  <c r="BY86" i="27"/>
  <c r="CB86" i="27" s="1"/>
  <c r="AA76" i="27"/>
  <c r="DC76" i="27" s="1"/>
  <c r="AH24" i="27"/>
  <c r="DE24" i="27" s="1"/>
  <c r="CC23" i="27"/>
  <c r="AH16" i="27"/>
  <c r="DE16" i="27" s="1"/>
  <c r="CM15" i="27"/>
  <c r="AA132" i="27"/>
  <c r="CH97" i="27"/>
  <c r="CM95" i="27"/>
  <c r="CJ223" i="27"/>
  <c r="CI223" i="27"/>
  <c r="CH223" i="27"/>
  <c r="CK223" i="27"/>
  <c r="AH223" i="27"/>
  <c r="CM223" i="27" s="1"/>
  <c r="CL179" i="27"/>
  <c r="CH221" i="27"/>
  <c r="CK221" i="27"/>
  <c r="CJ221" i="27"/>
  <c r="CI221" i="27"/>
  <c r="DI204" i="27"/>
  <c r="DI194" i="27"/>
  <c r="DI186" i="27"/>
  <c r="CF150" i="27"/>
  <c r="CF149" i="27"/>
  <c r="CJ225" i="27"/>
  <c r="CI225" i="27"/>
  <c r="CH225" i="27"/>
  <c r="CK225" i="27"/>
  <c r="BZ222" i="27"/>
  <c r="DG222" i="27"/>
  <c r="BI220" i="27"/>
  <c r="CJ207" i="27"/>
  <c r="CI207" i="27"/>
  <c r="CH207" i="27"/>
  <c r="CK207" i="27"/>
  <c r="BZ206" i="27"/>
  <c r="CD206" i="27" s="1"/>
  <c r="DG206" i="27"/>
  <c r="BX205" i="27"/>
  <c r="DG196" i="27"/>
  <c r="BZ192" i="27"/>
  <c r="CC192" i="27" s="1"/>
  <c r="DG192" i="27"/>
  <c r="CJ189" i="27"/>
  <c r="CI189" i="27"/>
  <c r="CH189" i="27"/>
  <c r="CK189" i="27"/>
  <c r="CJ185" i="27"/>
  <c r="CI185" i="27"/>
  <c r="CH185" i="27"/>
  <c r="CK185" i="27"/>
  <c r="BZ180" i="27"/>
  <c r="CD180" i="27" s="1"/>
  <c r="DG180" i="27"/>
  <c r="BZ176" i="27"/>
  <c r="CD176" i="27" s="1"/>
  <c r="DG176" i="27"/>
  <c r="CJ166" i="27"/>
  <c r="CI166" i="27"/>
  <c r="CH166" i="27"/>
  <c r="CK166" i="27"/>
  <c r="CJ160" i="27"/>
  <c r="CI160" i="27"/>
  <c r="CH160" i="27"/>
  <c r="CK160" i="27"/>
  <c r="BZ159" i="27"/>
  <c r="CD159" i="27" s="1"/>
  <c r="DG159" i="27"/>
  <c r="BW159" i="27"/>
  <c r="DG155" i="27"/>
  <c r="CA152" i="27"/>
  <c r="BU150" i="27"/>
  <c r="BU149" i="27"/>
  <c r="BM229" i="27"/>
  <c r="BW211" i="27"/>
  <c r="BW205" i="27"/>
  <c r="CK198" i="27"/>
  <c r="CJ198" i="27"/>
  <c r="CI198" i="27"/>
  <c r="CH198" i="27"/>
  <c r="BE190" i="27"/>
  <c r="BD190" i="27"/>
  <c r="BC190" i="27"/>
  <c r="BE186" i="27"/>
  <c r="BD186" i="27"/>
  <c r="BC186" i="27"/>
  <c r="BE182" i="27"/>
  <c r="BD182" i="27"/>
  <c r="BC182" i="27"/>
  <c r="BE178" i="27"/>
  <c r="BD178" i="27"/>
  <c r="BC178" i="27"/>
  <c r="DI173" i="27"/>
  <c r="CK163" i="27"/>
  <c r="CJ163" i="27"/>
  <c r="CI163" i="27"/>
  <c r="CH163" i="27"/>
  <c r="CL154" i="27"/>
  <c r="CH231" i="27"/>
  <c r="CK231" i="27"/>
  <c r="CJ231" i="27"/>
  <c r="CI231" i="27"/>
  <c r="CH227" i="27"/>
  <c r="CK227" i="27"/>
  <c r="CJ227" i="27"/>
  <c r="CI227" i="27"/>
  <c r="AZ222" i="27"/>
  <c r="Z222" i="27"/>
  <c r="AC222" i="27"/>
  <c r="BF222" i="27"/>
  <c r="AB222" i="27"/>
  <c r="DI222" i="27" s="1"/>
  <c r="BW218" i="27"/>
  <c r="CH217" i="27"/>
  <c r="CK217" i="27"/>
  <c r="CJ217" i="27"/>
  <c r="CI217" i="27"/>
  <c r="DI216" i="27"/>
  <c r="CH210" i="27"/>
  <c r="AZ210" i="27"/>
  <c r="Z210" i="27"/>
  <c r="AC210" i="27"/>
  <c r="BF210" i="27"/>
  <c r="AB210" i="27"/>
  <c r="DI210" i="27" s="1"/>
  <c r="BZ205" i="27"/>
  <c r="CD205" i="27" s="1"/>
  <c r="AZ202" i="27"/>
  <c r="Z202" i="27"/>
  <c r="AC202" i="27"/>
  <c r="BF202" i="27"/>
  <c r="AB202" i="27"/>
  <c r="DI202" i="27" s="1"/>
  <c r="CC198" i="27"/>
  <c r="CD198" i="27"/>
  <c r="DI197" i="27"/>
  <c r="CJ196" i="27"/>
  <c r="AA196" i="27"/>
  <c r="DC196" i="27" s="1"/>
  <c r="AF194" i="27"/>
  <c r="BM194" i="27"/>
  <c r="AH194" i="27"/>
  <c r="DE194" i="27" s="1"/>
  <c r="AG194" i="27"/>
  <c r="BX193" i="27"/>
  <c r="BW192" i="27"/>
  <c r="CH191" i="27"/>
  <c r="CK191" i="27"/>
  <c r="CJ191" i="27"/>
  <c r="CI191" i="27"/>
  <c r="BN191" i="27"/>
  <c r="BR191" i="27" s="1"/>
  <c r="AF191" i="27"/>
  <c r="BZ187" i="27"/>
  <c r="CD187" i="27" s="1"/>
  <c r="CC186" i="27"/>
  <c r="AZ184" i="27"/>
  <c r="Z184" i="27"/>
  <c r="AC184" i="27"/>
  <c r="BF184" i="27"/>
  <c r="AB184" i="27"/>
  <c r="DI184" i="27" s="1"/>
  <c r="AZ176" i="27"/>
  <c r="Z176" i="27"/>
  <c r="AC176" i="27"/>
  <c r="BF176" i="27"/>
  <c r="AB176" i="27"/>
  <c r="DI176" i="27" s="1"/>
  <c r="DI170" i="27"/>
  <c r="CJ169" i="27"/>
  <c r="AA169" i="27"/>
  <c r="DC169" i="27" s="1"/>
  <c r="BX166" i="27"/>
  <c r="BW165" i="27"/>
  <c r="CH164" i="27"/>
  <c r="CK164" i="27"/>
  <c r="CJ164" i="27"/>
  <c r="CI164" i="27"/>
  <c r="BN164" i="27"/>
  <c r="BR164" i="27" s="1"/>
  <c r="AF164" i="27"/>
  <c r="AF161" i="27"/>
  <c r="BM161" i="27"/>
  <c r="AH161" i="27"/>
  <c r="CM161" i="27" s="1"/>
  <c r="AG161" i="27"/>
  <c r="BX160" i="27"/>
  <c r="BZ158" i="27"/>
  <c r="CD158" i="27" s="1"/>
  <c r="AZ155" i="27"/>
  <c r="Z155" i="27"/>
  <c r="AC155" i="27"/>
  <c r="BF155" i="27"/>
  <c r="AB155" i="27"/>
  <c r="CG150" i="27"/>
  <c r="CG149" i="27"/>
  <c r="AG224" i="27"/>
  <c r="AF224" i="27"/>
  <c r="BM224" i="27"/>
  <c r="AH224" i="27"/>
  <c r="BC217" i="27"/>
  <c r="BE217" i="27"/>
  <c r="BD217" i="27"/>
  <c r="BM216" i="27"/>
  <c r="AH216" i="27"/>
  <c r="CM216" i="27" s="1"/>
  <c r="AG216" i="27"/>
  <c r="AF216" i="27"/>
  <c r="BM213" i="27"/>
  <c r="AH213" i="27"/>
  <c r="DE213" i="27" s="1"/>
  <c r="AG213" i="27"/>
  <c r="AF213" i="27"/>
  <c r="AG209" i="27"/>
  <c r="AF209" i="27"/>
  <c r="BM209" i="27"/>
  <c r="AH209" i="27"/>
  <c r="BI203" i="27"/>
  <c r="BK203" i="27"/>
  <c r="BJ203" i="27"/>
  <c r="BL203" i="27" s="1"/>
  <c r="CZ203" i="27" s="1"/>
  <c r="DG201" i="27"/>
  <c r="DI187" i="27"/>
  <c r="BK175" i="27"/>
  <c r="BJ175" i="27"/>
  <c r="BL175" i="27" s="1"/>
  <c r="CZ175" i="27" s="1"/>
  <c r="BI175" i="27"/>
  <c r="BX169" i="27"/>
  <c r="BK168" i="27"/>
  <c r="BJ168" i="27"/>
  <c r="BL168" i="27" s="1"/>
  <c r="CZ168" i="27" s="1"/>
  <c r="BI168" i="27"/>
  <c r="DG166" i="27"/>
  <c r="CI165" i="27"/>
  <c r="BX155" i="27"/>
  <c r="BK154" i="27"/>
  <c r="BJ154" i="27"/>
  <c r="BL154" i="27" s="1"/>
  <c r="CZ154" i="27" s="1"/>
  <c r="BI154" i="27"/>
  <c r="DG152" i="27"/>
  <c r="BW152" i="27"/>
  <c r="CM132" i="27"/>
  <c r="CI120" i="27"/>
  <c r="CH120" i="27"/>
  <c r="CK120" i="27"/>
  <c r="CJ120" i="27"/>
  <c r="CI104" i="27"/>
  <c r="CH104" i="27"/>
  <c r="CJ104" i="27"/>
  <c r="CI99" i="27"/>
  <c r="CH99" i="27"/>
  <c r="CK99" i="27"/>
  <c r="CJ99" i="27"/>
  <c r="CI93" i="27"/>
  <c r="CH93" i="27"/>
  <c r="CJ93" i="27"/>
  <c r="DI83" i="27"/>
  <c r="DG83" i="27"/>
  <c r="BM82" i="27"/>
  <c r="BP82" i="27" s="1"/>
  <c r="DI60" i="27"/>
  <c r="DG60" i="27"/>
  <c r="DI58" i="27"/>
  <c r="DI52" i="27"/>
  <c r="DG52" i="27"/>
  <c r="P148" i="27"/>
  <c r="P147" i="27"/>
  <c r="DI30" i="27"/>
  <c r="DG30" i="27"/>
  <c r="BG145" i="27"/>
  <c r="BG146" i="27"/>
  <c r="P146" i="27"/>
  <c r="P144" i="27"/>
  <c r="P145" i="27"/>
  <c r="P143" i="27"/>
  <c r="DI221" i="27"/>
  <c r="BW219" i="27"/>
  <c r="BC215" i="27"/>
  <c r="BE215" i="27"/>
  <c r="BD215" i="27"/>
  <c r="BW213" i="27"/>
  <c r="BE193" i="27"/>
  <c r="BD193" i="27"/>
  <c r="BC193" i="27"/>
  <c r="AG191" i="27"/>
  <c r="BI189" i="27"/>
  <c r="BK189" i="27"/>
  <c r="BJ189" i="27"/>
  <c r="BL189" i="27" s="1"/>
  <c r="CZ189" i="27" s="1"/>
  <c r="BE185" i="27"/>
  <c r="BD185" i="27"/>
  <c r="BC185" i="27"/>
  <c r="DI183" i="27"/>
  <c r="CD179" i="27"/>
  <c r="CC179" i="27"/>
  <c r="CD160" i="27"/>
  <c r="CC160" i="27"/>
  <c r="BE156" i="27"/>
  <c r="BD156" i="27"/>
  <c r="BC156" i="27"/>
  <c r="BH149" i="27"/>
  <c r="CJ125" i="27"/>
  <c r="CI125" i="27"/>
  <c r="CH125" i="27"/>
  <c r="CK125" i="27"/>
  <c r="CJ119" i="27"/>
  <c r="CI119" i="27"/>
  <c r="CH119" i="27"/>
  <c r="CK119" i="27"/>
  <c r="CD104" i="27"/>
  <c r="CC104" i="27"/>
  <c r="AH92" i="27"/>
  <c r="DE92" i="27" s="1"/>
  <c r="BK91" i="27"/>
  <c r="BJ91" i="27"/>
  <c r="BL91" i="27" s="1"/>
  <c r="CZ91" i="27" s="1"/>
  <c r="BI91" i="27"/>
  <c r="CH89" i="27"/>
  <c r="CJ88" i="27"/>
  <c r="CM81" i="27"/>
  <c r="Z78" i="27"/>
  <c r="AB75" i="27"/>
  <c r="BX147" i="27"/>
  <c r="BX148" i="27"/>
  <c r="CL6" i="27"/>
  <c r="CL4" i="27"/>
  <c r="CG144" i="27"/>
  <c r="BX145" i="27"/>
  <c r="BX143" i="27"/>
  <c r="BX146" i="27"/>
  <c r="BX144" i="27"/>
  <c r="BS141" i="27"/>
  <c r="AT141" i="27"/>
  <c r="AM141" i="27"/>
  <c r="O146" i="27"/>
  <c r="BE226" i="27"/>
  <c r="BD226" i="27"/>
  <c r="BC226" i="27"/>
  <c r="CI222" i="27"/>
  <c r="CI218" i="27"/>
  <c r="DI217" i="27"/>
  <c r="BC201" i="27"/>
  <c r="BE201" i="27"/>
  <c r="BD201" i="27"/>
  <c r="BM200" i="27"/>
  <c r="AH200" i="27"/>
  <c r="CM200" i="27" s="1"/>
  <c r="AG200" i="27"/>
  <c r="AF200" i="27"/>
  <c r="DG197" i="27"/>
  <c r="CI196" i="27"/>
  <c r="BK187" i="27"/>
  <c r="BJ187" i="27"/>
  <c r="BL187" i="27" s="1"/>
  <c r="CZ187" i="27" s="1"/>
  <c r="BI187" i="27"/>
  <c r="DG185" i="27"/>
  <c r="CI184" i="27"/>
  <c r="BE181" i="27"/>
  <c r="BD181" i="27"/>
  <c r="BC181" i="27"/>
  <c r="BI177" i="27"/>
  <c r="BK177" i="27"/>
  <c r="BJ177" i="27"/>
  <c r="BL177" i="27" s="1"/>
  <c r="CZ177" i="27" s="1"/>
  <c r="DI164" i="27"/>
  <c r="BK158" i="27"/>
  <c r="BJ158" i="27"/>
  <c r="BL158" i="27" s="1"/>
  <c r="CZ158" i="27" s="1"/>
  <c r="BI158" i="27"/>
  <c r="DG156" i="27"/>
  <c r="CI155" i="27"/>
  <c r="DI154" i="27"/>
  <c r="X149" i="27"/>
  <c r="AD120" i="27"/>
  <c r="BN120" i="27" s="1"/>
  <c r="BG120" i="27"/>
  <c r="BK120" i="27" s="1"/>
  <c r="BA120" i="27"/>
  <c r="BK107" i="27"/>
  <c r="BJ107" i="27"/>
  <c r="BL107" i="27" s="1"/>
  <c r="CZ107" i="27" s="1"/>
  <c r="BI107" i="27"/>
  <c r="DI107" i="27"/>
  <c r="BE105" i="27"/>
  <c r="BD105" i="27"/>
  <c r="BC105" i="27"/>
  <c r="CH101" i="27"/>
  <c r="BK99" i="27"/>
  <c r="BJ99" i="27"/>
  <c r="BL99" i="27" s="1"/>
  <c r="CZ99" i="27" s="1"/>
  <c r="BI99" i="27"/>
  <c r="AB96" i="27"/>
  <c r="DG96" i="27" s="1"/>
  <c r="CK95" i="27"/>
  <c r="CJ95" i="27"/>
  <c r="CI95" i="27"/>
  <c r="CH95" i="27"/>
  <c r="AH95" i="27"/>
  <c r="DE95" i="27" s="1"/>
  <c r="CL61" i="27"/>
  <c r="CD55" i="27"/>
  <c r="CC55" i="27"/>
  <c r="CL53" i="27"/>
  <c r="CC51" i="27"/>
  <c r="CL49" i="27"/>
  <c r="CK46" i="27"/>
  <c r="CJ46" i="27"/>
  <c r="CI46" i="27"/>
  <c r="CH46" i="27"/>
  <c r="CK44" i="27"/>
  <c r="CN44" i="27" s="1"/>
  <c r="CJ44" i="27"/>
  <c r="CI44" i="27"/>
  <c r="CH44" i="27"/>
  <c r="CJ43" i="27"/>
  <c r="AC43" i="27"/>
  <c r="BF43" i="27"/>
  <c r="AB43" i="27"/>
  <c r="AZ43" i="27"/>
  <c r="Z43" i="27"/>
  <c r="CF148" i="27"/>
  <c r="CF147" i="27"/>
  <c r="CL39" i="27"/>
  <c r="W147" i="27"/>
  <c r="W148" i="27"/>
  <c r="AC39" i="27"/>
  <c r="BF39" i="27"/>
  <c r="AB39" i="27"/>
  <c r="AZ39" i="27"/>
  <c r="Z39" i="27"/>
  <c r="BE36" i="27"/>
  <c r="BD36" i="27"/>
  <c r="BC36" i="27"/>
  <c r="CL32" i="27"/>
  <c r="CK30" i="27"/>
  <c r="CJ30" i="27"/>
  <c r="CI30" i="27"/>
  <c r="CH30" i="27"/>
  <c r="CH29" i="27"/>
  <c r="CJ26" i="27"/>
  <c r="CI26" i="27"/>
  <c r="CH26" i="27"/>
  <c r="CK4" i="27"/>
  <c r="CJ4" i="27"/>
  <c r="CI4" i="27"/>
  <c r="CH4" i="27"/>
  <c r="AW141" i="27"/>
  <c r="AS141" i="27"/>
  <c r="AG221" i="27"/>
  <c r="AF221" i="27"/>
  <c r="BM221" i="27"/>
  <c r="AH221" i="27"/>
  <c r="DI215" i="27"/>
  <c r="BX210" i="27"/>
  <c r="BE207" i="27"/>
  <c r="BD207" i="27"/>
  <c r="BC207" i="27"/>
  <c r="DI205" i="27"/>
  <c r="AG183" i="27"/>
  <c r="CL183" i="27" s="1"/>
  <c r="AF183" i="27"/>
  <c r="BM183" i="27"/>
  <c r="AH183" i="27"/>
  <c r="BK179" i="27"/>
  <c r="BJ179" i="27"/>
  <c r="BL179" i="27" s="1"/>
  <c r="CZ179" i="27" s="1"/>
  <c r="BI179" i="27"/>
  <c r="DG177" i="27"/>
  <c r="CI176" i="27"/>
  <c r="BI166" i="27"/>
  <c r="BK166" i="27"/>
  <c r="BJ166" i="27"/>
  <c r="BL166" i="27" s="1"/>
  <c r="CZ166" i="27" s="1"/>
  <c r="BZ132" i="27"/>
  <c r="BC132" i="27"/>
  <c r="DI130" i="27"/>
  <c r="DG130" i="27"/>
  <c r="CH128" i="27"/>
  <c r="CK128" i="27"/>
  <c r="CJ128" i="27"/>
  <c r="CI128" i="27"/>
  <c r="CM122" i="27"/>
  <c r="AA120" i="27"/>
  <c r="DC120" i="27" s="1"/>
  <c r="CC118" i="27"/>
  <c r="CD118" i="27"/>
  <c r="CL107" i="27"/>
  <c r="CC105" i="27"/>
  <c r="DI103" i="27"/>
  <c r="DG103" i="27"/>
  <c r="BQ99" i="27"/>
  <c r="BR99" i="27"/>
  <c r="DI92" i="27"/>
  <c r="DG92" i="27"/>
  <c r="CH91" i="27"/>
  <c r="CK91" i="27"/>
  <c r="CN91" i="27" s="1"/>
  <c r="CJ91" i="27"/>
  <c r="CI91" i="27"/>
  <c r="CJ89" i="27"/>
  <c r="AZ89" i="27"/>
  <c r="Z89" i="27"/>
  <c r="AC89" i="27"/>
  <c r="BF89" i="27"/>
  <c r="AB89" i="27"/>
  <c r="DI89" i="27" s="1"/>
  <c r="CD88" i="27"/>
  <c r="CH87" i="27"/>
  <c r="CJ87" i="27"/>
  <c r="CI87" i="27"/>
  <c r="CH83" i="27"/>
  <c r="CM78" i="27"/>
  <c r="AB78" i="27"/>
  <c r="CI61" i="27"/>
  <c r="CC60" i="27"/>
  <c r="CD60" i="27"/>
  <c r="CI53" i="27"/>
  <c r="CC52" i="27"/>
  <c r="CD52" i="27"/>
  <c r="CI49" i="27"/>
  <c r="CI42" i="27"/>
  <c r="V147" i="27"/>
  <c r="V148" i="27"/>
  <c r="CI38" i="27"/>
  <c r="CC36" i="27"/>
  <c r="CI32" i="27"/>
  <c r="CC30" i="27"/>
  <c r="CD30" i="27"/>
  <c r="AA28" i="27"/>
  <c r="CH24" i="27"/>
  <c r="CK24" i="27"/>
  <c r="CN24" i="27" s="1"/>
  <c r="CJ24" i="27"/>
  <c r="CI24" i="27"/>
  <c r="BC23" i="27"/>
  <c r="BE23" i="27"/>
  <c r="BD23" i="27"/>
  <c r="BC16" i="27"/>
  <c r="BE16" i="27"/>
  <c r="BD16" i="27"/>
  <c r="AF6" i="27"/>
  <c r="BM6" i="27"/>
  <c r="BP6" i="27" s="1"/>
  <c r="AH6" i="27"/>
  <c r="DE6" i="27" s="1"/>
  <c r="AG6" i="27"/>
  <c r="AH5" i="27"/>
  <c r="DE5" i="27" s="1"/>
  <c r="AF4" i="27"/>
  <c r="BM4" i="27"/>
  <c r="BP4" i="27" s="1"/>
  <c r="AH4" i="27"/>
  <c r="DE4" i="27" s="1"/>
  <c r="AG4" i="27"/>
  <c r="BU141" i="27"/>
  <c r="AV141" i="27"/>
  <c r="AR141" i="27"/>
  <c r="V145" i="27"/>
  <c r="V143" i="27"/>
  <c r="V146" i="27"/>
  <c r="V144" i="27"/>
  <c r="Q141" i="27"/>
  <c r="M141" i="27"/>
  <c r="CH130" i="27"/>
  <c r="BE125" i="27"/>
  <c r="BD125" i="27"/>
  <c r="BC125" i="27"/>
  <c r="CJ103" i="27"/>
  <c r="BY94" i="27"/>
  <c r="CB94" i="27" s="1"/>
  <c r="AA64" i="27"/>
  <c r="AA49" i="27"/>
  <c r="BY40" i="27"/>
  <c r="CB40" i="27" s="1"/>
  <c r="BM34" i="27"/>
  <c r="AH34" i="27"/>
  <c r="DE34" i="27" s="1"/>
  <c r="AG34" i="27"/>
  <c r="AF34" i="27"/>
  <c r="CJ29" i="27"/>
  <c r="CM29" i="27"/>
  <c r="BO29" i="27"/>
  <c r="BR23" i="27"/>
  <c r="BQ23" i="27"/>
  <c r="AA62" i="27"/>
  <c r="CH43" i="27"/>
  <c r="AH27" i="27"/>
  <c r="DE27" i="27" s="1"/>
  <c r="BE127" i="27"/>
  <c r="BD127" i="27"/>
  <c r="BC127" i="27"/>
  <c r="AA102" i="27"/>
  <c r="DC102" i="27" s="1"/>
  <c r="BI98" i="27"/>
  <c r="BK98" i="27"/>
  <c r="BJ98" i="27"/>
  <c r="BL98" i="27" s="1"/>
  <c r="CZ98" i="27" s="1"/>
  <c r="CM88" i="27"/>
  <c r="AA66" i="27"/>
  <c r="CH40" i="27"/>
  <c r="BR20" i="27"/>
  <c r="BK51" i="27"/>
  <c r="CM6" i="27"/>
  <c r="CJ101" i="27"/>
  <c r="BY61" i="27"/>
  <c r="CB61" i="27" s="1"/>
  <c r="BY53" i="27"/>
  <c r="CB53" i="27" s="1"/>
  <c r="AA43" i="27"/>
  <c r="CJ34" i="27"/>
  <c r="CM34" i="27"/>
  <c r="BO34" i="27"/>
  <c r="AA15" i="27"/>
  <c r="BE10" i="27"/>
  <c r="BD10" i="27"/>
  <c r="BC10" i="27"/>
  <c r="BE80" i="27"/>
  <c r="BD80" i="27"/>
  <c r="BC80" i="27"/>
  <c r="BY62" i="27"/>
  <c r="CB62" i="27" s="1"/>
  <c r="BR24" i="27"/>
  <c r="BQ24" i="27"/>
  <c r="BR16" i="27"/>
  <c r="BQ16" i="27"/>
  <c r="BD119" i="27"/>
  <c r="BE101" i="27"/>
  <c r="BD101" i="27"/>
  <c r="BC101" i="27"/>
  <c r="BZ96" i="27"/>
  <c r="CM86" i="27"/>
  <c r="BI122" i="27" l="1"/>
  <c r="BM118" i="27"/>
  <c r="BP118" i="27" s="1"/>
  <c r="CB92" i="27"/>
  <c r="AG26" i="27"/>
  <c r="CC92" i="27"/>
  <c r="CB46" i="27"/>
  <c r="CD46" i="27"/>
  <c r="DI118" i="27"/>
  <c r="BJ103" i="27"/>
  <c r="BL103" i="27" s="1"/>
  <c r="CZ103" i="27" s="1"/>
  <c r="AH26" i="27"/>
  <c r="DE26" i="27" s="1"/>
  <c r="DG6" i="27"/>
  <c r="DG23" i="27"/>
  <c r="AG80" i="27"/>
  <c r="DF80" i="27" s="1"/>
  <c r="BK103" i="27"/>
  <c r="BM26" i="27"/>
  <c r="BP26" i="27" s="1"/>
  <c r="DI6" i="27"/>
  <c r="DG27" i="27"/>
  <c r="BC167" i="27"/>
  <c r="AH80" i="27"/>
  <c r="DE80" i="27" s="1"/>
  <c r="AF26" i="27"/>
  <c r="BC46" i="27"/>
  <c r="BJ122" i="27"/>
  <c r="BL122" i="27" s="1"/>
  <c r="CZ122" i="27" s="1"/>
  <c r="DG51" i="27"/>
  <c r="BM80" i="27"/>
  <c r="BQ80" i="27" s="1"/>
  <c r="AG118" i="27"/>
  <c r="BD46" i="27"/>
  <c r="CC132" i="27"/>
  <c r="AH118" i="27"/>
  <c r="DE118" i="27" s="1"/>
  <c r="DC225" i="27"/>
  <c r="CN4" i="27"/>
  <c r="BK84" i="27"/>
  <c r="BK75" i="27"/>
  <c r="BM127" i="27"/>
  <c r="BP127" i="27" s="1"/>
  <c r="BQ19" i="27"/>
  <c r="AG167" i="27"/>
  <c r="BI88" i="27"/>
  <c r="AG103" i="27"/>
  <c r="DF103" i="27" s="1"/>
  <c r="CN83" i="27"/>
  <c r="AF127" i="27"/>
  <c r="BI78" i="27"/>
  <c r="DG128" i="27"/>
  <c r="AH167" i="27"/>
  <c r="CM167" i="27" s="1"/>
  <c r="BJ88" i="27"/>
  <c r="BL88" i="27" s="1"/>
  <c r="CZ88" i="27" s="1"/>
  <c r="AH103" i="27"/>
  <c r="DE103" i="27" s="1"/>
  <c r="CC177" i="27"/>
  <c r="BK16" i="27"/>
  <c r="CN101" i="27"/>
  <c r="CN46" i="27"/>
  <c r="BM167" i="27"/>
  <c r="BM103" i="27"/>
  <c r="BP103" i="27" s="1"/>
  <c r="CN106" i="27"/>
  <c r="BJ219" i="27"/>
  <c r="BL219" i="27" s="1"/>
  <c r="CZ219" i="27" s="1"/>
  <c r="BC106" i="27"/>
  <c r="CB106" i="27"/>
  <c r="AX141" i="27"/>
  <c r="DI27" i="27"/>
  <c r="BK223" i="27"/>
  <c r="BC174" i="27"/>
  <c r="BK219" i="27"/>
  <c r="BD106" i="27"/>
  <c r="CW106" i="27" s="1"/>
  <c r="BD81" i="27"/>
  <c r="CX81" i="27" s="1"/>
  <c r="CC106" i="27"/>
  <c r="AH127" i="27"/>
  <c r="DE127" i="27" s="1"/>
  <c r="BP128" i="27"/>
  <c r="DG46" i="27"/>
  <c r="CN126" i="27"/>
  <c r="DI99" i="27"/>
  <c r="CO103" i="27"/>
  <c r="DG81" i="27"/>
  <c r="DG16" i="27"/>
  <c r="AF103" i="27"/>
  <c r="CN125" i="27"/>
  <c r="BD174" i="27"/>
  <c r="CD36" i="27"/>
  <c r="CL128" i="27"/>
  <c r="CO128" i="27" s="1"/>
  <c r="AG128" i="27"/>
  <c r="DD128" i="27" s="1"/>
  <c r="AG127" i="27"/>
  <c r="DD127" i="27" s="1"/>
  <c r="AG105" i="27"/>
  <c r="BC103" i="27"/>
  <c r="DG99" i="27"/>
  <c r="BE119" i="27"/>
  <c r="BI51" i="27"/>
  <c r="DG131" i="27"/>
  <c r="BM5" i="27"/>
  <c r="BP5" i="27" s="1"/>
  <c r="CC88" i="27"/>
  <c r="CD51" i="27"/>
  <c r="DG107" i="27"/>
  <c r="CN20" i="27"/>
  <c r="CN98" i="27"/>
  <c r="AG131" i="27"/>
  <c r="BM96" i="27"/>
  <c r="BP96" i="27" s="1"/>
  <c r="CC197" i="27"/>
  <c r="AF125" i="27"/>
  <c r="CN130" i="27"/>
  <c r="CN121" i="27"/>
  <c r="CD125" i="27"/>
  <c r="DI5" i="27"/>
  <c r="CK131" i="27"/>
  <c r="CN131" i="27" s="1"/>
  <c r="BI10" i="27"/>
  <c r="DG10" i="27"/>
  <c r="BK128" i="27"/>
  <c r="CB80" i="27"/>
  <c r="AF5" i="27"/>
  <c r="CD80" i="27"/>
  <c r="AH131" i="27"/>
  <c r="DE131" i="27" s="1"/>
  <c r="CN30" i="27"/>
  <c r="AF84" i="27"/>
  <c r="CD157" i="27"/>
  <c r="DG55" i="27"/>
  <c r="CN129" i="27"/>
  <c r="CN52" i="27"/>
  <c r="BM78" i="27"/>
  <c r="BP78" i="27" s="1"/>
  <c r="CC181" i="27"/>
  <c r="AG125" i="27"/>
  <c r="CQ125" i="27" s="1"/>
  <c r="BC131" i="27"/>
  <c r="BP75" i="27"/>
  <c r="DI10" i="27"/>
  <c r="CC99" i="27"/>
  <c r="DI16" i="27"/>
  <c r="AF131" i="27"/>
  <c r="DI131" i="27"/>
  <c r="AG5" i="27"/>
  <c r="DF5" i="27" s="1"/>
  <c r="CN95" i="27"/>
  <c r="DI55" i="27"/>
  <c r="CN60" i="27"/>
  <c r="DI105" i="27"/>
  <c r="CD99" i="27"/>
  <c r="BI27" i="27"/>
  <c r="CN26" i="27"/>
  <c r="CN119" i="27"/>
  <c r="CN127" i="27"/>
  <c r="AH219" i="27"/>
  <c r="CM219" i="27" s="1"/>
  <c r="CN33" i="27"/>
  <c r="CN11" i="27"/>
  <c r="BJ16" i="27"/>
  <c r="BL16" i="27" s="1"/>
  <c r="CZ16" i="27" s="1"/>
  <c r="CN10" i="27"/>
  <c r="CN103" i="27"/>
  <c r="BP34" i="27"/>
  <c r="CN16" i="27"/>
  <c r="CN122" i="27"/>
  <c r="BP120" i="27"/>
  <c r="BP51" i="27"/>
  <c r="CN29" i="27"/>
  <c r="CC44" i="27"/>
  <c r="CB44" i="27"/>
  <c r="CC58" i="27"/>
  <c r="CB58" i="27"/>
  <c r="CC84" i="27"/>
  <c r="CB84" i="27"/>
  <c r="BP19" i="27"/>
  <c r="CB128" i="27"/>
  <c r="BP29" i="27"/>
  <c r="CN66" i="27"/>
  <c r="CN93" i="27"/>
  <c r="CN104" i="27"/>
  <c r="CN50" i="27"/>
  <c r="BQ20" i="27"/>
  <c r="DB20" i="27" s="1"/>
  <c r="BP20" i="27"/>
  <c r="CC89" i="27"/>
  <c r="CB89" i="27"/>
  <c r="CN34" i="27"/>
  <c r="CN88" i="27"/>
  <c r="CN51" i="27"/>
  <c r="CN55" i="27"/>
  <c r="CB78" i="27"/>
  <c r="CB3" i="27"/>
  <c r="CO99" i="27"/>
  <c r="CN99" i="27"/>
  <c r="CN15" i="27"/>
  <c r="CN36" i="27"/>
  <c r="CN118" i="27"/>
  <c r="CN27" i="27"/>
  <c r="CN5" i="27"/>
  <c r="CN92" i="27"/>
  <c r="CN54" i="27"/>
  <c r="CC59" i="27"/>
  <c r="CB59" i="27"/>
  <c r="CD126" i="27"/>
  <c r="CB126" i="27"/>
  <c r="CN81" i="27"/>
  <c r="CN80" i="27"/>
  <c r="CB132" i="27"/>
  <c r="BP131" i="27"/>
  <c r="CN6" i="27"/>
  <c r="CN107" i="27"/>
  <c r="BP98" i="27"/>
  <c r="CN59" i="27"/>
  <c r="BQ95" i="27"/>
  <c r="DA95" i="27" s="1"/>
  <c r="BP95" i="27"/>
  <c r="CB96" i="27"/>
  <c r="CC4" i="27"/>
  <c r="CB4" i="27"/>
  <c r="CD105" i="27"/>
  <c r="CB105" i="27"/>
  <c r="CN84" i="27"/>
  <c r="CB19" i="27"/>
  <c r="BD19" i="27"/>
  <c r="CY19" i="27" s="1"/>
  <c r="BA145" i="27"/>
  <c r="CO34" i="27"/>
  <c r="BE19" i="27"/>
  <c r="CO52" i="27"/>
  <c r="BC19" i="27"/>
  <c r="BD153" i="27"/>
  <c r="CW153" i="27" s="1"/>
  <c r="BC58" i="27"/>
  <c r="DG44" i="27"/>
  <c r="AD146" i="27"/>
  <c r="AH152" i="27"/>
  <c r="CM152" i="27" s="1"/>
  <c r="AH163" i="27"/>
  <c r="CM163" i="27" s="1"/>
  <c r="CC166" i="27"/>
  <c r="BJ59" i="27"/>
  <c r="BL59" i="27" s="1"/>
  <c r="CZ59" i="27" s="1"/>
  <c r="DI162" i="27"/>
  <c r="BZ162" i="27"/>
  <c r="CC162" i="27" s="1"/>
  <c r="DC174" i="27"/>
  <c r="DI81" i="27"/>
  <c r="CD211" i="27"/>
  <c r="CD84" i="27"/>
  <c r="CC173" i="27"/>
  <c r="BC163" i="27"/>
  <c r="CD174" i="27"/>
  <c r="AG153" i="27"/>
  <c r="CL153" i="27" s="1"/>
  <c r="CD178" i="27"/>
  <c r="AG152" i="27"/>
  <c r="CL152" i="27" s="1"/>
  <c r="AG163" i="27"/>
  <c r="DD163" i="27" s="1"/>
  <c r="AG20" i="27"/>
  <c r="CS20" i="27" s="1"/>
  <c r="BI152" i="27"/>
  <c r="AH153" i="27"/>
  <c r="CY107" i="27"/>
  <c r="DI225" i="27"/>
  <c r="DI219" i="27"/>
  <c r="CX107" i="27"/>
  <c r="BZ223" i="27"/>
  <c r="CD223" i="27" s="1"/>
  <c r="AF78" i="27"/>
  <c r="AE150" i="27"/>
  <c r="BE4" i="27"/>
  <c r="BI54" i="27"/>
  <c r="AH225" i="27"/>
  <c r="DE225" i="27" s="1"/>
  <c r="BK126" i="27"/>
  <c r="CK162" i="27"/>
  <c r="CD214" i="27"/>
  <c r="AF82" i="27"/>
  <c r="CO51" i="27"/>
  <c r="BI87" i="27"/>
  <c r="DI152" i="27"/>
  <c r="X141" i="27"/>
  <c r="BM219" i="27"/>
  <c r="BR219" i="27" s="1"/>
  <c r="BE81" i="27"/>
  <c r="CK82" i="27"/>
  <c r="BK96" i="27"/>
  <c r="AG82" i="27"/>
  <c r="CQ82" i="27" s="1"/>
  <c r="BJ87" i="27"/>
  <c r="BL87" i="27" s="1"/>
  <c r="CZ87" i="27" s="1"/>
  <c r="CC189" i="27"/>
  <c r="AF219" i="27"/>
  <c r="DI163" i="27"/>
  <c r="DG58" i="27"/>
  <c r="BC231" i="27"/>
  <c r="AG58" i="27"/>
  <c r="EQ141" i="27"/>
  <c r="BZ227" i="27"/>
  <c r="CD227" i="27" s="1"/>
  <c r="DI227" i="27"/>
  <c r="CC171" i="27"/>
  <c r="DI84" i="27"/>
  <c r="BI75" i="27"/>
  <c r="BR227" i="27"/>
  <c r="DB227" i="27" s="1"/>
  <c r="AD147" i="27"/>
  <c r="CC204" i="27"/>
  <c r="CO88" i="27"/>
  <c r="CD226" i="27"/>
  <c r="CM204" i="27"/>
  <c r="CO204" i="27" s="1"/>
  <c r="CD96" i="27"/>
  <c r="CD58" i="27"/>
  <c r="AG84" i="27"/>
  <c r="CQ84" i="27" s="1"/>
  <c r="BM223" i="27"/>
  <c r="BR223" i="27" s="1"/>
  <c r="CC217" i="27"/>
  <c r="CC185" i="27"/>
  <c r="CD201" i="27"/>
  <c r="AG87" i="27"/>
  <c r="CR87" i="27" s="1"/>
  <c r="AG174" i="27"/>
  <c r="CL174" i="27" s="1"/>
  <c r="BE153" i="27"/>
  <c r="AH58" i="27"/>
  <c r="DE58" i="27" s="1"/>
  <c r="AH105" i="27"/>
  <c r="DE105" i="27" s="1"/>
  <c r="DG100" i="27"/>
  <c r="DI11" i="27"/>
  <c r="CO93" i="27"/>
  <c r="BC152" i="27"/>
  <c r="DI126" i="27"/>
  <c r="BB149" i="27"/>
  <c r="BJ104" i="27"/>
  <c r="BL104" i="27" s="1"/>
  <c r="CZ104" i="27" s="1"/>
  <c r="AH84" i="27"/>
  <c r="DE84" i="27" s="1"/>
  <c r="DI104" i="27"/>
  <c r="CC153" i="27"/>
  <c r="CC165" i="27"/>
  <c r="AF223" i="27"/>
  <c r="CO83" i="27"/>
  <c r="AF44" i="27"/>
  <c r="DG84" i="27"/>
  <c r="CK58" i="27"/>
  <c r="CO60" i="27"/>
  <c r="CC225" i="27"/>
  <c r="CC156" i="27"/>
  <c r="DE166" i="27"/>
  <c r="BM163" i="27"/>
  <c r="BR163" i="27" s="1"/>
  <c r="AH174" i="27"/>
  <c r="DE174" i="27" s="1"/>
  <c r="CD194" i="27"/>
  <c r="BD167" i="27"/>
  <c r="BD163" i="27"/>
  <c r="CO130" i="27"/>
  <c r="BM58" i="27"/>
  <c r="BM105" i="27"/>
  <c r="BJ152" i="27"/>
  <c r="BL152" i="27" s="1"/>
  <c r="BC44" i="27"/>
  <c r="BI82" i="27"/>
  <c r="CD182" i="27"/>
  <c r="BD152" i="27"/>
  <c r="CV152" i="27" s="1"/>
  <c r="CK105" i="27"/>
  <c r="BK81" i="27"/>
  <c r="DG126" i="27"/>
  <c r="BM153" i="27"/>
  <c r="BQ153" i="27" s="1"/>
  <c r="CW107" i="27"/>
  <c r="BE20" i="27"/>
  <c r="DI44" i="27"/>
  <c r="BM84" i="27"/>
  <c r="BP84" i="27" s="1"/>
  <c r="DG104" i="27"/>
  <c r="CM157" i="27"/>
  <c r="CO157" i="27" s="1"/>
  <c r="BE33" i="27"/>
  <c r="AG95" i="27"/>
  <c r="DD95" i="27" s="1"/>
  <c r="AF152" i="27"/>
  <c r="DG97" i="27"/>
  <c r="AF172" i="27"/>
  <c r="DI223" i="27"/>
  <c r="AF95" i="27"/>
  <c r="BD44" i="27"/>
  <c r="CX44" i="27" s="1"/>
  <c r="BK50" i="27"/>
  <c r="BA150" i="27"/>
  <c r="DI153" i="27"/>
  <c r="CO55" i="27"/>
  <c r="CO80" i="27"/>
  <c r="CC208" i="27"/>
  <c r="DC163" i="27"/>
  <c r="DI174" i="27"/>
  <c r="DG19" i="27"/>
  <c r="BZ152" i="27"/>
  <c r="CD152" i="27" s="1"/>
  <c r="DI128" i="27"/>
  <c r="BD87" i="27"/>
  <c r="CV87" i="27" s="1"/>
  <c r="AF81" i="27"/>
  <c r="BJ82" i="27"/>
  <c r="BL82" i="27" s="1"/>
  <c r="CZ82" i="27" s="1"/>
  <c r="CO46" i="27"/>
  <c r="BI223" i="27"/>
  <c r="CD228" i="27"/>
  <c r="CC126" i="27"/>
  <c r="CD4" i="27"/>
  <c r="BE87" i="27"/>
  <c r="DE177" i="27"/>
  <c r="AG81" i="27"/>
  <c r="CO131" i="27"/>
  <c r="CO44" i="27"/>
  <c r="BC54" i="27"/>
  <c r="AH81" i="27"/>
  <c r="DE81" i="27" s="1"/>
  <c r="BE54" i="27"/>
  <c r="CD171" i="27"/>
  <c r="AG78" i="27"/>
  <c r="DD78" i="27" s="1"/>
  <c r="BJ54" i="27"/>
  <c r="BL54" i="27" s="1"/>
  <c r="CZ54" i="27" s="1"/>
  <c r="BJ75" i="27"/>
  <c r="BL75" i="27" s="1"/>
  <c r="CZ75" i="27" s="1"/>
  <c r="CD230" i="27"/>
  <c r="CD44" i="27"/>
  <c r="DG54" i="27"/>
  <c r="AH78" i="27"/>
  <c r="DE78" i="27" s="1"/>
  <c r="CO106" i="27"/>
  <c r="AF132" i="27"/>
  <c r="CC191" i="27"/>
  <c r="DI33" i="27"/>
  <c r="DI117" i="27"/>
  <c r="CO65" i="27"/>
  <c r="BD126" i="27"/>
  <c r="CV126" i="27" s="1"/>
  <c r="AD143" i="27"/>
  <c r="CO124" i="27"/>
  <c r="DI59" i="27"/>
  <c r="CL75" i="27"/>
  <c r="CO75" i="27" s="1"/>
  <c r="BK104" i="27"/>
  <c r="CY219" i="27"/>
  <c r="CO101" i="27"/>
  <c r="BZ146" i="27"/>
  <c r="DG95" i="27"/>
  <c r="CX219" i="27"/>
  <c r="CD216" i="27"/>
  <c r="AH229" i="27"/>
  <c r="DE229" i="27" s="1"/>
  <c r="CC188" i="27"/>
  <c r="AD145" i="27"/>
  <c r="DI50" i="27"/>
  <c r="DI54" i="27"/>
  <c r="CD161" i="27"/>
  <c r="BD231" i="27"/>
  <c r="CY231" i="27" s="1"/>
  <c r="AG19" i="27"/>
  <c r="DD19" i="27" s="1"/>
  <c r="BI50" i="27"/>
  <c r="AH75" i="27"/>
  <c r="DE75" i="27" s="1"/>
  <c r="CC203" i="27"/>
  <c r="BI126" i="27"/>
  <c r="CO5" i="27"/>
  <c r="DC153" i="27"/>
  <c r="CD210" i="27"/>
  <c r="AH19" i="27"/>
  <c r="DE19" i="27" s="1"/>
  <c r="CL19" i="27"/>
  <c r="CO19" i="27" s="1"/>
  <c r="DG105" i="27"/>
  <c r="CV92" i="27"/>
  <c r="AF20" i="27"/>
  <c r="BR95" i="27"/>
  <c r="AF229" i="27"/>
  <c r="CO33" i="27"/>
  <c r="AG229" i="27"/>
  <c r="DD229" i="27" s="1"/>
  <c r="AD149" i="27"/>
  <c r="AD150" i="27"/>
  <c r="DI94" i="27"/>
  <c r="CC163" i="27"/>
  <c r="CD163" i="27"/>
  <c r="BZ144" i="27"/>
  <c r="AD144" i="27"/>
  <c r="AF75" i="27"/>
  <c r="CM185" i="27"/>
  <c r="AD148" i="27"/>
  <c r="AG75" i="27"/>
  <c r="CR75" i="27" s="1"/>
  <c r="BM225" i="27"/>
  <c r="BQ225" i="27" s="1"/>
  <c r="CC219" i="27"/>
  <c r="DC167" i="27"/>
  <c r="BC104" i="27"/>
  <c r="BG149" i="27"/>
  <c r="AF225" i="27"/>
  <c r="BK33" i="27"/>
  <c r="CC175" i="27"/>
  <c r="CC209" i="27"/>
  <c r="BI81" i="27"/>
  <c r="DE164" i="27"/>
  <c r="BE128" i="27"/>
  <c r="DI167" i="27"/>
  <c r="AF19" i="27"/>
  <c r="DC128" i="27"/>
  <c r="BG150" i="27"/>
  <c r="AF227" i="27"/>
  <c r="CD172" i="27"/>
  <c r="CO54" i="27"/>
  <c r="BC128" i="27"/>
  <c r="AH128" i="27"/>
  <c r="DE128" i="27" s="1"/>
  <c r="AF128" i="27"/>
  <c r="BD82" i="27"/>
  <c r="CV82" i="27" s="1"/>
  <c r="BY149" i="27"/>
  <c r="CC199" i="27"/>
  <c r="DI20" i="27"/>
  <c r="BC95" i="27"/>
  <c r="CT141" i="27"/>
  <c r="CC231" i="27"/>
  <c r="DI4" i="27"/>
  <c r="AH87" i="27"/>
  <c r="DE87" i="27" s="1"/>
  <c r="CD89" i="27"/>
  <c r="BI227" i="27"/>
  <c r="CC78" i="27"/>
  <c r="DI87" i="27"/>
  <c r="DI82" i="27"/>
  <c r="CO29" i="27"/>
  <c r="BZ148" i="27"/>
  <c r="BE82" i="27"/>
  <c r="CO119" i="27"/>
  <c r="CO125" i="27"/>
  <c r="DE203" i="27"/>
  <c r="CM178" i="27"/>
  <c r="CO178" i="27" s="1"/>
  <c r="CO98" i="27"/>
  <c r="BD95" i="27"/>
  <c r="BM87" i="27"/>
  <c r="BP87" i="27" s="1"/>
  <c r="CC215" i="27"/>
  <c r="CO121" i="27"/>
  <c r="DG87" i="27"/>
  <c r="BI33" i="27"/>
  <c r="DG82" i="27"/>
  <c r="CC213" i="27"/>
  <c r="BC20" i="27"/>
  <c r="CK87" i="27"/>
  <c r="CO91" i="27"/>
  <c r="DG20" i="27"/>
  <c r="AH59" i="27"/>
  <c r="DE59" i="27" s="1"/>
  <c r="BJ227" i="27"/>
  <c r="BL227" i="27" s="1"/>
  <c r="CZ227" i="27" s="1"/>
  <c r="DI19" i="27"/>
  <c r="DC19" i="27"/>
  <c r="DG94" i="27"/>
  <c r="DI95" i="27"/>
  <c r="DG33" i="27"/>
  <c r="BG144" i="27"/>
  <c r="BG148" i="27"/>
  <c r="BE172" i="27"/>
  <c r="CC193" i="27"/>
  <c r="CX199" i="27"/>
  <c r="BI128" i="27"/>
  <c r="CO126" i="27"/>
  <c r="AG132" i="27"/>
  <c r="CR132" i="27" s="1"/>
  <c r="CD208" i="27"/>
  <c r="CC168" i="27"/>
  <c r="CX92" i="27"/>
  <c r="CC128" i="27"/>
  <c r="BG147" i="27"/>
  <c r="BG141" i="27" s="1"/>
  <c r="CL132" i="27"/>
  <c r="CN132" i="27" s="1"/>
  <c r="BI95" i="27"/>
  <c r="CO20" i="27"/>
  <c r="BJ128" i="27"/>
  <c r="BL128" i="27" s="1"/>
  <c r="CZ128" i="27" s="1"/>
  <c r="AH132" i="27"/>
  <c r="DE132" i="27" s="1"/>
  <c r="BE199" i="27"/>
  <c r="CW92" i="27"/>
  <c r="DE191" i="27"/>
  <c r="DI93" i="27"/>
  <c r="BG143" i="27"/>
  <c r="CC195" i="27"/>
  <c r="CM156" i="27"/>
  <c r="CO156" i="27" s="1"/>
  <c r="BE11" i="27"/>
  <c r="CW219" i="27"/>
  <c r="DE181" i="27"/>
  <c r="DH141" i="27"/>
  <c r="CO30" i="27"/>
  <c r="BJ229" i="27"/>
  <c r="BL229" i="27" s="1"/>
  <c r="CZ229" i="27" s="1"/>
  <c r="BK132" i="27"/>
  <c r="BK229" i="27"/>
  <c r="CO104" i="27"/>
  <c r="BZ155" i="27"/>
  <c r="CC155" i="27" s="1"/>
  <c r="CM220" i="27"/>
  <c r="BI229" i="27"/>
  <c r="BC75" i="27"/>
  <c r="BJ231" i="27"/>
  <c r="BL231" i="27" s="1"/>
  <c r="CZ231" i="27" s="1"/>
  <c r="BC172" i="27"/>
  <c r="DG124" i="27"/>
  <c r="BC11" i="27"/>
  <c r="DI124" i="27"/>
  <c r="CO24" i="27"/>
  <c r="BZ147" i="27"/>
  <c r="BZ141" i="27" s="1"/>
  <c r="BD132" i="27"/>
  <c r="CV132" i="27" s="1"/>
  <c r="DG93" i="27"/>
  <c r="CC170" i="27"/>
  <c r="AH227" i="27"/>
  <c r="DE227" i="27" s="1"/>
  <c r="CC184" i="27"/>
  <c r="BZ143" i="27"/>
  <c r="AF96" i="27"/>
  <c r="AG227" i="27"/>
  <c r="CR227" i="27" s="1"/>
  <c r="CM193" i="27"/>
  <c r="DG117" i="27"/>
  <c r="DE189" i="27"/>
  <c r="CO11" i="27"/>
  <c r="BA149" i="27"/>
  <c r="BC59" i="27"/>
  <c r="BA147" i="27"/>
  <c r="CO16" i="27"/>
  <c r="AG96" i="27"/>
  <c r="CC3" i="27"/>
  <c r="CM186" i="27"/>
  <c r="CO186" i="27" s="1"/>
  <c r="CL172" i="27"/>
  <c r="BD75" i="27"/>
  <c r="CW75" i="27" s="1"/>
  <c r="CR172" i="27"/>
  <c r="CO26" i="27"/>
  <c r="DI100" i="27"/>
  <c r="CO129" i="27"/>
  <c r="AH96" i="27"/>
  <c r="DE96" i="27" s="1"/>
  <c r="DD172" i="27"/>
  <c r="Z150" i="27"/>
  <c r="AY141" i="27"/>
  <c r="CG141" i="27"/>
  <c r="BW141" i="27"/>
  <c r="CP141" i="27"/>
  <c r="O141" i="27"/>
  <c r="CO66" i="27"/>
  <c r="CC183" i="27"/>
  <c r="BJ120" i="27"/>
  <c r="BL120" i="27" s="1"/>
  <c r="CZ120" i="27" s="1"/>
  <c r="BC199" i="27"/>
  <c r="P141" i="27"/>
  <c r="CC154" i="27"/>
  <c r="Y141" i="27"/>
  <c r="BI132" i="27"/>
  <c r="BD50" i="27"/>
  <c r="CJ148" i="27"/>
  <c r="DI76" i="27"/>
  <c r="CE141" i="27"/>
  <c r="BC50" i="27"/>
  <c r="BC33" i="27"/>
  <c r="BD59" i="27"/>
  <c r="CO95" i="27"/>
  <c r="DE208" i="27"/>
  <c r="CO127" i="27"/>
  <c r="CL96" i="27"/>
  <c r="CO96" i="27" s="1"/>
  <c r="CX54" i="27"/>
  <c r="CV54" i="27"/>
  <c r="CY54" i="27"/>
  <c r="CW54" i="27"/>
  <c r="CV11" i="27"/>
  <c r="CY11" i="27"/>
  <c r="CW11" i="27"/>
  <c r="CX11" i="27"/>
  <c r="BI120" i="27"/>
  <c r="BX149" i="27"/>
  <c r="AB150" i="27"/>
  <c r="DE167" i="27"/>
  <c r="BA148" i="27"/>
  <c r="CX33" i="27"/>
  <c r="CW33" i="27"/>
  <c r="CV33" i="27"/>
  <c r="AH199" i="27"/>
  <c r="CS199" i="27" s="1"/>
  <c r="BM199" i="27"/>
  <c r="AF199" i="27"/>
  <c r="AH50" i="27"/>
  <c r="DE50" i="27" s="1"/>
  <c r="AF50" i="27"/>
  <c r="AG50" i="27"/>
  <c r="BM50" i="27"/>
  <c r="BP50" i="27" s="1"/>
  <c r="BJ11" i="27"/>
  <c r="BL11" i="27" s="1"/>
  <c r="CZ11" i="27" s="1"/>
  <c r="BI11" i="27"/>
  <c r="BK11" i="27"/>
  <c r="BJ95" i="27"/>
  <c r="BL95" i="27" s="1"/>
  <c r="CZ95" i="27" s="1"/>
  <c r="BI172" i="27"/>
  <c r="BJ172" i="27"/>
  <c r="BL172" i="27" s="1"/>
  <c r="CZ172" i="27" s="1"/>
  <c r="CD59" i="27"/>
  <c r="BQ191" i="27"/>
  <c r="DA191" i="27" s="1"/>
  <c r="AH104" i="27"/>
  <c r="DE104" i="27" s="1"/>
  <c r="AF104" i="27"/>
  <c r="AG104" i="27"/>
  <c r="BM104" i="27"/>
  <c r="BP104" i="27" s="1"/>
  <c r="CV199" i="27"/>
  <c r="CY199" i="27"/>
  <c r="BD104" i="27"/>
  <c r="AH172" i="27"/>
  <c r="BM172" i="27"/>
  <c r="CH147" i="27"/>
  <c r="AC150" i="27"/>
  <c r="CO164" i="27"/>
  <c r="DE216" i="27"/>
  <c r="CO15" i="27"/>
  <c r="CO23" i="27"/>
  <c r="DG129" i="27"/>
  <c r="CM160" i="27"/>
  <c r="BM54" i="27"/>
  <c r="BP54" i="27" s="1"/>
  <c r="AH54" i="27"/>
  <c r="DE54" i="27" s="1"/>
  <c r="AG54" i="27"/>
  <c r="AF54" i="27"/>
  <c r="AF11" i="27"/>
  <c r="AH11" i="27"/>
  <c r="DE11" i="27" s="1"/>
  <c r="BM11" i="27"/>
  <c r="BP11" i="27" s="1"/>
  <c r="AG11" i="27"/>
  <c r="CC19" i="27"/>
  <c r="CD19" i="27"/>
  <c r="CI147" i="27"/>
  <c r="BM33" i="27"/>
  <c r="BP33" i="27" s="1"/>
  <c r="AH33" i="27"/>
  <c r="DE33" i="27" s="1"/>
  <c r="AG33" i="27"/>
  <c r="AF33" i="27"/>
  <c r="BM59" i="27"/>
  <c r="BP59" i="27" s="1"/>
  <c r="AG59" i="27"/>
  <c r="AF59" i="27"/>
  <c r="BJ199" i="27"/>
  <c r="BL199" i="27" s="1"/>
  <c r="CZ199" i="27" s="1"/>
  <c r="BK199" i="27"/>
  <c r="BI199" i="27"/>
  <c r="CD11" i="27"/>
  <c r="CC11" i="27"/>
  <c r="BI20" i="27"/>
  <c r="BK20" i="27"/>
  <c r="BJ20" i="27"/>
  <c r="BL20" i="27" s="1"/>
  <c r="CZ20" i="27" s="1"/>
  <c r="BM231" i="27"/>
  <c r="AG231" i="27"/>
  <c r="CS231" i="27" s="1"/>
  <c r="AF231" i="27"/>
  <c r="DI64" i="27"/>
  <c r="DC64" i="27"/>
  <c r="DG64" i="27"/>
  <c r="BD89" i="27"/>
  <c r="BC89" i="27"/>
  <c r="BE89" i="27"/>
  <c r="AC148" i="27"/>
  <c r="AC147" i="27"/>
  <c r="AG39" i="27"/>
  <c r="CK39" i="27"/>
  <c r="AF39" i="27"/>
  <c r="BM39" i="27"/>
  <c r="AH39" i="27"/>
  <c r="BR209" i="27"/>
  <c r="BQ209" i="27"/>
  <c r="BR213" i="27"/>
  <c r="BQ213" i="27"/>
  <c r="BR216" i="27"/>
  <c r="BQ216" i="27"/>
  <c r="CM224" i="27"/>
  <c r="DE224" i="27"/>
  <c r="CR161" i="27"/>
  <c r="CS161" i="27"/>
  <c r="DD161" i="27"/>
  <c r="DF161" i="27"/>
  <c r="CQ161" i="27"/>
  <c r="BK176" i="27"/>
  <c r="BJ176" i="27"/>
  <c r="BL176" i="27" s="1"/>
  <c r="CZ176" i="27" s="1"/>
  <c r="BI176" i="27"/>
  <c r="DD194" i="27"/>
  <c r="CR194" i="27"/>
  <c r="DF194" i="27"/>
  <c r="CQ194" i="27"/>
  <c r="CS194" i="27"/>
  <c r="BD210" i="27"/>
  <c r="BC210" i="27"/>
  <c r="BE210" i="27"/>
  <c r="BK222" i="27"/>
  <c r="BJ222" i="27"/>
  <c r="BL222" i="27" s="1"/>
  <c r="CZ222" i="27" s="1"/>
  <c r="BI222" i="27"/>
  <c r="BR229" i="27"/>
  <c r="BQ229" i="27"/>
  <c r="CQ223" i="27"/>
  <c r="CR223" i="27"/>
  <c r="DD223" i="27"/>
  <c r="DF223" i="27"/>
  <c r="CS223" i="27"/>
  <c r="CW119" i="27"/>
  <c r="CY119" i="27"/>
  <c r="CX119" i="27"/>
  <c r="CV119" i="27"/>
  <c r="CY80" i="27"/>
  <c r="CV80" i="27"/>
  <c r="CX80" i="27"/>
  <c r="CW80" i="27"/>
  <c r="CY128" i="27"/>
  <c r="CV128" i="27"/>
  <c r="CW128" i="27"/>
  <c r="CX128" i="27"/>
  <c r="CD40" i="27"/>
  <c r="CC40" i="27"/>
  <c r="BK89" i="27"/>
  <c r="BJ89" i="27"/>
  <c r="BL89" i="27" s="1"/>
  <c r="CZ89" i="27" s="1"/>
  <c r="BI89" i="27"/>
  <c r="Z149" i="27"/>
  <c r="CM183" i="27"/>
  <c r="CO183" i="27" s="1"/>
  <c r="DE183" i="27"/>
  <c r="CO4" i="27"/>
  <c r="BE120" i="27"/>
  <c r="BD120" i="27"/>
  <c r="BC120" i="27"/>
  <c r="CW217" i="27"/>
  <c r="CY217" i="27"/>
  <c r="CV217" i="27"/>
  <c r="CX217" i="27"/>
  <c r="BK155" i="27"/>
  <c r="BJ155" i="27"/>
  <c r="BL155" i="27" s="1"/>
  <c r="CZ155" i="27" s="1"/>
  <c r="BI155" i="27"/>
  <c r="AH176" i="27"/>
  <c r="AG176" i="27"/>
  <c r="AF176" i="27"/>
  <c r="BM176" i="27"/>
  <c r="BD184" i="27"/>
  <c r="BC184" i="27"/>
  <c r="BE184" i="27"/>
  <c r="BD202" i="27"/>
  <c r="BC202" i="27"/>
  <c r="BE202" i="27"/>
  <c r="BK210" i="27"/>
  <c r="BJ210" i="27"/>
  <c r="BL210" i="27" s="1"/>
  <c r="CZ210" i="27" s="1"/>
  <c r="BI210" i="27"/>
  <c r="AH222" i="27"/>
  <c r="AG222" i="27"/>
  <c r="AF222" i="27"/>
  <c r="BM222" i="27"/>
  <c r="DE231" i="27"/>
  <c r="CM231" i="27"/>
  <c r="BZ196" i="27"/>
  <c r="CD222" i="27"/>
  <c r="CC222" i="27"/>
  <c r="CD86" i="27"/>
  <c r="CC86" i="27"/>
  <c r="CD38" i="27"/>
  <c r="CC38" i="27"/>
  <c r="BR88" i="27"/>
  <c r="BQ88" i="27"/>
  <c r="CW51" i="27"/>
  <c r="CY51" i="27"/>
  <c r="CV51" i="27"/>
  <c r="CX51" i="27"/>
  <c r="BR55" i="27"/>
  <c r="BQ55" i="27"/>
  <c r="BR128" i="27"/>
  <c r="BQ128" i="27"/>
  <c r="CD32" i="27"/>
  <c r="CC32" i="27"/>
  <c r="CY84" i="27"/>
  <c r="CW84" i="27"/>
  <c r="CX84" i="27"/>
  <c r="CV84" i="27"/>
  <c r="DC121" i="27"/>
  <c r="DI121" i="27"/>
  <c r="DG121" i="27"/>
  <c r="BN147" i="27"/>
  <c r="BN148" i="27"/>
  <c r="CQ44" i="27"/>
  <c r="DD44" i="27"/>
  <c r="CS44" i="27"/>
  <c r="CR44" i="27"/>
  <c r="CW91" i="27"/>
  <c r="CX91" i="27"/>
  <c r="CY91" i="27"/>
  <c r="CV91" i="27"/>
  <c r="BK129" i="27"/>
  <c r="BJ129" i="27"/>
  <c r="BL129" i="27" s="1"/>
  <c r="CZ129" i="27" s="1"/>
  <c r="BI129" i="27"/>
  <c r="BD129" i="27"/>
  <c r="BC129" i="27"/>
  <c r="BE129" i="27"/>
  <c r="Z145" i="27"/>
  <c r="Z143" i="27"/>
  <c r="Z146" i="27"/>
  <c r="Z144" i="27"/>
  <c r="AC146" i="27"/>
  <c r="AC144" i="27"/>
  <c r="AC145" i="27"/>
  <c r="AC143" i="27"/>
  <c r="AG3" i="27"/>
  <c r="AF3" i="27"/>
  <c r="BM3" i="27"/>
  <c r="AH3" i="27"/>
  <c r="W141" i="27"/>
  <c r="DI32" i="27"/>
  <c r="CJ147" i="27"/>
  <c r="BC49" i="27"/>
  <c r="BE49" i="27"/>
  <c r="BD49" i="27"/>
  <c r="BC53" i="27"/>
  <c r="BE53" i="27"/>
  <c r="BD53" i="27"/>
  <c r="BC61" i="27"/>
  <c r="BE61" i="27"/>
  <c r="BD61" i="27"/>
  <c r="AG62" i="27"/>
  <c r="CK62" i="27"/>
  <c r="AF62" i="27"/>
  <c r="BM62" i="27"/>
  <c r="BP62" i="27" s="1"/>
  <c r="AH62" i="27"/>
  <c r="DE62" i="27" s="1"/>
  <c r="BK97" i="27"/>
  <c r="BJ97" i="27"/>
  <c r="BL97" i="27" s="1"/>
  <c r="CZ97" i="27" s="1"/>
  <c r="BI97" i="27"/>
  <c r="AG102" i="27"/>
  <c r="AF102" i="27"/>
  <c r="BM102" i="27"/>
  <c r="BP102" i="27" s="1"/>
  <c r="AH102" i="27"/>
  <c r="DE102" i="27" s="1"/>
  <c r="CK102" i="27"/>
  <c r="CW177" i="27"/>
  <c r="CY177" i="27"/>
  <c r="CV177" i="27"/>
  <c r="CX177" i="27"/>
  <c r="CQ201" i="27"/>
  <c r="DF201" i="27"/>
  <c r="CR201" i="27"/>
  <c r="CS201" i="27"/>
  <c r="DD201" i="27"/>
  <c r="DC229" i="27"/>
  <c r="BZ229" i="27"/>
  <c r="DG102" i="27"/>
  <c r="CQ160" i="27"/>
  <c r="DD160" i="27"/>
  <c r="DF160" i="27"/>
  <c r="CR160" i="27"/>
  <c r="CS160" i="27"/>
  <c r="BR197" i="27"/>
  <c r="BQ197" i="27"/>
  <c r="DE215" i="27"/>
  <c r="CM215" i="27"/>
  <c r="CO215" i="27" s="1"/>
  <c r="CW220" i="27"/>
  <c r="CY220" i="27"/>
  <c r="CX220" i="27"/>
  <c r="CV220" i="27"/>
  <c r="U141" i="27"/>
  <c r="BY146" i="27"/>
  <c r="CC158" i="27"/>
  <c r="CM217" i="27"/>
  <c r="CO217" i="27" s="1"/>
  <c r="DE217" i="27"/>
  <c r="BR208" i="27"/>
  <c r="BQ208" i="27"/>
  <c r="DF214" i="27"/>
  <c r="CR214" i="27"/>
  <c r="CS214" i="27"/>
  <c r="DD214" i="27"/>
  <c r="CQ214" i="27"/>
  <c r="BD218" i="27"/>
  <c r="BC218" i="27"/>
  <c r="BE218" i="27"/>
  <c r="AH228" i="27"/>
  <c r="AG228" i="27"/>
  <c r="AF228" i="27"/>
  <c r="BM228" i="27"/>
  <c r="CH150" i="27"/>
  <c r="CH149" i="27"/>
  <c r="DE161" i="27"/>
  <c r="BZ169" i="27"/>
  <c r="CC180" i="27"/>
  <c r="CD192" i="27"/>
  <c r="CC206" i="27"/>
  <c r="CM174" i="27"/>
  <c r="BR119" i="27"/>
  <c r="BQ119" i="27"/>
  <c r="CR80" i="27"/>
  <c r="CQ10" i="27"/>
  <c r="DD10" i="27"/>
  <c r="CS10" i="27"/>
  <c r="DF10" i="27"/>
  <c r="CR10" i="27"/>
  <c r="CD15" i="27"/>
  <c r="CC15" i="27"/>
  <c r="CR20" i="27"/>
  <c r="BR127" i="27"/>
  <c r="BQ127" i="27"/>
  <c r="DF23" i="27"/>
  <c r="DD23" i="27"/>
  <c r="CR23" i="27"/>
  <c r="CS23" i="27"/>
  <c r="CQ23" i="27"/>
  <c r="CX99" i="27"/>
  <c r="CW99" i="27"/>
  <c r="CY99" i="27"/>
  <c r="CV99" i="27"/>
  <c r="CR125" i="27"/>
  <c r="BR126" i="27"/>
  <c r="BQ126" i="27"/>
  <c r="CJ146" i="27"/>
  <c r="CJ144" i="27"/>
  <c r="CJ145" i="27"/>
  <c r="CJ143" i="27"/>
  <c r="BR26" i="27"/>
  <c r="DF36" i="27"/>
  <c r="CQ36" i="27"/>
  <c r="DD36" i="27"/>
  <c r="CS36" i="27"/>
  <c r="CR36" i="27"/>
  <c r="CQ52" i="27"/>
  <c r="DD52" i="27"/>
  <c r="DF52" i="27"/>
  <c r="CR52" i="27"/>
  <c r="CS52" i="27"/>
  <c r="BR60" i="27"/>
  <c r="BQ60" i="27"/>
  <c r="BK76" i="27"/>
  <c r="BJ76" i="27"/>
  <c r="BL76" i="27" s="1"/>
  <c r="CZ76" i="27" s="1"/>
  <c r="BI76" i="27"/>
  <c r="DG78" i="27"/>
  <c r="CO81" i="27"/>
  <c r="BR118" i="27"/>
  <c r="BQ118" i="27"/>
  <c r="BF150" i="27"/>
  <c r="CO6" i="27"/>
  <c r="BC15" i="27"/>
  <c r="BE15" i="27"/>
  <c r="BD15" i="27"/>
  <c r="AG66" i="27"/>
  <c r="AF66" i="27"/>
  <c r="BM66" i="27"/>
  <c r="BP66" i="27" s="1"/>
  <c r="AH66" i="27"/>
  <c r="DE66" i="27" s="1"/>
  <c r="BK100" i="27"/>
  <c r="BJ100" i="27"/>
  <c r="BL100" i="27" s="1"/>
  <c r="CZ100" i="27" s="1"/>
  <c r="BI100" i="27"/>
  <c r="BC117" i="27"/>
  <c r="BE117" i="27"/>
  <c r="BD117" i="27"/>
  <c r="CS130" i="27"/>
  <c r="CR130" i="27"/>
  <c r="DF130" i="27"/>
  <c r="CQ130" i="27"/>
  <c r="DD130" i="27"/>
  <c r="CV131" i="27"/>
  <c r="CW131" i="27"/>
  <c r="CX131" i="27"/>
  <c r="CY131" i="27"/>
  <c r="BR195" i="27"/>
  <c r="BQ195" i="27"/>
  <c r="BR211" i="27"/>
  <c r="BQ211" i="27"/>
  <c r="CQ107" i="27"/>
  <c r="CS107" i="27"/>
  <c r="DF107" i="27"/>
  <c r="DD107" i="27"/>
  <c r="CR107" i="27"/>
  <c r="AG120" i="27"/>
  <c r="BO150" i="27"/>
  <c r="BO149" i="27"/>
  <c r="DF156" i="27"/>
  <c r="CQ156" i="27"/>
  <c r="CS156" i="27"/>
  <c r="DD156" i="27"/>
  <c r="CR156" i="27"/>
  <c r="DF185" i="27"/>
  <c r="DD185" i="27"/>
  <c r="CS185" i="27"/>
  <c r="CR185" i="27"/>
  <c r="CQ185" i="27"/>
  <c r="BH146" i="27"/>
  <c r="BH144" i="27"/>
  <c r="BH145" i="27"/>
  <c r="BH143" i="27"/>
  <c r="BB147" i="27"/>
  <c r="BB148" i="27"/>
  <c r="CV154" i="27"/>
  <c r="CY154" i="27"/>
  <c r="CX154" i="27"/>
  <c r="CW154" i="27"/>
  <c r="CV168" i="27"/>
  <c r="CY168" i="27"/>
  <c r="CW168" i="27"/>
  <c r="CX168" i="27"/>
  <c r="DE207" i="27"/>
  <c r="BK162" i="27"/>
  <c r="BJ162" i="27"/>
  <c r="BL162" i="27" s="1"/>
  <c r="CZ162" i="27" s="1"/>
  <c r="BI162" i="27"/>
  <c r="CQ171" i="27"/>
  <c r="CR171" i="27"/>
  <c r="DF171" i="27"/>
  <c r="CS171" i="27"/>
  <c r="DD171" i="27"/>
  <c r="BI173" i="27"/>
  <c r="BK173" i="27"/>
  <c r="BJ173" i="27"/>
  <c r="BL173" i="27" s="1"/>
  <c r="CZ173" i="27" s="1"/>
  <c r="BK180" i="27"/>
  <c r="BJ180" i="27"/>
  <c r="BL180" i="27" s="1"/>
  <c r="CZ180" i="27" s="1"/>
  <c r="BI180" i="27"/>
  <c r="DD198" i="27"/>
  <c r="CQ198" i="27"/>
  <c r="CR198" i="27"/>
  <c r="CS198" i="27"/>
  <c r="DF198" i="27"/>
  <c r="BD206" i="27"/>
  <c r="BC206" i="27"/>
  <c r="BE206" i="27"/>
  <c r="AH212" i="27"/>
  <c r="AG212" i="27"/>
  <c r="AF212" i="27"/>
  <c r="BM212" i="27"/>
  <c r="CS220" i="27"/>
  <c r="DF220" i="27"/>
  <c r="DD220" i="27"/>
  <c r="CQ220" i="27"/>
  <c r="CR220" i="27"/>
  <c r="CD221" i="27"/>
  <c r="CC221" i="27"/>
  <c r="BD229" i="27"/>
  <c r="BC229" i="27"/>
  <c r="BE229" i="27"/>
  <c r="CY194" i="27"/>
  <c r="CW194" i="27"/>
  <c r="CV194" i="27"/>
  <c r="CX194" i="27"/>
  <c r="CY214" i="27"/>
  <c r="CV214" i="27"/>
  <c r="CW214" i="27"/>
  <c r="CX214" i="27"/>
  <c r="CQ219" i="27"/>
  <c r="DD219" i="27"/>
  <c r="DF219" i="27"/>
  <c r="CR219" i="27"/>
  <c r="DD225" i="27"/>
  <c r="CQ225" i="27"/>
  <c r="DF225" i="27"/>
  <c r="CR225" i="27"/>
  <c r="CL194" i="27"/>
  <c r="CC212" i="27"/>
  <c r="CL220" i="27"/>
  <c r="CM171" i="27"/>
  <c r="CO171" i="27" s="1"/>
  <c r="CL219" i="27"/>
  <c r="DI196" i="27"/>
  <c r="CO203" i="27"/>
  <c r="CM182" i="27"/>
  <c r="CO182" i="27" s="1"/>
  <c r="DG86" i="27"/>
  <c r="DC86" i="27"/>
  <c r="DI86" i="27"/>
  <c r="BR51" i="27"/>
  <c r="BQ51" i="27"/>
  <c r="DF98" i="27"/>
  <c r="DD98" i="27"/>
  <c r="CS98" i="27"/>
  <c r="CQ98" i="27"/>
  <c r="CR98" i="27"/>
  <c r="DB27" i="27"/>
  <c r="DA27" i="27"/>
  <c r="CV106" i="27"/>
  <c r="CI148" i="27"/>
  <c r="BJ78" i="27"/>
  <c r="BL78" i="27" s="1"/>
  <c r="CZ78" i="27" s="1"/>
  <c r="BD86" i="27"/>
  <c r="BC86" i="27"/>
  <c r="BE86" i="27"/>
  <c r="BQ131" i="27"/>
  <c r="CY152" i="27"/>
  <c r="CQ166" i="27"/>
  <c r="DD166" i="27"/>
  <c r="DF166" i="27"/>
  <c r="CR166" i="27"/>
  <c r="CS166" i="27"/>
  <c r="CM179" i="27"/>
  <c r="CO179" i="27" s="1"/>
  <c r="DE179" i="27"/>
  <c r="CX183" i="27"/>
  <c r="CY183" i="27"/>
  <c r="CV183" i="27"/>
  <c r="CW183" i="27"/>
  <c r="CY221" i="27"/>
  <c r="CV221" i="27"/>
  <c r="CX221" i="27"/>
  <c r="CW221" i="27"/>
  <c r="BR230" i="27"/>
  <c r="BQ230" i="27"/>
  <c r="CF141" i="27"/>
  <c r="AG38" i="27"/>
  <c r="CK38" i="27"/>
  <c r="AF38" i="27"/>
  <c r="BM38" i="27"/>
  <c r="BP38" i="27" s="1"/>
  <c r="AH38" i="27"/>
  <c r="DE38" i="27" s="1"/>
  <c r="BC42" i="27"/>
  <c r="BE42" i="27"/>
  <c r="BD42" i="27"/>
  <c r="CX58" i="27"/>
  <c r="CY58" i="27"/>
  <c r="CV58" i="27"/>
  <c r="CW58" i="27"/>
  <c r="BK65" i="27"/>
  <c r="BJ65" i="27"/>
  <c r="BL65" i="27" s="1"/>
  <c r="CZ65" i="27" s="1"/>
  <c r="BI65" i="27"/>
  <c r="AG94" i="27"/>
  <c r="AF94" i="27"/>
  <c r="BM94" i="27"/>
  <c r="BP94" i="27" s="1"/>
  <c r="AH94" i="27"/>
  <c r="DE94" i="27" s="1"/>
  <c r="CK94" i="27"/>
  <c r="BI96" i="27"/>
  <c r="CV118" i="27"/>
  <c r="CX118" i="27"/>
  <c r="CY118" i="27"/>
  <c r="CW118" i="27"/>
  <c r="CQ158" i="27"/>
  <c r="DF158" i="27"/>
  <c r="DD158" i="27"/>
  <c r="CS158" i="27"/>
  <c r="CR158" i="27"/>
  <c r="CO92" i="27"/>
  <c r="AA149" i="27"/>
  <c r="CW160" i="27"/>
  <c r="CX160" i="27"/>
  <c r="CY160" i="27"/>
  <c r="CV160" i="27"/>
  <c r="CC187" i="27"/>
  <c r="CL78" i="27"/>
  <c r="CL148" i="27" s="1"/>
  <c r="CQ154" i="27"/>
  <c r="DF154" i="27"/>
  <c r="CS154" i="27"/>
  <c r="DD154" i="27"/>
  <c r="CR154" i="27"/>
  <c r="CQ168" i="27"/>
  <c r="DF168" i="27"/>
  <c r="CS168" i="27"/>
  <c r="DD168" i="27"/>
  <c r="CR168" i="27"/>
  <c r="CY224" i="27"/>
  <c r="CV224" i="27"/>
  <c r="CW224" i="27"/>
  <c r="CX224" i="27"/>
  <c r="BX150" i="27"/>
  <c r="BR178" i="27"/>
  <c r="BQ178" i="27"/>
  <c r="DD186" i="27"/>
  <c r="CQ186" i="27"/>
  <c r="DF186" i="27"/>
  <c r="CR186" i="27"/>
  <c r="CS186" i="27"/>
  <c r="BD196" i="27"/>
  <c r="BC196" i="27"/>
  <c r="BE196" i="27"/>
  <c r="CC202" i="27"/>
  <c r="CM190" i="27"/>
  <c r="DE197" i="27"/>
  <c r="BA144" i="27"/>
  <c r="BR4" i="27"/>
  <c r="BQ4" i="27"/>
  <c r="BR6" i="27"/>
  <c r="BQ6" i="27"/>
  <c r="CX20" i="27"/>
  <c r="CY20" i="27"/>
  <c r="CV20" i="27"/>
  <c r="CW20" i="27"/>
  <c r="CW181" i="27"/>
  <c r="CV181" i="27"/>
  <c r="CX181" i="27"/>
  <c r="CY181" i="27"/>
  <c r="CR200" i="27"/>
  <c r="CS200" i="27"/>
  <c r="CL200" i="27"/>
  <c r="CO200" i="27" s="1"/>
  <c r="DD200" i="27"/>
  <c r="DF200" i="27"/>
  <c r="CQ200" i="27"/>
  <c r="CQ191" i="27"/>
  <c r="DF191" i="27"/>
  <c r="DD191" i="27"/>
  <c r="CR191" i="27"/>
  <c r="CS191" i="27"/>
  <c r="CS82" i="27"/>
  <c r="DG150" i="27"/>
  <c r="DG149" i="27"/>
  <c r="BD155" i="27"/>
  <c r="BC155" i="27"/>
  <c r="BE155" i="27"/>
  <c r="CR167" i="27"/>
  <c r="DD167" i="27"/>
  <c r="CQ167" i="27"/>
  <c r="CS167" i="27"/>
  <c r="DF167" i="27"/>
  <c r="DB24" i="27"/>
  <c r="DA24" i="27"/>
  <c r="CD53" i="27"/>
  <c r="CC53" i="27"/>
  <c r="CV127" i="27"/>
  <c r="CW127" i="27"/>
  <c r="CX127" i="27"/>
  <c r="CY127" i="27"/>
  <c r="CX19" i="27"/>
  <c r="CW19" i="27"/>
  <c r="AZ147" i="27"/>
  <c r="AZ148" i="27"/>
  <c r="BC39" i="27"/>
  <c r="BE39" i="27"/>
  <c r="BD39" i="27"/>
  <c r="BK43" i="27"/>
  <c r="BJ43" i="27"/>
  <c r="BL43" i="27" s="1"/>
  <c r="CZ43" i="27" s="1"/>
  <c r="BI43" i="27"/>
  <c r="CW156" i="27"/>
  <c r="CV156" i="27"/>
  <c r="CY156" i="27"/>
  <c r="CX156" i="27"/>
  <c r="CH148" i="27"/>
  <c r="BR224" i="27"/>
  <c r="BQ224" i="27"/>
  <c r="CX101" i="27"/>
  <c r="CV101" i="27"/>
  <c r="CW101" i="27"/>
  <c r="CY101" i="27"/>
  <c r="DC15" i="27"/>
  <c r="DG15" i="27"/>
  <c r="DI15" i="27"/>
  <c r="CD61" i="27"/>
  <c r="CC61" i="27"/>
  <c r="DD34" i="27"/>
  <c r="CS34" i="27"/>
  <c r="CR34" i="27"/>
  <c r="DF34" i="27"/>
  <c r="CQ34" i="27"/>
  <c r="DG49" i="27"/>
  <c r="DI49" i="27"/>
  <c r="DC49" i="27"/>
  <c r="CD94" i="27"/>
  <c r="CC94" i="27"/>
  <c r="CX125" i="27"/>
  <c r="CY125" i="27"/>
  <c r="CV125" i="27"/>
  <c r="CW125" i="27"/>
  <c r="V141" i="27"/>
  <c r="DD4" i="27"/>
  <c r="CR4" i="27"/>
  <c r="CS4" i="27"/>
  <c r="DF4" i="27"/>
  <c r="CQ4" i="27"/>
  <c r="CS5" i="27"/>
  <c r="CS6" i="27"/>
  <c r="DF6" i="27"/>
  <c r="DD6" i="27"/>
  <c r="CQ6" i="27"/>
  <c r="CR6" i="27"/>
  <c r="CX16" i="27"/>
  <c r="CV16" i="27"/>
  <c r="CW16" i="27"/>
  <c r="CY16" i="27"/>
  <c r="DG28" i="27"/>
  <c r="DC28" i="27"/>
  <c r="DI28" i="27"/>
  <c r="AH89" i="27"/>
  <c r="DE89" i="27" s="1"/>
  <c r="AG89" i="27"/>
  <c r="AF89" i="27"/>
  <c r="BM89" i="27"/>
  <c r="BP89" i="27" s="1"/>
  <c r="CK89" i="27"/>
  <c r="CY132" i="27"/>
  <c r="BR183" i="27"/>
  <c r="BQ183" i="27"/>
  <c r="CQ221" i="27"/>
  <c r="CR221" i="27"/>
  <c r="DD221" i="27"/>
  <c r="CS221" i="27"/>
  <c r="DF221" i="27"/>
  <c r="CV36" i="27"/>
  <c r="CX36" i="27"/>
  <c r="CY36" i="27"/>
  <c r="CW36" i="27"/>
  <c r="AB147" i="27"/>
  <c r="AB148" i="27"/>
  <c r="AG43" i="27"/>
  <c r="CK43" i="27"/>
  <c r="AF43" i="27"/>
  <c r="BM43" i="27"/>
  <c r="BP43" i="27" s="1"/>
  <c r="AH43" i="27"/>
  <c r="DE43" i="27" s="1"/>
  <c r="BR84" i="27"/>
  <c r="CW105" i="27"/>
  <c r="CV105" i="27"/>
  <c r="CX105" i="27"/>
  <c r="CY105" i="27"/>
  <c r="BR200" i="27"/>
  <c r="BQ200" i="27"/>
  <c r="CY226" i="27"/>
  <c r="CW226" i="27"/>
  <c r="CX226" i="27"/>
  <c r="CV226" i="27"/>
  <c r="BX141" i="27"/>
  <c r="CW193" i="27"/>
  <c r="CX193" i="27"/>
  <c r="CY193" i="27"/>
  <c r="CV193" i="27"/>
  <c r="CW215" i="27"/>
  <c r="CY215" i="27"/>
  <c r="CV215" i="27"/>
  <c r="CX215" i="27"/>
  <c r="BR82" i="27"/>
  <c r="BQ82" i="27"/>
  <c r="CQ209" i="27"/>
  <c r="DF209" i="27"/>
  <c r="CR209" i="27"/>
  <c r="CS209" i="27"/>
  <c r="DD209" i="27"/>
  <c r="CS213" i="27"/>
  <c r="CQ213" i="27"/>
  <c r="DF213" i="27"/>
  <c r="DD213" i="27"/>
  <c r="CR213" i="27"/>
  <c r="CQ216" i="27"/>
  <c r="CS216" i="27"/>
  <c r="CL216" i="27"/>
  <c r="DD216" i="27"/>
  <c r="CR216" i="27"/>
  <c r="DF216" i="27"/>
  <c r="AH155" i="27"/>
  <c r="AG155" i="27"/>
  <c r="AF155" i="27"/>
  <c r="BM155" i="27"/>
  <c r="BR161" i="27"/>
  <c r="BQ161" i="27"/>
  <c r="BR167" i="27"/>
  <c r="BQ167" i="27"/>
  <c r="BK184" i="27"/>
  <c r="BJ184" i="27"/>
  <c r="BL184" i="27" s="1"/>
  <c r="CZ184" i="27" s="1"/>
  <c r="BI184" i="27"/>
  <c r="BR194" i="27"/>
  <c r="BQ194" i="27"/>
  <c r="BK202" i="27"/>
  <c r="BJ202" i="27"/>
  <c r="BL202" i="27" s="1"/>
  <c r="CZ202" i="27" s="1"/>
  <c r="BI202" i="27"/>
  <c r="AH210" i="27"/>
  <c r="AG210" i="27"/>
  <c r="AF210" i="27"/>
  <c r="BM210" i="27"/>
  <c r="CX174" i="27"/>
  <c r="CY174" i="27"/>
  <c r="CW174" i="27"/>
  <c r="CV174" i="27"/>
  <c r="CW178" i="27"/>
  <c r="CV178" i="27"/>
  <c r="CY178" i="27"/>
  <c r="CX178" i="27"/>
  <c r="CY182" i="27"/>
  <c r="CW182" i="27"/>
  <c r="CX182" i="27"/>
  <c r="CV182" i="27"/>
  <c r="CW186" i="27"/>
  <c r="CX186" i="27"/>
  <c r="CY186" i="27"/>
  <c r="CV186" i="27"/>
  <c r="CW190" i="27"/>
  <c r="CY190" i="27"/>
  <c r="CX190" i="27"/>
  <c r="CV190" i="27"/>
  <c r="CA150" i="27"/>
  <c r="CA149" i="27"/>
  <c r="CO189" i="27"/>
  <c r="DI132" i="27"/>
  <c r="DG132" i="27"/>
  <c r="DC132" i="27"/>
  <c r="CQ29" i="27"/>
  <c r="DD29" i="27"/>
  <c r="DF29" i="27"/>
  <c r="CR29" i="27"/>
  <c r="CS29" i="27"/>
  <c r="CC75" i="27"/>
  <c r="CD75" i="27"/>
  <c r="CQ103" i="27"/>
  <c r="DD103" i="27"/>
  <c r="CR103" i="27"/>
  <c r="DF27" i="27"/>
  <c r="DD27" i="27"/>
  <c r="CR27" i="27"/>
  <c r="CQ27" i="27"/>
  <c r="CS27" i="27"/>
  <c r="DA92" i="27"/>
  <c r="DB92" i="27"/>
  <c r="CQ106" i="27"/>
  <c r="CS106" i="27"/>
  <c r="DD106" i="27"/>
  <c r="CR106" i="27"/>
  <c r="BD124" i="27"/>
  <c r="BC124" i="27"/>
  <c r="BE124" i="27"/>
  <c r="AH129" i="27"/>
  <c r="DE129" i="27" s="1"/>
  <c r="AG129" i="27"/>
  <c r="AF129" i="27"/>
  <c r="BM129" i="27"/>
  <c r="BP129" i="27" s="1"/>
  <c r="DD152" i="27"/>
  <c r="CR152" i="27"/>
  <c r="AZ146" i="27"/>
  <c r="AZ144" i="27"/>
  <c r="AZ145" i="27"/>
  <c r="AZ143" i="27"/>
  <c r="BC3" i="27"/>
  <c r="BE3" i="27"/>
  <c r="BD3" i="27"/>
  <c r="BK32" i="27"/>
  <c r="BJ32" i="27"/>
  <c r="BL32" i="27" s="1"/>
  <c r="CZ32" i="27" s="1"/>
  <c r="BI32" i="27"/>
  <c r="BC62" i="27"/>
  <c r="BE62" i="27"/>
  <c r="BD62" i="27"/>
  <c r="AG97" i="27"/>
  <c r="AF97" i="27"/>
  <c r="BM97" i="27"/>
  <c r="BP97" i="27" s="1"/>
  <c r="AH97" i="27"/>
  <c r="DE97" i="27" s="1"/>
  <c r="CK97" i="27"/>
  <c r="BC102" i="27"/>
  <c r="BE102" i="27"/>
  <c r="BD102" i="27"/>
  <c r="DE201" i="27"/>
  <c r="CM201" i="27"/>
  <c r="DE223" i="27"/>
  <c r="CQ170" i="27"/>
  <c r="CS170" i="27"/>
  <c r="CR170" i="27"/>
  <c r="DD170" i="27"/>
  <c r="DF170" i="27"/>
  <c r="CY205" i="27"/>
  <c r="CW205" i="27"/>
  <c r="CX205" i="27"/>
  <c r="CV205" i="27"/>
  <c r="BR215" i="27"/>
  <c r="BQ215" i="27"/>
  <c r="BY143" i="27"/>
  <c r="DD81" i="27"/>
  <c r="CV203" i="27"/>
  <c r="CY203" i="27"/>
  <c r="CW203" i="27"/>
  <c r="CX203" i="27"/>
  <c r="BR217" i="27"/>
  <c r="BQ217" i="27"/>
  <c r="BD165" i="27"/>
  <c r="BC165" i="27"/>
  <c r="BE165" i="27"/>
  <c r="BR182" i="27"/>
  <c r="BQ182" i="27"/>
  <c r="DD190" i="27"/>
  <c r="CR190" i="27"/>
  <c r="DF190" i="27"/>
  <c r="CQ190" i="27"/>
  <c r="CS190" i="27"/>
  <c r="BD192" i="27"/>
  <c r="BC192" i="27"/>
  <c r="BE192" i="27"/>
  <c r="BK218" i="27"/>
  <c r="BJ218" i="27"/>
  <c r="BL218" i="27" s="1"/>
  <c r="CZ218" i="27" s="1"/>
  <c r="BI218" i="27"/>
  <c r="CL201" i="27"/>
  <c r="CI150" i="27"/>
  <c r="CI149" i="27"/>
  <c r="CC176" i="27"/>
  <c r="CO193" i="27"/>
  <c r="CV163" i="27"/>
  <c r="CS101" i="27"/>
  <c r="DF101" i="27"/>
  <c r="CQ101" i="27"/>
  <c r="DD101" i="27"/>
  <c r="CR101" i="27"/>
  <c r="DF16" i="27"/>
  <c r="DD16" i="27"/>
  <c r="CQ16" i="27"/>
  <c r="CR16" i="27"/>
  <c r="CS16" i="27"/>
  <c r="CD66" i="27"/>
  <c r="CC66" i="27"/>
  <c r="DG40" i="27"/>
  <c r="DC40" i="27"/>
  <c r="DI40" i="27"/>
  <c r="CK3" i="27"/>
  <c r="DF30" i="27"/>
  <c r="DD30" i="27"/>
  <c r="CQ30" i="27"/>
  <c r="CR30" i="27"/>
  <c r="CS30" i="27"/>
  <c r="DD46" i="27"/>
  <c r="CS46" i="27"/>
  <c r="CQ46" i="27"/>
  <c r="CR46" i="27"/>
  <c r="DF46" i="27"/>
  <c r="AH76" i="27"/>
  <c r="DE76" i="27" s="1"/>
  <c r="AG76" i="27"/>
  <c r="AF76" i="27"/>
  <c r="BM76" i="27"/>
  <c r="BP76" i="27" s="1"/>
  <c r="CK76" i="27"/>
  <c r="DI78" i="27"/>
  <c r="CQ164" i="27"/>
  <c r="DF164" i="27"/>
  <c r="DD164" i="27"/>
  <c r="CR164" i="27"/>
  <c r="CS164" i="27"/>
  <c r="CY172" i="27"/>
  <c r="CW172" i="27"/>
  <c r="CV172" i="27"/>
  <c r="CX172" i="27"/>
  <c r="DD207" i="27"/>
  <c r="CQ207" i="27"/>
  <c r="CR207" i="27"/>
  <c r="DF207" i="27"/>
  <c r="CS207" i="27"/>
  <c r="CA146" i="27"/>
  <c r="CA144" i="27"/>
  <c r="CA145" i="27"/>
  <c r="CA141" i="27" s="1"/>
  <c r="CA143" i="27"/>
  <c r="CW30" i="27"/>
  <c r="CX30" i="27"/>
  <c r="CV30" i="27"/>
  <c r="CY30" i="27"/>
  <c r="CO36" i="27"/>
  <c r="BK40" i="27"/>
  <c r="BJ40" i="27"/>
  <c r="BL40" i="27" s="1"/>
  <c r="CZ40" i="27" s="1"/>
  <c r="BI40" i="27"/>
  <c r="BK64" i="27"/>
  <c r="BJ64" i="27"/>
  <c r="BL64" i="27" s="1"/>
  <c r="CZ64" i="27" s="1"/>
  <c r="BI64" i="27"/>
  <c r="BC66" i="27"/>
  <c r="BE66" i="27"/>
  <c r="BD66" i="27"/>
  <c r="AG100" i="27"/>
  <c r="AF100" i="27"/>
  <c r="BM100" i="27"/>
  <c r="BP100" i="27" s="1"/>
  <c r="AH100" i="27"/>
  <c r="DE100" i="27" s="1"/>
  <c r="CK100" i="27"/>
  <c r="BK121" i="27"/>
  <c r="BJ121" i="27"/>
  <c r="BL121" i="27" s="1"/>
  <c r="CZ121" i="27" s="1"/>
  <c r="BI121" i="27"/>
  <c r="BR181" i="27"/>
  <c r="BQ181" i="27"/>
  <c r="CW200" i="27"/>
  <c r="CY200" i="27"/>
  <c r="CV200" i="27"/>
  <c r="CX200" i="27"/>
  <c r="DD226" i="27"/>
  <c r="CS226" i="27"/>
  <c r="CQ226" i="27"/>
  <c r="CR226" i="27"/>
  <c r="DF226" i="27"/>
  <c r="CC96" i="27"/>
  <c r="AH120" i="27"/>
  <c r="DE120" i="27" s="1"/>
  <c r="BR193" i="27"/>
  <c r="BQ193" i="27"/>
  <c r="CQ205" i="27"/>
  <c r="DF205" i="27"/>
  <c r="DD205" i="27"/>
  <c r="CR205" i="27"/>
  <c r="CS205" i="27"/>
  <c r="AA145" i="27"/>
  <c r="AA143" i="27"/>
  <c r="AA146" i="27"/>
  <c r="AA144" i="27"/>
  <c r="DC3" i="27"/>
  <c r="DI3" i="27"/>
  <c r="DG3" i="27"/>
  <c r="BH147" i="27"/>
  <c r="BH148" i="27"/>
  <c r="DF91" i="27"/>
  <c r="DD91" i="27"/>
  <c r="CR91" i="27"/>
  <c r="CS91" i="27"/>
  <c r="CQ91" i="27"/>
  <c r="BD159" i="27"/>
  <c r="BC159" i="27"/>
  <c r="BE159" i="27"/>
  <c r="AH162" i="27"/>
  <c r="AG162" i="27"/>
  <c r="AF162" i="27"/>
  <c r="BM162" i="27"/>
  <c r="BM173" i="27"/>
  <c r="AH173" i="27"/>
  <c r="AG173" i="27"/>
  <c r="AF173" i="27"/>
  <c r="AH180" i="27"/>
  <c r="AG180" i="27"/>
  <c r="AF180" i="27"/>
  <c r="BM180" i="27"/>
  <c r="BD188" i="27"/>
  <c r="BC188" i="27"/>
  <c r="BE188" i="27"/>
  <c r="BK206" i="27"/>
  <c r="BJ206" i="27"/>
  <c r="BL206" i="27" s="1"/>
  <c r="CZ206" i="27" s="1"/>
  <c r="BI206" i="27"/>
  <c r="CM213" i="27"/>
  <c r="DI169" i="27"/>
  <c r="CL226" i="27"/>
  <c r="CL160" i="27"/>
  <c r="CM194" i="27"/>
  <c r="CL223" i="27"/>
  <c r="CO223" i="27" s="1"/>
  <c r="CL213" i="27"/>
  <c r="CR83" i="27"/>
  <c r="CQ83" i="27"/>
  <c r="DD83" i="27"/>
  <c r="CS83" i="27"/>
  <c r="DF83" i="27"/>
  <c r="CY55" i="27"/>
  <c r="CW55" i="27"/>
  <c r="CX55" i="27"/>
  <c r="CV55" i="27"/>
  <c r="CD65" i="27"/>
  <c r="CC65" i="27"/>
  <c r="BR122" i="27"/>
  <c r="BQ122" i="27"/>
  <c r="BK28" i="27"/>
  <c r="BJ28" i="27"/>
  <c r="BL28" i="27" s="1"/>
  <c r="CZ28" i="27" s="1"/>
  <c r="BI28" i="27"/>
  <c r="BD28" i="27"/>
  <c r="BC28" i="27"/>
  <c r="BE28" i="27"/>
  <c r="BK78" i="27"/>
  <c r="BK86" i="27"/>
  <c r="BJ86" i="27"/>
  <c r="BL86" i="27" s="1"/>
  <c r="CZ86" i="27" s="1"/>
  <c r="BI86" i="27"/>
  <c r="BK93" i="27"/>
  <c r="BJ93" i="27"/>
  <c r="BL93" i="27" s="1"/>
  <c r="CZ93" i="27" s="1"/>
  <c r="BI93" i="27"/>
  <c r="BD93" i="27"/>
  <c r="BC93" i="27"/>
  <c r="BE93" i="27"/>
  <c r="CL120" i="27"/>
  <c r="CO120" i="27" s="1"/>
  <c r="AZ149" i="27"/>
  <c r="BR179" i="27"/>
  <c r="BQ179" i="27"/>
  <c r="CW26" i="27"/>
  <c r="CY26" i="27"/>
  <c r="CV26" i="27"/>
  <c r="CX26" i="27"/>
  <c r="BC38" i="27"/>
  <c r="BE38" i="27"/>
  <c r="BD38" i="27"/>
  <c r="CW52" i="27"/>
  <c r="CX52" i="27"/>
  <c r="CY52" i="27"/>
  <c r="CV52" i="27"/>
  <c r="AG65" i="27"/>
  <c r="AF65" i="27"/>
  <c r="BM65" i="27"/>
  <c r="BP65" i="27" s="1"/>
  <c r="AH65" i="27"/>
  <c r="DE65" i="27" s="1"/>
  <c r="BC94" i="27"/>
  <c r="BE94" i="27"/>
  <c r="BD94" i="27"/>
  <c r="BD96" i="27"/>
  <c r="DF96" i="27" s="1"/>
  <c r="BC96" i="27"/>
  <c r="BE96" i="27"/>
  <c r="BJ96" i="27"/>
  <c r="BL96" i="27" s="1"/>
  <c r="CZ96" i="27" s="1"/>
  <c r="CM158" i="27"/>
  <c r="CO158" i="27" s="1"/>
  <c r="DE158" i="27"/>
  <c r="BR177" i="27"/>
  <c r="BQ177" i="27"/>
  <c r="CQ187" i="27"/>
  <c r="DF187" i="27"/>
  <c r="CS187" i="27"/>
  <c r="DD187" i="27"/>
  <c r="CR187" i="27"/>
  <c r="AA150" i="27"/>
  <c r="BR189" i="27"/>
  <c r="BQ189" i="27"/>
  <c r="CO50" i="27"/>
  <c r="CO59" i="27"/>
  <c r="CM154" i="27"/>
  <c r="CO154" i="27" s="1"/>
  <c r="DE154" i="27"/>
  <c r="CM168" i="27"/>
  <c r="CO168" i="27" s="1"/>
  <c r="DE168" i="27"/>
  <c r="CQ175" i="27"/>
  <c r="DF175" i="27"/>
  <c r="CR175" i="27"/>
  <c r="CS175" i="27"/>
  <c r="DD175" i="27"/>
  <c r="DF203" i="27"/>
  <c r="CR203" i="27"/>
  <c r="CS203" i="27"/>
  <c r="CQ203" i="27"/>
  <c r="DD203" i="27"/>
  <c r="CV209" i="27"/>
  <c r="CY209" i="27"/>
  <c r="CX209" i="27"/>
  <c r="CW209" i="27"/>
  <c r="CD132" i="27"/>
  <c r="CR157" i="27"/>
  <c r="DD157" i="27"/>
  <c r="CQ157" i="27"/>
  <c r="DF157" i="27"/>
  <c r="CS157" i="27"/>
  <c r="BD169" i="27"/>
  <c r="BC169" i="27"/>
  <c r="BE169" i="27"/>
  <c r="BK196" i="27"/>
  <c r="BJ196" i="27"/>
  <c r="BL196" i="27" s="1"/>
  <c r="CZ196" i="27" s="1"/>
  <c r="BI196" i="27"/>
  <c r="DD204" i="27"/>
  <c r="CR204" i="27"/>
  <c r="CQ204" i="27"/>
  <c r="CS204" i="27"/>
  <c r="DF204" i="27"/>
  <c r="CM198" i="27"/>
  <c r="CO198" i="27" s="1"/>
  <c r="DG53" i="27"/>
  <c r="DE170" i="27"/>
  <c r="DF172" i="27"/>
  <c r="CW10" i="27"/>
  <c r="CX10" i="27"/>
  <c r="CY10" i="27"/>
  <c r="CV10" i="27"/>
  <c r="DI43" i="27"/>
  <c r="DC43" i="27"/>
  <c r="DG43" i="27"/>
  <c r="DC66" i="27"/>
  <c r="DG66" i="27"/>
  <c r="DI66" i="27"/>
  <c r="DB23" i="27"/>
  <c r="DA23" i="27"/>
  <c r="BR34" i="27"/>
  <c r="BQ34" i="27"/>
  <c r="DB99" i="27"/>
  <c r="DA99" i="27"/>
  <c r="CQ183" i="27"/>
  <c r="DF183" i="27"/>
  <c r="CR183" i="27"/>
  <c r="CS183" i="27"/>
  <c r="DD183" i="27"/>
  <c r="BR221" i="27"/>
  <c r="BQ221" i="27"/>
  <c r="Z147" i="27"/>
  <c r="Z148" i="27"/>
  <c r="DG89" i="27"/>
  <c r="DB16" i="27"/>
  <c r="DA16" i="27"/>
  <c r="CD62" i="27"/>
  <c r="CC62" i="27"/>
  <c r="DB19" i="27"/>
  <c r="DI62" i="27"/>
  <c r="DG62" i="27"/>
  <c r="DC62" i="27"/>
  <c r="CY23" i="27"/>
  <c r="CX23" i="27"/>
  <c r="CV23" i="27"/>
  <c r="CW23" i="27"/>
  <c r="CW207" i="27"/>
  <c r="CY207" i="27"/>
  <c r="CX207" i="27"/>
  <c r="CV207" i="27"/>
  <c r="DE221" i="27"/>
  <c r="CM221" i="27"/>
  <c r="BF147" i="27"/>
  <c r="BF148" i="27"/>
  <c r="BK39" i="27"/>
  <c r="BJ39" i="27"/>
  <c r="BI39" i="27"/>
  <c r="BC43" i="27"/>
  <c r="BE43" i="27"/>
  <c r="BD43" i="27"/>
  <c r="CW201" i="27"/>
  <c r="CV201" i="27"/>
  <c r="CX201" i="27"/>
  <c r="CY201" i="27"/>
  <c r="CY185" i="27"/>
  <c r="CW185" i="27"/>
  <c r="CV185" i="27"/>
  <c r="CX185" i="27"/>
  <c r="BW150" i="27"/>
  <c r="BW149" i="27"/>
  <c r="CM209" i="27"/>
  <c r="DE209" i="27"/>
  <c r="CR224" i="27"/>
  <c r="CL224" i="27"/>
  <c r="CO224" i="27" s="1"/>
  <c r="DD224" i="27"/>
  <c r="CS224" i="27"/>
  <c r="CQ224" i="27"/>
  <c r="DF224" i="27"/>
  <c r="BD176" i="27"/>
  <c r="BC176" i="27"/>
  <c r="BE176" i="27"/>
  <c r="AH184" i="27"/>
  <c r="AG184" i="27"/>
  <c r="AF184" i="27"/>
  <c r="BM184" i="27"/>
  <c r="AH202" i="27"/>
  <c r="AG202" i="27"/>
  <c r="AF202" i="27"/>
  <c r="BM202" i="27"/>
  <c r="BD222" i="27"/>
  <c r="BC222" i="27"/>
  <c r="BE222" i="27"/>
  <c r="CO166" i="27"/>
  <c r="CO207" i="27"/>
  <c r="DD88" i="27"/>
  <c r="CS88" i="27"/>
  <c r="CQ88" i="27"/>
  <c r="DF88" i="27"/>
  <c r="CR88" i="27"/>
  <c r="DD55" i="27"/>
  <c r="CQ55" i="27"/>
  <c r="CR55" i="27"/>
  <c r="DF55" i="27"/>
  <c r="CS55" i="27"/>
  <c r="CX98" i="27"/>
  <c r="CV98" i="27"/>
  <c r="CW98" i="27"/>
  <c r="CY98" i="27"/>
  <c r="CW122" i="27"/>
  <c r="CY122" i="27"/>
  <c r="CX122" i="27"/>
  <c r="CV122" i="27"/>
  <c r="BN145" i="27"/>
  <c r="BN143" i="27"/>
  <c r="BN146" i="27"/>
  <c r="BN144" i="27"/>
  <c r="BR44" i="27"/>
  <c r="BQ44" i="27"/>
  <c r="BK124" i="27"/>
  <c r="BJ124" i="27"/>
  <c r="BL124" i="27" s="1"/>
  <c r="CZ124" i="27" s="1"/>
  <c r="BI124" i="27"/>
  <c r="CD129" i="27"/>
  <c r="CC129" i="27"/>
  <c r="CW166" i="27"/>
  <c r="CX166" i="27"/>
  <c r="CY166" i="27"/>
  <c r="CV166" i="27"/>
  <c r="CW230" i="27"/>
  <c r="CX230" i="27"/>
  <c r="CY230" i="27"/>
  <c r="CV230" i="27"/>
  <c r="AB146" i="27"/>
  <c r="AB144" i="27"/>
  <c r="AB145" i="27"/>
  <c r="AB143" i="27"/>
  <c r="CV6" i="27"/>
  <c r="CY6" i="27"/>
  <c r="CW6" i="27"/>
  <c r="CX6" i="27"/>
  <c r="AG32" i="27"/>
  <c r="CK32" i="27"/>
  <c r="AF32" i="27"/>
  <c r="BM32" i="27"/>
  <c r="BP32" i="27" s="1"/>
  <c r="AH32" i="27"/>
  <c r="DE32" i="27" s="1"/>
  <c r="BK49" i="27"/>
  <c r="BJ49" i="27"/>
  <c r="BL49" i="27" s="1"/>
  <c r="CZ49" i="27" s="1"/>
  <c r="BI49" i="27"/>
  <c r="BK53" i="27"/>
  <c r="BJ53" i="27"/>
  <c r="BL53" i="27" s="1"/>
  <c r="CZ53" i="27" s="1"/>
  <c r="BI53" i="27"/>
  <c r="BK61" i="27"/>
  <c r="BJ61" i="27"/>
  <c r="BL61" i="27" s="1"/>
  <c r="CZ61" i="27" s="1"/>
  <c r="BI61" i="27"/>
  <c r="CY95" i="27"/>
  <c r="CV95" i="27"/>
  <c r="CX95" i="27"/>
  <c r="CW95" i="27"/>
  <c r="BC97" i="27"/>
  <c r="BE97" i="27"/>
  <c r="BD97" i="27"/>
  <c r="CQ131" i="27"/>
  <c r="DF131" i="27"/>
  <c r="DD131" i="27"/>
  <c r="CS131" i="27"/>
  <c r="CR131" i="27"/>
  <c r="CV195" i="27"/>
  <c r="CX195" i="27"/>
  <c r="CW195" i="27"/>
  <c r="CY195" i="27"/>
  <c r="BR201" i="27"/>
  <c r="BQ201" i="27"/>
  <c r="BR160" i="27"/>
  <c r="BQ160" i="27"/>
  <c r="CQ197" i="27"/>
  <c r="DD197" i="27"/>
  <c r="CR197" i="27"/>
  <c r="CS197" i="27"/>
  <c r="DF197" i="27"/>
  <c r="BY145" i="27"/>
  <c r="BK165" i="27"/>
  <c r="BJ165" i="27"/>
  <c r="BL165" i="27" s="1"/>
  <c r="CZ165" i="27" s="1"/>
  <c r="BI165" i="27"/>
  <c r="BK192" i="27"/>
  <c r="BJ192" i="27"/>
  <c r="BL192" i="27" s="1"/>
  <c r="CZ192" i="27" s="1"/>
  <c r="BI192" i="27"/>
  <c r="CR208" i="27"/>
  <c r="DF208" i="27"/>
  <c r="DD208" i="27"/>
  <c r="CS208" i="27"/>
  <c r="CQ208" i="27"/>
  <c r="BR214" i="27"/>
  <c r="BQ214" i="27"/>
  <c r="AH218" i="27"/>
  <c r="AG218" i="27"/>
  <c r="AF218" i="27"/>
  <c r="BM218" i="27"/>
  <c r="BD228" i="27"/>
  <c r="BC228" i="27"/>
  <c r="BE228" i="27"/>
  <c r="CV153" i="27"/>
  <c r="CV157" i="27"/>
  <c r="CW157" i="27"/>
  <c r="CX157" i="27"/>
  <c r="CY157" i="27"/>
  <c r="CY161" i="27"/>
  <c r="CV161" i="27"/>
  <c r="CW161" i="27"/>
  <c r="CX161" i="27"/>
  <c r="CY167" i="27"/>
  <c r="CV167" i="27"/>
  <c r="CW167" i="27"/>
  <c r="CX167" i="27"/>
  <c r="CV171" i="27"/>
  <c r="CX171" i="27"/>
  <c r="CY171" i="27"/>
  <c r="CW171" i="27"/>
  <c r="CJ150" i="27"/>
  <c r="CJ149" i="27"/>
  <c r="CC159" i="27"/>
  <c r="CL167" i="27"/>
  <c r="CO167" i="27" s="1"/>
  <c r="CO181" i="27"/>
  <c r="CL208" i="27"/>
  <c r="CO208" i="27" s="1"/>
  <c r="DD119" i="27"/>
  <c r="CR119" i="27"/>
  <c r="CS119" i="27"/>
  <c r="DF119" i="27"/>
  <c r="CQ119" i="27"/>
  <c r="BR80" i="27"/>
  <c r="BR10" i="27"/>
  <c r="BQ10" i="27"/>
  <c r="CD121" i="27"/>
  <c r="CC121" i="27"/>
  <c r="CY34" i="27"/>
  <c r="CX34" i="27"/>
  <c r="CW34" i="27"/>
  <c r="CV34" i="27"/>
  <c r="CD64" i="27"/>
  <c r="CC64" i="27"/>
  <c r="BR125" i="27"/>
  <c r="BQ125" i="27"/>
  <c r="DF126" i="27"/>
  <c r="CS126" i="27"/>
  <c r="DD126" i="27"/>
  <c r="CR126" i="27"/>
  <c r="CQ126" i="27"/>
  <c r="CH145" i="27"/>
  <c r="CH143" i="27"/>
  <c r="CH146" i="27"/>
  <c r="CH144" i="27"/>
  <c r="CQ26" i="27"/>
  <c r="DD26" i="27"/>
  <c r="CR26" i="27"/>
  <c r="DF26" i="27"/>
  <c r="CS26" i="27"/>
  <c r="CX27" i="27"/>
  <c r="CV27" i="27"/>
  <c r="CW27" i="27"/>
  <c r="CY27" i="27"/>
  <c r="BR36" i="27"/>
  <c r="BQ36" i="27"/>
  <c r="BR52" i="27"/>
  <c r="BQ52" i="27"/>
  <c r="DD60" i="27"/>
  <c r="CQ60" i="27"/>
  <c r="CS60" i="27"/>
  <c r="DF60" i="27"/>
  <c r="CR60" i="27"/>
  <c r="DF105" i="27"/>
  <c r="CR105" i="27"/>
  <c r="CQ105" i="27"/>
  <c r="DD105" i="27"/>
  <c r="CQ118" i="27"/>
  <c r="DD118" i="27"/>
  <c r="CS118" i="27"/>
  <c r="DF118" i="27"/>
  <c r="CR118" i="27"/>
  <c r="CC205" i="27"/>
  <c r="CD224" i="27"/>
  <c r="CC224" i="27"/>
  <c r="BK15" i="27"/>
  <c r="BJ15" i="27"/>
  <c r="BL15" i="27" s="1"/>
  <c r="CZ15" i="27" s="1"/>
  <c r="BI15" i="27"/>
  <c r="AG40" i="27"/>
  <c r="CK40" i="27"/>
  <c r="AF40" i="27"/>
  <c r="BM40" i="27"/>
  <c r="BP40" i="27" s="1"/>
  <c r="AH40" i="27"/>
  <c r="DE40" i="27" s="1"/>
  <c r="AG64" i="27"/>
  <c r="CK64" i="27"/>
  <c r="AF64" i="27"/>
  <c r="BM64" i="27"/>
  <c r="BP64" i="27" s="1"/>
  <c r="AH64" i="27"/>
  <c r="DE64" i="27" s="1"/>
  <c r="DI96" i="27"/>
  <c r="BC100" i="27"/>
  <c r="BE100" i="27"/>
  <c r="BD100" i="27"/>
  <c r="BK117" i="27"/>
  <c r="BJ117" i="27"/>
  <c r="BL117" i="27" s="1"/>
  <c r="CZ117" i="27" s="1"/>
  <c r="BI117" i="27"/>
  <c r="AG121" i="27"/>
  <c r="AF121" i="27"/>
  <c r="BM121" i="27"/>
  <c r="BP121" i="27" s="1"/>
  <c r="AH121" i="27"/>
  <c r="DE121" i="27" s="1"/>
  <c r="BR130" i="27"/>
  <c r="BQ130" i="27"/>
  <c r="CY158" i="27"/>
  <c r="CW158" i="27"/>
  <c r="CV158" i="27"/>
  <c r="CX158" i="27"/>
  <c r="CQ195" i="27"/>
  <c r="DF195" i="27"/>
  <c r="DD195" i="27"/>
  <c r="CS195" i="27"/>
  <c r="CR195" i="27"/>
  <c r="CQ211" i="27"/>
  <c r="DF211" i="27"/>
  <c r="DD211" i="27"/>
  <c r="CR211" i="27"/>
  <c r="CS211" i="27"/>
  <c r="DE226" i="27"/>
  <c r="CM226" i="27"/>
  <c r="DI75" i="27"/>
  <c r="BQ107" i="27"/>
  <c r="BR107" i="27"/>
  <c r="BQ120" i="27"/>
  <c r="BR120" i="27"/>
  <c r="BR156" i="27"/>
  <c r="BQ156" i="27"/>
  <c r="CW164" i="27"/>
  <c r="CX164" i="27"/>
  <c r="CY164" i="27"/>
  <c r="CV164" i="27"/>
  <c r="BR185" i="27"/>
  <c r="BQ185" i="27"/>
  <c r="CM205" i="27"/>
  <c r="CO205" i="27" s="1"/>
  <c r="DE205" i="27"/>
  <c r="AE145" i="27"/>
  <c r="AE143" i="27"/>
  <c r="AE146" i="27"/>
  <c r="AE144" i="27"/>
  <c r="BO3" i="27"/>
  <c r="CM3" i="27"/>
  <c r="AA147" i="27"/>
  <c r="AA148" i="27"/>
  <c r="DC39" i="27"/>
  <c r="DG39" i="27"/>
  <c r="DI39" i="27"/>
  <c r="BR75" i="27"/>
  <c r="BQ75" i="27"/>
  <c r="CO132" i="27"/>
  <c r="CW213" i="27"/>
  <c r="CV213" i="27"/>
  <c r="CY213" i="27"/>
  <c r="CX213" i="27"/>
  <c r="CW216" i="27"/>
  <c r="CY216" i="27"/>
  <c r="CV216" i="27"/>
  <c r="CX216" i="27"/>
  <c r="BK159" i="27"/>
  <c r="BJ159" i="27"/>
  <c r="BL159" i="27" s="1"/>
  <c r="CZ159" i="27" s="1"/>
  <c r="BI159" i="27"/>
  <c r="BR171" i="27"/>
  <c r="BQ171" i="27"/>
  <c r="BE173" i="27"/>
  <c r="BD173" i="27"/>
  <c r="BC173" i="27"/>
  <c r="BK188" i="27"/>
  <c r="BJ188" i="27"/>
  <c r="BL188" i="27" s="1"/>
  <c r="CZ188" i="27" s="1"/>
  <c r="BI188" i="27"/>
  <c r="BR198" i="27"/>
  <c r="BQ198" i="27"/>
  <c r="AH206" i="27"/>
  <c r="AG206" i="27"/>
  <c r="AF206" i="27"/>
  <c r="BM206" i="27"/>
  <c r="BD212" i="27"/>
  <c r="BC212" i="27"/>
  <c r="BE212" i="27"/>
  <c r="BR220" i="27"/>
  <c r="BQ220" i="27"/>
  <c r="DI155" i="27"/>
  <c r="BQ164" i="27"/>
  <c r="CL185" i="27"/>
  <c r="CO185" i="27" s="1"/>
  <c r="DG38" i="27"/>
  <c r="DC38" i="27"/>
  <c r="DI38" i="27"/>
  <c r="CY88" i="27"/>
  <c r="CV88" i="27"/>
  <c r="CX88" i="27"/>
  <c r="CW88" i="27"/>
  <c r="DD51" i="27"/>
  <c r="CQ51" i="27"/>
  <c r="DF51" i="27"/>
  <c r="CR51" i="27"/>
  <c r="CS51" i="27"/>
  <c r="BR98" i="27"/>
  <c r="BQ98" i="27"/>
  <c r="CV103" i="27"/>
  <c r="CW103" i="27"/>
  <c r="CX103" i="27"/>
  <c r="CY103" i="27"/>
  <c r="BA141" i="27"/>
  <c r="CO27" i="27"/>
  <c r="AH28" i="27"/>
  <c r="DE28" i="27" s="1"/>
  <c r="AG28" i="27"/>
  <c r="AF28" i="27"/>
  <c r="BM28" i="27"/>
  <c r="BP28" i="27" s="1"/>
  <c r="CV75" i="27"/>
  <c r="AH86" i="27"/>
  <c r="DE86" i="27" s="1"/>
  <c r="AG86" i="27"/>
  <c r="AF86" i="27"/>
  <c r="BM86" i="27"/>
  <c r="BP86" i="27" s="1"/>
  <c r="CK86" i="27"/>
  <c r="AH93" i="27"/>
  <c r="DE93" i="27" s="1"/>
  <c r="AG93" i="27"/>
  <c r="AF93" i="27"/>
  <c r="BM93" i="27"/>
  <c r="BP93" i="27" s="1"/>
  <c r="AZ150" i="27"/>
  <c r="AB149" i="27"/>
  <c r="BR166" i="27"/>
  <c r="BQ166" i="27"/>
  <c r="CR230" i="27"/>
  <c r="DD230" i="27"/>
  <c r="CS230" i="27"/>
  <c r="DF230" i="27"/>
  <c r="CQ230" i="27"/>
  <c r="CL145" i="27"/>
  <c r="CL146" i="27"/>
  <c r="CY4" i="27"/>
  <c r="CX4" i="27"/>
  <c r="CV4" i="27"/>
  <c r="CW4" i="27"/>
  <c r="BK42" i="27"/>
  <c r="BJ42" i="27"/>
  <c r="BL42" i="27" s="1"/>
  <c r="CZ42" i="27" s="1"/>
  <c r="BI42" i="27"/>
  <c r="BC65" i="27"/>
  <c r="BE65" i="27"/>
  <c r="BD65" i="27"/>
  <c r="DI120" i="27"/>
  <c r="BR158" i="27"/>
  <c r="BQ158" i="27"/>
  <c r="CM187" i="27"/>
  <c r="CO187" i="27" s="1"/>
  <c r="DE187" i="27"/>
  <c r="CO216" i="27"/>
  <c r="CY197" i="27"/>
  <c r="CW197" i="27"/>
  <c r="CX197" i="27"/>
  <c r="CV197" i="27"/>
  <c r="BY148" i="27"/>
  <c r="BR154" i="27"/>
  <c r="BQ154" i="27"/>
  <c r="BR168" i="27"/>
  <c r="BQ168" i="27"/>
  <c r="CM175" i="27"/>
  <c r="CO175" i="27" s="1"/>
  <c r="DE175" i="27"/>
  <c r="BK169" i="27"/>
  <c r="BJ169" i="27"/>
  <c r="BL169" i="27" s="1"/>
  <c r="CZ169" i="27" s="1"/>
  <c r="BI169" i="27"/>
  <c r="DD178" i="27"/>
  <c r="CQ178" i="27"/>
  <c r="CR178" i="27"/>
  <c r="DF178" i="27"/>
  <c r="CS178" i="27"/>
  <c r="BR186" i="27"/>
  <c r="BQ186" i="27"/>
  <c r="AH196" i="27"/>
  <c r="AG196" i="27"/>
  <c r="AF196" i="27"/>
  <c r="BM196" i="27"/>
  <c r="CM214" i="27"/>
  <c r="CO214" i="27" s="1"/>
  <c r="DG61" i="27"/>
  <c r="BA143" i="27"/>
  <c r="BR29" i="27"/>
  <c r="BQ29" i="27"/>
  <c r="CV83" i="27"/>
  <c r="CY83" i="27"/>
  <c r="CW83" i="27"/>
  <c r="CX83" i="27"/>
  <c r="CD42" i="27"/>
  <c r="CC42" i="27"/>
  <c r="DC65" i="27"/>
  <c r="DG65" i="27"/>
  <c r="DI65" i="27"/>
  <c r="BR103" i="27"/>
  <c r="BQ103" i="27"/>
  <c r="CD76" i="27"/>
  <c r="CC76" i="27"/>
  <c r="BR106" i="27"/>
  <c r="BQ106" i="27"/>
  <c r="CS95" i="27"/>
  <c r="AH124" i="27"/>
  <c r="DE124" i="27" s="1"/>
  <c r="AG124" i="27"/>
  <c r="AF124" i="27"/>
  <c r="BM124" i="27"/>
  <c r="BP124" i="27" s="1"/>
  <c r="AC149" i="27"/>
  <c r="BR152" i="27"/>
  <c r="BQ152" i="27"/>
  <c r="CQ199" i="27"/>
  <c r="DF199" i="27"/>
  <c r="DD199" i="27"/>
  <c r="CR199" i="27"/>
  <c r="BF145" i="27"/>
  <c r="BF143" i="27"/>
  <c r="BF146" i="27"/>
  <c r="BF144" i="27"/>
  <c r="BK3" i="27"/>
  <c r="BJ3" i="27"/>
  <c r="BI3" i="27"/>
  <c r="BC32" i="27"/>
  <c r="BE32" i="27"/>
  <c r="BD32" i="27"/>
  <c r="AG49" i="27"/>
  <c r="CK49" i="27"/>
  <c r="AF49" i="27"/>
  <c r="BM49" i="27"/>
  <c r="BP49" i="27" s="1"/>
  <c r="AH49" i="27"/>
  <c r="DE49" i="27" s="1"/>
  <c r="AG53" i="27"/>
  <c r="CK53" i="27"/>
  <c r="AF53" i="27"/>
  <c r="BM53" i="27"/>
  <c r="BP53" i="27" s="1"/>
  <c r="AH53" i="27"/>
  <c r="DE53" i="27" s="1"/>
  <c r="AG61" i="27"/>
  <c r="CK61" i="27"/>
  <c r="AF61" i="27"/>
  <c r="BM61" i="27"/>
  <c r="BP61" i="27" s="1"/>
  <c r="AH61" i="27"/>
  <c r="DE61" i="27" s="1"/>
  <c r="BK62" i="27"/>
  <c r="BJ62" i="27"/>
  <c r="BL62" i="27" s="1"/>
  <c r="CZ62" i="27" s="1"/>
  <c r="BI62" i="27"/>
  <c r="DG76" i="27"/>
  <c r="BR78" i="27"/>
  <c r="BQ78" i="27"/>
  <c r="DI97" i="27"/>
  <c r="BK102" i="27"/>
  <c r="BJ102" i="27"/>
  <c r="BL102" i="27" s="1"/>
  <c r="CZ102" i="27" s="1"/>
  <c r="BI102" i="27"/>
  <c r="BN150" i="27"/>
  <c r="BN149" i="27"/>
  <c r="CV211" i="27"/>
  <c r="CW211" i="27"/>
  <c r="CX211" i="27"/>
  <c r="CY211" i="27"/>
  <c r="DD96" i="27"/>
  <c r="CQ96" i="27"/>
  <c r="CR96" i="27"/>
  <c r="DI102" i="27"/>
  <c r="CO122" i="27"/>
  <c r="BR170" i="27"/>
  <c r="BQ170" i="27"/>
  <c r="CX189" i="27"/>
  <c r="CY189" i="27"/>
  <c r="CW189" i="27"/>
  <c r="CV189" i="27"/>
  <c r="CQ215" i="27"/>
  <c r="DF215" i="27"/>
  <c r="CR215" i="27"/>
  <c r="CS215" i="27"/>
  <c r="DD215" i="27"/>
  <c r="BY144" i="27"/>
  <c r="EO137" i="27"/>
  <c r="EP136" i="27"/>
  <c r="BR81" i="27"/>
  <c r="BQ81" i="27"/>
  <c r="BR87" i="27"/>
  <c r="BQ87" i="27"/>
  <c r="CQ217" i="27"/>
  <c r="DF217" i="27"/>
  <c r="DD217" i="27"/>
  <c r="CR217" i="27"/>
  <c r="CS217" i="27"/>
  <c r="CX225" i="27"/>
  <c r="CY225" i="27"/>
  <c r="CW225" i="27"/>
  <c r="CV225" i="27"/>
  <c r="AH165" i="27"/>
  <c r="AG165" i="27"/>
  <c r="AF165" i="27"/>
  <c r="BM165" i="27"/>
  <c r="BR174" i="27"/>
  <c r="BQ174" i="27"/>
  <c r="CS182" i="27"/>
  <c r="DD182" i="27"/>
  <c r="DF182" i="27"/>
  <c r="CR182" i="27"/>
  <c r="CQ182" i="27"/>
  <c r="BR190" i="27"/>
  <c r="BQ190" i="27"/>
  <c r="AH192" i="27"/>
  <c r="AG192" i="27"/>
  <c r="AF192" i="27"/>
  <c r="BM192" i="27"/>
  <c r="CX227" i="27"/>
  <c r="CY227" i="27"/>
  <c r="CW227" i="27"/>
  <c r="CV227" i="27"/>
  <c r="BK228" i="27"/>
  <c r="BJ228" i="27"/>
  <c r="BL228" i="27" s="1"/>
  <c r="CZ228" i="27" s="1"/>
  <c r="BI228" i="27"/>
  <c r="DI229" i="27"/>
  <c r="CL191" i="27"/>
  <c r="CO191" i="27" s="1"/>
  <c r="CL209" i="27"/>
  <c r="CL221" i="27"/>
  <c r="CK150" i="27"/>
  <c r="CK149" i="27"/>
  <c r="CO177" i="27"/>
  <c r="CL197" i="27"/>
  <c r="CO197" i="27" s="1"/>
  <c r="BR101" i="27"/>
  <c r="BQ101" i="27"/>
  <c r="DF24" i="27"/>
  <c r="CR24" i="27"/>
  <c r="CS24" i="27"/>
  <c r="DD24" i="27"/>
  <c r="CQ24" i="27"/>
  <c r="CY130" i="27"/>
  <c r="CX130" i="27"/>
  <c r="CW130" i="27"/>
  <c r="CV130" i="27"/>
  <c r="CI146" i="27"/>
  <c r="CI144" i="27"/>
  <c r="CI145" i="27"/>
  <c r="CI143" i="27"/>
  <c r="BR30" i="27"/>
  <c r="BQ30" i="27"/>
  <c r="BR46" i="27"/>
  <c r="BQ46" i="27"/>
  <c r="DF58" i="27"/>
  <c r="CQ58" i="27"/>
  <c r="CR58" i="27"/>
  <c r="DD58" i="27"/>
  <c r="BD76" i="27"/>
  <c r="BC76" i="27"/>
  <c r="BE76" i="27"/>
  <c r="BR132" i="27"/>
  <c r="BQ132" i="27"/>
  <c r="BF149" i="27"/>
  <c r="CW179" i="27"/>
  <c r="CX179" i="27"/>
  <c r="CY179" i="27"/>
  <c r="CV179" i="27"/>
  <c r="CY191" i="27"/>
  <c r="CX191" i="27"/>
  <c r="CV191" i="27"/>
  <c r="CW191" i="27"/>
  <c r="BR207" i="27"/>
  <c r="BQ207" i="27"/>
  <c r="CY5" i="27"/>
  <c r="CV5" i="27"/>
  <c r="CW5" i="27"/>
  <c r="CX5" i="27"/>
  <c r="AG15" i="27"/>
  <c r="AF15" i="27"/>
  <c r="BM15" i="27"/>
  <c r="BP15" i="27" s="1"/>
  <c r="AH15" i="27"/>
  <c r="DE15" i="27" s="1"/>
  <c r="BC40" i="27"/>
  <c r="BE40" i="27"/>
  <c r="BD40" i="27"/>
  <c r="CW46" i="27"/>
  <c r="CX46" i="27"/>
  <c r="CV46" i="27"/>
  <c r="CY46" i="27"/>
  <c r="BC64" i="27"/>
  <c r="BE64" i="27"/>
  <c r="BD64" i="27"/>
  <c r="BK66" i="27"/>
  <c r="BJ66" i="27"/>
  <c r="BL66" i="27" s="1"/>
  <c r="CZ66" i="27" s="1"/>
  <c r="BI66" i="27"/>
  <c r="CQ92" i="27"/>
  <c r="CR92" i="27"/>
  <c r="DF92" i="27"/>
  <c r="CS92" i="27"/>
  <c r="DD92" i="27"/>
  <c r="AG117" i="27"/>
  <c r="AF117" i="27"/>
  <c r="BM117" i="27"/>
  <c r="BP117" i="27" s="1"/>
  <c r="AH117" i="27"/>
  <c r="DE117" i="27" s="1"/>
  <c r="CO118" i="27"/>
  <c r="BC121" i="27"/>
  <c r="BE121" i="27"/>
  <c r="BD121" i="27"/>
  <c r="CS181" i="27"/>
  <c r="DD181" i="27"/>
  <c r="CQ181" i="27"/>
  <c r="DF181" i="27"/>
  <c r="CR181" i="27"/>
  <c r="CX187" i="27"/>
  <c r="CY187" i="27"/>
  <c r="CW187" i="27"/>
  <c r="CV187" i="27"/>
  <c r="DE195" i="27"/>
  <c r="CM195" i="27"/>
  <c r="CO195" i="27" s="1"/>
  <c r="DE211" i="27"/>
  <c r="CM211" i="27"/>
  <c r="CO211" i="27" s="1"/>
  <c r="BR226" i="27"/>
  <c r="BQ226" i="27"/>
  <c r="DG75" i="27"/>
  <c r="CS99" i="27"/>
  <c r="CQ99" i="27"/>
  <c r="DF99" i="27"/>
  <c r="CR99" i="27"/>
  <c r="DD99" i="27"/>
  <c r="AF120" i="27"/>
  <c r="DF193" i="27"/>
  <c r="CQ193" i="27"/>
  <c r="DD193" i="27"/>
  <c r="CR193" i="27"/>
  <c r="CS193" i="27"/>
  <c r="BR205" i="27"/>
  <c r="BQ205" i="27"/>
  <c r="BB145" i="27"/>
  <c r="BB143" i="27"/>
  <c r="BB146" i="27"/>
  <c r="BB144" i="27"/>
  <c r="AE147" i="27"/>
  <c r="AE148" i="27"/>
  <c r="BO39" i="27"/>
  <c r="CM39" i="27"/>
  <c r="BR91" i="27"/>
  <c r="BQ91" i="27"/>
  <c r="CO107" i="27"/>
  <c r="CV175" i="27"/>
  <c r="CX175" i="27"/>
  <c r="CY175" i="27"/>
  <c r="CW175" i="27"/>
  <c r="AH159" i="27"/>
  <c r="AG159" i="27"/>
  <c r="AF159" i="27"/>
  <c r="BM159" i="27"/>
  <c r="BD162" i="27"/>
  <c r="BC162" i="27"/>
  <c r="BE162" i="27"/>
  <c r="BD180" i="27"/>
  <c r="BC180" i="27"/>
  <c r="BE180" i="27"/>
  <c r="AH188" i="27"/>
  <c r="AG188" i="27"/>
  <c r="AF188" i="27"/>
  <c r="BM188" i="27"/>
  <c r="BK212" i="27"/>
  <c r="BJ212" i="27"/>
  <c r="BL212" i="27" s="1"/>
  <c r="CZ212" i="27" s="1"/>
  <c r="BI212" i="27"/>
  <c r="CV204" i="27"/>
  <c r="CX204" i="27"/>
  <c r="CW204" i="27"/>
  <c r="CY204" i="27"/>
  <c r="CX208" i="27"/>
  <c r="CW208" i="27"/>
  <c r="CY208" i="27"/>
  <c r="CV208" i="27"/>
  <c r="CL161" i="27"/>
  <c r="CO161" i="27" s="1"/>
  <c r="CO170" i="27"/>
  <c r="CL190" i="27"/>
  <c r="CD218" i="27"/>
  <c r="CC218" i="27"/>
  <c r="CV29" i="27"/>
  <c r="CX29" i="27"/>
  <c r="CW29" i="27"/>
  <c r="CY29" i="27"/>
  <c r="BR83" i="27"/>
  <c r="BQ83" i="27"/>
  <c r="DG42" i="27"/>
  <c r="DC42" i="27"/>
  <c r="DI42" i="27"/>
  <c r="DF122" i="27"/>
  <c r="DD122" i="27"/>
  <c r="CR122" i="27"/>
  <c r="CS122" i="27"/>
  <c r="CQ122" i="27"/>
  <c r="CY24" i="27"/>
  <c r="CX24" i="27"/>
  <c r="CV24" i="27"/>
  <c r="CW24" i="27"/>
  <c r="CD28" i="27"/>
  <c r="CC28" i="27"/>
  <c r="BE78" i="27"/>
  <c r="BD78" i="27"/>
  <c r="BC78" i="27"/>
  <c r="CD93" i="27"/>
  <c r="CC93" i="27"/>
  <c r="CK117" i="27"/>
  <c r="CQ179" i="27"/>
  <c r="DF179" i="27"/>
  <c r="CS179" i="27"/>
  <c r="DD179" i="27"/>
  <c r="CR179" i="27"/>
  <c r="CM230" i="27"/>
  <c r="CO230" i="27" s="1"/>
  <c r="DE230" i="27"/>
  <c r="BK38" i="27"/>
  <c r="BJ38" i="27"/>
  <c r="BL38" i="27" s="1"/>
  <c r="CZ38" i="27" s="1"/>
  <c r="BI38" i="27"/>
  <c r="AG42" i="27"/>
  <c r="CK42" i="27"/>
  <c r="AF42" i="27"/>
  <c r="BM42" i="27"/>
  <c r="BP42" i="27" s="1"/>
  <c r="AH42" i="27"/>
  <c r="DE42" i="27" s="1"/>
  <c r="CX60" i="27"/>
  <c r="CW60" i="27"/>
  <c r="CY60" i="27"/>
  <c r="CV60" i="27"/>
  <c r="BK94" i="27"/>
  <c r="BJ94" i="27"/>
  <c r="BL94" i="27" s="1"/>
  <c r="CZ94" i="27" s="1"/>
  <c r="BI94" i="27"/>
  <c r="DG120" i="27"/>
  <c r="DF177" i="27"/>
  <c r="DD177" i="27"/>
  <c r="CS177" i="27"/>
  <c r="CR177" i="27"/>
  <c r="CQ177" i="27"/>
  <c r="BR187" i="27"/>
  <c r="BQ187" i="27"/>
  <c r="CW223" i="27"/>
  <c r="CX223" i="27"/>
  <c r="CV223" i="27"/>
  <c r="CY223" i="27"/>
  <c r="CO84" i="27"/>
  <c r="CV170" i="27"/>
  <c r="CW170" i="27"/>
  <c r="CX170" i="27"/>
  <c r="CY170" i="27"/>
  <c r="DD189" i="27"/>
  <c r="CR189" i="27"/>
  <c r="CS189" i="27"/>
  <c r="DF189" i="27"/>
  <c r="CQ189" i="27"/>
  <c r="CU141" i="27"/>
  <c r="CK28" i="27"/>
  <c r="BY147" i="27"/>
  <c r="BR175" i="27"/>
  <c r="BQ175" i="27"/>
  <c r="BR203" i="27"/>
  <c r="BQ203" i="27"/>
  <c r="BR157" i="27"/>
  <c r="BQ157" i="27"/>
  <c r="AH169" i="27"/>
  <c r="AG169" i="27"/>
  <c r="AF169" i="27"/>
  <c r="BM169" i="27"/>
  <c r="DE200" i="27"/>
  <c r="BR204" i="27"/>
  <c r="BQ204" i="27"/>
  <c r="CV198" i="27"/>
  <c r="CW198" i="27"/>
  <c r="CX198" i="27"/>
  <c r="CY198" i="27"/>
  <c r="CQ95" i="27" l="1"/>
  <c r="CV19" i="27"/>
  <c r="CW231" i="27"/>
  <c r="BP80" i="27"/>
  <c r="CX126" i="27"/>
  <c r="CQ128" i="27"/>
  <c r="CQ152" i="27"/>
  <c r="DF106" i="27"/>
  <c r="CY106" i="27"/>
  <c r="CS80" i="27"/>
  <c r="CW126" i="27"/>
  <c r="DF128" i="27"/>
  <c r="CX106" i="27"/>
  <c r="CQ80" i="27"/>
  <c r="CX87" i="27"/>
  <c r="CY126" i="27"/>
  <c r="CR128" i="27"/>
  <c r="CR163" i="27"/>
  <c r="DF84" i="27"/>
  <c r="DD80" i="27"/>
  <c r="CW81" i="27"/>
  <c r="BR153" i="27"/>
  <c r="BQ26" i="27"/>
  <c r="CQ5" i="27"/>
  <c r="DF125" i="27"/>
  <c r="CS96" i="27"/>
  <c r="BR96" i="27"/>
  <c r="CR5" i="27"/>
  <c r="DD125" i="27"/>
  <c r="BQ96" i="27"/>
  <c r="DB96" i="27" s="1"/>
  <c r="CN128" i="27"/>
  <c r="CS103" i="27"/>
  <c r="DD5" i="27"/>
  <c r="CS125" i="27"/>
  <c r="DC149" i="27"/>
  <c r="CY81" i="27"/>
  <c r="CS127" i="27"/>
  <c r="CV81" i="27"/>
  <c r="BR225" i="27"/>
  <c r="CR127" i="27"/>
  <c r="CO219" i="27"/>
  <c r="CQ127" i="27"/>
  <c r="CR153" i="27"/>
  <c r="DF127" i="27"/>
  <c r="CM225" i="27"/>
  <c r="CO225" i="27" s="1"/>
  <c r="CO152" i="27"/>
  <c r="CS219" i="27"/>
  <c r="DE219" i="27"/>
  <c r="CS225" i="27"/>
  <c r="CV231" i="27"/>
  <c r="CH141" i="27"/>
  <c r="CX153" i="27"/>
  <c r="DE152" i="27"/>
  <c r="CL163" i="27"/>
  <c r="CO163" i="27" s="1"/>
  <c r="CY82" i="27"/>
  <c r="CS84" i="27"/>
  <c r="CR84" i="27"/>
  <c r="BR5" i="27"/>
  <c r="CX231" i="27"/>
  <c r="CY153" i="27"/>
  <c r="CQ163" i="27"/>
  <c r="DD84" i="27"/>
  <c r="DF163" i="27"/>
  <c r="CS58" i="27"/>
  <c r="CS152" i="27"/>
  <c r="BQ5" i="27"/>
  <c r="AD141" i="27"/>
  <c r="DB95" i="27"/>
  <c r="CS81" i="27"/>
  <c r="BQ163" i="27"/>
  <c r="DB163" i="27" s="1"/>
  <c r="CR95" i="27"/>
  <c r="BQ219" i="27"/>
  <c r="DA219" i="27" s="1"/>
  <c r="CQ153" i="27"/>
  <c r="CY163" i="27"/>
  <c r="CQ174" i="27"/>
  <c r="CS163" i="27"/>
  <c r="CR81" i="27"/>
  <c r="DF81" i="27"/>
  <c r="DF152" i="27"/>
  <c r="CX82" i="27"/>
  <c r="DF82" i="27"/>
  <c r="CW152" i="27"/>
  <c r="CD162" i="27"/>
  <c r="DD20" i="27"/>
  <c r="DF95" i="27"/>
  <c r="DD153" i="27"/>
  <c r="CX163" i="27"/>
  <c r="CS174" i="27"/>
  <c r="CQ81" i="27"/>
  <c r="CW82" i="27"/>
  <c r="DD82" i="27"/>
  <c r="CR82" i="27"/>
  <c r="CX152" i="27"/>
  <c r="CQ20" i="27"/>
  <c r="DF20" i="27"/>
  <c r="CO174" i="27"/>
  <c r="DA20" i="27"/>
  <c r="CC223" i="27"/>
  <c r="CC146" i="27"/>
  <c r="CI141" i="27"/>
  <c r="DF153" i="27"/>
  <c r="CS153" i="27"/>
  <c r="CW163" i="27"/>
  <c r="DD174" i="27"/>
  <c r="BQ84" i="27"/>
  <c r="DA84" i="27" s="1"/>
  <c r="CO89" i="27"/>
  <c r="CN89" i="27"/>
  <c r="CO102" i="27"/>
  <c r="CN102" i="27"/>
  <c r="BR58" i="27"/>
  <c r="BP58" i="27"/>
  <c r="CO82" i="27"/>
  <c r="CN82" i="27"/>
  <c r="CN120" i="27"/>
  <c r="CN78" i="27"/>
  <c r="CO32" i="27"/>
  <c r="CN32" i="27"/>
  <c r="CO97" i="27"/>
  <c r="CN97" i="27"/>
  <c r="CO43" i="27"/>
  <c r="CN43" i="27"/>
  <c r="CO38" i="27"/>
  <c r="CN38" i="27"/>
  <c r="CN39" i="27"/>
  <c r="CO105" i="27"/>
  <c r="CN105" i="27"/>
  <c r="CN19" i="27"/>
  <c r="CO28" i="27"/>
  <c r="CN28" i="27"/>
  <c r="CO61" i="27"/>
  <c r="CN61" i="27"/>
  <c r="CO64" i="27"/>
  <c r="CN64" i="27"/>
  <c r="CN3" i="27"/>
  <c r="BP3" i="27"/>
  <c r="CN75" i="27"/>
  <c r="CN96" i="27"/>
  <c r="CO117" i="27"/>
  <c r="CN117" i="27"/>
  <c r="CO49" i="27"/>
  <c r="CN49" i="27"/>
  <c r="CO42" i="27"/>
  <c r="CN42" i="27"/>
  <c r="CO53" i="27"/>
  <c r="CN53" i="27"/>
  <c r="CO86" i="27"/>
  <c r="CN86" i="27"/>
  <c r="CO40" i="27"/>
  <c r="CN40" i="27"/>
  <c r="CO100" i="27"/>
  <c r="CN100" i="27"/>
  <c r="CO76" i="27"/>
  <c r="CN76" i="27"/>
  <c r="CO94" i="27"/>
  <c r="CN94" i="27"/>
  <c r="CO62" i="27"/>
  <c r="CN62" i="27"/>
  <c r="BP39" i="27"/>
  <c r="CO87" i="27"/>
  <c r="CN87" i="27"/>
  <c r="BR105" i="27"/>
  <c r="BP105" i="27"/>
  <c r="CO58" i="27"/>
  <c r="CN58" i="27"/>
  <c r="CX75" i="27"/>
  <c r="CY75" i="27"/>
  <c r="AB141" i="27"/>
  <c r="DE163" i="27"/>
  <c r="DB191" i="27"/>
  <c r="DE153" i="27"/>
  <c r="CM153" i="27"/>
  <c r="CO153" i="27" s="1"/>
  <c r="CO221" i="27"/>
  <c r="CO213" i="27"/>
  <c r="DA19" i="27"/>
  <c r="CQ19" i="27"/>
  <c r="CD155" i="27"/>
  <c r="CS128" i="27"/>
  <c r="CL147" i="27"/>
  <c r="CL141" i="27" s="1"/>
  <c r="CC227" i="27"/>
  <c r="CO78" i="27"/>
  <c r="CL143" i="27"/>
  <c r="CS78" i="27"/>
  <c r="BQ223" i="27"/>
  <c r="CV44" i="27"/>
  <c r="DC150" i="27"/>
  <c r="CC152" i="27"/>
  <c r="DF231" i="27"/>
  <c r="CM229" i="27"/>
  <c r="CR174" i="27"/>
  <c r="CW87" i="27"/>
  <c r="CL144" i="27"/>
  <c r="BN141" i="27"/>
  <c r="DF174" i="27"/>
  <c r="DF87" i="27"/>
  <c r="BQ105" i="27"/>
  <c r="CY87" i="27"/>
  <c r="CO209" i="27"/>
  <c r="CS132" i="27"/>
  <c r="CS75" i="27"/>
  <c r="CS229" i="27"/>
  <c r="CL227" i="27"/>
  <c r="CL229" i="27"/>
  <c r="CQ132" i="27"/>
  <c r="BQ58" i="27"/>
  <c r="CS19" i="27"/>
  <c r="DF19" i="27"/>
  <c r="CS87" i="27"/>
  <c r="CR78" i="27"/>
  <c r="CR229" i="27"/>
  <c r="DD75" i="27"/>
  <c r="CY44" i="27"/>
  <c r="CS227" i="27"/>
  <c r="DF44" i="27"/>
  <c r="DF75" i="27"/>
  <c r="DF78" i="27"/>
  <c r="CS105" i="27"/>
  <c r="CM227" i="27"/>
  <c r="DD132" i="27"/>
  <c r="CR19" i="27"/>
  <c r="CQ87" i="27"/>
  <c r="DD87" i="27"/>
  <c r="CQ78" i="27"/>
  <c r="CQ229" i="27"/>
  <c r="CQ75" i="27"/>
  <c r="CW44" i="27"/>
  <c r="CO190" i="27"/>
  <c r="DA227" i="27"/>
  <c r="CO220" i="27"/>
  <c r="DF229" i="27"/>
  <c r="BB141" i="27"/>
  <c r="CJ141" i="27"/>
  <c r="DF227" i="27"/>
  <c r="DD227" i="27"/>
  <c r="CO160" i="27"/>
  <c r="CQ227" i="27"/>
  <c r="BC150" i="27"/>
  <c r="AZ141" i="27"/>
  <c r="BZ150" i="27"/>
  <c r="CO201" i="27"/>
  <c r="CO194" i="27"/>
  <c r="AC141" i="27"/>
  <c r="CW132" i="27"/>
  <c r="DF132" i="27"/>
  <c r="CX132" i="27"/>
  <c r="CD146" i="27"/>
  <c r="BE150" i="27"/>
  <c r="BF141" i="27"/>
  <c r="BC149" i="27"/>
  <c r="CC147" i="27"/>
  <c r="BZ149" i="27"/>
  <c r="CX50" i="27"/>
  <c r="CY50" i="27"/>
  <c r="CV50" i="27"/>
  <c r="CW50" i="27"/>
  <c r="CD147" i="27"/>
  <c r="CY59" i="27"/>
  <c r="CV59" i="27"/>
  <c r="CW59" i="27"/>
  <c r="CX59" i="27"/>
  <c r="BI150" i="27"/>
  <c r="BQ231" i="27"/>
  <c r="BR231" i="27"/>
  <c r="BQ11" i="27"/>
  <c r="BR11" i="27"/>
  <c r="CQ54" i="27"/>
  <c r="CS54" i="27"/>
  <c r="DD54" i="27"/>
  <c r="DF54" i="27"/>
  <c r="CR54" i="27"/>
  <c r="BQ172" i="27"/>
  <c r="BR172" i="27"/>
  <c r="AF150" i="27"/>
  <c r="DI150" i="27"/>
  <c r="CQ33" i="27"/>
  <c r="CS33" i="27"/>
  <c r="DD33" i="27"/>
  <c r="CR33" i="27"/>
  <c r="DF33" i="27"/>
  <c r="DE172" i="27"/>
  <c r="CM172" i="27"/>
  <c r="CO172" i="27" s="1"/>
  <c r="CS172" i="27"/>
  <c r="BQ104" i="27"/>
  <c r="BR104" i="27"/>
  <c r="BQ50" i="27"/>
  <c r="BR50" i="27"/>
  <c r="AG150" i="27"/>
  <c r="BK150" i="27"/>
  <c r="BD150" i="27"/>
  <c r="CQ59" i="27"/>
  <c r="DD59" i="27"/>
  <c r="CR59" i="27"/>
  <c r="DF59" i="27"/>
  <c r="BQ54" i="27"/>
  <c r="BR54" i="27"/>
  <c r="CW104" i="27"/>
  <c r="CY104" i="27"/>
  <c r="CX104" i="27"/>
  <c r="CV104" i="27"/>
  <c r="DD104" i="27"/>
  <c r="CR104" i="27"/>
  <c r="DF104" i="27"/>
  <c r="CQ104" i="27"/>
  <c r="CS104" i="27"/>
  <c r="CQ50" i="27"/>
  <c r="CR50" i="27"/>
  <c r="CS50" i="27"/>
  <c r="DD50" i="27"/>
  <c r="DF50" i="27"/>
  <c r="BR199" i="27"/>
  <c r="BQ199" i="27"/>
  <c r="AH150" i="27"/>
  <c r="CO226" i="27"/>
  <c r="DD231" i="27"/>
  <c r="CQ231" i="27"/>
  <c r="CL231" i="27"/>
  <c r="CO231" i="27" s="1"/>
  <c r="CR231" i="27"/>
  <c r="BR59" i="27"/>
  <c r="BQ59" i="27"/>
  <c r="BQ33" i="27"/>
  <c r="BR33" i="27"/>
  <c r="CQ11" i="27"/>
  <c r="CR11" i="27"/>
  <c r="CS11" i="27"/>
  <c r="DD11" i="27"/>
  <c r="DF11" i="27"/>
  <c r="CS59" i="27"/>
  <c r="DE199" i="27"/>
  <c r="CM199" i="27"/>
  <c r="CO199" i="27" s="1"/>
  <c r="CM169" i="27"/>
  <c r="DE169" i="27"/>
  <c r="DB175" i="27"/>
  <c r="DA175" i="27"/>
  <c r="DF42" i="27"/>
  <c r="CS42" i="27"/>
  <c r="CR42" i="27"/>
  <c r="CQ42" i="27"/>
  <c r="DD42" i="27"/>
  <c r="DD188" i="27"/>
  <c r="CS188" i="27"/>
  <c r="DF188" i="27"/>
  <c r="CQ188" i="27"/>
  <c r="CR188" i="27"/>
  <c r="CL188" i="27"/>
  <c r="CW180" i="27"/>
  <c r="CY180" i="27"/>
  <c r="CV180" i="27"/>
  <c r="CX180" i="27"/>
  <c r="BQ159" i="27"/>
  <c r="BR159" i="27"/>
  <c r="DB91" i="27"/>
  <c r="DA91" i="27"/>
  <c r="DB226" i="27"/>
  <c r="DA226" i="27"/>
  <c r="BR117" i="27"/>
  <c r="BQ117" i="27"/>
  <c r="CW40" i="27"/>
  <c r="CY40" i="27"/>
  <c r="CX40" i="27"/>
  <c r="CV40" i="27"/>
  <c r="BR15" i="27"/>
  <c r="BQ15" i="27"/>
  <c r="DA207" i="27"/>
  <c r="DB207" i="27"/>
  <c r="CR192" i="27"/>
  <c r="DD192" i="27"/>
  <c r="DF192" i="27"/>
  <c r="CQ192" i="27"/>
  <c r="CS192" i="27"/>
  <c r="CL192" i="27"/>
  <c r="BR53" i="27"/>
  <c r="BQ53" i="27"/>
  <c r="DF49" i="27"/>
  <c r="CR49" i="27"/>
  <c r="CS49" i="27"/>
  <c r="DD49" i="27"/>
  <c r="CQ49" i="27"/>
  <c r="BI146" i="27"/>
  <c r="BI144" i="27"/>
  <c r="BI145" i="27"/>
  <c r="BI143" i="27"/>
  <c r="DA152" i="27"/>
  <c r="DB152" i="27"/>
  <c r="BQ196" i="27"/>
  <c r="BR196" i="27"/>
  <c r="DB186" i="27"/>
  <c r="DA186" i="27"/>
  <c r="DB168" i="27"/>
  <c r="DA168" i="27"/>
  <c r="CR93" i="27"/>
  <c r="DD93" i="27"/>
  <c r="DF93" i="27"/>
  <c r="CQ93" i="27"/>
  <c r="CS93" i="27"/>
  <c r="BQ206" i="27"/>
  <c r="BR206" i="27"/>
  <c r="DA156" i="27"/>
  <c r="DB156" i="27"/>
  <c r="DB130" i="27"/>
  <c r="DA130" i="27"/>
  <c r="BR121" i="27"/>
  <c r="BQ121" i="27"/>
  <c r="BR40" i="27"/>
  <c r="BQ40" i="27"/>
  <c r="DA125" i="27"/>
  <c r="DB125" i="27"/>
  <c r="DA10" i="27"/>
  <c r="DB10" i="27"/>
  <c r="BQ218" i="27"/>
  <c r="BR218" i="27"/>
  <c r="DB214" i="27"/>
  <c r="DA214" i="27"/>
  <c r="CD143" i="27"/>
  <c r="DA160" i="27"/>
  <c r="DB160" i="27"/>
  <c r="CV97" i="27"/>
  <c r="CW97" i="27"/>
  <c r="CX97" i="27"/>
  <c r="CY97" i="27"/>
  <c r="BR32" i="27"/>
  <c r="BQ32" i="27"/>
  <c r="AH149" i="27"/>
  <c r="BK147" i="27"/>
  <c r="BK148" i="27"/>
  <c r="DB221" i="27"/>
  <c r="DA221" i="27"/>
  <c r="CD148" i="27"/>
  <c r="CV96" i="27"/>
  <c r="CW96" i="27"/>
  <c r="CY96" i="27"/>
  <c r="CX96" i="27"/>
  <c r="DF65" i="27"/>
  <c r="CQ65" i="27"/>
  <c r="DD65" i="27"/>
  <c r="CR65" i="27"/>
  <c r="CS65" i="27"/>
  <c r="BE149" i="27"/>
  <c r="CV28" i="27"/>
  <c r="CY28" i="27"/>
  <c r="CX28" i="27"/>
  <c r="CW28" i="27"/>
  <c r="CR173" i="27"/>
  <c r="CQ173" i="27"/>
  <c r="CL173" i="27"/>
  <c r="DF173" i="27"/>
  <c r="DD173" i="27"/>
  <c r="CS173" i="27"/>
  <c r="BQ162" i="27"/>
  <c r="BR162" i="27"/>
  <c r="DC145" i="27"/>
  <c r="DC143" i="27"/>
  <c r="DC146" i="27"/>
  <c r="DC144" i="27"/>
  <c r="AA141" i="27"/>
  <c r="CX66" i="27"/>
  <c r="CY66" i="27"/>
  <c r="CV66" i="27"/>
  <c r="CW66" i="27"/>
  <c r="BI149" i="27"/>
  <c r="BL150" i="27"/>
  <c r="BL149" i="27"/>
  <c r="CZ152" i="27"/>
  <c r="DB182" i="27"/>
  <c r="DA182" i="27"/>
  <c r="DI149" i="27"/>
  <c r="CC143" i="27"/>
  <c r="CX102" i="27"/>
  <c r="CV102" i="27"/>
  <c r="CW102" i="27"/>
  <c r="CY102" i="27"/>
  <c r="BE146" i="27"/>
  <c r="BE144" i="27"/>
  <c r="BE145" i="27"/>
  <c r="BE143" i="27"/>
  <c r="AG149" i="27"/>
  <c r="CS129" i="27"/>
  <c r="DD129" i="27"/>
  <c r="CQ129" i="27"/>
  <c r="DF129" i="27"/>
  <c r="CR129" i="27"/>
  <c r="CW124" i="27"/>
  <c r="CY124" i="27"/>
  <c r="CV124" i="27"/>
  <c r="CX124" i="27"/>
  <c r="DA223" i="27"/>
  <c r="DB223" i="27"/>
  <c r="CM210" i="27"/>
  <c r="DE210" i="27"/>
  <c r="DB194" i="27"/>
  <c r="DA194" i="27"/>
  <c r="CM155" i="27"/>
  <c r="DE155" i="27"/>
  <c r="BR43" i="27"/>
  <c r="BQ43" i="27"/>
  <c r="BC147" i="27"/>
  <c r="BC148" i="27"/>
  <c r="DD94" i="27"/>
  <c r="CS94" i="27"/>
  <c r="DF94" i="27"/>
  <c r="CR94" i="27"/>
  <c r="CQ94" i="27"/>
  <c r="CX42" i="27"/>
  <c r="CY42" i="27"/>
  <c r="CW42" i="27"/>
  <c r="CV42" i="27"/>
  <c r="BR38" i="27"/>
  <c r="BQ38" i="27"/>
  <c r="BD149" i="27"/>
  <c r="CX229" i="27"/>
  <c r="CW229" i="27"/>
  <c r="CY229" i="27"/>
  <c r="CV229" i="27"/>
  <c r="BQ212" i="27"/>
  <c r="BR212" i="27"/>
  <c r="BH141" i="27"/>
  <c r="DF66" i="27"/>
  <c r="DD66" i="27"/>
  <c r="CR66" i="27"/>
  <c r="CS66" i="27"/>
  <c r="CQ66" i="27"/>
  <c r="CX15" i="27"/>
  <c r="CY15" i="27"/>
  <c r="CV15" i="27"/>
  <c r="CW15" i="27"/>
  <c r="DB60" i="27"/>
  <c r="DA60" i="27"/>
  <c r="CM228" i="27"/>
  <c r="DE228" i="27"/>
  <c r="CX53" i="27"/>
  <c r="CY53" i="27"/>
  <c r="CV53" i="27"/>
  <c r="CW53" i="27"/>
  <c r="AG146" i="27"/>
  <c r="AG144" i="27"/>
  <c r="AG145" i="27"/>
  <c r="AG143" i="27"/>
  <c r="DF3" i="27"/>
  <c r="CS3" i="27"/>
  <c r="DD3" i="27"/>
  <c r="CQ3" i="27"/>
  <c r="CR3" i="27"/>
  <c r="Z141" i="27"/>
  <c r="DA55" i="27"/>
  <c r="DB55" i="27"/>
  <c r="CD196" i="27"/>
  <c r="CC196" i="27"/>
  <c r="DF222" i="27"/>
  <c r="CR222" i="27"/>
  <c r="CS222" i="27"/>
  <c r="CQ222" i="27"/>
  <c r="DD222" i="27"/>
  <c r="CL222" i="27"/>
  <c r="CX120" i="27"/>
  <c r="CW120" i="27"/>
  <c r="CY120" i="27"/>
  <c r="CV120" i="27"/>
  <c r="DB216" i="27"/>
  <c r="DA216" i="27"/>
  <c r="DB209" i="27"/>
  <c r="DA209" i="27"/>
  <c r="BM148" i="27"/>
  <c r="BM147" i="27"/>
  <c r="BR39" i="27"/>
  <c r="BQ39" i="27"/>
  <c r="CV89" i="27"/>
  <c r="CX89" i="27"/>
  <c r="CW89" i="27"/>
  <c r="CY89" i="27"/>
  <c r="DB204" i="27"/>
  <c r="DA204" i="27"/>
  <c r="BQ169" i="27"/>
  <c r="BR169" i="27"/>
  <c r="DB157" i="27"/>
  <c r="DA157" i="27"/>
  <c r="BR42" i="27"/>
  <c r="BQ42" i="27"/>
  <c r="DB83" i="27"/>
  <c r="DA83" i="27"/>
  <c r="CM188" i="27"/>
  <c r="DE188" i="27"/>
  <c r="CX64" i="27"/>
  <c r="CV64" i="27"/>
  <c r="CW64" i="27"/>
  <c r="CY64" i="27"/>
  <c r="DB46" i="27"/>
  <c r="DA46" i="27"/>
  <c r="CM192" i="27"/>
  <c r="DE192" i="27"/>
  <c r="DB174" i="27"/>
  <c r="DA174" i="27"/>
  <c r="DF165" i="27"/>
  <c r="CQ165" i="27"/>
  <c r="CR165" i="27"/>
  <c r="DD165" i="27"/>
  <c r="CS165" i="27"/>
  <c r="CL165" i="27"/>
  <c r="DB81" i="27"/>
  <c r="DA81" i="27"/>
  <c r="DF61" i="27"/>
  <c r="CR61" i="27"/>
  <c r="CS61" i="27"/>
  <c r="DD61" i="27"/>
  <c r="CQ61" i="27"/>
  <c r="BR49" i="27"/>
  <c r="BQ49" i="27"/>
  <c r="CX32" i="27"/>
  <c r="CV32" i="27"/>
  <c r="CW32" i="27"/>
  <c r="CY32" i="27"/>
  <c r="BJ145" i="27"/>
  <c r="BJ143" i="27"/>
  <c r="BJ146" i="27"/>
  <c r="BJ144" i="27"/>
  <c r="BL3" i="27"/>
  <c r="CS124" i="27"/>
  <c r="CR124" i="27"/>
  <c r="DD124" i="27"/>
  <c r="DF124" i="27"/>
  <c r="CQ124" i="27"/>
  <c r="DA106" i="27"/>
  <c r="DB106" i="27"/>
  <c r="DA29" i="27"/>
  <c r="DB29" i="27"/>
  <c r="CS86" i="27"/>
  <c r="DD86" i="27"/>
  <c r="CQ86" i="27"/>
  <c r="CR86" i="27"/>
  <c r="DF86" i="27"/>
  <c r="CQ28" i="27"/>
  <c r="CR28" i="27"/>
  <c r="DD28" i="27"/>
  <c r="CS28" i="27"/>
  <c r="DF28" i="27"/>
  <c r="DA225" i="27"/>
  <c r="DB225" i="27"/>
  <c r="DB198" i="27"/>
  <c r="DA198" i="27"/>
  <c r="DB171" i="27"/>
  <c r="DA171" i="27"/>
  <c r="DI148" i="27"/>
  <c r="DI147" i="27"/>
  <c r="DB107" i="27"/>
  <c r="DA107" i="27"/>
  <c r="BK149" i="27"/>
  <c r="DB80" i="27"/>
  <c r="DA80" i="27"/>
  <c r="BY141" i="27"/>
  <c r="CD145" i="27"/>
  <c r="DB201" i="27"/>
  <c r="DA201" i="27"/>
  <c r="DB44" i="27"/>
  <c r="DA44" i="27"/>
  <c r="CR202" i="27"/>
  <c r="CQ202" i="27"/>
  <c r="DD202" i="27"/>
  <c r="CS202" i="27"/>
  <c r="DF202" i="27"/>
  <c r="CL202" i="27"/>
  <c r="DF184" i="27"/>
  <c r="CR184" i="27"/>
  <c r="CS184" i="27"/>
  <c r="CQ184" i="27"/>
  <c r="DD184" i="27"/>
  <c r="CL184" i="27"/>
  <c r="CY176" i="27"/>
  <c r="CX176" i="27"/>
  <c r="CV176" i="27"/>
  <c r="CW176" i="27"/>
  <c r="CX43" i="27"/>
  <c r="CV43" i="27"/>
  <c r="CW43" i="27"/>
  <c r="CY43" i="27"/>
  <c r="DA177" i="27"/>
  <c r="DB177" i="27"/>
  <c r="CW94" i="27"/>
  <c r="CY94" i="27"/>
  <c r="CV94" i="27"/>
  <c r="CX94" i="27"/>
  <c r="CW38" i="27"/>
  <c r="CY38" i="27"/>
  <c r="CX38" i="27"/>
  <c r="CV38" i="27"/>
  <c r="CW93" i="27"/>
  <c r="CY93" i="27"/>
  <c r="CX93" i="27"/>
  <c r="CV93" i="27"/>
  <c r="DD180" i="27"/>
  <c r="CS180" i="27"/>
  <c r="DF180" i="27"/>
  <c r="CR180" i="27"/>
  <c r="CQ180" i="27"/>
  <c r="CL180" i="27"/>
  <c r="CM173" i="27"/>
  <c r="DE173" i="27"/>
  <c r="DD100" i="27"/>
  <c r="DF100" i="27"/>
  <c r="CR100" i="27"/>
  <c r="CS100" i="27"/>
  <c r="CQ100" i="27"/>
  <c r="BQ76" i="27"/>
  <c r="BR76" i="27"/>
  <c r="CW192" i="27"/>
  <c r="CX192" i="27"/>
  <c r="CY192" i="27"/>
  <c r="CV192" i="27"/>
  <c r="CW165" i="27"/>
  <c r="CX165" i="27"/>
  <c r="CY165" i="27"/>
  <c r="CV165" i="27"/>
  <c r="DB217" i="27"/>
  <c r="DA217" i="27"/>
  <c r="CC145" i="27"/>
  <c r="BR97" i="27"/>
  <c r="BQ97" i="27"/>
  <c r="CX62" i="27"/>
  <c r="CY62" i="27"/>
  <c r="CV62" i="27"/>
  <c r="CW62" i="27"/>
  <c r="BC145" i="27"/>
  <c r="BC143" i="27"/>
  <c r="BC146" i="27"/>
  <c r="BC144" i="27"/>
  <c r="BQ210" i="27"/>
  <c r="BR210" i="27"/>
  <c r="DB167" i="27"/>
  <c r="DA167" i="27"/>
  <c r="BQ155" i="27"/>
  <c r="BR155" i="27"/>
  <c r="DB200" i="27"/>
  <c r="DA200" i="27"/>
  <c r="DB84" i="27"/>
  <c r="BQ89" i="27"/>
  <c r="BR89" i="27"/>
  <c r="DB4" i="27"/>
  <c r="DA4" i="27"/>
  <c r="DB178" i="27"/>
  <c r="DA178" i="27"/>
  <c r="CY86" i="27"/>
  <c r="CW86" i="27"/>
  <c r="CX86" i="27"/>
  <c r="CV86" i="27"/>
  <c r="DB211" i="27"/>
  <c r="DA211" i="27"/>
  <c r="DB118" i="27"/>
  <c r="DA118" i="27"/>
  <c r="DB127" i="27"/>
  <c r="DA127" i="27"/>
  <c r="BQ228" i="27"/>
  <c r="BR228" i="27"/>
  <c r="DA197" i="27"/>
  <c r="DB197" i="27"/>
  <c r="DD102" i="27"/>
  <c r="CQ102" i="27"/>
  <c r="CR102" i="27"/>
  <c r="CS102" i="27"/>
  <c r="DF102" i="27"/>
  <c r="DF62" i="27"/>
  <c r="CR62" i="27"/>
  <c r="DD62" i="27"/>
  <c r="CS62" i="27"/>
  <c r="CQ62" i="27"/>
  <c r="AH145" i="27"/>
  <c r="AH143" i="27"/>
  <c r="AH146" i="27"/>
  <c r="AH144" i="27"/>
  <c r="DE3" i="27"/>
  <c r="CM222" i="27"/>
  <c r="DE222" i="27"/>
  <c r="DF176" i="27"/>
  <c r="CS176" i="27"/>
  <c r="CR176" i="27"/>
  <c r="CQ176" i="27"/>
  <c r="DD176" i="27"/>
  <c r="CL176" i="27"/>
  <c r="AF147" i="27"/>
  <c r="AF148" i="27"/>
  <c r="DB5" i="27"/>
  <c r="DA5" i="27"/>
  <c r="DA203" i="27"/>
  <c r="DB203" i="27"/>
  <c r="DB187" i="27"/>
  <c r="DA187" i="27"/>
  <c r="CW78" i="27"/>
  <c r="CV78" i="27"/>
  <c r="CY78" i="27"/>
  <c r="CX78" i="27"/>
  <c r="BQ188" i="27"/>
  <c r="BR188" i="27"/>
  <c r="CR159" i="27"/>
  <c r="DF159" i="27"/>
  <c r="CQ159" i="27"/>
  <c r="DD159" i="27"/>
  <c r="CS159" i="27"/>
  <c r="CL159" i="27"/>
  <c r="CM147" i="27"/>
  <c r="CM148" i="27"/>
  <c r="CR117" i="27"/>
  <c r="DF117" i="27"/>
  <c r="CQ117" i="27"/>
  <c r="CS117" i="27"/>
  <c r="DD117" i="27"/>
  <c r="DF15" i="27"/>
  <c r="DD15" i="27"/>
  <c r="CR15" i="27"/>
  <c r="CS15" i="27"/>
  <c r="CQ15" i="27"/>
  <c r="DA101" i="27"/>
  <c r="DB101" i="27"/>
  <c r="BQ192" i="27"/>
  <c r="BR192" i="27"/>
  <c r="DB190" i="27"/>
  <c r="DA190" i="27"/>
  <c r="CM165" i="27"/>
  <c r="DE165" i="27"/>
  <c r="BR61" i="27"/>
  <c r="BQ61" i="27"/>
  <c r="BK145" i="27"/>
  <c r="BK143" i="27"/>
  <c r="BK146" i="27"/>
  <c r="BK144" i="27"/>
  <c r="BM149" i="27"/>
  <c r="DA103" i="27"/>
  <c r="DB103" i="27"/>
  <c r="CR196" i="27"/>
  <c r="CS196" i="27"/>
  <c r="CQ196" i="27"/>
  <c r="DF196" i="27"/>
  <c r="DD196" i="27"/>
  <c r="CL196" i="27"/>
  <c r="DB154" i="27"/>
  <c r="DA154" i="27"/>
  <c r="CV65" i="27"/>
  <c r="CW65" i="27"/>
  <c r="CX65" i="27"/>
  <c r="CY65" i="27"/>
  <c r="DA166" i="27"/>
  <c r="DB166" i="27"/>
  <c r="BQ93" i="27"/>
  <c r="BR93" i="27"/>
  <c r="DB164" i="27"/>
  <c r="DA164" i="27"/>
  <c r="DD206" i="27"/>
  <c r="CS206" i="27"/>
  <c r="DF206" i="27"/>
  <c r="CQ206" i="27"/>
  <c r="CR206" i="27"/>
  <c r="CL206" i="27"/>
  <c r="DG147" i="27"/>
  <c r="DG148" i="27"/>
  <c r="CM146" i="27"/>
  <c r="CM144" i="27"/>
  <c r="CM145" i="27"/>
  <c r="CM143" i="27"/>
  <c r="DA185" i="27"/>
  <c r="DB185" i="27"/>
  <c r="DD121" i="27"/>
  <c r="CR121" i="27"/>
  <c r="CS121" i="27"/>
  <c r="DF121" i="27"/>
  <c r="CQ121" i="27"/>
  <c r="DF64" i="27"/>
  <c r="CQ64" i="27"/>
  <c r="DD64" i="27"/>
  <c r="CR64" i="27"/>
  <c r="CS64" i="27"/>
  <c r="CQ218" i="27"/>
  <c r="CR218" i="27"/>
  <c r="DD218" i="27"/>
  <c r="DF218" i="27"/>
  <c r="CS218" i="27"/>
  <c r="CL218" i="27"/>
  <c r="CD144" i="27"/>
  <c r="AF149" i="27"/>
  <c r="CY222" i="27"/>
  <c r="CW222" i="27"/>
  <c r="CV222" i="27"/>
  <c r="CX222" i="27"/>
  <c r="CM202" i="27"/>
  <c r="DE202" i="27"/>
  <c r="CM184" i="27"/>
  <c r="DE184" i="27"/>
  <c r="BI148" i="27"/>
  <c r="BI147" i="27"/>
  <c r="DA189" i="27"/>
  <c r="DB189" i="27"/>
  <c r="BR65" i="27"/>
  <c r="BQ65" i="27"/>
  <c r="DB179" i="27"/>
  <c r="DA179" i="27"/>
  <c r="CY188" i="27"/>
  <c r="CW188" i="27"/>
  <c r="CV188" i="27"/>
  <c r="CX188" i="27"/>
  <c r="CM180" i="27"/>
  <c r="DE180" i="27"/>
  <c r="BR173" i="27"/>
  <c r="BQ173" i="27"/>
  <c r="CS162" i="27"/>
  <c r="DD162" i="27"/>
  <c r="CR162" i="27"/>
  <c r="CL162" i="27"/>
  <c r="DF162" i="27"/>
  <c r="CQ162" i="27"/>
  <c r="CW159" i="27"/>
  <c r="CX159" i="27"/>
  <c r="CY159" i="27"/>
  <c r="CV159" i="27"/>
  <c r="DG145" i="27"/>
  <c r="DG143" i="27"/>
  <c r="DG146" i="27"/>
  <c r="DG144" i="27"/>
  <c r="DA193" i="27"/>
  <c r="DB193" i="27"/>
  <c r="BJ149" i="27"/>
  <c r="CC144" i="27"/>
  <c r="DB215" i="27"/>
  <c r="DA215" i="27"/>
  <c r="BQ129" i="27"/>
  <c r="BR129" i="27"/>
  <c r="DB82" i="27"/>
  <c r="DA82" i="27"/>
  <c r="DB183" i="27"/>
  <c r="DA183" i="27"/>
  <c r="DB224" i="27"/>
  <c r="DA224" i="27"/>
  <c r="BD147" i="27"/>
  <c r="BD148" i="27"/>
  <c r="CV39" i="27"/>
  <c r="CW39" i="27"/>
  <c r="CX39" i="27"/>
  <c r="CY39" i="27"/>
  <c r="CX155" i="27"/>
  <c r="CY155" i="27"/>
  <c r="CV155" i="27"/>
  <c r="CW155" i="27"/>
  <c r="CV196" i="27"/>
  <c r="CX196" i="27"/>
  <c r="CY196" i="27"/>
  <c r="CW196" i="27"/>
  <c r="CC148" i="27"/>
  <c r="BR94" i="27"/>
  <c r="BQ94" i="27"/>
  <c r="DA131" i="27"/>
  <c r="DB131" i="27"/>
  <c r="CS212" i="27"/>
  <c r="CQ212" i="27"/>
  <c r="DD212" i="27"/>
  <c r="CR212" i="27"/>
  <c r="DF212" i="27"/>
  <c r="CL212" i="27"/>
  <c r="CY206" i="27"/>
  <c r="CV206" i="27"/>
  <c r="CW206" i="27"/>
  <c r="CX206" i="27"/>
  <c r="CS120" i="27"/>
  <c r="CQ120" i="27"/>
  <c r="DF120" i="27"/>
  <c r="CR120" i="27"/>
  <c r="DD120" i="27"/>
  <c r="BR66" i="27"/>
  <c r="BQ66" i="27"/>
  <c r="DB26" i="27"/>
  <c r="DA26" i="27"/>
  <c r="DB126" i="27"/>
  <c r="DA126" i="27"/>
  <c r="DB208" i="27"/>
  <c r="DA208" i="27"/>
  <c r="CD229" i="27"/>
  <c r="CC229" i="27"/>
  <c r="BR62" i="27"/>
  <c r="BQ62" i="27"/>
  <c r="CX61" i="27"/>
  <c r="CY61" i="27"/>
  <c r="CV61" i="27"/>
  <c r="CW61" i="27"/>
  <c r="BM146" i="27"/>
  <c r="BM144" i="27"/>
  <c r="BM145" i="27"/>
  <c r="BM143" i="27"/>
  <c r="BR3" i="27"/>
  <c r="BQ3" i="27"/>
  <c r="CY129" i="27"/>
  <c r="CV129" i="27"/>
  <c r="CW129" i="27"/>
  <c r="CX129" i="27"/>
  <c r="DB128" i="27"/>
  <c r="DA128" i="27"/>
  <c r="DB88" i="27"/>
  <c r="DA88" i="27"/>
  <c r="BQ222" i="27"/>
  <c r="BR222" i="27"/>
  <c r="CY184" i="27"/>
  <c r="CV184" i="27"/>
  <c r="CW184" i="27"/>
  <c r="CX184" i="27"/>
  <c r="CM176" i="27"/>
  <c r="DE176" i="27"/>
  <c r="DA213" i="27"/>
  <c r="DB213" i="27"/>
  <c r="CK147" i="27"/>
  <c r="CK148" i="27"/>
  <c r="CO39" i="27"/>
  <c r="DD169" i="27"/>
  <c r="CQ169" i="27"/>
  <c r="CS169" i="27"/>
  <c r="DF169" i="27"/>
  <c r="CR169" i="27"/>
  <c r="CL169" i="27"/>
  <c r="DB153" i="27"/>
  <c r="DA153" i="27"/>
  <c r="CW162" i="27"/>
  <c r="CV162" i="27"/>
  <c r="CY162" i="27"/>
  <c r="CX162" i="27"/>
  <c r="CM159" i="27"/>
  <c r="DE159" i="27"/>
  <c r="BO147" i="27"/>
  <c r="BO148" i="27"/>
  <c r="DB205" i="27"/>
  <c r="DA205" i="27"/>
  <c r="CX121" i="27"/>
  <c r="CY121" i="27"/>
  <c r="CV121" i="27"/>
  <c r="CW121" i="27"/>
  <c r="DB132" i="27"/>
  <c r="DA132" i="27"/>
  <c r="CW76" i="27"/>
  <c r="CV76" i="27"/>
  <c r="CX76" i="27"/>
  <c r="CY76" i="27"/>
  <c r="DB30" i="27"/>
  <c r="DA30" i="27"/>
  <c r="BQ165" i="27"/>
  <c r="BR165" i="27"/>
  <c r="DB87" i="27"/>
  <c r="DA87" i="27"/>
  <c r="DA170" i="27"/>
  <c r="DB170" i="27"/>
  <c r="DA78" i="27"/>
  <c r="DB78" i="27"/>
  <c r="DF53" i="27"/>
  <c r="CR53" i="27"/>
  <c r="CS53" i="27"/>
  <c r="DD53" i="27"/>
  <c r="CQ53" i="27"/>
  <c r="BM150" i="27"/>
  <c r="BQ124" i="27"/>
  <c r="BR124" i="27"/>
  <c r="CM196" i="27"/>
  <c r="DE196" i="27"/>
  <c r="DB158" i="27"/>
  <c r="DA158" i="27"/>
  <c r="BQ86" i="27"/>
  <c r="BR86" i="27"/>
  <c r="BQ28" i="27"/>
  <c r="BR28" i="27"/>
  <c r="DA98" i="27"/>
  <c r="DB98" i="27"/>
  <c r="DB220" i="27"/>
  <c r="DA220" i="27"/>
  <c r="CW212" i="27"/>
  <c r="CX212" i="27"/>
  <c r="CY212" i="27"/>
  <c r="CV212" i="27"/>
  <c r="CM206" i="27"/>
  <c r="DE206" i="27"/>
  <c r="CW173" i="27"/>
  <c r="CX173" i="27"/>
  <c r="CY173" i="27"/>
  <c r="CV173" i="27"/>
  <c r="DB75" i="27"/>
  <c r="DA75" i="27"/>
  <c r="DC147" i="27"/>
  <c r="DC148" i="27"/>
  <c r="BO145" i="27"/>
  <c r="BO143" i="27"/>
  <c r="BO146" i="27"/>
  <c r="BO144" i="27"/>
  <c r="AE141" i="27"/>
  <c r="DB120" i="27"/>
  <c r="DA120" i="27"/>
  <c r="CV100" i="27"/>
  <c r="CW100" i="27"/>
  <c r="CX100" i="27"/>
  <c r="CY100" i="27"/>
  <c r="BR64" i="27"/>
  <c r="BQ64" i="27"/>
  <c r="DF40" i="27"/>
  <c r="DD40" i="27"/>
  <c r="CR40" i="27"/>
  <c r="CS40" i="27"/>
  <c r="CQ40" i="27"/>
  <c r="DB52" i="27"/>
  <c r="DA52" i="27"/>
  <c r="DB36" i="27"/>
  <c r="DA36" i="27"/>
  <c r="CX228" i="27"/>
  <c r="CY228" i="27"/>
  <c r="CV228" i="27"/>
  <c r="CW228" i="27"/>
  <c r="CM218" i="27"/>
  <c r="DE218" i="27"/>
  <c r="DF32" i="27"/>
  <c r="CR32" i="27"/>
  <c r="CQ32" i="27"/>
  <c r="CS32" i="27"/>
  <c r="DD32" i="27"/>
  <c r="BQ202" i="27"/>
  <c r="BR202" i="27"/>
  <c r="BQ184" i="27"/>
  <c r="BR184" i="27"/>
  <c r="BJ147" i="27"/>
  <c r="BJ148" i="27"/>
  <c r="BL39" i="27"/>
  <c r="DA34" i="27"/>
  <c r="DB34" i="27"/>
  <c r="CX169" i="27"/>
  <c r="CW169" i="27"/>
  <c r="CY169" i="27"/>
  <c r="CV169" i="27"/>
  <c r="DA122" i="27"/>
  <c r="DB122" i="27"/>
  <c r="BQ180" i="27"/>
  <c r="BR180" i="27"/>
  <c r="CM162" i="27"/>
  <c r="DE162" i="27"/>
  <c r="DI146" i="27"/>
  <c r="DI144" i="27"/>
  <c r="DI145" i="27"/>
  <c r="DI143" i="27"/>
  <c r="DA181" i="27"/>
  <c r="DB181" i="27"/>
  <c r="BR100" i="27"/>
  <c r="BQ100" i="27"/>
  <c r="BJ150" i="27"/>
  <c r="DD76" i="27"/>
  <c r="CQ76" i="27"/>
  <c r="CS76" i="27"/>
  <c r="DF76" i="27"/>
  <c r="CR76" i="27"/>
  <c r="CK145" i="27"/>
  <c r="CK143" i="27"/>
  <c r="CK146" i="27"/>
  <c r="CK144" i="27"/>
  <c r="CO3" i="27"/>
  <c r="DF97" i="27"/>
  <c r="DD97" i="27"/>
  <c r="CQ97" i="27"/>
  <c r="CS97" i="27"/>
  <c r="CR97" i="27"/>
  <c r="BD146" i="27"/>
  <c r="BD144" i="27"/>
  <c r="BD145" i="27"/>
  <c r="BD143" i="27"/>
  <c r="CV3" i="27"/>
  <c r="CY3" i="27"/>
  <c r="CW3" i="27"/>
  <c r="CX3" i="27"/>
  <c r="CQ210" i="27"/>
  <c r="CS210" i="27"/>
  <c r="DF210" i="27"/>
  <c r="CR210" i="27"/>
  <c r="DD210" i="27"/>
  <c r="CL210" i="27"/>
  <c r="DB161" i="27"/>
  <c r="DA161" i="27"/>
  <c r="DF155" i="27"/>
  <c r="CR155" i="27"/>
  <c r="CS155" i="27"/>
  <c r="DD155" i="27"/>
  <c r="CQ155" i="27"/>
  <c r="CL155" i="27"/>
  <c r="DF43" i="27"/>
  <c r="CR43" i="27"/>
  <c r="CS43" i="27"/>
  <c r="CQ43" i="27"/>
  <c r="DD43" i="27"/>
  <c r="DD89" i="27"/>
  <c r="CS89" i="27"/>
  <c r="CQ89" i="27"/>
  <c r="DF89" i="27"/>
  <c r="CR89" i="27"/>
  <c r="BE148" i="27"/>
  <c r="BE147" i="27"/>
  <c r="DB6" i="27"/>
  <c r="DA6" i="27"/>
  <c r="DF38" i="27"/>
  <c r="CS38" i="27"/>
  <c r="CR38" i="27"/>
  <c r="DD38" i="27"/>
  <c r="CQ38" i="27"/>
  <c r="DB230" i="27"/>
  <c r="DA230" i="27"/>
  <c r="DA51" i="27"/>
  <c r="DB51" i="27"/>
  <c r="CM212" i="27"/>
  <c r="DE212" i="27"/>
  <c r="DB195" i="27"/>
  <c r="DA195" i="27"/>
  <c r="CX117" i="27"/>
  <c r="CV117" i="27"/>
  <c r="CW117" i="27"/>
  <c r="CY117" i="27"/>
  <c r="DA105" i="27"/>
  <c r="DA119" i="27"/>
  <c r="DB119" i="27"/>
  <c r="CD169" i="27"/>
  <c r="CC169" i="27"/>
  <c r="CQ228" i="27"/>
  <c r="CR228" i="27"/>
  <c r="CS228" i="27"/>
  <c r="DF228" i="27"/>
  <c r="DD228" i="27"/>
  <c r="CL228" i="27"/>
  <c r="CO228" i="27" s="1"/>
  <c r="CW218" i="27"/>
  <c r="CV218" i="27"/>
  <c r="CX218" i="27"/>
  <c r="CY218" i="27"/>
  <c r="BR102" i="27"/>
  <c r="BQ102" i="27"/>
  <c r="CX49" i="27"/>
  <c r="CY49" i="27"/>
  <c r="CV49" i="27"/>
  <c r="CW49" i="27"/>
  <c r="AF146" i="27"/>
  <c r="AF144" i="27"/>
  <c r="AF145" i="27"/>
  <c r="AF143" i="27"/>
  <c r="CY202" i="27"/>
  <c r="CX202" i="27"/>
  <c r="CV202" i="27"/>
  <c r="CW202" i="27"/>
  <c r="BQ176" i="27"/>
  <c r="BR176" i="27"/>
  <c r="DA229" i="27"/>
  <c r="DB229" i="27"/>
  <c r="CV210" i="27"/>
  <c r="CX210" i="27"/>
  <c r="CW210" i="27"/>
  <c r="CY210" i="27"/>
  <c r="AH147" i="27"/>
  <c r="AH148" i="27"/>
  <c r="DE39" i="27"/>
  <c r="AG148" i="27"/>
  <c r="AG147" i="27"/>
  <c r="DF39" i="27"/>
  <c r="CR39" i="27"/>
  <c r="CQ39" i="27"/>
  <c r="DD39" i="27"/>
  <c r="CS39" i="27"/>
  <c r="DB219" i="27" l="1"/>
  <c r="DA163" i="27"/>
  <c r="DA96" i="27"/>
  <c r="DB105" i="27"/>
  <c r="DB58" i="27"/>
  <c r="CO229" i="27"/>
  <c r="CO227" i="27"/>
  <c r="DA58" i="27"/>
  <c r="CO210" i="27"/>
  <c r="BK141" i="27"/>
  <c r="CM141" i="27"/>
  <c r="CD141" i="27"/>
  <c r="CC149" i="27"/>
  <c r="CO169" i="27"/>
  <c r="BM141" i="27"/>
  <c r="CK141" i="27"/>
  <c r="AF141" i="27"/>
  <c r="BD141" i="27"/>
  <c r="DG141" i="27"/>
  <c r="BC141" i="27"/>
  <c r="CC141" i="27"/>
  <c r="DI141" i="27"/>
  <c r="BO141" i="27"/>
  <c r="DD150" i="27"/>
  <c r="CX150" i="27"/>
  <c r="DB59" i="27"/>
  <c r="DA59" i="27"/>
  <c r="DA199" i="27"/>
  <c r="DB199" i="27"/>
  <c r="DB104" i="27"/>
  <c r="DA104" i="27"/>
  <c r="DB11" i="27"/>
  <c r="DA11" i="27"/>
  <c r="DE150" i="27"/>
  <c r="CS150" i="27"/>
  <c r="CM149" i="27"/>
  <c r="DB54" i="27"/>
  <c r="DA54" i="27"/>
  <c r="DA172" i="27"/>
  <c r="DB172" i="27"/>
  <c r="CV138" i="27"/>
  <c r="CR150" i="27"/>
  <c r="CV149" i="27"/>
  <c r="BR150" i="27"/>
  <c r="DB50" i="27"/>
  <c r="DA50" i="27"/>
  <c r="DB231" i="27"/>
  <c r="DA231" i="27"/>
  <c r="CW149" i="27"/>
  <c r="CQ150" i="27"/>
  <c r="DF149" i="27"/>
  <c r="CY150" i="27"/>
  <c r="BQ149" i="27"/>
  <c r="CM150" i="27"/>
  <c r="DB33" i="27"/>
  <c r="DA33" i="27"/>
  <c r="DD147" i="27"/>
  <c r="DD148" i="27"/>
  <c r="CD149" i="27"/>
  <c r="CD150" i="27"/>
  <c r="CW150" i="27"/>
  <c r="DF150" i="27"/>
  <c r="CX145" i="27"/>
  <c r="CX143" i="27"/>
  <c r="CX146" i="27"/>
  <c r="CX144" i="27"/>
  <c r="DB202" i="27"/>
  <c r="DA202" i="27"/>
  <c r="DE149" i="27"/>
  <c r="DB64" i="27"/>
  <c r="DA64" i="27"/>
  <c r="DB124" i="27"/>
  <c r="DA124" i="27"/>
  <c r="BR146" i="27"/>
  <c r="BR144" i="27"/>
  <c r="BR145" i="27"/>
  <c r="BR143" i="27"/>
  <c r="DB66" i="27"/>
  <c r="DA66" i="27"/>
  <c r="CV147" i="27"/>
  <c r="CV148" i="27"/>
  <c r="CO162" i="27"/>
  <c r="DA173" i="27"/>
  <c r="DB173" i="27"/>
  <c r="DB65" i="27"/>
  <c r="DA65" i="27"/>
  <c r="CO206" i="27"/>
  <c r="CO159" i="27"/>
  <c r="CO176" i="27"/>
  <c r="DE146" i="27"/>
  <c r="DE144" i="27"/>
  <c r="DE145" i="27"/>
  <c r="DE143" i="27"/>
  <c r="AH141" i="27"/>
  <c r="CV150" i="27"/>
  <c r="DB76" i="27"/>
  <c r="DA76" i="27"/>
  <c r="CO180" i="27"/>
  <c r="CO202" i="27"/>
  <c r="DB49" i="27"/>
  <c r="DA49" i="27"/>
  <c r="DB169" i="27"/>
  <c r="DA169" i="27"/>
  <c r="BR148" i="27"/>
  <c r="BR147" i="27"/>
  <c r="CO222" i="27"/>
  <c r="CR146" i="27"/>
  <c r="CR144" i="27"/>
  <c r="CR145" i="27"/>
  <c r="CR143" i="27"/>
  <c r="DF145" i="27"/>
  <c r="DF143" i="27"/>
  <c r="DF146" i="27"/>
  <c r="DF144" i="27"/>
  <c r="DA162" i="27"/>
  <c r="DB162" i="27"/>
  <c r="CO173" i="27"/>
  <c r="DB218" i="27"/>
  <c r="DA218" i="27"/>
  <c r="DB196" i="27"/>
  <c r="DA196" i="27"/>
  <c r="CQ147" i="27"/>
  <c r="CQ148" i="27"/>
  <c r="CO155" i="27"/>
  <c r="CL150" i="27"/>
  <c r="CL149" i="27"/>
  <c r="CR149" i="27"/>
  <c r="CW146" i="27"/>
  <c r="CW144" i="27"/>
  <c r="CW145" i="27"/>
  <c r="CW143" i="27"/>
  <c r="DB180" i="27"/>
  <c r="DA180" i="27"/>
  <c r="DB28" i="27"/>
  <c r="DA28" i="27"/>
  <c r="DB165" i="27"/>
  <c r="DA165" i="27"/>
  <c r="CO148" i="27"/>
  <c r="CO147" i="27"/>
  <c r="DB62" i="27"/>
  <c r="DA62" i="27"/>
  <c r="CY149" i="27"/>
  <c r="DB94" i="27"/>
  <c r="DA94" i="27"/>
  <c r="CY147" i="27"/>
  <c r="CY148" i="27"/>
  <c r="DB129" i="27"/>
  <c r="DA129" i="27"/>
  <c r="DB192" i="27"/>
  <c r="DA192" i="27"/>
  <c r="DB89" i="27"/>
  <c r="DA89" i="27"/>
  <c r="DD149" i="27"/>
  <c r="CO165" i="27"/>
  <c r="DB42" i="27"/>
  <c r="DA42" i="27"/>
  <c r="CQ145" i="27"/>
  <c r="CQ143" i="27"/>
  <c r="CQ146" i="27"/>
  <c r="CQ144" i="27"/>
  <c r="CS149" i="27"/>
  <c r="DB121" i="27"/>
  <c r="DA121" i="27"/>
  <c r="DB117" i="27"/>
  <c r="DA117" i="27"/>
  <c r="CC150" i="27"/>
  <c r="CR147" i="27"/>
  <c r="CR148" i="27"/>
  <c r="DE148" i="27"/>
  <c r="DE147" i="27"/>
  <c r="DB102" i="27"/>
  <c r="DA102" i="27"/>
  <c r="CY145" i="27"/>
  <c r="CY143" i="27"/>
  <c r="CY146" i="27"/>
  <c r="CY144" i="27"/>
  <c r="CO146" i="27"/>
  <c r="CO144" i="27"/>
  <c r="CO145" i="27"/>
  <c r="CO143" i="27"/>
  <c r="DB100" i="27"/>
  <c r="DA100" i="27"/>
  <c r="BL147" i="27"/>
  <c r="BL148" i="27"/>
  <c r="CZ39" i="27"/>
  <c r="DB184" i="27"/>
  <c r="DA184" i="27"/>
  <c r="DB222" i="27"/>
  <c r="DA222" i="27"/>
  <c r="CO212" i="27"/>
  <c r="CX147" i="27"/>
  <c r="CX148" i="27"/>
  <c r="CQ149" i="27"/>
  <c r="DB93" i="27"/>
  <c r="DA93" i="27"/>
  <c r="CO196" i="27"/>
  <c r="DB61" i="27"/>
  <c r="DA61" i="27"/>
  <c r="DB228" i="27"/>
  <c r="DA228" i="27"/>
  <c r="CO184" i="27"/>
  <c r="BR149" i="27"/>
  <c r="DD146" i="27"/>
  <c r="DD144" i="27"/>
  <c r="DD145" i="27"/>
  <c r="DD143" i="27"/>
  <c r="AG141" i="27"/>
  <c r="DB212" i="27"/>
  <c r="DA212" i="27"/>
  <c r="CX149" i="27"/>
  <c r="DB38" i="27"/>
  <c r="DA38" i="27"/>
  <c r="DB43" i="27"/>
  <c r="DA43" i="27"/>
  <c r="BE141" i="27"/>
  <c r="DC141" i="27"/>
  <c r="DB32" i="27"/>
  <c r="DA32" i="27"/>
  <c r="DB206" i="27"/>
  <c r="DA206" i="27"/>
  <c r="DB15" i="27"/>
  <c r="DA15" i="27"/>
  <c r="DB159" i="27"/>
  <c r="DA159" i="27"/>
  <c r="CS148" i="27"/>
  <c r="CS147" i="27"/>
  <c r="DF147" i="27"/>
  <c r="DF148" i="27"/>
  <c r="DB176" i="27"/>
  <c r="DA176" i="27"/>
  <c r="CV146" i="27"/>
  <c r="CV144" i="27"/>
  <c r="CV145" i="27"/>
  <c r="CV143" i="27"/>
  <c r="DB86" i="27"/>
  <c r="DA86" i="27"/>
  <c r="BQ146" i="27"/>
  <c r="BQ144" i="27"/>
  <c r="BQ145" i="27"/>
  <c r="BQ143" i="27"/>
  <c r="DB3" i="27"/>
  <c r="DA3" i="27"/>
  <c r="CW148" i="27"/>
  <c r="CW147" i="27"/>
  <c r="CO218" i="27"/>
  <c r="DB188" i="27"/>
  <c r="DA188" i="27"/>
  <c r="DB155" i="27"/>
  <c r="DA155" i="27"/>
  <c r="DB210" i="27"/>
  <c r="DA210" i="27"/>
  <c r="DB97" i="27"/>
  <c r="DA97" i="27"/>
  <c r="BL146" i="27"/>
  <c r="BL144" i="27"/>
  <c r="BL145" i="27"/>
  <c r="BL143" i="27"/>
  <c r="CZ3" i="27"/>
  <c r="BJ141" i="27"/>
  <c r="BQ147" i="27"/>
  <c r="BQ148" i="27"/>
  <c r="DB39" i="27"/>
  <c r="DA39" i="27"/>
  <c r="CS146" i="27"/>
  <c r="CS144" i="27"/>
  <c r="CS145" i="27"/>
  <c r="CS143" i="27"/>
  <c r="CZ150" i="27"/>
  <c r="CZ149" i="27"/>
  <c r="DB40" i="27"/>
  <c r="DA40" i="27"/>
  <c r="BQ150" i="27"/>
  <c r="BI141" i="27"/>
  <c r="DB53" i="27"/>
  <c r="DA53" i="27"/>
  <c r="CO192" i="27"/>
  <c r="CO188" i="27"/>
  <c r="CV141" i="27" l="1"/>
  <c r="CQ141" i="27"/>
  <c r="BL141" i="27"/>
  <c r="CS141" i="27"/>
  <c r="DD141" i="27"/>
  <c r="CO141" i="27"/>
  <c r="DB150" i="27"/>
  <c r="CY141" i="27"/>
  <c r="DA149" i="27"/>
  <c r="CZ147" i="27"/>
  <c r="CZ148" i="27"/>
  <c r="DA150" i="27"/>
  <c r="DA148" i="27"/>
  <c r="DA147" i="27"/>
  <c r="BQ141" i="27"/>
  <c r="CO149" i="27"/>
  <c r="CO150" i="27"/>
  <c r="DF141" i="27"/>
  <c r="CX141" i="27"/>
  <c r="DB147" i="27"/>
  <c r="DB148" i="27"/>
  <c r="CZ146" i="27"/>
  <c r="CZ144" i="27"/>
  <c r="CZ145" i="27"/>
  <c r="CZ143" i="27"/>
  <c r="DA146" i="27"/>
  <c r="DA144" i="27"/>
  <c r="DA145" i="27"/>
  <c r="DA143" i="27"/>
  <c r="CW141" i="27"/>
  <c r="DB149" i="27"/>
  <c r="DB145" i="27"/>
  <c r="DB143" i="27"/>
  <c r="DB146" i="27"/>
  <c r="DB144" i="27"/>
  <c r="CR141" i="27"/>
  <c r="DE141" i="27"/>
  <c r="BR141" i="27"/>
  <c r="DB141" i="27" l="1"/>
  <c r="DA141" i="27"/>
  <c r="CZ141" i="27"/>
</calcChain>
</file>

<file path=xl/sharedStrings.xml><?xml version="1.0" encoding="utf-8"?>
<sst xmlns="http://schemas.openxmlformats.org/spreadsheetml/2006/main" count="1768" uniqueCount="413">
  <si>
    <t>ECG</t>
  </si>
  <si>
    <t>C1</t>
  </si>
  <si>
    <t>C2</t>
  </si>
  <si>
    <t>C3</t>
  </si>
  <si>
    <t>C4</t>
  </si>
  <si>
    <t>PR interval duration (ms)</t>
  </si>
  <si>
    <t>Lead II</t>
  </si>
  <si>
    <t>Lead III</t>
  </si>
  <si>
    <t>Lead aVF</t>
  </si>
  <si>
    <t>Mean</t>
  </si>
  <si>
    <t>V1</t>
  </si>
  <si>
    <t>PTFV1</t>
  </si>
  <si>
    <t>Max</t>
  </si>
  <si>
    <t>ID</t>
  </si>
  <si>
    <t>Hchol</t>
  </si>
  <si>
    <t>HTN</t>
  </si>
  <si>
    <t>RR</t>
  </si>
  <si>
    <t>HR</t>
  </si>
  <si>
    <t>QRS (V1)</t>
  </si>
  <si>
    <t>QRS (V2)</t>
  </si>
  <si>
    <t>QRS (V3)</t>
  </si>
  <si>
    <t>QRS (max)</t>
  </si>
  <si>
    <t>QRS Av</t>
  </si>
  <si>
    <t>QRSd</t>
  </si>
  <si>
    <t>QRS+QRSd</t>
  </si>
  <si>
    <t>QRSd/QRSAv</t>
  </si>
  <si>
    <t>QTp (V1)</t>
  </si>
  <si>
    <t>QTp (V2)</t>
  </si>
  <si>
    <t>QTp (V3)</t>
  </si>
  <si>
    <t>QTp Av</t>
  </si>
  <si>
    <t>QTp d</t>
  </si>
  <si>
    <t>QT (V1)</t>
  </si>
  <si>
    <t>QT (V2)</t>
  </si>
  <si>
    <t>QT (V3)</t>
  </si>
  <si>
    <t>QT (max)</t>
  </si>
  <si>
    <t>QT Av</t>
  </si>
  <si>
    <t>QTd</t>
  </si>
  <si>
    <t>QTc (V1)</t>
  </si>
  <si>
    <t>QTc (V2)</t>
  </si>
  <si>
    <t>QTc (V3)</t>
  </si>
  <si>
    <t>QTc (max)</t>
  </si>
  <si>
    <t>QTc Av</t>
  </si>
  <si>
    <t>QTc d</t>
  </si>
  <si>
    <t>JTp (V1)</t>
  </si>
  <si>
    <t>JTp (V2)</t>
  </si>
  <si>
    <t>JTp (V3)</t>
  </si>
  <si>
    <t>JTp (max)</t>
  </si>
  <si>
    <t>JTp Av</t>
  </si>
  <si>
    <t>JTpd</t>
  </si>
  <si>
    <t>Tp-e (V1)</t>
  </si>
  <si>
    <t>Tp-e (V2)</t>
  </si>
  <si>
    <t>Tp-e (V3)</t>
  </si>
  <si>
    <t>Tp-e (max)</t>
  </si>
  <si>
    <t>Tp-e Av</t>
  </si>
  <si>
    <t>Tp-e d</t>
  </si>
  <si>
    <t>JTe (V1)</t>
  </si>
  <si>
    <t>JTe (V2)</t>
  </si>
  <si>
    <t>JTe (V3)</t>
  </si>
  <si>
    <t>JTe Av</t>
  </si>
  <si>
    <t>JTe d</t>
  </si>
  <si>
    <t>Tp-e/QT (V1)</t>
  </si>
  <si>
    <t>Tp-e/QT (V2)</t>
  </si>
  <si>
    <t>Tp-e/QT (V3)</t>
  </si>
  <si>
    <t>Tp-e/QT (max)</t>
  </si>
  <si>
    <t>Tp-e/QT Av</t>
  </si>
  <si>
    <t>Tpe/QT d</t>
  </si>
  <si>
    <t>iCEB (V1)</t>
  </si>
  <si>
    <t>iCEB (V2)</t>
  </si>
  <si>
    <t>iCEB (V3)</t>
  </si>
  <si>
    <t>iCEB max</t>
  </si>
  <si>
    <t>iCEB Av</t>
  </si>
  <si>
    <t>iCEB d</t>
  </si>
  <si>
    <t>1/iCEB Av</t>
  </si>
  <si>
    <t>iCEBc (V1)</t>
  </si>
  <si>
    <t>iCEBc (V2)</t>
  </si>
  <si>
    <t>iCEBc (V3)</t>
  </si>
  <si>
    <t>iCEBc Av</t>
  </si>
  <si>
    <t>iCEBcd</t>
  </si>
  <si>
    <t>Tp-e/QRS (V1)</t>
  </si>
  <si>
    <t>Tp-e/QRS (V2)</t>
  </si>
  <si>
    <t>Tp-e/QRS (V3)</t>
  </si>
  <si>
    <t>Tp-e/QRS Av</t>
  </si>
  <si>
    <t>Tp-e/QRS d</t>
  </si>
  <si>
    <t>Tp-e/(QRSxQT) (V1)</t>
  </si>
  <si>
    <t>Tp-e/(QRSxQT) (V2)</t>
  </si>
  <si>
    <t>Tp-e/(QRSxQT) (V3)</t>
  </si>
  <si>
    <t>Tp-e/(QRSxQT) Av</t>
  </si>
  <si>
    <t>Tp-e/(QRSxQT) d</t>
  </si>
  <si>
    <t>(QRSd x Tp-e)/QRS(V1)</t>
  </si>
  <si>
    <t>(QRSd x Tp-e)/QRS(V2)</t>
  </si>
  <si>
    <t>(QRSd x Tp-e)/QRS(V3)</t>
  </si>
  <si>
    <t>(QRSd x Tp-e)/QRS(max)</t>
  </si>
  <si>
    <t>(QRSd x Tp-e)/QRS Av</t>
  </si>
  <si>
    <t>(QRSd x Tp-e)/QRS d</t>
  </si>
  <si>
    <t>(QRSd x Tp-e)/(QRSxQT) (V1)</t>
  </si>
  <si>
    <t>(QRSd x Tp-e)/(QRSxQT) (V2)</t>
  </si>
  <si>
    <t>(QRSd x Tp-e)/(QRSxQT) (V3)</t>
  </si>
  <si>
    <t>(QRSd x Tp-e)/(QRSxQT) Av</t>
  </si>
  <si>
    <t>QRSex+QRSd</t>
  </si>
  <si>
    <t>QRS+QRSd+QTc+Tpe</t>
  </si>
  <si>
    <t>QRSex+QRSd+QTc+Tpe</t>
  </si>
  <si>
    <t>QRSex+QRSd+QTc+QTd+Tpe</t>
  </si>
  <si>
    <t>QRSex+QRSd+Tpe</t>
  </si>
  <si>
    <t>QRSex+QRSd+Tpe+Tped</t>
  </si>
  <si>
    <t>QRSex+QRSd+100(tpe/QT)</t>
  </si>
  <si>
    <t>QRSex+QRSd+tp-ed+tpe/QT</t>
  </si>
  <si>
    <t>QRSex+QRSd+tp-ed+100(tpe/QT)</t>
  </si>
  <si>
    <t>QRSex+QRSd+JTpd+tp-ed+100(tpe/QT)</t>
  </si>
  <si>
    <t>QRSd+lambda</t>
  </si>
  <si>
    <t>iCEBc+QTcd+QRSd</t>
  </si>
  <si>
    <t>iCEBc-iCEBd</t>
  </si>
  <si>
    <t>QRS+QRSd+QT+JTp+JTpd+tp-ed+Tpe</t>
  </si>
  <si>
    <t>QRSex+QRSd+QTc+JTp+JTpd+tp-ed+Tpe</t>
  </si>
  <si>
    <t>QRS+QRSd+QTc+JTp+JTpd+tp-ed+Tpe</t>
  </si>
  <si>
    <t>QRSex+QRSd+QTc+JTp+JTpd+tp-ed+100(tpe/QT)</t>
  </si>
  <si>
    <t>QRS+QRSd+QT+QTd</t>
  </si>
  <si>
    <t>QRSmax + Tpemax</t>
  </si>
  <si>
    <t>QRS+QRSd+QT+QTd+Tpemax</t>
  </si>
  <si>
    <t>II</t>
  </si>
  <si>
    <t>III</t>
  </si>
  <si>
    <t>aVF</t>
  </si>
  <si>
    <t>P  morphology</t>
  </si>
  <si>
    <t>Duration (ms)</t>
  </si>
  <si>
    <t>P morphology</t>
  </si>
  <si>
    <t>V2</t>
  </si>
  <si>
    <t>V3</t>
  </si>
  <si>
    <t>V4</t>
  </si>
  <si>
    <t>V5</t>
  </si>
  <si>
    <t>V6</t>
  </si>
  <si>
    <t>PWD (ms)</t>
  </si>
  <si>
    <t>IAB</t>
  </si>
  <si>
    <t>Morphology</t>
  </si>
  <si>
    <t>Height (norm) - mm</t>
  </si>
  <si>
    <t>Height (inversion) - mm</t>
  </si>
  <si>
    <t>Width (ms)</t>
  </si>
  <si>
    <t>Comments</t>
  </si>
  <si>
    <t>PW Dispersion</t>
  </si>
  <si>
    <t>aIAB</t>
  </si>
  <si>
    <t>PWD (min)</t>
  </si>
  <si>
    <t>Abnormal PTFV1</t>
  </si>
  <si>
    <t>27/11/2013</t>
  </si>
  <si>
    <t>P-mitrale</t>
  </si>
  <si>
    <t>Normal</t>
  </si>
  <si>
    <t>N</t>
  </si>
  <si>
    <t>Totally inverted</t>
  </si>
  <si>
    <t>F</t>
  </si>
  <si>
    <t>17/07/2008</t>
  </si>
  <si>
    <t>-</t>
  </si>
  <si>
    <t>Saddle</t>
  </si>
  <si>
    <t>30/09/2014</t>
  </si>
  <si>
    <t>S</t>
  </si>
  <si>
    <t>Biphasic</t>
  </si>
  <si>
    <t>I</t>
  </si>
  <si>
    <t>23/06/2015</t>
  </si>
  <si>
    <t>16/02/2002</t>
  </si>
  <si>
    <t>27/07/2015</t>
  </si>
  <si>
    <t>normal</t>
  </si>
  <si>
    <t>17/11/2015</t>
  </si>
  <si>
    <t>25/07/2011</t>
  </si>
  <si>
    <t>210 (flat P)</t>
  </si>
  <si>
    <t>Flat</t>
  </si>
  <si>
    <t>P</t>
  </si>
  <si>
    <t>25/10/2001</t>
  </si>
  <si>
    <t>Terminally inverted</t>
  </si>
  <si>
    <t>Terminally inversed</t>
  </si>
  <si>
    <t>29/06/2013</t>
  </si>
  <si>
    <t>21/04/2009</t>
  </si>
  <si>
    <t>Totally inversed</t>
  </si>
  <si>
    <t>B</t>
  </si>
  <si>
    <t>mean</t>
  </si>
  <si>
    <t>total</t>
  </si>
  <si>
    <t>%</t>
  </si>
  <si>
    <t>n (IAB)=</t>
  </si>
  <si>
    <t>max</t>
  </si>
  <si>
    <t>Ctrl</t>
  </si>
  <si>
    <t>1 comorbidity</t>
  </si>
  <si>
    <t>Control</t>
  </si>
  <si>
    <t>Average Age BrS</t>
  </si>
  <si>
    <t>Av Age Control</t>
  </si>
  <si>
    <t>Comorbidities</t>
  </si>
  <si>
    <t>Chol</t>
  </si>
  <si>
    <t>CAD</t>
  </si>
  <si>
    <t>D1218949</t>
  </si>
  <si>
    <t>Positive</t>
  </si>
  <si>
    <t>V2 flat, V3 biphasic, V4-6 normal</t>
  </si>
  <si>
    <t>H4313722</t>
  </si>
  <si>
    <t>Z2467268</t>
  </si>
  <si>
    <t>V2-6 normal</t>
  </si>
  <si>
    <t>E1934248</t>
  </si>
  <si>
    <t>E4461006</t>
  </si>
  <si>
    <t>V2-3 biphasic, V4-6 normal</t>
  </si>
  <si>
    <t>G7002997</t>
  </si>
  <si>
    <t>x</t>
  </si>
  <si>
    <t>V2-6 positive</t>
  </si>
  <si>
    <t>D1247418</t>
  </si>
  <si>
    <t>E6267835</t>
  </si>
  <si>
    <t>V2 positive, V3-4 saddle, V5-6 positive</t>
  </si>
  <si>
    <t>H3023399</t>
  </si>
  <si>
    <t>R0707294</t>
  </si>
  <si>
    <t>V2-6 Positive</t>
  </si>
  <si>
    <t>B3649925</t>
  </si>
  <si>
    <t>V2-3 biphasic, V4 saddle, V4-5 biphasic</t>
  </si>
  <si>
    <t>H3057668</t>
  </si>
  <si>
    <t>V2 flat, V3-6 positive</t>
  </si>
  <si>
    <t>D3230830</t>
  </si>
  <si>
    <t>p</t>
  </si>
  <si>
    <t>V2-6v poisitve</t>
  </si>
  <si>
    <t>G0708967</t>
  </si>
  <si>
    <t>flat</t>
  </si>
  <si>
    <t>G2199652</t>
  </si>
  <si>
    <t>V3-6 positive</t>
  </si>
  <si>
    <t>C3305684</t>
  </si>
  <si>
    <t>V2 totally inverted, V3 flat, V4-6</t>
  </si>
  <si>
    <t>A9570341</t>
  </si>
  <si>
    <t>D5946043</t>
  </si>
  <si>
    <t>V2-4 positive, V5-6 flat</t>
  </si>
  <si>
    <t>G2856157</t>
  </si>
  <si>
    <t>K2673614</t>
  </si>
  <si>
    <t>V2 positive, V3 saddle, V4-6 positive</t>
  </si>
  <si>
    <t>D155213A</t>
  </si>
  <si>
    <t>E9253118</t>
  </si>
  <si>
    <t>V2 totally inverted, V3 positive, V4 saddle, V5-6 positive</t>
  </si>
  <si>
    <t>D2772125</t>
  </si>
  <si>
    <t>V2-5 saddle, V6 positive</t>
  </si>
  <si>
    <t>K4132769</t>
  </si>
  <si>
    <t>Inverted</t>
  </si>
  <si>
    <t>Y2739362</t>
  </si>
  <si>
    <t>V2 flat, V3-5 positive, V6 flat</t>
  </si>
  <si>
    <t>B2244611</t>
  </si>
  <si>
    <t>C2890672</t>
  </si>
  <si>
    <t>V2 biphasic, V3 saddle, V4-6 positive</t>
  </si>
  <si>
    <t>A9500459</t>
  </si>
  <si>
    <t xml:space="preserve">Positive </t>
  </si>
  <si>
    <t>V2-3 saddle, V4-6 positive</t>
  </si>
  <si>
    <t>A8229336</t>
  </si>
  <si>
    <t>V2 biphasic, V3-6 positive</t>
  </si>
  <si>
    <t>Z2673992</t>
  </si>
  <si>
    <t>V2 saddle, V3-6 positive</t>
  </si>
  <si>
    <t>H0486622</t>
  </si>
  <si>
    <t>V2-5 positive, V6 flat</t>
  </si>
  <si>
    <t>G9025889</t>
  </si>
  <si>
    <t>V2 inverted, V3-6 positive</t>
  </si>
  <si>
    <t>E9305673</t>
  </si>
  <si>
    <t>V2-6 saddle</t>
  </si>
  <si>
    <t>G5170078</t>
  </si>
  <si>
    <t>V2 biphasic, V3-5 saddle, V6 positive</t>
  </si>
  <si>
    <t>G6781607</t>
  </si>
  <si>
    <t>E3454596</t>
  </si>
  <si>
    <t>V2 positive, V3 saddle, V4-5 positive, V6 saddle</t>
  </si>
  <si>
    <t>D0422097</t>
  </si>
  <si>
    <t>A6891678</t>
  </si>
  <si>
    <t>D375516A</t>
  </si>
  <si>
    <t>E4716500</t>
  </si>
  <si>
    <t>E9076232</t>
  </si>
  <si>
    <t>G1044841</t>
  </si>
  <si>
    <t>G1639748</t>
  </si>
  <si>
    <t>C4321314</t>
  </si>
  <si>
    <t>G0642729</t>
  </si>
  <si>
    <t>V2 biphasic, V3-5 positive, V6 flat</t>
  </si>
  <si>
    <t>G6028046</t>
  </si>
  <si>
    <t>G6397939</t>
  </si>
  <si>
    <t>D2915953</t>
  </si>
  <si>
    <t>V2 flat, V3 saddle, V4-6 positivel</t>
  </si>
  <si>
    <t>C4618813</t>
  </si>
  <si>
    <t>E8783253</t>
  </si>
  <si>
    <t>E4003172</t>
  </si>
  <si>
    <t>G5318245</t>
  </si>
  <si>
    <t>V2-3 biphasic, V4 saddle, V4-5 positive</t>
  </si>
  <si>
    <t>K3727726</t>
  </si>
  <si>
    <t>H0229867</t>
  </si>
  <si>
    <t>E8053689</t>
  </si>
  <si>
    <t>B4937797</t>
  </si>
  <si>
    <t>G6572374</t>
  </si>
  <si>
    <t>G166663A</t>
  </si>
  <si>
    <t>E9528915</t>
  </si>
  <si>
    <t xml:space="preserve">Saddle </t>
  </si>
  <si>
    <t>G4316052</t>
  </si>
  <si>
    <t>H0852629</t>
  </si>
  <si>
    <t xml:space="preserve">Biphasic </t>
  </si>
  <si>
    <t>E0976648</t>
  </si>
  <si>
    <t>P Mitrale</t>
  </si>
  <si>
    <t>V2-3 Flat, V4-6 Positive</t>
  </si>
  <si>
    <t>A2774464</t>
  </si>
  <si>
    <t>E6633270</t>
  </si>
  <si>
    <t>G506989A</t>
  </si>
  <si>
    <t>C2990340</t>
  </si>
  <si>
    <t>V2 Flat, V3-6 Positive</t>
  </si>
  <si>
    <t>C5071362</t>
  </si>
  <si>
    <t>A8921663</t>
  </si>
  <si>
    <t>V2 flat, V3-6 Positive</t>
  </si>
  <si>
    <t>E6383908</t>
  </si>
  <si>
    <t>V2 Biphasic, V3-6 positive</t>
  </si>
  <si>
    <t>D6045708</t>
  </si>
  <si>
    <t>P6830165</t>
  </si>
  <si>
    <t>positive</t>
  </si>
  <si>
    <t>E8702156</t>
  </si>
  <si>
    <t>E3742524</t>
  </si>
  <si>
    <t>biphasic</t>
  </si>
  <si>
    <t>K7649444</t>
  </si>
  <si>
    <t>K5729416</t>
  </si>
  <si>
    <t>P676443A</t>
  </si>
  <si>
    <t xml:space="preserve">Totally inverted </t>
  </si>
  <si>
    <t>C5168676</t>
  </si>
  <si>
    <t>E3074033</t>
  </si>
  <si>
    <t>V2 Flat, V3 Saddle, V4-6 Positive</t>
  </si>
  <si>
    <t>E8084096</t>
  </si>
  <si>
    <t>Ste(V1)</t>
  </si>
  <si>
    <t>Ste(V2)</t>
  </si>
  <si>
    <t>Ste(V3)</t>
  </si>
  <si>
    <t>Ste av</t>
  </si>
  <si>
    <t>Sted</t>
  </si>
  <si>
    <t>Diagnosis date</t>
  </si>
  <si>
    <t>ECG date</t>
  </si>
  <si>
    <t>aVR</t>
  </si>
  <si>
    <t>aVL</t>
  </si>
  <si>
    <t>Mean (II, III, aVF, V1)</t>
  </si>
  <si>
    <t>Mean (all)</t>
  </si>
  <si>
    <t>Max (II, III, aVF, V1)</t>
  </si>
  <si>
    <t>Max (all)</t>
  </si>
  <si>
    <t>PW dispersion (II, III, aVF, V1)</t>
  </si>
  <si>
    <t>PW dispersion (all)</t>
  </si>
  <si>
    <t>2014-9-3_13-40-14</t>
  </si>
  <si>
    <t>2008-7-17_10-17-2</t>
  </si>
  <si>
    <t>2010-1-13_13-42-16</t>
  </si>
  <si>
    <t>2014-8-13_13-22-13</t>
  </si>
  <si>
    <t>2007-10-10_13-53-37</t>
  </si>
  <si>
    <t>2016-6-15_13-31-34</t>
  </si>
  <si>
    <t>2006-10-18_13-28-9</t>
  </si>
  <si>
    <t>2008-11-12_14-25-4</t>
  </si>
  <si>
    <t>2015-9-30_14-6-15</t>
  </si>
  <si>
    <t>2015-12-9_13-28-22</t>
  </si>
  <si>
    <t>2011-9-28_14-3-43</t>
  </si>
  <si>
    <t>2015-7-23_13-6-23</t>
  </si>
  <si>
    <t>2011-6-1_13-58-33</t>
  </si>
  <si>
    <t>2016-5-23_16-58-3</t>
  </si>
  <si>
    <t>2016-1-6_14-0-43</t>
  </si>
  <si>
    <t>2017-12-21_10-48-42</t>
  </si>
  <si>
    <t>2018-4-26_11-37-7</t>
  </si>
  <si>
    <t>2018-5-11_10-2-26</t>
  </si>
  <si>
    <t>2017-9-20_19-53-42</t>
  </si>
  <si>
    <t>2015-10-26_13-23-45</t>
  </si>
  <si>
    <t>2017-7-9_15-57-13</t>
  </si>
  <si>
    <t>2015-7-31_10-24-35</t>
  </si>
  <si>
    <t>2012-1-26_14-19-38</t>
  </si>
  <si>
    <t>2007-5-2_14-11-41</t>
  </si>
  <si>
    <t>2014-3-20_14-1-19</t>
  </si>
  <si>
    <t>2010-2-10_14-22-34</t>
  </si>
  <si>
    <t>2015-5-6_13-57-29</t>
  </si>
  <si>
    <t>17/11/2016</t>
  </si>
  <si>
    <t>2016-11-29_13-55-50</t>
  </si>
  <si>
    <t>2017-9-26_11-57-15</t>
  </si>
  <si>
    <t>2015-12-17_14-49-39</t>
  </si>
  <si>
    <t>2016-7-25_10-54-33</t>
  </si>
  <si>
    <t>2016-4-24_0-35-13</t>
  </si>
  <si>
    <t>2017-11-9_14-22-50</t>
  </si>
  <si>
    <t>2016-6-1_10-19-48</t>
  </si>
  <si>
    <t>2010-6-30_14-12-25</t>
  </si>
  <si>
    <t>2017-12-4_8-35-4</t>
  </si>
  <si>
    <t>2013-4-25_10-4-34</t>
  </si>
  <si>
    <t>2017-10-18_11-36-12</t>
  </si>
  <si>
    <t>2017-12-29_9-58-29</t>
  </si>
  <si>
    <t>2013-4-11_15-14-23</t>
  </si>
  <si>
    <t>2015-3-3_9-58-51</t>
  </si>
  <si>
    <t>2013-12-20_14-32-33</t>
  </si>
  <si>
    <t>2014-2-5_14-7-2</t>
  </si>
  <si>
    <t>2009-4-21_8-46-36</t>
  </si>
  <si>
    <t>2018-5-31_15-36-37</t>
  </si>
  <si>
    <t>2017-11-28_16-30-9</t>
  </si>
  <si>
    <t>Mean for first cohort</t>
  </si>
  <si>
    <t>2014-12-1_9-25-31</t>
  </si>
  <si>
    <t>PWD (II, III, aVF, V1)</t>
  </si>
  <si>
    <t>PWD (all)</t>
  </si>
  <si>
    <t>2013-7-9_12-44-21</t>
  </si>
  <si>
    <t>2009-3-19_14-37-6</t>
  </si>
  <si>
    <t>b</t>
  </si>
  <si>
    <t>2007-1-31_14-12-19</t>
  </si>
  <si>
    <t>2017-12-6_12-30-47</t>
  </si>
  <si>
    <t>2009-3-12_15-22-53</t>
  </si>
  <si>
    <t>2010-12-9_7-57-0</t>
  </si>
  <si>
    <t>2009-2-12_15-23-53</t>
  </si>
  <si>
    <t>2007-9-20_13-56-29</t>
  </si>
  <si>
    <t>2008-6-5_11-40-51</t>
  </si>
  <si>
    <t>n</t>
  </si>
  <si>
    <t>2009-10-23_14-3-38</t>
  </si>
  <si>
    <t>2007-6-29_15-39-25</t>
  </si>
  <si>
    <t>2011-3-10_10-37-53</t>
  </si>
  <si>
    <t>2014-1-29_14-28-19</t>
  </si>
  <si>
    <t>2015-3-27_11-18-26</t>
  </si>
  <si>
    <t>2011-3-10_14-25-46</t>
  </si>
  <si>
    <t>2011-11-16_13-44-40</t>
  </si>
  <si>
    <t>2013-1-5_10-33-59</t>
  </si>
  <si>
    <t>2011-3-17_12-17-51</t>
  </si>
  <si>
    <t>2009-8-6_15-44-51</t>
  </si>
  <si>
    <t>2016-11-30_9-29-26</t>
  </si>
  <si>
    <t>2018-9-17_12-2-53</t>
  </si>
  <si>
    <t>2018-12-25_11-49-43</t>
  </si>
  <si>
    <t>2019-2-28_9-27-18</t>
  </si>
  <si>
    <t>2019-1-16_8-42-5</t>
  </si>
  <si>
    <t>2006-9-20_13-50-42</t>
  </si>
  <si>
    <t>2017-1-5_10-26-0</t>
  </si>
  <si>
    <t>2008-1-29_12-10-36</t>
  </si>
  <si>
    <t>2006-11-1_13-18-56</t>
  </si>
  <si>
    <t>2015-5-11_12-9-54</t>
  </si>
  <si>
    <t>2016-1-13_11-8-38</t>
  </si>
  <si>
    <t>2006-9-27_14-26-56</t>
  </si>
  <si>
    <t>2015-4-23_14-15-49</t>
  </si>
  <si>
    <t>2012-8-15_11-17-18</t>
  </si>
  <si>
    <t>2012-8-8_10-52-24</t>
  </si>
  <si>
    <t>Tp-e/(QRSxQT) (max)</t>
  </si>
  <si>
    <t>(QRSd x Tp-e)/(QRSxQT) (max)</t>
  </si>
  <si>
    <t>QTp (max)</t>
  </si>
  <si>
    <t>iCEBc max</t>
  </si>
  <si>
    <t>Tp-e/QRS (max)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</si>
</sst>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"/>
    <numFmt numFmtId="166" formatCode="0.000"/>
    <numFmt numFmtId="167" formatCode="dd/mm/yyyy;@"/>
    <numFmt numFmtId="168" formatCode="0.0000"/>
  </numFmts>
  <fonts count="1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 (Body)"/>
      <charset val="134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EB9C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2" fillId="0" borderId="0"/>
    <xf numFmtId="0" fontId="2" fillId="0" borderId="0"/>
    <xf numFmtId="0" fontId="1" fillId="0" borderId="0"/>
  </cellStyleXfs>
  <cellXfs count="82">
    <xf numFmtId="0" fontId="0" fillId="0" borderId="0" xfId="0"/>
    <xf numFmtId="0" fontId="3" fillId="0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3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4" borderId="0" xfId="0" applyNumberFormat="1" applyFill="1" applyAlignment="1">
      <alignment horizontal="center"/>
    </xf>
    <xf numFmtId="168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6" fontId="0" fillId="4" borderId="0" xfId="0" applyNumberFormat="1" applyFill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167" fontId="3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166" fontId="0" fillId="3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0" borderId="0" xfId="0" applyNumberFormat="1" applyAlignment="1">
      <alignment horizontal="center"/>
    </xf>
    <xf numFmtId="167" fontId="4" fillId="0" borderId="0" xfId="0" applyNumberFormat="1" applyFont="1" applyAlignment="1">
      <alignment horizontal="center"/>
    </xf>
    <xf numFmtId="0" fontId="4" fillId="5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5" fillId="8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6" fillId="9" borderId="0" xfId="0" applyFont="1" applyFill="1" applyAlignment="1">
      <alignment horizontal="center"/>
    </xf>
    <xf numFmtId="0" fontId="7" fillId="10" borderId="0" xfId="0" applyFont="1" applyFill="1" applyAlignment="1">
      <alignment horizontal="center"/>
    </xf>
    <xf numFmtId="0" fontId="7" fillId="11" borderId="0" xfId="0" applyFont="1" applyFill="1" applyAlignment="1">
      <alignment horizontal="center"/>
    </xf>
    <xf numFmtId="0" fontId="8" fillId="12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1" fontId="4" fillId="2" borderId="0" xfId="0" applyNumberFormat="1" applyFont="1" applyFill="1" applyAlignment="1">
      <alignment horizontal="center"/>
    </xf>
    <xf numFmtId="165" fontId="4" fillId="2" borderId="0" xfId="0" applyNumberFormat="1" applyFont="1" applyFill="1" applyAlignment="1">
      <alignment horizontal="center"/>
    </xf>
    <xf numFmtId="1" fontId="0" fillId="13" borderId="0" xfId="0" applyNumberForma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0" fillId="13" borderId="0" xfId="0" applyNumberFormat="1" applyFill="1" applyAlignment="1">
      <alignment horizontal="center"/>
    </xf>
    <xf numFmtId="168" fontId="4" fillId="2" borderId="0" xfId="0" applyNumberFormat="1" applyFont="1" applyFill="1" applyAlignment="1">
      <alignment horizontal="center"/>
    </xf>
    <xf numFmtId="166" fontId="0" fillId="13" borderId="0" xfId="0" applyNumberFormat="1" applyFill="1" applyAlignment="1">
      <alignment horizontal="center"/>
    </xf>
    <xf numFmtId="168" fontId="0" fillId="0" borderId="0" xfId="0" applyNumberFormat="1" applyAlignment="1">
      <alignment horizontal="center"/>
    </xf>
    <xf numFmtId="166" fontId="4" fillId="2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4" fillId="14" borderId="0" xfId="0" applyFont="1" applyFill="1" applyAlignment="1">
      <alignment horizontal="center"/>
    </xf>
    <xf numFmtId="0" fontId="4" fillId="1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16" borderId="0" xfId="0" applyFont="1" applyFill="1" applyAlignment="1">
      <alignment horizontal="center"/>
    </xf>
    <xf numFmtId="0" fontId="3" fillId="16" borderId="0" xfId="0" applyFont="1" applyFill="1" applyAlignment="1">
      <alignment horizontal="center"/>
    </xf>
    <xf numFmtId="0" fontId="6" fillId="9" borderId="0" xfId="0" applyFont="1" applyFill="1" applyAlignment="1">
      <alignment horizontal="center"/>
    </xf>
    <xf numFmtId="0" fontId="7" fillId="1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0" fontId="5" fillId="8" borderId="0" xfId="0" applyFont="1" applyFill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T249"/>
  <sheetViews>
    <sheetView tabSelected="1" topLeftCell="ET1" workbookViewId="0">
      <pane ySplit="2" topLeftCell="A3" activePane="bottomLeft" state="frozen"/>
      <selection pane="bottomLeft" activeCell="FN2" sqref="FN2"/>
    </sheetView>
  </sheetViews>
  <sheetFormatPr defaultColWidth="8.85546875" defaultRowHeight="15"/>
  <cols>
    <col min="1" max="1" width="4" style="5" customWidth="1"/>
    <col min="2" max="2" width="6.140625" style="5" customWidth="1"/>
    <col min="3" max="3" width="5.42578125" style="5" customWidth="1"/>
    <col min="4" max="6" width="7.5703125" style="69" customWidth="1"/>
    <col min="7" max="7" width="6.28515625" style="69" customWidth="1"/>
    <col min="8" max="8" width="5" style="69" customWidth="1"/>
    <col min="9" max="13" width="7.42578125" style="5" customWidth="1"/>
    <col min="14" max="14" width="6.42578125" style="5" customWidth="1"/>
    <col min="15" max="15" width="10.42578125" style="5" customWidth="1"/>
    <col min="16" max="16" width="12.42578125" style="5" customWidth="1"/>
    <col min="17" max="19" width="7.42578125" style="5" customWidth="1"/>
    <col min="20" max="20" width="7.42578125" style="74" customWidth="1"/>
    <col min="21" max="21" width="7.42578125" style="5" customWidth="1"/>
    <col min="22" max="22" width="6.42578125" style="5" customWidth="1"/>
    <col min="23" max="27" width="7.42578125" style="5" customWidth="1"/>
    <col min="28" max="28" width="6.42578125" style="5" customWidth="1"/>
    <col min="29" max="29" width="8.42578125" style="5" customWidth="1"/>
    <col min="30" max="33" width="7.42578125" style="5" customWidth="1"/>
    <col min="34" max="34" width="6.42578125" style="5" customWidth="1"/>
    <col min="35" max="36" width="7.42578125" style="5" customWidth="1"/>
    <col min="37" max="37" width="7.5703125" style="5" customWidth="1"/>
    <col min="38" max="38" width="9.42578125" style="5" customWidth="1"/>
    <col min="39" max="39" width="7.42578125" style="5" customWidth="1"/>
    <col min="40" max="40" width="6.42578125" style="5" customWidth="1"/>
    <col min="41" max="41" width="8.140625" style="5" customWidth="1"/>
    <col min="42" max="42" width="7" style="6" customWidth="1"/>
    <col min="43" max="44" width="8.140625" style="5" customWidth="1"/>
    <col min="45" max="45" width="7.85546875" style="5" customWidth="1"/>
    <col min="46" max="46" width="6.42578125" style="5" customWidth="1"/>
    <col min="47" max="49" width="8.140625" style="5" customWidth="1"/>
    <col min="50" max="50" width="6.42578125" style="5" customWidth="1"/>
    <col min="51" max="51" width="5.42578125" style="5" customWidth="1"/>
    <col min="52" max="55" width="12.42578125" style="5" customWidth="1"/>
    <col min="56" max="57" width="11.42578125" style="5" customWidth="1"/>
    <col min="58" max="67" width="10.42578125" style="5" customWidth="1"/>
    <col min="68" max="68" width="10.42578125" style="74" customWidth="1"/>
    <col min="69" max="70" width="10.42578125" style="5" customWidth="1"/>
    <col min="71" max="72" width="14" style="5" customWidth="1"/>
    <col min="73" max="73" width="13.85546875" style="5" customWidth="1"/>
    <col min="74" max="74" width="13.85546875" style="74" customWidth="1"/>
    <col min="75" max="76" width="12.42578125" style="5" customWidth="1"/>
    <col min="77" max="79" width="18.5703125" style="5" customWidth="1"/>
    <col min="80" max="80" width="18.5703125" style="74" customWidth="1"/>
    <col min="81" max="82" width="17.42578125" style="5" customWidth="1"/>
    <col min="83" max="86" width="21.42578125" style="5" customWidth="1"/>
    <col min="87" max="88" width="20.42578125" style="5" customWidth="1"/>
    <col min="89" max="89" width="27.140625" style="5" customWidth="1"/>
    <col min="90" max="91" width="27" style="5" customWidth="1"/>
    <col min="92" max="92" width="27" style="74" customWidth="1"/>
    <col min="93" max="93" width="25.42578125" style="5" customWidth="1"/>
    <col min="94" max="94" width="12.42578125" style="5" customWidth="1"/>
    <col min="95" max="95" width="19.140625" style="5" customWidth="1"/>
    <col min="96" max="96" width="21.42578125" style="5" customWidth="1"/>
    <col min="97" max="97" width="26.140625" style="5" customWidth="1"/>
    <col min="98" max="98" width="16.85546875" style="5" customWidth="1"/>
    <col min="99" max="99" width="22.42578125" style="5" customWidth="1"/>
    <col min="100" max="100" width="24.42578125" style="5" customWidth="1"/>
    <col min="101" max="101" width="26.140625" style="5" customWidth="1"/>
    <col min="102" max="102" width="30.5703125" style="5" customWidth="1"/>
    <col min="103" max="103" width="35.85546875" style="5" customWidth="1"/>
    <col min="104" max="104" width="13.42578125" style="5" customWidth="1"/>
    <col min="105" max="105" width="17" style="5" customWidth="1"/>
    <col min="106" max="106" width="11.42578125" style="5" customWidth="1"/>
    <col min="107" max="107" width="34.42578125" style="5" customWidth="1"/>
    <col min="108" max="109" width="36.42578125" style="5" customWidth="1"/>
    <col min="110" max="110" width="44.42578125" style="5" customWidth="1"/>
    <col min="111" max="111" width="18.42578125" style="5" customWidth="1"/>
    <col min="112" max="112" width="17.42578125" style="5" customWidth="1"/>
    <col min="113" max="113" width="26.85546875" style="5" customWidth="1"/>
    <col min="114" max="116" width="35.85546875" style="5" customWidth="1"/>
    <col min="117" max="118" width="14.28515625" style="5" customWidth="1"/>
    <col min="119" max="121" width="17.7109375" style="5" customWidth="1"/>
    <col min="122" max="122" width="21" style="5" customWidth="1"/>
    <col min="123" max="123" width="14.7109375" style="5" customWidth="1"/>
    <col min="124" max="124" width="13.7109375" style="5" customWidth="1"/>
    <col min="125" max="125" width="16.7109375" style="5" customWidth="1"/>
    <col min="126" max="126" width="13.140625" style="5" customWidth="1"/>
    <col min="127" max="127" width="14" style="5" customWidth="1"/>
    <col min="128" max="128" width="12.28515625" style="5" customWidth="1"/>
    <col min="129" max="129" width="3.7109375" style="5" customWidth="1"/>
    <col min="130" max="130" width="3.28515625" style="5" customWidth="1"/>
    <col min="131" max="131" width="3" style="5" customWidth="1"/>
    <col min="132" max="132" width="3.28515625" style="5" customWidth="1"/>
    <col min="133" max="133" width="3" style="5" customWidth="1"/>
    <col min="134" max="134" width="10.28515625" style="5" customWidth="1"/>
    <col min="135" max="135" width="7" style="5" customWidth="1"/>
    <col min="136" max="136" width="19.5703125" style="5" customWidth="1"/>
    <col min="137" max="137" width="13.42578125" style="5" customWidth="1"/>
    <col min="138" max="138" width="17.42578125" style="5" customWidth="1"/>
    <col min="139" max="139" width="20.42578125" style="5" customWidth="1"/>
    <col min="140" max="140" width="11.42578125" style="5" customWidth="1"/>
    <col min="141" max="141" width="53.42578125" style="5" customWidth="1"/>
    <col min="142" max="142" width="10.42578125" style="5" customWidth="1"/>
    <col min="143" max="143" width="8.85546875" style="5"/>
    <col min="144" max="144" width="10.42578125" style="5" customWidth="1"/>
    <col min="145" max="145" width="7" style="5" customWidth="1"/>
    <col min="146" max="146" width="14" customWidth="1"/>
    <col min="147" max="147" width="13.5703125" customWidth="1"/>
    <col min="148" max="148" width="8.85546875" style="5"/>
    <col min="149" max="149" width="10.5703125" style="5" customWidth="1"/>
    <col min="150" max="150" width="15.7109375" style="5" customWidth="1"/>
    <col min="151" max="151" width="14" style="5" customWidth="1"/>
    <col min="152" max="152" width="19.140625" style="5" customWidth="1"/>
    <col min="153" max="164" width="8.85546875" style="5"/>
    <col min="165" max="165" width="19.5703125" style="5" customWidth="1"/>
    <col min="166" max="166" width="10" style="5" customWidth="1"/>
    <col min="167" max="167" width="18.28515625" style="5" customWidth="1"/>
    <col min="168" max="168" width="8.7109375" style="5" customWidth="1"/>
    <col min="169" max="169" width="27.5703125" style="5" customWidth="1"/>
    <col min="170" max="170" width="18" style="5" customWidth="1"/>
    <col min="171" max="171" width="19.5703125" style="5" customWidth="1"/>
    <col min="172" max="172" width="10" style="5" customWidth="1"/>
    <col min="173" max="173" width="18.28515625" style="5" customWidth="1"/>
    <col min="174" max="174" width="8.7109375" style="5" customWidth="1"/>
    <col min="175" max="175" width="18.85546875" style="5" customWidth="1"/>
    <col min="176" max="176" width="9.28515625" style="5" customWidth="1"/>
    <col min="177" max="16384" width="8.85546875" style="5"/>
  </cols>
  <sheetData>
    <row r="1" spans="1:170" ht="15.75">
      <c r="A1" s="69"/>
      <c r="B1" s="79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  <c r="CA1" s="7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O1" s="69"/>
      <c r="CP1" s="69"/>
      <c r="CQ1" s="69" t="s">
        <v>1</v>
      </c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 t="s">
        <v>2</v>
      </c>
      <c r="DE1" s="69"/>
      <c r="DF1" s="69"/>
      <c r="DG1" s="69" t="s">
        <v>3</v>
      </c>
      <c r="DH1" s="7"/>
      <c r="DI1" s="7" t="s">
        <v>4</v>
      </c>
      <c r="DJ1" s="7"/>
      <c r="DK1" s="7"/>
      <c r="DL1" s="7"/>
      <c r="DO1" s="80" t="s">
        <v>5</v>
      </c>
      <c r="DP1" s="80"/>
      <c r="DQ1" s="80"/>
      <c r="DR1" s="80"/>
      <c r="DS1" s="81" t="s">
        <v>6</v>
      </c>
      <c r="DT1" s="81"/>
      <c r="DU1" s="77" t="s">
        <v>7</v>
      </c>
      <c r="DV1" s="77"/>
      <c r="DW1" s="78" t="s">
        <v>8</v>
      </c>
      <c r="DX1" s="78"/>
      <c r="DY1" s="47"/>
      <c r="DZ1" s="47"/>
      <c r="EA1" s="47"/>
      <c r="EB1" s="47"/>
      <c r="EC1" s="47"/>
      <c r="ED1" s="47" t="s">
        <v>9</v>
      </c>
      <c r="EE1" s="46"/>
      <c r="EF1" s="48" t="s">
        <v>10</v>
      </c>
      <c r="EG1" s="48"/>
      <c r="EH1" s="48"/>
      <c r="EI1" s="48"/>
      <c r="EJ1" s="48"/>
      <c r="EK1" s="48" t="s">
        <v>11</v>
      </c>
      <c r="EL1" s="47" t="s">
        <v>9</v>
      </c>
      <c r="EM1" s="46"/>
      <c r="EN1" s="46" t="s">
        <v>12</v>
      </c>
      <c r="EO1" s="46"/>
      <c r="EU1" s="50"/>
      <c r="EV1" s="50"/>
    </row>
    <row r="2" spans="1:170" ht="15.75">
      <c r="A2" s="69" t="s">
        <v>13</v>
      </c>
      <c r="B2" s="9" t="s">
        <v>16</v>
      </c>
      <c r="C2" s="9" t="s">
        <v>17</v>
      </c>
      <c r="D2" s="41" t="s">
        <v>306</v>
      </c>
      <c r="E2" s="41" t="s">
        <v>307</v>
      </c>
      <c r="F2" s="41" t="s">
        <v>308</v>
      </c>
      <c r="G2" s="41" t="s">
        <v>309</v>
      </c>
      <c r="H2" s="41" t="s">
        <v>310</v>
      </c>
      <c r="I2" s="9" t="s">
        <v>18</v>
      </c>
      <c r="J2" s="9" t="s">
        <v>19</v>
      </c>
      <c r="K2" s="9" t="s">
        <v>20</v>
      </c>
      <c r="L2" s="9" t="s">
        <v>21</v>
      </c>
      <c r="M2" s="69" t="s">
        <v>22</v>
      </c>
      <c r="N2" s="69" t="s">
        <v>23</v>
      </c>
      <c r="O2" s="69" t="s">
        <v>24</v>
      </c>
      <c r="P2" s="69" t="s">
        <v>25</v>
      </c>
      <c r="Q2" s="10" t="s">
        <v>26</v>
      </c>
      <c r="R2" s="10" t="s">
        <v>27</v>
      </c>
      <c r="S2" s="10" t="s">
        <v>28</v>
      </c>
      <c r="T2" s="10" t="s">
        <v>410</v>
      </c>
      <c r="U2" s="69" t="s">
        <v>29</v>
      </c>
      <c r="V2" s="69" t="s">
        <v>30</v>
      </c>
      <c r="W2" s="10" t="s">
        <v>31</v>
      </c>
      <c r="X2" s="10" t="s">
        <v>32</v>
      </c>
      <c r="Y2" s="10" t="s">
        <v>33</v>
      </c>
      <c r="Z2" s="10" t="s">
        <v>34</v>
      </c>
      <c r="AA2" s="69" t="s">
        <v>35</v>
      </c>
      <c r="AB2" s="69" t="s">
        <v>36</v>
      </c>
      <c r="AC2" s="10" t="s">
        <v>37</v>
      </c>
      <c r="AD2" s="10" t="s">
        <v>38</v>
      </c>
      <c r="AE2" s="10" t="s">
        <v>39</v>
      </c>
      <c r="AF2" s="10" t="s">
        <v>40</v>
      </c>
      <c r="AG2" s="69" t="s">
        <v>41</v>
      </c>
      <c r="AH2" s="69" t="s">
        <v>42</v>
      </c>
      <c r="AI2" s="9" t="s">
        <v>43</v>
      </c>
      <c r="AJ2" s="9" t="s">
        <v>44</v>
      </c>
      <c r="AK2" s="9" t="s">
        <v>45</v>
      </c>
      <c r="AL2" s="9" t="s">
        <v>46</v>
      </c>
      <c r="AM2" s="6" t="s">
        <v>47</v>
      </c>
      <c r="AN2" s="69" t="s">
        <v>48</v>
      </c>
      <c r="AO2" s="9" t="s">
        <v>49</v>
      </c>
      <c r="AP2" s="9" t="s">
        <v>50</v>
      </c>
      <c r="AQ2" s="9" t="s">
        <v>51</v>
      </c>
      <c r="AR2" s="9" t="s">
        <v>52</v>
      </c>
      <c r="AS2" s="69" t="s">
        <v>53</v>
      </c>
      <c r="AT2" s="69" t="s">
        <v>54</v>
      </c>
      <c r="AU2" s="10" t="s">
        <v>55</v>
      </c>
      <c r="AV2" s="10" t="s">
        <v>56</v>
      </c>
      <c r="AW2" s="10" t="s">
        <v>57</v>
      </c>
      <c r="AX2" s="69" t="s">
        <v>58</v>
      </c>
      <c r="AY2" s="69" t="s">
        <v>59</v>
      </c>
      <c r="AZ2" s="69" t="s">
        <v>60</v>
      </c>
      <c r="BA2" s="69" t="s">
        <v>61</v>
      </c>
      <c r="BB2" s="69" t="s">
        <v>62</v>
      </c>
      <c r="BC2" s="69" t="s">
        <v>63</v>
      </c>
      <c r="BD2" s="69" t="s">
        <v>64</v>
      </c>
      <c r="BE2" s="69" t="s">
        <v>65</v>
      </c>
      <c r="BF2" s="69" t="s">
        <v>66</v>
      </c>
      <c r="BG2" s="69" t="s">
        <v>67</v>
      </c>
      <c r="BH2" s="69" t="s">
        <v>68</v>
      </c>
      <c r="BI2" s="7" t="s">
        <v>69</v>
      </c>
      <c r="BJ2" s="69" t="s">
        <v>70</v>
      </c>
      <c r="BK2" s="3" t="s">
        <v>71</v>
      </c>
      <c r="BL2" s="69" t="s">
        <v>72</v>
      </c>
      <c r="BM2" s="69" t="s">
        <v>73</v>
      </c>
      <c r="BN2" s="69" t="s">
        <v>74</v>
      </c>
      <c r="BO2" s="69" t="s">
        <v>75</v>
      </c>
      <c r="BP2" s="7" t="s">
        <v>411</v>
      </c>
      <c r="BQ2" s="3" t="s">
        <v>76</v>
      </c>
      <c r="BR2" s="3" t="s">
        <v>77</v>
      </c>
      <c r="BS2" s="69" t="s">
        <v>78</v>
      </c>
      <c r="BT2" s="69" t="s">
        <v>79</v>
      </c>
      <c r="BU2" s="69" t="s">
        <v>80</v>
      </c>
      <c r="BV2" s="74" t="s">
        <v>412</v>
      </c>
      <c r="BW2" s="3" t="s">
        <v>81</v>
      </c>
      <c r="BX2" s="3" t="s">
        <v>82</v>
      </c>
      <c r="BY2" s="3" t="s">
        <v>83</v>
      </c>
      <c r="BZ2" s="3" t="s">
        <v>84</v>
      </c>
      <c r="CA2" s="3" t="s">
        <v>85</v>
      </c>
      <c r="CB2" s="3" t="s">
        <v>408</v>
      </c>
      <c r="CC2" s="3" t="s">
        <v>86</v>
      </c>
      <c r="CD2" s="3" t="s">
        <v>87</v>
      </c>
      <c r="CE2" s="69" t="s">
        <v>88</v>
      </c>
      <c r="CF2" s="69" t="s">
        <v>89</v>
      </c>
      <c r="CG2" s="69" t="s">
        <v>90</v>
      </c>
      <c r="CH2" s="69" t="s">
        <v>91</v>
      </c>
      <c r="CI2" s="3" t="s">
        <v>92</v>
      </c>
      <c r="CJ2" s="69" t="s">
        <v>93</v>
      </c>
      <c r="CK2" s="69" t="s">
        <v>94</v>
      </c>
      <c r="CL2" s="69" t="s">
        <v>95</v>
      </c>
      <c r="CM2" s="69" t="s">
        <v>96</v>
      </c>
      <c r="CN2" s="74" t="s">
        <v>409</v>
      </c>
      <c r="CO2" s="69" t="s">
        <v>97</v>
      </c>
      <c r="CP2" s="69" t="s">
        <v>98</v>
      </c>
      <c r="CQ2" s="3" t="s">
        <v>99</v>
      </c>
      <c r="CR2" s="69" t="s">
        <v>100</v>
      </c>
      <c r="CS2" s="69" t="s">
        <v>101</v>
      </c>
      <c r="CT2" s="69" t="s">
        <v>102</v>
      </c>
      <c r="CU2" s="69" t="s">
        <v>103</v>
      </c>
      <c r="CV2" s="69" t="s">
        <v>104</v>
      </c>
      <c r="CW2" s="69" t="s">
        <v>105</v>
      </c>
      <c r="CX2" s="69" t="s">
        <v>106</v>
      </c>
      <c r="CY2" s="69" t="s">
        <v>107</v>
      </c>
      <c r="CZ2" s="69" t="s">
        <v>108</v>
      </c>
      <c r="DA2" s="69" t="s">
        <v>109</v>
      </c>
      <c r="DB2" s="69" t="s">
        <v>110</v>
      </c>
      <c r="DC2" s="69" t="s">
        <v>111</v>
      </c>
      <c r="DD2" s="3" t="s">
        <v>112</v>
      </c>
      <c r="DE2" s="69" t="s">
        <v>113</v>
      </c>
      <c r="DF2" s="69" t="s">
        <v>114</v>
      </c>
      <c r="DG2" s="3" t="s">
        <v>115</v>
      </c>
      <c r="DH2" s="7" t="s">
        <v>116</v>
      </c>
      <c r="DI2" s="11" t="s">
        <v>117</v>
      </c>
      <c r="DJ2" s="7"/>
      <c r="DK2" s="7"/>
      <c r="DL2" s="7"/>
      <c r="DN2" s="5" t="s">
        <v>13</v>
      </c>
      <c r="DO2" s="42" t="s">
        <v>118</v>
      </c>
      <c r="DP2" s="42" t="s">
        <v>119</v>
      </c>
      <c r="DQ2" s="42" t="s">
        <v>120</v>
      </c>
      <c r="DR2" s="42" t="s">
        <v>10</v>
      </c>
      <c r="DS2" s="43" t="s">
        <v>121</v>
      </c>
      <c r="DT2" s="43" t="s">
        <v>122</v>
      </c>
      <c r="DU2" s="45" t="s">
        <v>123</v>
      </c>
      <c r="DV2" s="45" t="s">
        <v>122</v>
      </c>
      <c r="DW2" s="46" t="s">
        <v>123</v>
      </c>
      <c r="DX2" s="46" t="s">
        <v>122</v>
      </c>
      <c r="DY2" s="47" t="s">
        <v>124</v>
      </c>
      <c r="DZ2" s="47" t="s">
        <v>125</v>
      </c>
      <c r="EA2" s="47" t="s">
        <v>126</v>
      </c>
      <c r="EB2" s="47" t="s">
        <v>127</v>
      </c>
      <c r="EC2" s="47" t="s">
        <v>128</v>
      </c>
      <c r="ED2" s="47" t="s">
        <v>129</v>
      </c>
      <c r="EE2" s="46" t="s">
        <v>130</v>
      </c>
      <c r="EF2" s="48" t="s">
        <v>131</v>
      </c>
      <c r="EG2" s="48" t="s">
        <v>122</v>
      </c>
      <c r="EH2" s="48" t="s">
        <v>132</v>
      </c>
      <c r="EI2" s="48" t="s">
        <v>133</v>
      </c>
      <c r="EJ2" s="48" t="s">
        <v>134</v>
      </c>
      <c r="EK2" s="48" t="s">
        <v>135</v>
      </c>
      <c r="EL2" s="47" t="s">
        <v>129</v>
      </c>
      <c r="EM2" s="46" t="s">
        <v>130</v>
      </c>
      <c r="EN2" s="46" t="s">
        <v>129</v>
      </c>
      <c r="EO2" s="46" t="s">
        <v>130</v>
      </c>
      <c r="EP2" s="49" t="s">
        <v>136</v>
      </c>
      <c r="EQ2" s="5" t="s">
        <v>137</v>
      </c>
      <c r="ER2" s="5" t="s">
        <v>11</v>
      </c>
      <c r="ES2" s="5" t="s">
        <v>138</v>
      </c>
      <c r="ET2" s="5" t="s">
        <v>139</v>
      </c>
      <c r="EU2" s="5" t="s">
        <v>311</v>
      </c>
      <c r="EV2" s="5" t="s">
        <v>312</v>
      </c>
      <c r="EW2" s="5" t="s">
        <v>152</v>
      </c>
      <c r="EX2" s="5" t="s">
        <v>118</v>
      </c>
      <c r="EY2" s="5" t="s">
        <v>119</v>
      </c>
      <c r="EZ2" s="5" t="s">
        <v>313</v>
      </c>
      <c r="FA2" s="5" t="s">
        <v>314</v>
      </c>
      <c r="FB2" s="5" t="s">
        <v>120</v>
      </c>
      <c r="FC2" s="5" t="s">
        <v>10</v>
      </c>
      <c r="FD2" s="5" t="s">
        <v>124</v>
      </c>
      <c r="FE2" s="5" t="s">
        <v>125</v>
      </c>
      <c r="FF2" s="5" t="s">
        <v>126</v>
      </c>
      <c r="FG2" s="5" t="s">
        <v>127</v>
      </c>
      <c r="FH2" s="5" t="s">
        <v>128</v>
      </c>
      <c r="FI2" s="5" t="s">
        <v>315</v>
      </c>
      <c r="FJ2" s="5" t="s">
        <v>316</v>
      </c>
      <c r="FK2" s="5" t="s">
        <v>317</v>
      </c>
      <c r="FL2" s="5" t="s">
        <v>318</v>
      </c>
      <c r="FM2" s="5" t="s">
        <v>319</v>
      </c>
      <c r="FN2" s="5" t="s">
        <v>320</v>
      </c>
    </row>
    <row r="3" spans="1:170" s="7" customFormat="1">
      <c r="A3" s="75">
        <v>3</v>
      </c>
      <c r="B3" s="7">
        <v>769</v>
      </c>
      <c r="C3" s="7">
        <v>78</v>
      </c>
      <c r="D3" s="7">
        <v>0.3</v>
      </c>
      <c r="E3" s="7">
        <v>0.4</v>
      </c>
      <c r="F3" s="7">
        <v>0.2</v>
      </c>
      <c r="G3" s="18">
        <f t="shared" ref="G3:G34" si="0">AVERAGE(D3:F3)</f>
        <v>0.3</v>
      </c>
      <c r="H3" s="7">
        <f t="shared" ref="H3:H34" si="1">MAX(D3:F3)-MIN(D3:F3)</f>
        <v>0.2</v>
      </c>
      <c r="I3" s="7">
        <v>100</v>
      </c>
      <c r="J3" s="7">
        <v>127</v>
      </c>
      <c r="K3" s="7">
        <v>120</v>
      </c>
      <c r="L3" s="7">
        <f>MAX(I3:K3)</f>
        <v>127</v>
      </c>
      <c r="M3" s="18">
        <f>(I3+J3+K3)/3</f>
        <v>115.66666666666667</v>
      </c>
      <c r="N3" s="7">
        <f>MAX(I3:K3)-MIN(I3:K3)</f>
        <v>27</v>
      </c>
      <c r="O3" s="18">
        <f>SUM(M3:N3)</f>
        <v>142.66666666666669</v>
      </c>
      <c r="P3" s="20">
        <f>N3/M3</f>
        <v>0.2334293948126801</v>
      </c>
      <c r="Q3" s="7">
        <f t="shared" ref="Q3:S6" si="2">I3+AI3</f>
        <v>315</v>
      </c>
      <c r="R3" s="7">
        <f t="shared" si="2"/>
        <v>281</v>
      </c>
      <c r="S3" s="7">
        <f t="shared" si="2"/>
        <v>291</v>
      </c>
      <c r="T3" s="7">
        <f>MAX(Q3:S3)</f>
        <v>315</v>
      </c>
      <c r="U3" s="18">
        <f>(Q3+R3+S3)/3</f>
        <v>295.66666666666669</v>
      </c>
      <c r="V3" s="7">
        <f>MAX(Q3:S3)-MIN(Q3:S3)</f>
        <v>34</v>
      </c>
      <c r="W3" s="7">
        <f t="shared" ref="W3:Y6" si="3">Q3+AO3</f>
        <v>392</v>
      </c>
      <c r="X3" s="7">
        <f t="shared" si="3"/>
        <v>375</v>
      </c>
      <c r="Y3" s="7">
        <f t="shared" si="3"/>
        <v>395</v>
      </c>
      <c r="Z3" s="7">
        <f>MAX(W3:Y3)</f>
        <v>395</v>
      </c>
      <c r="AA3" s="18">
        <f>(Y3+X3+W3)/3</f>
        <v>387.33333333333331</v>
      </c>
      <c r="AB3" s="7">
        <f>MAX(W3:Y3)-MIN(W3:Y3)</f>
        <v>20</v>
      </c>
      <c r="AC3" s="18">
        <f>W3/SQRT(B3/1000)</f>
        <v>447.01582404215088</v>
      </c>
      <c r="AD3" s="18">
        <f>X3/SQRT(B3/1000)</f>
        <v>427.6299337137923</v>
      </c>
      <c r="AE3" s="18">
        <f>Y3/SQRT(B3/1000)</f>
        <v>450.43686351186125</v>
      </c>
      <c r="AF3" s="18">
        <f>MAX(AC3:AE3)</f>
        <v>450.43686351186125</v>
      </c>
      <c r="AG3" s="18">
        <f>AVERAGE(AC3:AE3)</f>
        <v>441.6942070892681</v>
      </c>
      <c r="AH3" s="18">
        <f>MAX(AC3:AE3)-MIN(AC3:AE3)</f>
        <v>22.80692979806895</v>
      </c>
      <c r="AI3" s="7">
        <v>215</v>
      </c>
      <c r="AJ3" s="7">
        <v>154</v>
      </c>
      <c r="AK3" s="7">
        <v>171</v>
      </c>
      <c r="AL3" s="7">
        <f>MAX(AI3:AK3)</f>
        <v>215</v>
      </c>
      <c r="AM3" s="18">
        <f>(AI3+AJ3+AK3)/3</f>
        <v>180</v>
      </c>
      <c r="AN3" s="7">
        <f>MAX(AI3:AK3)-MIN(AI3:AK3)</f>
        <v>61</v>
      </c>
      <c r="AO3" s="7">
        <v>77</v>
      </c>
      <c r="AP3" s="29">
        <v>94</v>
      </c>
      <c r="AQ3" s="7">
        <v>104</v>
      </c>
      <c r="AR3" s="7">
        <f>MAX(AO3:AQ3)</f>
        <v>104</v>
      </c>
      <c r="AS3" s="18">
        <f>(AO3+AP3+AQ3)/3</f>
        <v>91.666666666666671</v>
      </c>
      <c r="AT3" s="7">
        <f>MAX(AO3:AQ3)-MIN(AO3:AQ3)</f>
        <v>27</v>
      </c>
      <c r="AU3" s="7">
        <f>AI3+AO3</f>
        <v>292</v>
      </c>
      <c r="AV3" s="7">
        <f t="shared" ref="AV3:AW6" si="4">AP3+AJ3</f>
        <v>248</v>
      </c>
      <c r="AW3" s="7">
        <f t="shared" si="4"/>
        <v>275</v>
      </c>
      <c r="AX3" s="18">
        <f>(AU3+AV3+AW3)/3</f>
        <v>271.66666666666669</v>
      </c>
      <c r="AY3" s="7">
        <f>MAX(AU3:AW3)-MIN(AU3:AW3)</f>
        <v>44</v>
      </c>
      <c r="AZ3" s="20">
        <f t="shared" ref="AZ3:BB6" si="5">AO3/W3</f>
        <v>0.19642857142857142</v>
      </c>
      <c r="BA3" s="20">
        <f t="shared" si="5"/>
        <v>0.25066666666666665</v>
      </c>
      <c r="BB3" s="20">
        <f t="shared" si="5"/>
        <v>0.26329113924050634</v>
      </c>
      <c r="BC3" s="20">
        <f>MAX(AZ3:BB3)</f>
        <v>0.26329113924050634</v>
      </c>
      <c r="BD3" s="20">
        <f>AVERAGE(AZ3:BB3)</f>
        <v>0.2367954591119148</v>
      </c>
      <c r="BE3" s="20">
        <f>MAX(AZ3:BB3)-MIN(AZ3:BB3)</f>
        <v>6.686256781193492E-2</v>
      </c>
      <c r="BF3" s="20">
        <f t="shared" ref="BF3:BH6" si="6">W3/I3</f>
        <v>3.92</v>
      </c>
      <c r="BG3" s="20">
        <f t="shared" si="6"/>
        <v>2.9527559055118111</v>
      </c>
      <c r="BH3" s="20">
        <f t="shared" si="6"/>
        <v>3.2916666666666665</v>
      </c>
      <c r="BI3" s="20">
        <f>MAX(BF3:BH3)</f>
        <v>3.92</v>
      </c>
      <c r="BJ3" s="20">
        <f>AVERAGE(BF3:BH3)</f>
        <v>3.3881408573928256</v>
      </c>
      <c r="BK3" s="20">
        <f>MAX(BF3:BH3)-MIN(BF3:BH3)</f>
        <v>0.96724409448818882</v>
      </c>
      <c r="BL3" s="20">
        <f>1/BJ3</f>
        <v>0.29514711521453685</v>
      </c>
      <c r="BM3" s="20">
        <f t="shared" ref="BM3:BO6" si="7">AC3/I3</f>
        <v>4.470158240421509</v>
      </c>
      <c r="BN3" s="20">
        <f t="shared" si="7"/>
        <v>3.3671648323920653</v>
      </c>
      <c r="BO3" s="20">
        <f t="shared" si="7"/>
        <v>3.7536405292655104</v>
      </c>
      <c r="BP3" s="20">
        <f>MAX(BM3:BO3)</f>
        <v>4.470158240421509</v>
      </c>
      <c r="BQ3" s="20">
        <f>AVERAGE(BM3:BO3)</f>
        <v>3.8636545340263617</v>
      </c>
      <c r="BR3" s="20">
        <f>MAX(BM3:BO3)-MIN(BM3:BO3)</f>
        <v>1.1029934080294437</v>
      </c>
      <c r="BS3" s="20">
        <f t="shared" ref="BS3:BU6" si="8">AO3/I3</f>
        <v>0.77</v>
      </c>
      <c r="BT3" s="20">
        <f t="shared" si="8"/>
        <v>0.74015748031496065</v>
      </c>
      <c r="BU3" s="20">
        <f t="shared" si="8"/>
        <v>0.8666666666666667</v>
      </c>
      <c r="BV3" s="20">
        <f>MAX(BS3:BU3)</f>
        <v>0.8666666666666667</v>
      </c>
      <c r="BW3" s="20">
        <f>AVERAGE(BS3:BU3)</f>
        <v>0.79227471566054242</v>
      </c>
      <c r="BX3" s="20">
        <f>MAX(BS3:BU3)-MIN(BS3:BU3)</f>
        <v>0.12650918635170605</v>
      </c>
      <c r="BY3" s="22">
        <f t="shared" ref="BY3:CA6" si="9">BS3/W3</f>
        <v>1.9642857142857144E-3</v>
      </c>
      <c r="BZ3" s="22">
        <f t="shared" si="9"/>
        <v>1.9737532808398951E-3</v>
      </c>
      <c r="CA3" s="22">
        <f t="shared" si="9"/>
        <v>2.1940928270042194E-3</v>
      </c>
      <c r="CB3" s="22">
        <f>MAX(BY3:CA3)</f>
        <v>2.1940928270042194E-3</v>
      </c>
      <c r="CC3" s="22">
        <f>AVERAGE(BY3:CA3)</f>
        <v>2.0440439407099433E-3</v>
      </c>
      <c r="CD3" s="22">
        <f>MAX(BY3:CA3)-MIN(BY3:CA3)</f>
        <v>2.2980711271850494E-4</v>
      </c>
      <c r="CE3" s="25">
        <f>N3/I3*AO3</f>
        <v>20.790000000000003</v>
      </c>
      <c r="CF3" s="25">
        <f>N3/J3*AP3</f>
        <v>19.984251968503937</v>
      </c>
      <c r="CG3" s="25">
        <f>N3/K3*AQ3</f>
        <v>23.400000000000002</v>
      </c>
      <c r="CH3" s="25">
        <f>MAX(CE3:CG3)</f>
        <v>23.400000000000002</v>
      </c>
      <c r="CI3" s="25">
        <f>AVERAGE(CE3:CG3)</f>
        <v>21.391417322834645</v>
      </c>
      <c r="CJ3" s="20">
        <f>MAX(CE3:CG3)-MIN(CE3:CG3)</f>
        <v>3.4157480314960651</v>
      </c>
      <c r="CK3" s="26">
        <f t="shared" ref="CK3:CM6" si="10">CE3/AC3</f>
        <v>4.6508420690806754E-2</v>
      </c>
      <c r="CL3" s="26">
        <f t="shared" si="10"/>
        <v>4.6732584398264228E-2</v>
      </c>
      <c r="CM3" s="26">
        <f t="shared" si="10"/>
        <v>5.194956695497862E-2</v>
      </c>
      <c r="CN3" s="26">
        <f>MAX(CK3:CM3)</f>
        <v>5.194956695497862E-2</v>
      </c>
      <c r="CO3" s="26">
        <f>AVERAGE(CK3:CM3)</f>
        <v>4.8396857348016541E-2</v>
      </c>
      <c r="CP3" s="18">
        <f>M3-120+N3</f>
        <v>22.666666666666671</v>
      </c>
      <c r="CQ3" s="18">
        <f>M3+N3+AG3+AS3</f>
        <v>676.02754042260142</v>
      </c>
      <c r="CR3" s="18">
        <f>M3-120+N3+AG3+AS3</f>
        <v>556.02754042260142</v>
      </c>
      <c r="CS3" s="18">
        <f>M3-120+N3+AG3+AH3+AS3</f>
        <v>578.83447022067037</v>
      </c>
      <c r="CT3" s="18">
        <f>M3-120+N3+AS3</f>
        <v>114.33333333333334</v>
      </c>
      <c r="CU3" s="18">
        <f>M3-120+N3+AS3+AT3</f>
        <v>141.33333333333334</v>
      </c>
      <c r="CV3" s="18">
        <f>M3-120+N3+BD3*100</f>
        <v>46.346212577858154</v>
      </c>
      <c r="CW3" s="18">
        <f>M3-120+N3+AT3+BD3</f>
        <v>49.903462125778589</v>
      </c>
      <c r="CX3" s="18">
        <f>M3-120+N3+AT3+(100*BD3)</f>
        <v>73.346212577858154</v>
      </c>
      <c r="CY3" s="18">
        <f>M3-120+N3+AN3+AT3+BD3*1000</f>
        <v>347.46212577858148</v>
      </c>
      <c r="CZ3" s="25">
        <f>N3+(BL3*100)</f>
        <v>56.514711521453684</v>
      </c>
      <c r="DA3" s="18">
        <f>BQ3+AH3+N3</f>
        <v>53.670584332095316</v>
      </c>
      <c r="DB3" s="20">
        <f>BQ3-BR3</f>
        <v>2.760661125996918</v>
      </c>
      <c r="DC3" s="18">
        <f>M3+N3+AA3+AM3+AN3+AT3+AS3</f>
        <v>889.66666666666663</v>
      </c>
      <c r="DD3" s="18">
        <f>M3-120+N3+AG3+AM3+AN3+AT3+AS3</f>
        <v>824.02754042260142</v>
      </c>
      <c r="DE3" s="18">
        <f>N3+O3+AH3+AN3+AO3+AU3+AT3</f>
        <v>649.47359646473569</v>
      </c>
      <c r="DF3" s="18">
        <f>M3-120+N3+AG3+AM3+AN3+AT3+BD3*1000</f>
        <v>969.15633286784964</v>
      </c>
      <c r="DG3" s="18">
        <f>O3+AA3+AB3</f>
        <v>550</v>
      </c>
      <c r="DH3" s="7">
        <f>L3+AR3</f>
        <v>231</v>
      </c>
      <c r="DI3" s="18">
        <f>O3+AA3+AB3+AR3</f>
        <v>654</v>
      </c>
      <c r="DN3" s="7">
        <v>3</v>
      </c>
      <c r="DO3" s="7">
        <v>161</v>
      </c>
      <c r="DP3" s="7">
        <v>167</v>
      </c>
      <c r="DQ3" s="7">
        <v>106</v>
      </c>
      <c r="DR3" s="7">
        <v>153</v>
      </c>
      <c r="DS3" s="7" t="s">
        <v>141</v>
      </c>
      <c r="DT3" s="7">
        <v>122</v>
      </c>
      <c r="DU3" s="7" t="s">
        <v>142</v>
      </c>
      <c r="DV3" s="7">
        <v>88</v>
      </c>
      <c r="DW3" s="7" t="s">
        <v>142</v>
      </c>
      <c r="DX3" s="7">
        <v>96</v>
      </c>
      <c r="DY3" s="7" t="s">
        <v>143</v>
      </c>
      <c r="DZ3" s="7" t="s">
        <v>143</v>
      </c>
      <c r="EA3" s="7" t="s">
        <v>143</v>
      </c>
      <c r="EB3" s="7" t="s">
        <v>143</v>
      </c>
      <c r="EC3" s="7" t="s">
        <v>143</v>
      </c>
      <c r="ED3" s="18">
        <f>AVERAGE(DT3,DV3,DX3)</f>
        <v>102</v>
      </c>
      <c r="EE3" s="7">
        <v>0</v>
      </c>
      <c r="EF3" s="7" t="s">
        <v>144</v>
      </c>
      <c r="EG3" s="7">
        <v>82</v>
      </c>
      <c r="EH3" s="7">
        <v>0</v>
      </c>
      <c r="EI3" s="7">
        <v>1</v>
      </c>
      <c r="EJ3" s="7">
        <v>82</v>
      </c>
      <c r="EK3" s="7">
        <f>EI3*EJ3</f>
        <v>82</v>
      </c>
      <c r="EL3" s="7">
        <f>AVERAGE(DT3,DV3,DX3,EG3)</f>
        <v>97</v>
      </c>
      <c r="EM3" s="7">
        <f>IF(EL3&gt;120,1,0)</f>
        <v>0</v>
      </c>
      <c r="EN3" s="7">
        <f>MAX(DT3,DV3,DX3,EG3)</f>
        <v>122</v>
      </c>
      <c r="EO3" s="7">
        <f>IF(EN3&gt;120,1,0)</f>
        <v>1</v>
      </c>
      <c r="EP3" s="7">
        <f>MAX(DT3,DV3,DX3,EG3)-MIN(DT3,DV3,DX3,EG3)</f>
        <v>40</v>
      </c>
      <c r="EQ3" s="7">
        <v>0</v>
      </c>
      <c r="ER3" s="7">
        <f>EI3*EJ3</f>
        <v>82</v>
      </c>
      <c r="ES3" s="7">
        <f>MIN(DT3,DV3,DX3,EG3)</f>
        <v>82</v>
      </c>
      <c r="ET3" s="7">
        <f>IF(ER3&gt;40,1,0)</f>
        <v>1</v>
      </c>
      <c r="EU3" s="40" t="s">
        <v>140</v>
      </c>
      <c r="EV3" s="40" t="s">
        <v>321</v>
      </c>
      <c r="EW3" s="7">
        <v>112</v>
      </c>
      <c r="EX3" s="7">
        <v>64</v>
      </c>
      <c r="EY3" s="7">
        <v>72</v>
      </c>
      <c r="EZ3" s="7">
        <v>97</v>
      </c>
      <c r="FA3" s="7">
        <v>32</v>
      </c>
      <c r="FB3" s="7">
        <v>100</v>
      </c>
      <c r="FC3" s="7">
        <v>36</v>
      </c>
      <c r="FD3" s="7">
        <v>81</v>
      </c>
      <c r="FE3" s="7">
        <v>95</v>
      </c>
      <c r="FF3" s="7">
        <v>100</v>
      </c>
      <c r="FG3" s="7">
        <v>96</v>
      </c>
      <c r="FH3" s="7">
        <v>100</v>
      </c>
      <c r="FI3" s="7">
        <f>AVERAGE(EX3:EY3,FB3:FC3)</f>
        <v>68</v>
      </c>
      <c r="FJ3" s="18">
        <f>AVERAGE(EW3:FH3)</f>
        <v>82.083333333333329</v>
      </c>
      <c r="FK3" s="18">
        <f>MAX(EX3:EY3,FB3:FC3)</f>
        <v>100</v>
      </c>
      <c r="FL3" s="18">
        <f>MAX(EW3:FH3)</f>
        <v>112</v>
      </c>
      <c r="FM3" s="7">
        <f>MAX(EX3:EY3,FB3:FC3)-MIN(EX3:EY3,FB3:FC3)</f>
        <v>64</v>
      </c>
      <c r="FN3" s="7">
        <f>MAX(EW3:FH3)-MIN(EW3:FH3)</f>
        <v>80</v>
      </c>
    </row>
    <row r="4" spans="1:170" s="7" customFormat="1">
      <c r="A4" s="75">
        <v>15</v>
      </c>
      <c r="B4" s="7">
        <v>789</v>
      </c>
      <c r="C4" s="7">
        <v>76</v>
      </c>
      <c r="D4" s="7">
        <v>0.1</v>
      </c>
      <c r="E4" s="7">
        <v>0.1</v>
      </c>
      <c r="F4" s="7">
        <v>0</v>
      </c>
      <c r="G4" s="18">
        <f t="shared" si="0"/>
        <v>6.6666666666666666E-2</v>
      </c>
      <c r="H4" s="7">
        <f t="shared" si="1"/>
        <v>0.1</v>
      </c>
      <c r="I4" s="7">
        <v>114</v>
      </c>
      <c r="J4" s="7">
        <v>130</v>
      </c>
      <c r="K4" s="7">
        <v>142</v>
      </c>
      <c r="L4" s="7">
        <f>MAX(I4:K4)</f>
        <v>142</v>
      </c>
      <c r="M4" s="18">
        <f>(I4+J4+K4)/3</f>
        <v>128.66666666666666</v>
      </c>
      <c r="N4" s="7">
        <f>MAX(I4:K4)-MIN(I4:K4)</f>
        <v>28</v>
      </c>
      <c r="O4" s="18">
        <f>SUM(M4:N4)</f>
        <v>156.66666666666666</v>
      </c>
      <c r="P4" s="20">
        <f>N4/M4</f>
        <v>0.21761658031088085</v>
      </c>
      <c r="Q4" s="7">
        <f t="shared" si="2"/>
        <v>306</v>
      </c>
      <c r="R4" s="7">
        <f t="shared" si="2"/>
        <v>300</v>
      </c>
      <c r="S4" s="7">
        <f t="shared" si="2"/>
        <v>312</v>
      </c>
      <c r="T4" s="7">
        <f t="shared" ref="T4:T67" si="11">MAX(Q4:S4)</f>
        <v>312</v>
      </c>
      <c r="U4" s="18">
        <f>(Q4+R4+S4)/3</f>
        <v>306</v>
      </c>
      <c r="V4" s="7">
        <f>MAX(Q4:S4)-MIN(Q4:S4)</f>
        <v>12</v>
      </c>
      <c r="W4" s="7">
        <f t="shared" si="3"/>
        <v>425</v>
      </c>
      <c r="X4" s="7">
        <f t="shared" si="3"/>
        <v>408</v>
      </c>
      <c r="Y4" s="7">
        <f t="shared" si="3"/>
        <v>414</v>
      </c>
      <c r="Z4" s="7">
        <f>MAX(W4:Y4)</f>
        <v>425</v>
      </c>
      <c r="AA4" s="18">
        <f>(Y4+X4+W4)/3</f>
        <v>415.66666666666669</v>
      </c>
      <c r="AB4" s="7">
        <f>MAX(W4:Y4)-MIN(W4:Y4)</f>
        <v>17</v>
      </c>
      <c r="AC4" s="18">
        <f>W4/SQRT(B4/1000)</f>
        <v>478.4652799118399</v>
      </c>
      <c r="AD4" s="18">
        <f>X4/SQRT(B4/1000)</f>
        <v>459.32666871536634</v>
      </c>
      <c r="AE4" s="18">
        <f>Y4/SQRT(B4/1000)</f>
        <v>466.08147266706288</v>
      </c>
      <c r="AF4" s="18">
        <f>MAX(AC4:AE4)</f>
        <v>478.4652799118399</v>
      </c>
      <c r="AG4" s="18">
        <f>AVERAGE(AC4:AE4)</f>
        <v>467.95780709808969</v>
      </c>
      <c r="AH4" s="18">
        <f>MAX(AC4:AE4)-MIN(AC4:AE4)</f>
        <v>19.138611196473562</v>
      </c>
      <c r="AI4" s="7">
        <v>192</v>
      </c>
      <c r="AJ4" s="7">
        <v>170</v>
      </c>
      <c r="AK4" s="7">
        <v>170</v>
      </c>
      <c r="AL4" s="7">
        <f>MAX(AI4:AK4)</f>
        <v>192</v>
      </c>
      <c r="AM4" s="18">
        <f>(AI4+AJ4+AK4)/3</f>
        <v>177.33333333333334</v>
      </c>
      <c r="AN4" s="7">
        <f>MAX(AI4:AK4)-MIN(AI4:AK4)</f>
        <v>22</v>
      </c>
      <c r="AO4" s="7">
        <v>119</v>
      </c>
      <c r="AP4" s="29">
        <v>108</v>
      </c>
      <c r="AQ4" s="7">
        <v>102</v>
      </c>
      <c r="AR4" s="7">
        <f>MAX(AO4:AQ4)</f>
        <v>119</v>
      </c>
      <c r="AS4" s="18">
        <f>(AO4+AP4+AQ4)/3</f>
        <v>109.66666666666667</v>
      </c>
      <c r="AT4" s="7">
        <f>MAX(AO4:AQ4)-MIN(AO4:AQ4)</f>
        <v>17</v>
      </c>
      <c r="AU4" s="7">
        <f>AI4+AO4</f>
        <v>311</v>
      </c>
      <c r="AV4" s="7">
        <f t="shared" si="4"/>
        <v>278</v>
      </c>
      <c r="AW4" s="7">
        <f t="shared" si="4"/>
        <v>272</v>
      </c>
      <c r="AX4" s="18">
        <f>(AU4+AV4+AW4)/3</f>
        <v>287</v>
      </c>
      <c r="AY4" s="7">
        <f>MAX(AU4:AW4)-MIN(AU4:AW4)</f>
        <v>39</v>
      </c>
      <c r="AZ4" s="20">
        <f t="shared" si="5"/>
        <v>0.28000000000000003</v>
      </c>
      <c r="BA4" s="20">
        <f t="shared" si="5"/>
        <v>0.26470588235294118</v>
      </c>
      <c r="BB4" s="20">
        <f t="shared" si="5"/>
        <v>0.24637681159420291</v>
      </c>
      <c r="BC4" s="20">
        <f>MAX(AZ4:BB4)</f>
        <v>0.28000000000000003</v>
      </c>
      <c r="BD4" s="20">
        <f>AVERAGE(AZ4:BB4)</f>
        <v>0.26369423131571468</v>
      </c>
      <c r="BE4" s="20">
        <f>MAX(AZ4:BB4)-MIN(AZ4:BB4)</f>
        <v>3.3623188405797116E-2</v>
      </c>
      <c r="BF4" s="20">
        <f t="shared" si="6"/>
        <v>3.7280701754385963</v>
      </c>
      <c r="BG4" s="20">
        <f t="shared" si="6"/>
        <v>3.1384615384615384</v>
      </c>
      <c r="BH4" s="20">
        <f t="shared" si="6"/>
        <v>2.915492957746479</v>
      </c>
      <c r="BI4" s="20">
        <f>MAX(BF4:BH4)</f>
        <v>3.7280701754385963</v>
      </c>
      <c r="BJ4" s="20">
        <f>AVERAGE(BF4:BH4)</f>
        <v>3.2606748905488714</v>
      </c>
      <c r="BK4" s="20">
        <f>MAX(BF4:BH4)-MIN(BF4:BH4)</f>
        <v>0.81257721769211733</v>
      </c>
      <c r="BL4" s="20">
        <f>1/BJ4</f>
        <v>0.30668497583077636</v>
      </c>
      <c r="BM4" s="20">
        <f t="shared" si="7"/>
        <v>4.1970638588757883</v>
      </c>
      <c r="BN4" s="20">
        <f t="shared" si="7"/>
        <v>3.5332820670412795</v>
      </c>
      <c r="BO4" s="20">
        <f t="shared" si="7"/>
        <v>3.2822638920215694</v>
      </c>
      <c r="BP4" s="20">
        <f t="shared" ref="BP4:BP67" si="12">MAX(BM4:BO4)</f>
        <v>4.1970638588757883</v>
      </c>
      <c r="BQ4" s="20">
        <f>AVERAGE(BM4:BO4)</f>
        <v>3.6708699393128792</v>
      </c>
      <c r="BR4" s="20">
        <f>MAX(BM4:BO4)-MIN(BM4:BO4)</f>
        <v>0.91479996685421883</v>
      </c>
      <c r="BS4" s="20">
        <f t="shared" si="8"/>
        <v>1.0438596491228069</v>
      </c>
      <c r="BT4" s="20">
        <f t="shared" si="8"/>
        <v>0.83076923076923082</v>
      </c>
      <c r="BU4" s="20">
        <f t="shared" si="8"/>
        <v>0.71830985915492962</v>
      </c>
      <c r="BV4" s="20">
        <f t="shared" ref="BV4:BV67" si="13">MAX(BS4:BU4)</f>
        <v>1.0438596491228069</v>
      </c>
      <c r="BW4" s="20">
        <f>AVERAGE(BS4:BU4)</f>
        <v>0.86431291301565583</v>
      </c>
      <c r="BX4" s="20">
        <f>MAX(BS4:BU4)-MIN(BS4:BU4)</f>
        <v>0.32554978996787731</v>
      </c>
      <c r="BY4" s="22">
        <f t="shared" si="9"/>
        <v>2.4561403508771926E-3</v>
      </c>
      <c r="BZ4" s="22">
        <f t="shared" si="9"/>
        <v>2.0361990950226246E-3</v>
      </c>
      <c r="CA4" s="22">
        <f t="shared" si="9"/>
        <v>1.7350479689732599E-3</v>
      </c>
      <c r="CB4" s="22">
        <f t="shared" ref="CB4:CB67" si="14">MAX(BY4:CA4)</f>
        <v>2.4561403508771926E-3</v>
      </c>
      <c r="CC4" s="22">
        <f>AVERAGE(BY4:CA4)</f>
        <v>2.0757958049576922E-3</v>
      </c>
      <c r="CD4" s="22">
        <f>MAX(BY4:CA4)-MIN(BY4:CA4)</f>
        <v>7.2109238190393274E-4</v>
      </c>
      <c r="CE4" s="25">
        <f>N4/I4*AO4</f>
        <v>29.228070175438596</v>
      </c>
      <c r="CF4" s="25">
        <f>N4/J4*AP4</f>
        <v>23.261538461538464</v>
      </c>
      <c r="CG4" s="25">
        <f>N4/K4*AQ4</f>
        <v>20.112676056338028</v>
      </c>
      <c r="CH4" s="25">
        <f>MAX(CE4:CG4)</f>
        <v>29.228070175438596</v>
      </c>
      <c r="CI4" s="25">
        <f>AVERAGE(CE4:CG4)</f>
        <v>24.200761564438363</v>
      </c>
      <c r="CJ4" s="20">
        <f>MAX(CE4:CG4)-MIN(CE4:CG4)</f>
        <v>9.1153941191005678</v>
      </c>
      <c r="CK4" s="26">
        <f t="shared" si="10"/>
        <v>6.1087128789834119E-2</v>
      </c>
      <c r="CL4" s="26">
        <f t="shared" si="10"/>
        <v>5.0642690803466235E-2</v>
      </c>
      <c r="CM4" s="26">
        <f t="shared" si="10"/>
        <v>4.3152704485863926E-2</v>
      </c>
      <c r="CN4" s="26">
        <f t="shared" ref="CN4:CN67" si="15">MAX(CK4:CM4)</f>
        <v>6.1087128789834119E-2</v>
      </c>
      <c r="CO4" s="26">
        <f>AVERAGE(CK4:CM4)</f>
        <v>5.1627508026388096E-2</v>
      </c>
      <c r="CP4" s="18">
        <f>M4-120+N4</f>
        <v>36.666666666666657</v>
      </c>
      <c r="CQ4" s="18">
        <f>M4+N4+AG4+AS4</f>
        <v>734.29114043142295</v>
      </c>
      <c r="CR4" s="18">
        <f>M4-120+N4+AG4+AS4</f>
        <v>614.29114043142295</v>
      </c>
      <c r="CS4" s="18">
        <f>M4-120+N4+AG4+AH4+AS4</f>
        <v>633.42975162789651</v>
      </c>
      <c r="CT4" s="18">
        <f>M4-120+N4+AS4</f>
        <v>146.33333333333331</v>
      </c>
      <c r="CU4" s="18">
        <f>M4-120+N4+AS4+AT4</f>
        <v>163.33333333333331</v>
      </c>
      <c r="CV4" s="18">
        <f>M4-120+N4+BD4*100</f>
        <v>63.036089798238123</v>
      </c>
      <c r="CW4" s="18">
        <f>M4-120+N4+AT4+BD4</f>
        <v>53.930360897982375</v>
      </c>
      <c r="CX4" s="18">
        <f>M4-120+N4+AT4+(100*BD4)</f>
        <v>80.036089798238123</v>
      </c>
      <c r="CY4" s="18">
        <f>M4-120+N4+AN4+AT4+BD4*1000</f>
        <v>339.36089798238129</v>
      </c>
      <c r="CZ4" s="25">
        <f>N4+(BL4*100)</f>
        <v>58.668497583077638</v>
      </c>
      <c r="DA4" s="18">
        <f>BQ4+AH4+N4</f>
        <v>50.809481135786442</v>
      </c>
      <c r="DB4" s="20">
        <f>BQ4-BR4</f>
        <v>2.7560699724586604</v>
      </c>
      <c r="DC4" s="18">
        <f>M4+N4+AA4+AM4+AN4+AT4+AS4</f>
        <v>898.33333333333337</v>
      </c>
      <c r="DD4" s="18">
        <f>M4-120+N4+AG4+AM4+AN4+AT4+AS4</f>
        <v>830.62447376475632</v>
      </c>
      <c r="DE4" s="18">
        <f>N4+O4+AH4+AN4+AO4+AU4+AT4</f>
        <v>672.80527786314019</v>
      </c>
      <c r="DF4" s="18">
        <f>M4-120+N4+AG4+AM4+AN4+AT4+BD4*1000</f>
        <v>984.65203841380435</v>
      </c>
      <c r="DG4" s="18">
        <f>O4+AA4+AB4</f>
        <v>589.33333333333337</v>
      </c>
      <c r="DH4" s="7">
        <f>L4+AR4</f>
        <v>261</v>
      </c>
      <c r="DI4" s="18">
        <f>O4+AA4+AB4+AR4</f>
        <v>708.33333333333337</v>
      </c>
      <c r="DN4" s="7">
        <v>15</v>
      </c>
      <c r="DO4" s="7">
        <v>144</v>
      </c>
      <c r="DP4" s="7">
        <v>142</v>
      </c>
      <c r="DQ4" s="7">
        <v>147</v>
      </c>
      <c r="DR4" s="7">
        <v>138</v>
      </c>
      <c r="DS4" s="7" t="s">
        <v>142</v>
      </c>
      <c r="DT4" s="7">
        <v>102</v>
      </c>
      <c r="DU4" s="7" t="s">
        <v>142</v>
      </c>
      <c r="DV4" s="7">
        <v>99</v>
      </c>
      <c r="DW4" s="7" t="s">
        <v>142</v>
      </c>
      <c r="DX4" s="7">
        <v>100</v>
      </c>
      <c r="DY4" s="7" t="s">
        <v>143</v>
      </c>
      <c r="DZ4" s="7" t="s">
        <v>143</v>
      </c>
      <c r="EA4" s="7" t="s">
        <v>143</v>
      </c>
      <c r="EB4" s="7" t="s">
        <v>143</v>
      </c>
      <c r="EC4" s="7" t="s">
        <v>143</v>
      </c>
      <c r="ED4" s="18">
        <f>AVERAGE(DT4,DV4,DX4)</f>
        <v>100.33333333333333</v>
      </c>
      <c r="EE4" s="7">
        <v>0</v>
      </c>
      <c r="EF4" s="7" t="s">
        <v>142</v>
      </c>
      <c r="EG4" s="7">
        <v>76</v>
      </c>
      <c r="EH4" s="7">
        <v>1</v>
      </c>
      <c r="EI4" s="7">
        <v>0</v>
      </c>
      <c r="EJ4" s="7">
        <v>0</v>
      </c>
      <c r="EK4" s="7">
        <f>EI4*EJ4</f>
        <v>0</v>
      </c>
      <c r="EL4" s="7">
        <f>AVERAGE(DT4,DV4,DX4,EG4)</f>
        <v>94.25</v>
      </c>
      <c r="EM4" s="7">
        <f>IF(EL4&gt;120,1,0)</f>
        <v>0</v>
      </c>
      <c r="EN4" s="7">
        <f>MAX(DT4,DV4,DX4,EG4)</f>
        <v>102</v>
      </c>
      <c r="EO4" s="7">
        <f>IF(EN4&gt;120,1,0)</f>
        <v>0</v>
      </c>
      <c r="EP4" s="7">
        <f>MAX(DT4,DV4,DX4,EG4)-MIN(DT4,DV4,DX4,EG4)</f>
        <v>26</v>
      </c>
      <c r="EQ4" s="7">
        <v>0</v>
      </c>
      <c r="ER4" s="7">
        <f>EI4*EJ4</f>
        <v>0</v>
      </c>
      <c r="ES4" s="7">
        <f>MIN(DT4,DV4,DX4,EG4)</f>
        <v>76</v>
      </c>
      <c r="ET4" s="7">
        <f>IF(ER4&gt;40,1,0)</f>
        <v>0</v>
      </c>
      <c r="EU4" s="40" t="s">
        <v>146</v>
      </c>
      <c r="EV4" s="40" t="s">
        <v>322</v>
      </c>
      <c r="EW4" s="7">
        <v>56</v>
      </c>
      <c r="EX4" s="7">
        <v>78</v>
      </c>
      <c r="EY4" s="7">
        <v>96</v>
      </c>
      <c r="EZ4" s="7">
        <v>79</v>
      </c>
      <c r="FA4" s="7">
        <v>48</v>
      </c>
      <c r="FB4" s="7">
        <v>89</v>
      </c>
      <c r="FC4" s="7">
        <v>66</v>
      </c>
      <c r="FD4" s="7">
        <v>80</v>
      </c>
      <c r="FE4" s="7">
        <v>89</v>
      </c>
      <c r="FF4" s="7">
        <v>84</v>
      </c>
      <c r="FG4" s="7">
        <v>80</v>
      </c>
      <c r="FH4" s="7">
        <v>79</v>
      </c>
      <c r="FI4" s="18">
        <f>AVERAGE(EX4:EY4,FB4:FC4)</f>
        <v>82.25</v>
      </c>
      <c r="FJ4" s="18">
        <f>AVERAGE(EW4:FH4)</f>
        <v>77</v>
      </c>
      <c r="FK4" s="18">
        <f>MAX(EX4:EY4,FB4:FC4)</f>
        <v>96</v>
      </c>
      <c r="FL4" s="18">
        <f>MAX(EW4:FH4)</f>
        <v>96</v>
      </c>
      <c r="FM4" s="7">
        <f>MAX(EX4:EY4,FB4:FC4)-MIN(EX4:EY4,FB4:FC4)</f>
        <v>30</v>
      </c>
      <c r="FN4" s="7">
        <f>MAX(EW4:FH4)-MIN(EW4:FH4)</f>
        <v>48</v>
      </c>
    </row>
    <row r="5" spans="1:170" s="7" customFormat="1">
      <c r="A5" s="75">
        <v>4</v>
      </c>
      <c r="B5" s="7">
        <v>1017</v>
      </c>
      <c r="C5" s="7">
        <v>59</v>
      </c>
      <c r="D5" s="7">
        <v>0</v>
      </c>
      <c r="E5" s="7">
        <v>0.1</v>
      </c>
      <c r="F5" s="7">
        <v>0.1</v>
      </c>
      <c r="G5" s="18">
        <f t="shared" si="0"/>
        <v>6.6666666666666666E-2</v>
      </c>
      <c r="H5" s="7">
        <f t="shared" si="1"/>
        <v>0.1</v>
      </c>
      <c r="I5" s="7">
        <v>107</v>
      </c>
      <c r="J5" s="7">
        <v>127</v>
      </c>
      <c r="K5" s="7">
        <v>141</v>
      </c>
      <c r="L5" s="7">
        <f>MAX(I5:K5)</f>
        <v>141</v>
      </c>
      <c r="M5" s="18">
        <f>(I5+J5+K5)/3</f>
        <v>125</v>
      </c>
      <c r="N5" s="7">
        <f>MAX(I5:K5)-MIN(I5:K5)</f>
        <v>34</v>
      </c>
      <c r="O5" s="18">
        <f>SUM(M5:N5)</f>
        <v>159</v>
      </c>
      <c r="P5" s="20">
        <f>N5/M5</f>
        <v>0.27200000000000002</v>
      </c>
      <c r="Q5" s="7">
        <f t="shared" si="2"/>
        <v>335</v>
      </c>
      <c r="R5" s="7">
        <f t="shared" si="2"/>
        <v>291</v>
      </c>
      <c r="S5" s="7">
        <f t="shared" si="2"/>
        <v>305</v>
      </c>
      <c r="T5" s="7">
        <f t="shared" si="11"/>
        <v>335</v>
      </c>
      <c r="U5" s="18">
        <f>(Q5+R5+S5)/3</f>
        <v>310.33333333333331</v>
      </c>
      <c r="V5" s="7">
        <f>MAX(Q5:S5)-MIN(Q5:S5)</f>
        <v>44</v>
      </c>
      <c r="W5" s="7">
        <f t="shared" si="3"/>
        <v>429</v>
      </c>
      <c r="X5" s="7">
        <f t="shared" si="3"/>
        <v>385</v>
      </c>
      <c r="Y5" s="7">
        <f t="shared" si="3"/>
        <v>405</v>
      </c>
      <c r="Z5" s="7">
        <f>MAX(W5:Y5)</f>
        <v>429</v>
      </c>
      <c r="AA5" s="18">
        <f>(Y5+X5+W5)/3</f>
        <v>406.33333333333331</v>
      </c>
      <c r="AB5" s="7">
        <f>MAX(W5:Y5)-MIN(W5:Y5)</f>
        <v>44</v>
      </c>
      <c r="AC5" s="18">
        <f>W5/SQRT(B5/1000)</f>
        <v>425.39934387574169</v>
      </c>
      <c r="AD5" s="18">
        <f>X5/SQRT(B5/1000)</f>
        <v>381.76864193976814</v>
      </c>
      <c r="AE5" s="18">
        <f>Y5/SQRT(B5/1000)</f>
        <v>401.60077918339249</v>
      </c>
      <c r="AF5" s="18">
        <f>MAX(AC5:AE5)</f>
        <v>425.39934387574169</v>
      </c>
      <c r="AG5" s="18">
        <f>AVERAGE(AC5:AE5)</f>
        <v>402.92292166630074</v>
      </c>
      <c r="AH5" s="18">
        <f>MAX(AC5:AE5)-MIN(AC5:AE5)</f>
        <v>43.630701935973548</v>
      </c>
      <c r="AI5" s="7">
        <v>228</v>
      </c>
      <c r="AJ5" s="7">
        <v>164</v>
      </c>
      <c r="AK5" s="7">
        <v>164</v>
      </c>
      <c r="AL5" s="7">
        <f>MAX(AI5:AK5)</f>
        <v>228</v>
      </c>
      <c r="AM5" s="18">
        <f>(AI5+AJ5+AK5)/3</f>
        <v>185.33333333333334</v>
      </c>
      <c r="AN5" s="7">
        <f>MAX(AI5:AK5)-MIN(AI5:AK5)</f>
        <v>64</v>
      </c>
      <c r="AO5" s="7">
        <v>94</v>
      </c>
      <c r="AP5" s="29">
        <v>94</v>
      </c>
      <c r="AQ5" s="7">
        <v>100</v>
      </c>
      <c r="AR5" s="7">
        <f>MAX(AO5:AQ5)</f>
        <v>100</v>
      </c>
      <c r="AS5" s="18">
        <f>(AO5+AP5+AQ5)/3</f>
        <v>96</v>
      </c>
      <c r="AT5" s="7">
        <f>MAX(AO5:AQ5)-MIN(AO5:AQ5)</f>
        <v>6</v>
      </c>
      <c r="AU5" s="7">
        <f>AI5+AO5</f>
        <v>322</v>
      </c>
      <c r="AV5" s="7">
        <f t="shared" si="4"/>
        <v>258</v>
      </c>
      <c r="AW5" s="7">
        <f t="shared" si="4"/>
        <v>264</v>
      </c>
      <c r="AX5" s="18">
        <f>(AU5+AV5+AW5)/3</f>
        <v>281.33333333333331</v>
      </c>
      <c r="AY5" s="7">
        <f>MAX(AU5:AW5)-MIN(AU5:AW5)</f>
        <v>64</v>
      </c>
      <c r="AZ5" s="20">
        <f t="shared" si="5"/>
        <v>0.21911421911421911</v>
      </c>
      <c r="BA5" s="20">
        <f t="shared" si="5"/>
        <v>0.24415584415584415</v>
      </c>
      <c r="BB5" s="20">
        <f t="shared" si="5"/>
        <v>0.24691358024691357</v>
      </c>
      <c r="BC5" s="20">
        <f>MAX(AZ5:BB5)</f>
        <v>0.24691358024691357</v>
      </c>
      <c r="BD5" s="20">
        <f>AVERAGE(AZ5:BB5)</f>
        <v>0.2367278811723256</v>
      </c>
      <c r="BE5" s="20">
        <f>MAX(AZ5:BB5)-MIN(AZ5:BB5)</f>
        <v>2.7799361132694461E-2</v>
      </c>
      <c r="BF5" s="20">
        <f t="shared" si="6"/>
        <v>4.009345794392523</v>
      </c>
      <c r="BG5" s="20">
        <f t="shared" si="6"/>
        <v>3.0314960629921259</v>
      </c>
      <c r="BH5" s="20">
        <f t="shared" si="6"/>
        <v>2.8723404255319149</v>
      </c>
      <c r="BI5" s="20">
        <f>MAX(BF5:BH5)</f>
        <v>4.009345794392523</v>
      </c>
      <c r="BJ5" s="20">
        <f>AVERAGE(BF5:BH5)</f>
        <v>3.3043940943055214</v>
      </c>
      <c r="BK5" s="20">
        <f>MAX(BF5:BH5)-MIN(BF5:BH5)</f>
        <v>1.1370053688606081</v>
      </c>
      <c r="BL5" s="20">
        <f>1/BJ5</f>
        <v>0.30262734149153242</v>
      </c>
      <c r="BM5" s="20">
        <f t="shared" si="7"/>
        <v>3.9756948025770251</v>
      </c>
      <c r="BN5" s="20">
        <f t="shared" si="7"/>
        <v>3.0060522987383318</v>
      </c>
      <c r="BO5" s="20">
        <f t="shared" si="7"/>
        <v>2.848232476477961</v>
      </c>
      <c r="BP5" s="20">
        <f t="shared" si="12"/>
        <v>3.9756948025770251</v>
      </c>
      <c r="BQ5" s="20">
        <f>AVERAGE(BM5:BO5)</f>
        <v>3.2766598592644391</v>
      </c>
      <c r="BR5" s="20">
        <f>MAX(BM5:BO5)-MIN(BM5:BO5)</f>
        <v>1.1274623260990642</v>
      </c>
      <c r="BS5" s="20">
        <f t="shared" si="8"/>
        <v>0.87850467289719625</v>
      </c>
      <c r="BT5" s="20">
        <f t="shared" si="8"/>
        <v>0.74015748031496065</v>
      </c>
      <c r="BU5" s="20">
        <f t="shared" si="8"/>
        <v>0.70921985815602839</v>
      </c>
      <c r="BV5" s="20">
        <f t="shared" si="13"/>
        <v>0.87850467289719625</v>
      </c>
      <c r="BW5" s="20">
        <f>AVERAGE(BS5:BU5)</f>
        <v>0.77596067045606176</v>
      </c>
      <c r="BX5" s="20">
        <f>MAX(BS5:BU5)-MIN(BS5:BU5)</f>
        <v>0.16928481474116785</v>
      </c>
      <c r="BY5" s="22">
        <f t="shared" si="9"/>
        <v>2.0477964403198047E-3</v>
      </c>
      <c r="BZ5" s="22">
        <f t="shared" si="9"/>
        <v>1.9224869618570406E-3</v>
      </c>
      <c r="CA5" s="22">
        <f t="shared" si="9"/>
        <v>1.7511601435951317E-3</v>
      </c>
      <c r="CB5" s="22">
        <f t="shared" si="14"/>
        <v>2.0477964403198047E-3</v>
      </c>
      <c r="CC5" s="22">
        <f>AVERAGE(BY5:CA5)</f>
        <v>1.9071478485906592E-3</v>
      </c>
      <c r="CD5" s="22">
        <f>MAX(BY5:CA5)-MIN(BY5:CA5)</f>
        <v>2.9663629672467291E-4</v>
      </c>
      <c r="CE5" s="25">
        <f>N5/I5*AO5</f>
        <v>29.86915887850467</v>
      </c>
      <c r="CF5" s="25">
        <f>N5/J5*AP5</f>
        <v>25.165354330708663</v>
      </c>
      <c r="CG5" s="25">
        <f>N5/K5*AQ5</f>
        <v>24.113475177304963</v>
      </c>
      <c r="CH5" s="25">
        <f>MAX(CE5:CG5)</f>
        <v>29.86915887850467</v>
      </c>
      <c r="CI5" s="25">
        <f>AVERAGE(CE5:CG5)</f>
        <v>26.382662795506096</v>
      </c>
      <c r="CJ5" s="20">
        <f>MAX(CE5:CG5)-MIN(CE5:CG5)</f>
        <v>5.7556837011997075</v>
      </c>
      <c r="CK5" s="26">
        <f t="shared" si="10"/>
        <v>7.0214398090913357E-2</v>
      </c>
      <c r="CL5" s="26">
        <f t="shared" si="10"/>
        <v>6.5917814000760744E-2</v>
      </c>
      <c r="CM5" s="26">
        <f t="shared" si="10"/>
        <v>6.0043397391650613E-2</v>
      </c>
      <c r="CN5" s="26">
        <f t="shared" si="15"/>
        <v>7.0214398090913357E-2</v>
      </c>
      <c r="CO5" s="26">
        <f>AVERAGE(CK5:CM5)</f>
        <v>6.5391869827774896E-2</v>
      </c>
      <c r="CP5" s="18">
        <f>M5-120+N5</f>
        <v>39</v>
      </c>
      <c r="CQ5" s="18">
        <f>M5+N5+AG5+AS5</f>
        <v>657.92292166630068</v>
      </c>
      <c r="CR5" s="18">
        <f>M5-120+N5+AG5+AS5</f>
        <v>537.92292166630068</v>
      </c>
      <c r="CS5" s="18">
        <f>M5-120+N5+AG5+AH5+AS5</f>
        <v>581.55362360227423</v>
      </c>
      <c r="CT5" s="18">
        <f>M5-120+N5+AS5</f>
        <v>135</v>
      </c>
      <c r="CU5" s="18">
        <f>M5-120+N5+AS5+AT5</f>
        <v>141</v>
      </c>
      <c r="CV5" s="18">
        <f>M5-120+N5+BD5*100</f>
        <v>62.672788117232557</v>
      </c>
      <c r="CW5" s="18">
        <f>M5-120+N5+AT5+BD5</f>
        <v>45.236727881172328</v>
      </c>
      <c r="CX5" s="18">
        <f>M5-120+N5+AT5+(100*BD5)</f>
        <v>68.672788117232557</v>
      </c>
      <c r="CY5" s="18">
        <f>M5-120+N5+AN5+AT5+BD5*1000</f>
        <v>345.72788117232562</v>
      </c>
      <c r="CZ5" s="25">
        <f>N5+(BL5*100)</f>
        <v>64.262734149153246</v>
      </c>
      <c r="DA5" s="18">
        <f>BQ5+AH5+N5</f>
        <v>80.907361795237989</v>
      </c>
      <c r="DB5" s="20">
        <f>BQ5-BR5</f>
        <v>2.149197533165375</v>
      </c>
      <c r="DC5" s="18">
        <f>M5+N5+AA5+AM5+AN5+AT5+AS5</f>
        <v>916.66666666666663</v>
      </c>
      <c r="DD5" s="18">
        <f>M5-120+N5+AG5+AM5+AN5+AT5+AS5</f>
        <v>793.25625499963405</v>
      </c>
      <c r="DE5" s="18">
        <f>N5+O5+AH5+AN5+AO5+AU5+AT5</f>
        <v>722.63070193597355</v>
      </c>
      <c r="DF5" s="18">
        <f>M5-120+N5+AG5+AM5+AN5+AT5+BD5*1000</f>
        <v>933.98413617195968</v>
      </c>
      <c r="DG5" s="18">
        <f>O5+AA5+AB5</f>
        <v>609.33333333333326</v>
      </c>
      <c r="DH5" s="7">
        <f>L5+AR5</f>
        <v>241</v>
      </c>
      <c r="DI5" s="18">
        <f>O5+AA5+AB5+AR5</f>
        <v>709.33333333333326</v>
      </c>
      <c r="DN5" s="7">
        <v>4</v>
      </c>
      <c r="DO5" s="7">
        <v>195</v>
      </c>
      <c r="DP5" s="7">
        <v>201</v>
      </c>
      <c r="DQ5" s="7">
        <v>198</v>
      </c>
      <c r="DR5" s="7">
        <v>169</v>
      </c>
      <c r="DS5" s="7" t="s">
        <v>148</v>
      </c>
      <c r="DT5" s="7">
        <v>110</v>
      </c>
      <c r="DU5" s="7" t="s">
        <v>142</v>
      </c>
      <c r="DV5" s="7">
        <v>104</v>
      </c>
      <c r="DW5" s="7" t="s">
        <v>142</v>
      </c>
      <c r="DX5" s="7">
        <v>127</v>
      </c>
      <c r="DY5" s="7" t="s">
        <v>143</v>
      </c>
      <c r="DZ5" s="7" t="s">
        <v>143</v>
      </c>
      <c r="EA5" s="7" t="s">
        <v>143</v>
      </c>
      <c r="EB5" s="7" t="s">
        <v>143</v>
      </c>
      <c r="EC5" s="7" t="s">
        <v>143</v>
      </c>
      <c r="ED5" s="18">
        <f>AVERAGE(DT5,DV5,DX5)</f>
        <v>113.66666666666667</v>
      </c>
      <c r="EE5" s="7">
        <v>0</v>
      </c>
      <c r="EF5" s="7" t="s">
        <v>144</v>
      </c>
      <c r="EG5" s="7">
        <v>120</v>
      </c>
      <c r="EH5" s="7">
        <v>0</v>
      </c>
      <c r="EI5" s="7">
        <v>1</v>
      </c>
      <c r="EJ5" s="7">
        <v>0</v>
      </c>
      <c r="EK5" s="7">
        <f>EI5*EJ5</f>
        <v>0</v>
      </c>
      <c r="EL5" s="7">
        <f>AVERAGE(DT5,DV5,DX5,EG5)</f>
        <v>115.25</v>
      </c>
      <c r="EM5" s="7">
        <f>IF(EL5&gt;120,1,0)</f>
        <v>0</v>
      </c>
      <c r="EN5" s="7">
        <f>MAX(DT5,DV5,DX5,EG5)</f>
        <v>127</v>
      </c>
      <c r="EO5" s="7">
        <f>IF(EN5&gt;120,1,0)</f>
        <v>1</v>
      </c>
      <c r="EP5" s="7">
        <f>MAX(DT5,DV5,DX5,EG5)-MIN(DT5,DV5,DX5,EG5)</f>
        <v>23</v>
      </c>
      <c r="EQ5" s="7">
        <v>0</v>
      </c>
      <c r="ER5" s="7">
        <f>EI5*EJ5</f>
        <v>0</v>
      </c>
      <c r="ES5" s="7">
        <f>MIN(DT5,DV5,DX5,EG5)</f>
        <v>104</v>
      </c>
      <c r="ET5" s="7">
        <f>IF(ER5&gt;40,1,0)</f>
        <v>0</v>
      </c>
      <c r="EU5" s="40">
        <v>40091</v>
      </c>
      <c r="EV5" s="40" t="s">
        <v>323</v>
      </c>
      <c r="EW5" s="7">
        <v>74</v>
      </c>
      <c r="EX5" s="7">
        <v>110</v>
      </c>
      <c r="EY5" s="7">
        <v>72</v>
      </c>
      <c r="EZ5" s="7">
        <v>98</v>
      </c>
      <c r="FA5" s="7">
        <v>60</v>
      </c>
      <c r="FB5" s="7">
        <v>110</v>
      </c>
      <c r="FC5" s="7">
        <v>24</v>
      </c>
      <c r="FD5" s="7">
        <v>44</v>
      </c>
      <c r="FE5" s="7">
        <v>96</v>
      </c>
      <c r="FF5" s="7">
        <v>100</v>
      </c>
      <c r="FG5" s="7">
        <v>98</v>
      </c>
      <c r="FH5" s="7">
        <v>124</v>
      </c>
      <c r="FI5" s="7">
        <f>AVERAGE(EX5:EY5,FB5:FC5)</f>
        <v>79</v>
      </c>
      <c r="FJ5" s="18">
        <f>AVERAGE(EW5:FH5)</f>
        <v>84.166666666666671</v>
      </c>
      <c r="FK5" s="18">
        <f>MAX(EX5:EY5,FB5:FC5)</f>
        <v>110</v>
      </c>
      <c r="FL5" s="18">
        <f>MAX(EW5:FH5)</f>
        <v>124</v>
      </c>
      <c r="FM5" s="7">
        <f>MAX(EX5:EY5,FB5:FC5)-MIN(EX5:EY5,FB5:FC5)</f>
        <v>86</v>
      </c>
      <c r="FN5" s="7">
        <f>MAX(EW5:FH5)-MIN(EW5:FH5)</f>
        <v>100</v>
      </c>
    </row>
    <row r="6" spans="1:170" s="7" customFormat="1">
      <c r="A6" s="75">
        <v>6</v>
      </c>
      <c r="B6" s="7">
        <v>822</v>
      </c>
      <c r="C6" s="7">
        <v>73</v>
      </c>
      <c r="D6" s="7">
        <v>0.4</v>
      </c>
      <c r="E6" s="7">
        <v>0.4</v>
      </c>
      <c r="F6" s="7">
        <v>0.2</v>
      </c>
      <c r="G6" s="18">
        <f t="shared" si="0"/>
        <v>0.33333333333333331</v>
      </c>
      <c r="H6" s="7">
        <f t="shared" si="1"/>
        <v>0.2</v>
      </c>
      <c r="I6" s="7">
        <v>120</v>
      </c>
      <c r="J6" s="7">
        <v>128</v>
      </c>
      <c r="K6" s="7">
        <v>135</v>
      </c>
      <c r="L6" s="7">
        <f>MAX(I6:K6)</f>
        <v>135</v>
      </c>
      <c r="M6" s="18">
        <f>(I6+J6+K6)/3</f>
        <v>127.66666666666667</v>
      </c>
      <c r="N6" s="7">
        <f>MAX(I6:K6)-MIN(I6:K6)</f>
        <v>15</v>
      </c>
      <c r="O6" s="18">
        <f>SUM(M6:N6)</f>
        <v>142.66666666666669</v>
      </c>
      <c r="P6" s="20">
        <f>N6/M6</f>
        <v>0.11749347258485639</v>
      </c>
      <c r="Q6" s="7">
        <f t="shared" si="2"/>
        <v>342</v>
      </c>
      <c r="R6" s="7">
        <f t="shared" si="2"/>
        <v>365</v>
      </c>
      <c r="S6" s="7">
        <f t="shared" si="2"/>
        <v>278</v>
      </c>
      <c r="T6" s="7">
        <f t="shared" si="11"/>
        <v>365</v>
      </c>
      <c r="U6" s="18">
        <f>(Q6+R6+S6)/3</f>
        <v>328.33333333333331</v>
      </c>
      <c r="V6" s="7">
        <f>MAX(Q6:S6)-MIN(Q6:S6)</f>
        <v>87</v>
      </c>
      <c r="W6" s="7">
        <f t="shared" si="3"/>
        <v>455</v>
      </c>
      <c r="X6" s="7">
        <f t="shared" si="3"/>
        <v>455</v>
      </c>
      <c r="Y6" s="7">
        <f t="shared" si="3"/>
        <v>398</v>
      </c>
      <c r="Z6" s="7">
        <f>MAX(W6:Y6)</f>
        <v>455</v>
      </c>
      <c r="AA6" s="18">
        <f>(Y6+X6+W6)/3</f>
        <v>436</v>
      </c>
      <c r="AB6" s="7">
        <f>MAX(W6:Y6)-MIN(W6:Y6)</f>
        <v>57</v>
      </c>
      <c r="AC6" s="18">
        <f>W6/SQRT(B6/1000)</f>
        <v>501.85180197300508</v>
      </c>
      <c r="AD6" s="18">
        <f>X6/SQRT(B6/1000)</f>
        <v>501.85180197300508</v>
      </c>
      <c r="AE6" s="18">
        <f>Y6/SQRT(B6/1000)</f>
        <v>438.98245535221105</v>
      </c>
      <c r="AF6" s="18">
        <f>MAX(AC6:AE6)</f>
        <v>501.85180197300508</v>
      </c>
      <c r="AG6" s="18">
        <f>AVERAGE(AC6:AE6)</f>
        <v>480.89535309940703</v>
      </c>
      <c r="AH6" s="18">
        <f>MAX(AC6:AE6)-MIN(AC6:AE6)</f>
        <v>62.869346620794033</v>
      </c>
      <c r="AI6" s="7">
        <v>222</v>
      </c>
      <c r="AJ6" s="7">
        <v>237</v>
      </c>
      <c r="AK6" s="7">
        <v>143</v>
      </c>
      <c r="AL6" s="7">
        <f>MAX(AI6:AK6)</f>
        <v>237</v>
      </c>
      <c r="AM6" s="18">
        <f>(AI6+AJ6+AK6)/3</f>
        <v>200.66666666666666</v>
      </c>
      <c r="AN6" s="7">
        <f>MAX(AI6:AK6)-MIN(AI6:AK6)</f>
        <v>94</v>
      </c>
      <c r="AO6" s="7">
        <v>113</v>
      </c>
      <c r="AP6" s="29">
        <v>90</v>
      </c>
      <c r="AQ6" s="7">
        <v>120</v>
      </c>
      <c r="AR6" s="7">
        <f>MAX(AO6:AQ6)</f>
        <v>120</v>
      </c>
      <c r="AS6" s="18">
        <f>(AO6+AP6+AQ6)/3</f>
        <v>107.66666666666667</v>
      </c>
      <c r="AT6" s="7">
        <f>MAX(AO6:AQ6)-MIN(AO6:AQ6)</f>
        <v>30</v>
      </c>
      <c r="AU6" s="7">
        <f>AI6+AO6</f>
        <v>335</v>
      </c>
      <c r="AV6" s="7">
        <f t="shared" si="4"/>
        <v>327</v>
      </c>
      <c r="AW6" s="7">
        <f t="shared" si="4"/>
        <v>263</v>
      </c>
      <c r="AX6" s="18">
        <f>(AU6+AV6+AW6)/3</f>
        <v>308.33333333333331</v>
      </c>
      <c r="AY6" s="7">
        <f>MAX(AU6:AW6)-MIN(AU6:AW6)</f>
        <v>72</v>
      </c>
      <c r="AZ6" s="20">
        <f t="shared" si="5"/>
        <v>0.24835164835164836</v>
      </c>
      <c r="BA6" s="20">
        <f t="shared" si="5"/>
        <v>0.19780219780219779</v>
      </c>
      <c r="BB6" s="20">
        <f t="shared" si="5"/>
        <v>0.30150753768844218</v>
      </c>
      <c r="BC6" s="20">
        <f>MAX(AZ6:BB6)</f>
        <v>0.30150753768844218</v>
      </c>
      <c r="BD6" s="20">
        <f>AVERAGE(AZ6:BB6)</f>
        <v>0.24922046128076278</v>
      </c>
      <c r="BE6" s="20">
        <f>MAX(AZ6:BB6)-MIN(AZ6:BB6)</f>
        <v>0.10370533988624439</v>
      </c>
      <c r="BF6" s="20">
        <f t="shared" si="6"/>
        <v>3.7916666666666665</v>
      </c>
      <c r="BG6" s="20">
        <f t="shared" si="6"/>
        <v>3.5546875</v>
      </c>
      <c r="BH6" s="20">
        <f t="shared" si="6"/>
        <v>2.9481481481481482</v>
      </c>
      <c r="BI6" s="20">
        <f>MAX(BF6:BH6)</f>
        <v>3.7916666666666665</v>
      </c>
      <c r="BJ6" s="20">
        <f>AVERAGE(BF6:BH6)</f>
        <v>3.4315007716049379</v>
      </c>
      <c r="BK6" s="20">
        <f>MAX(BF6:BH6)-MIN(BF6:BH6)</f>
        <v>0.84351851851851833</v>
      </c>
      <c r="BL6" s="20">
        <f>1/BJ6</f>
        <v>0.29141768181281591</v>
      </c>
      <c r="BM6" s="20">
        <f t="shared" si="7"/>
        <v>4.1820983497750426</v>
      </c>
      <c r="BN6" s="20">
        <f t="shared" si="7"/>
        <v>3.9207172029141022</v>
      </c>
      <c r="BO6" s="20">
        <f t="shared" si="7"/>
        <v>3.2517218914978594</v>
      </c>
      <c r="BP6" s="20">
        <f t="shared" si="12"/>
        <v>4.1820983497750426</v>
      </c>
      <c r="BQ6" s="20">
        <f>AVERAGE(BM6:BO6)</f>
        <v>3.7848458147290009</v>
      </c>
      <c r="BR6" s="20">
        <f>MAX(BM6:BO6)-MIN(BM6:BO6)</f>
        <v>0.93037645827718318</v>
      </c>
      <c r="BS6" s="20">
        <f t="shared" si="8"/>
        <v>0.94166666666666665</v>
      </c>
      <c r="BT6" s="20">
        <f t="shared" si="8"/>
        <v>0.703125</v>
      </c>
      <c r="BU6" s="20">
        <f t="shared" si="8"/>
        <v>0.88888888888888884</v>
      </c>
      <c r="BV6" s="20">
        <f t="shared" si="13"/>
        <v>0.94166666666666665</v>
      </c>
      <c r="BW6" s="20">
        <f>AVERAGE(BS6:BU6)</f>
        <v>0.84456018518518527</v>
      </c>
      <c r="BX6" s="20">
        <f>MAX(BS6:BU6)-MIN(BS6:BU6)</f>
        <v>0.23854166666666665</v>
      </c>
      <c r="BY6" s="22">
        <f t="shared" si="9"/>
        <v>2.0695970695970697E-3</v>
      </c>
      <c r="BZ6" s="22">
        <f t="shared" si="9"/>
        <v>1.5453296703296703E-3</v>
      </c>
      <c r="CA6" s="22">
        <f t="shared" si="9"/>
        <v>2.2333891680625349E-3</v>
      </c>
      <c r="CB6" s="22">
        <f t="shared" si="14"/>
        <v>2.2333891680625349E-3</v>
      </c>
      <c r="CC6" s="22">
        <f>AVERAGE(BY6:CA6)</f>
        <v>1.949438635996425E-3</v>
      </c>
      <c r="CD6" s="22">
        <f>MAX(BY6:CA6)-MIN(BY6:CA6)</f>
        <v>6.8805949773286467E-4</v>
      </c>
      <c r="CE6" s="25">
        <f>N6/I6*AO6</f>
        <v>14.125</v>
      </c>
      <c r="CF6" s="25">
        <f>N6/J6*AP6</f>
        <v>10.546875</v>
      </c>
      <c r="CG6" s="25">
        <f>N6/K6*AQ6</f>
        <v>13.333333333333332</v>
      </c>
      <c r="CH6" s="25">
        <f>MAX(CE6:CG6)</f>
        <v>14.125</v>
      </c>
      <c r="CI6" s="25">
        <f>AVERAGE(CE6:CG6)</f>
        <v>12.668402777777777</v>
      </c>
      <c r="CJ6" s="20">
        <f>MAX(CE6:CG6)-MIN(CE6:CG6)</f>
        <v>3.578125</v>
      </c>
      <c r="CK6" s="26">
        <f t="shared" si="10"/>
        <v>2.8145759254959879E-2</v>
      </c>
      <c r="CL6" s="26">
        <f t="shared" si="10"/>
        <v>2.1015915372895926E-2</v>
      </c>
      <c r="CM6" s="26">
        <f t="shared" si="10"/>
        <v>3.0373271575592994E-2</v>
      </c>
      <c r="CN6" s="26">
        <f t="shared" si="15"/>
        <v>3.0373271575592994E-2</v>
      </c>
      <c r="CO6" s="26">
        <f>AVERAGE(CK6:CM6)</f>
        <v>2.6511648734482932E-2</v>
      </c>
      <c r="CP6" s="18">
        <f>M6-120+N6</f>
        <v>22.666666666666671</v>
      </c>
      <c r="CQ6" s="18">
        <f>M6+N6+AG6+AS6</f>
        <v>731.22868643274035</v>
      </c>
      <c r="CR6" s="18">
        <f>M6-120+N6+AG6+AS6</f>
        <v>611.22868643274035</v>
      </c>
      <c r="CS6" s="18">
        <f>M6-120+N6+AG6+AH6+AS6</f>
        <v>674.09803305353432</v>
      </c>
      <c r="CT6" s="18">
        <f>M6-120+N6+AS6</f>
        <v>130.33333333333334</v>
      </c>
      <c r="CU6" s="18">
        <f>M6-120+N6+AS6+AT6</f>
        <v>160.33333333333334</v>
      </c>
      <c r="CV6" s="18">
        <f>M6-120+N6+BD6*100</f>
        <v>47.588712794742946</v>
      </c>
      <c r="CW6" s="18">
        <f>M6-120+N6+AT6+BD6</f>
        <v>52.915887127947435</v>
      </c>
      <c r="CX6" s="18">
        <f>M6-120+N6+AT6+(100*BD6)</f>
        <v>77.588712794742946</v>
      </c>
      <c r="CY6" s="18">
        <f>M6-120+N6+AN6+AT6+BD6*1000</f>
        <v>395.88712794742946</v>
      </c>
      <c r="CZ6" s="25">
        <f>N6+(BL6*100)</f>
        <v>44.141768181281591</v>
      </c>
      <c r="DA6" s="18">
        <f>BQ6+AH6+N6</f>
        <v>81.654192435523029</v>
      </c>
      <c r="DB6" s="20">
        <f>BQ6-BR6</f>
        <v>2.8544693564518178</v>
      </c>
      <c r="DC6" s="18">
        <f>M6+N6+AA6+AM6+AN6+AT6+AS6</f>
        <v>1011</v>
      </c>
      <c r="DD6" s="18">
        <f>M6-120+N6+AG6+AM6+AN6+AT6+AS6</f>
        <v>935.89535309940698</v>
      </c>
      <c r="DE6" s="18">
        <f>N6+O6+AH6+AN6+AO6+AU6+AT6</f>
        <v>792.53601328746072</v>
      </c>
      <c r="DF6" s="18">
        <f>M6-120+N6+AG6+AM6+AN6+AT6+BD6*1000</f>
        <v>1077.4491477135032</v>
      </c>
      <c r="DG6" s="18">
        <f>O6+AA6+AB6</f>
        <v>635.66666666666674</v>
      </c>
      <c r="DH6" s="7">
        <f>L6+AR6</f>
        <v>255</v>
      </c>
      <c r="DI6" s="18">
        <f>O6+AA6+AB6+AR6</f>
        <v>755.66666666666674</v>
      </c>
      <c r="DN6" s="7">
        <v>6</v>
      </c>
      <c r="DO6" s="7">
        <v>201</v>
      </c>
      <c r="DP6" s="7">
        <v>213</v>
      </c>
      <c r="DQ6" s="7">
        <v>210</v>
      </c>
      <c r="DR6" s="7">
        <v>179</v>
      </c>
      <c r="DS6" s="7" t="s">
        <v>148</v>
      </c>
      <c r="DT6" s="7">
        <v>111</v>
      </c>
      <c r="DU6" s="7" t="s">
        <v>142</v>
      </c>
      <c r="DV6" s="7">
        <v>108</v>
      </c>
      <c r="DW6" s="7" t="s">
        <v>148</v>
      </c>
      <c r="DX6" s="7">
        <v>107</v>
      </c>
      <c r="DY6" s="7" t="s">
        <v>143</v>
      </c>
      <c r="DZ6" s="7" t="s">
        <v>143</v>
      </c>
      <c r="EA6" s="7" t="s">
        <v>143</v>
      </c>
      <c r="EB6" s="7" t="s">
        <v>150</v>
      </c>
      <c r="EC6" s="7" t="s">
        <v>150</v>
      </c>
      <c r="ED6" s="18">
        <f>AVERAGE(DT6,DV6,DX6)</f>
        <v>108.66666666666667</v>
      </c>
      <c r="EE6" s="7">
        <v>0</v>
      </c>
      <c r="EF6" s="7" t="s">
        <v>151</v>
      </c>
      <c r="EG6" s="7">
        <v>86</v>
      </c>
      <c r="EH6" s="7">
        <v>0.5</v>
      </c>
      <c r="EI6" s="7">
        <v>0.5</v>
      </c>
      <c r="EJ6" s="7">
        <v>54</v>
      </c>
      <c r="EK6" s="7">
        <f>EI6*EJ6</f>
        <v>27</v>
      </c>
      <c r="EL6" s="7">
        <f>AVERAGE(DT6,DV6,DX6,EG6)</f>
        <v>103</v>
      </c>
      <c r="EM6" s="7">
        <f>IF(EL6&gt;120,1,0)</f>
        <v>0</v>
      </c>
      <c r="EN6" s="7">
        <f>MAX(DT6,DV6,DX6,EG6)</f>
        <v>111</v>
      </c>
      <c r="EO6" s="7">
        <f>IF(EN6&gt;120,1,0)</f>
        <v>0</v>
      </c>
      <c r="EP6" s="7">
        <f>MAX(DT6,DV6,DX6,EG6)-MIN(DT6,DV6,DX6,EG6)</f>
        <v>25</v>
      </c>
      <c r="EQ6" s="7">
        <v>0</v>
      </c>
      <c r="ER6" s="7">
        <f>EI6*EJ6</f>
        <v>27</v>
      </c>
      <c r="ES6" s="7">
        <f>MIN(DT6,DV6,DX6,EG6)</f>
        <v>86</v>
      </c>
      <c r="ET6" s="7">
        <f>IF(ER6&gt;40,1,0)</f>
        <v>0</v>
      </c>
      <c r="EU6" s="40" t="s">
        <v>149</v>
      </c>
      <c r="EV6" s="40" t="s">
        <v>324</v>
      </c>
      <c r="EW6" s="7">
        <v>60</v>
      </c>
      <c r="EX6" s="7">
        <v>105</v>
      </c>
      <c r="EY6" s="7">
        <v>109</v>
      </c>
      <c r="EZ6" s="7">
        <v>88</v>
      </c>
      <c r="FA6" s="7">
        <v>76</v>
      </c>
      <c r="FB6" s="7">
        <v>105</v>
      </c>
      <c r="FC6" s="7">
        <v>50</v>
      </c>
      <c r="FD6" s="7">
        <v>48</v>
      </c>
      <c r="FE6" s="7">
        <v>94</v>
      </c>
      <c r="FF6" s="7">
        <v>96</v>
      </c>
      <c r="FG6" s="7">
        <v>86</v>
      </c>
      <c r="FH6" s="7">
        <v>77</v>
      </c>
      <c r="FI6" s="18">
        <f>AVERAGE(EX6:EY6,FB6:FC6)</f>
        <v>92.25</v>
      </c>
      <c r="FJ6" s="18">
        <f>AVERAGE(EW6:FH6)</f>
        <v>82.833333333333329</v>
      </c>
      <c r="FK6" s="18">
        <f>MAX(EX6:EY6,FB6:FC6)</f>
        <v>109</v>
      </c>
      <c r="FL6" s="18">
        <f>MAX(EW6:FH6)</f>
        <v>109</v>
      </c>
      <c r="FM6" s="7">
        <f>MAX(EX6:EY6,FB6:FC6)-MIN(EX6:EY6,FB6:FC6)</f>
        <v>59</v>
      </c>
      <c r="FN6" s="7">
        <f>MAX(EW6:FH6)-MIN(EW6:FH6)</f>
        <v>61</v>
      </c>
    </row>
    <row r="7" spans="1:170" s="8" customFormat="1" hidden="1">
      <c r="A7" s="76"/>
      <c r="G7" s="71" t="e">
        <f t="shared" si="0"/>
        <v>#DIV/0!</v>
      </c>
      <c r="H7" s="70">
        <f t="shared" si="1"/>
        <v>0</v>
      </c>
      <c r="M7" s="12"/>
      <c r="O7" s="12"/>
      <c r="P7" s="30"/>
      <c r="T7" s="7">
        <f t="shared" si="11"/>
        <v>0</v>
      </c>
      <c r="U7" s="12"/>
      <c r="AA7" s="12"/>
      <c r="AC7" s="12"/>
      <c r="AD7" s="12"/>
      <c r="AE7" s="12"/>
      <c r="AF7" s="12"/>
      <c r="AG7" s="12"/>
      <c r="AH7" s="12"/>
      <c r="AM7" s="12"/>
      <c r="AP7" s="1"/>
      <c r="AS7" s="12"/>
      <c r="AX7" s="12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20">
        <f t="shared" si="12"/>
        <v>0</v>
      </c>
      <c r="BQ7" s="30"/>
      <c r="BR7" s="30"/>
      <c r="BS7" s="30"/>
      <c r="BT7" s="30"/>
      <c r="BU7" s="30"/>
      <c r="BV7" s="20">
        <f t="shared" si="13"/>
        <v>0</v>
      </c>
      <c r="BW7" s="30"/>
      <c r="BX7" s="30"/>
      <c r="BY7" s="31"/>
      <c r="BZ7" s="31"/>
      <c r="CA7" s="31"/>
      <c r="CB7" s="22">
        <f t="shared" si="14"/>
        <v>0</v>
      </c>
      <c r="CC7" s="31"/>
      <c r="CD7" s="31"/>
      <c r="CE7" s="33"/>
      <c r="CF7" s="33"/>
      <c r="CG7" s="33"/>
      <c r="CH7" s="33"/>
      <c r="CI7" s="33"/>
      <c r="CJ7" s="30"/>
      <c r="CK7" s="34"/>
      <c r="CL7" s="34"/>
      <c r="CM7" s="34"/>
      <c r="CN7" s="26">
        <f t="shared" si="15"/>
        <v>0</v>
      </c>
      <c r="CO7" s="34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33"/>
      <c r="DA7" s="12"/>
      <c r="DB7" s="30"/>
      <c r="DC7" s="12"/>
      <c r="DD7" s="12"/>
      <c r="DE7" s="12"/>
      <c r="DF7" s="12"/>
      <c r="DG7" s="12"/>
      <c r="DI7" s="12"/>
      <c r="ED7" s="12"/>
      <c r="EU7" s="28"/>
      <c r="EV7" s="28"/>
      <c r="FI7" s="12"/>
      <c r="FJ7" s="12"/>
      <c r="FK7" s="12"/>
      <c r="FL7" s="12"/>
    </row>
    <row r="8" spans="1:170" s="8" customFormat="1" hidden="1">
      <c r="A8" s="76"/>
      <c r="G8" s="71" t="e">
        <f t="shared" si="0"/>
        <v>#DIV/0!</v>
      </c>
      <c r="H8" s="70">
        <f t="shared" si="1"/>
        <v>0</v>
      </c>
      <c r="M8" s="12"/>
      <c r="O8" s="12"/>
      <c r="P8" s="30"/>
      <c r="T8" s="7">
        <f t="shared" si="11"/>
        <v>0</v>
      </c>
      <c r="U8" s="12"/>
      <c r="AA8" s="12"/>
      <c r="AC8" s="12"/>
      <c r="AD8" s="12"/>
      <c r="AE8" s="12"/>
      <c r="AF8" s="12"/>
      <c r="AG8" s="12"/>
      <c r="AH8" s="12"/>
      <c r="AM8" s="12"/>
      <c r="AP8" s="1"/>
      <c r="AS8" s="12"/>
      <c r="AX8" s="12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20">
        <f t="shared" si="12"/>
        <v>0</v>
      </c>
      <c r="BQ8" s="30"/>
      <c r="BR8" s="30"/>
      <c r="BS8" s="30"/>
      <c r="BT8" s="30"/>
      <c r="BU8" s="30"/>
      <c r="BV8" s="20">
        <f t="shared" si="13"/>
        <v>0</v>
      </c>
      <c r="BW8" s="30"/>
      <c r="BX8" s="30"/>
      <c r="BY8" s="31"/>
      <c r="BZ8" s="31"/>
      <c r="CA8" s="31"/>
      <c r="CB8" s="22">
        <f t="shared" si="14"/>
        <v>0</v>
      </c>
      <c r="CC8" s="31"/>
      <c r="CD8" s="31"/>
      <c r="CE8" s="33"/>
      <c r="CF8" s="33"/>
      <c r="CG8" s="33"/>
      <c r="CH8" s="33"/>
      <c r="CI8" s="33"/>
      <c r="CJ8" s="30"/>
      <c r="CK8" s="34"/>
      <c r="CL8" s="34"/>
      <c r="CM8" s="34"/>
      <c r="CN8" s="26">
        <f t="shared" si="15"/>
        <v>0</v>
      </c>
      <c r="CO8" s="34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33"/>
      <c r="DA8" s="12"/>
      <c r="DB8" s="30"/>
      <c r="DC8" s="12"/>
      <c r="DD8" s="12"/>
      <c r="DE8" s="12"/>
      <c r="DF8" s="12"/>
      <c r="DG8" s="12"/>
      <c r="DI8" s="12"/>
      <c r="ED8" s="12"/>
      <c r="EU8" s="28"/>
      <c r="EV8" s="28"/>
      <c r="FI8" s="12"/>
      <c r="FJ8" s="12"/>
      <c r="FK8" s="12"/>
      <c r="FL8" s="12"/>
    </row>
    <row r="9" spans="1:170" s="8" customFormat="1" hidden="1">
      <c r="A9" s="76"/>
      <c r="G9" s="71" t="e">
        <f t="shared" si="0"/>
        <v>#DIV/0!</v>
      </c>
      <c r="H9" s="70">
        <f t="shared" si="1"/>
        <v>0</v>
      </c>
      <c r="M9" s="12"/>
      <c r="O9" s="12"/>
      <c r="P9" s="30"/>
      <c r="T9" s="7">
        <f t="shared" si="11"/>
        <v>0</v>
      </c>
      <c r="U9" s="12"/>
      <c r="AA9" s="12"/>
      <c r="AC9" s="12"/>
      <c r="AD9" s="12"/>
      <c r="AE9" s="12"/>
      <c r="AF9" s="12"/>
      <c r="AG9" s="12"/>
      <c r="AH9" s="12"/>
      <c r="AM9" s="12"/>
      <c r="AP9" s="1"/>
      <c r="AS9" s="12"/>
      <c r="AX9" s="12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20">
        <f t="shared" si="12"/>
        <v>0</v>
      </c>
      <c r="BQ9" s="30"/>
      <c r="BR9" s="30"/>
      <c r="BS9" s="30"/>
      <c r="BT9" s="30"/>
      <c r="BU9" s="30"/>
      <c r="BV9" s="20">
        <f t="shared" si="13"/>
        <v>0</v>
      </c>
      <c r="BW9" s="30"/>
      <c r="BX9" s="30"/>
      <c r="BY9" s="31"/>
      <c r="BZ9" s="31"/>
      <c r="CA9" s="31"/>
      <c r="CB9" s="22">
        <f t="shared" si="14"/>
        <v>0</v>
      </c>
      <c r="CC9" s="31"/>
      <c r="CD9" s="31"/>
      <c r="CE9" s="33"/>
      <c r="CF9" s="33"/>
      <c r="CG9" s="33"/>
      <c r="CH9" s="33"/>
      <c r="CI9" s="33"/>
      <c r="CJ9" s="30"/>
      <c r="CK9" s="34"/>
      <c r="CL9" s="34"/>
      <c r="CM9" s="34"/>
      <c r="CN9" s="26">
        <f t="shared" si="15"/>
        <v>0</v>
      </c>
      <c r="CO9" s="34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33"/>
      <c r="DA9" s="12"/>
      <c r="DB9" s="30"/>
      <c r="DC9" s="12"/>
      <c r="DD9" s="12"/>
      <c r="DE9" s="12"/>
      <c r="DF9" s="12"/>
      <c r="DG9" s="12"/>
      <c r="DI9" s="12"/>
      <c r="ED9" s="12"/>
      <c r="EU9" s="28"/>
      <c r="EV9" s="28"/>
      <c r="FI9" s="12"/>
      <c r="FJ9" s="12"/>
      <c r="FK9" s="12"/>
      <c r="FL9" s="12"/>
    </row>
    <row r="10" spans="1:170" s="7" customFormat="1">
      <c r="A10" s="75">
        <v>17</v>
      </c>
      <c r="B10" s="7">
        <v>822</v>
      </c>
      <c r="C10" s="7">
        <v>73</v>
      </c>
      <c r="D10" s="7">
        <v>0.1</v>
      </c>
      <c r="E10" s="7">
        <v>0.1</v>
      </c>
      <c r="F10" s="7">
        <v>0.2</v>
      </c>
      <c r="G10" s="18">
        <f t="shared" si="0"/>
        <v>0.13333333333333333</v>
      </c>
      <c r="H10" s="7">
        <f t="shared" si="1"/>
        <v>0.1</v>
      </c>
      <c r="I10" s="7">
        <v>136</v>
      </c>
      <c r="J10" s="7">
        <v>164</v>
      </c>
      <c r="K10" s="7">
        <v>130</v>
      </c>
      <c r="L10" s="7">
        <f>MAX(I10:K10)</f>
        <v>164</v>
      </c>
      <c r="M10" s="18">
        <f>(I10+J10+K10)/3</f>
        <v>143.33333333333334</v>
      </c>
      <c r="N10" s="7">
        <f>MAX(I10:K10)-MIN(I10:K10)</f>
        <v>34</v>
      </c>
      <c r="O10" s="18">
        <f>SUM(M10:N10)</f>
        <v>177.33333333333334</v>
      </c>
      <c r="P10" s="20">
        <f>N10/M10</f>
        <v>0.23720930232558138</v>
      </c>
      <c r="Q10" s="7">
        <f t="shared" ref="Q10:S11" si="16">I10+AI10</f>
        <v>317</v>
      </c>
      <c r="R10" s="7">
        <f t="shared" si="16"/>
        <v>345</v>
      </c>
      <c r="S10" s="7">
        <f t="shared" si="16"/>
        <v>288</v>
      </c>
      <c r="T10" s="7">
        <f t="shared" si="11"/>
        <v>345</v>
      </c>
      <c r="U10" s="18">
        <f>(Q10+R10+S10)/3</f>
        <v>316.66666666666669</v>
      </c>
      <c r="V10" s="7">
        <f>MAX(Q10:S10)-MIN(Q10:S10)</f>
        <v>57</v>
      </c>
      <c r="W10" s="7">
        <f t="shared" ref="W10:Y11" si="17">Q10+AO10</f>
        <v>403</v>
      </c>
      <c r="X10" s="7">
        <f t="shared" si="17"/>
        <v>447</v>
      </c>
      <c r="Y10" s="7">
        <f t="shared" si="17"/>
        <v>402</v>
      </c>
      <c r="Z10" s="7">
        <f>MAX(W10:Y10)</f>
        <v>447</v>
      </c>
      <c r="AA10" s="18">
        <f>(Y10+X10+W10)/3</f>
        <v>417.33333333333331</v>
      </c>
      <c r="AB10" s="7">
        <f>MAX(W10:Y10)-MIN(W10:Y10)</f>
        <v>45</v>
      </c>
      <c r="AC10" s="18">
        <f>W10/SQRT(B10/1000)</f>
        <v>444.49731031894737</v>
      </c>
      <c r="AD10" s="18">
        <f>X10/SQRT(B10/1000)</f>
        <v>493.02803402622698</v>
      </c>
      <c r="AE10" s="18">
        <f>Y10/SQRT(B10/1000)</f>
        <v>443.39433932560007</v>
      </c>
      <c r="AF10" s="18">
        <f>MAX(AC10:AE10)</f>
        <v>493.02803402622698</v>
      </c>
      <c r="AG10" s="18">
        <f>AVERAGE(AC10:AE10)</f>
        <v>460.30656122359142</v>
      </c>
      <c r="AH10" s="18">
        <f>MAX(AC10:AE10)-MIN(AC10:AE10)</f>
        <v>49.633694700626904</v>
      </c>
      <c r="AI10" s="7">
        <v>181</v>
      </c>
      <c r="AJ10" s="7">
        <v>181</v>
      </c>
      <c r="AK10" s="7">
        <v>158</v>
      </c>
      <c r="AL10" s="7">
        <f>MAX(AI10:AK10)</f>
        <v>181</v>
      </c>
      <c r="AM10" s="18">
        <f>(AI10+AJ10+AK10)/3</f>
        <v>173.33333333333334</v>
      </c>
      <c r="AN10" s="7">
        <f>MAX(AI10:AK10)-MIN(AI10:AK10)</f>
        <v>23</v>
      </c>
      <c r="AO10" s="7">
        <v>86</v>
      </c>
      <c r="AP10" s="29">
        <v>102</v>
      </c>
      <c r="AQ10" s="7">
        <v>114</v>
      </c>
      <c r="AR10" s="7">
        <f>MAX(AO10:AQ10)</f>
        <v>114</v>
      </c>
      <c r="AS10" s="18">
        <f>(AO10+AP10+AQ10)/3</f>
        <v>100.66666666666667</v>
      </c>
      <c r="AT10" s="7">
        <f>MAX(AO10:AQ10)-MIN(AO10:AQ10)</f>
        <v>28</v>
      </c>
      <c r="AU10" s="7">
        <f>AI10+AO10</f>
        <v>267</v>
      </c>
      <c r="AV10" s="7">
        <f>AP10+AJ10</f>
        <v>283</v>
      </c>
      <c r="AW10" s="7">
        <f>AQ10+AK10</f>
        <v>272</v>
      </c>
      <c r="AX10" s="18">
        <f>(AU10+AV10+AW10)/3</f>
        <v>274</v>
      </c>
      <c r="AY10" s="7">
        <f>MAX(AU10:AW10)-MIN(AU10:AW10)</f>
        <v>16</v>
      </c>
      <c r="AZ10" s="20">
        <f t="shared" ref="AZ10:BB11" si="18">AO10/W10</f>
        <v>0.21339950372208435</v>
      </c>
      <c r="BA10" s="20">
        <f t="shared" si="18"/>
        <v>0.22818791946308725</v>
      </c>
      <c r="BB10" s="20">
        <f t="shared" si="18"/>
        <v>0.28358208955223879</v>
      </c>
      <c r="BC10" s="20">
        <f>MAX(AZ10:BB10)</f>
        <v>0.28358208955223879</v>
      </c>
      <c r="BD10" s="20">
        <f>AVERAGE(AZ10:BB10)</f>
        <v>0.24172317091247017</v>
      </c>
      <c r="BE10" s="20">
        <f>MAX(AZ10:BB10)-MIN(AZ10:BB10)</f>
        <v>7.0182585830154437E-2</v>
      </c>
      <c r="BF10" s="20">
        <f t="shared" ref="BF10:BH11" si="19">W10/I10</f>
        <v>2.9632352941176472</v>
      </c>
      <c r="BG10" s="20">
        <f t="shared" si="19"/>
        <v>2.725609756097561</v>
      </c>
      <c r="BH10" s="20">
        <f t="shared" si="19"/>
        <v>3.0923076923076924</v>
      </c>
      <c r="BI10" s="20">
        <f>MAX(BF10:BH10)</f>
        <v>3.0923076923076924</v>
      </c>
      <c r="BJ10" s="20">
        <f>AVERAGE(BF10:BH10)</f>
        <v>2.9270509141743002</v>
      </c>
      <c r="BK10" s="20">
        <f>MAX(BF10:BH10)-MIN(BF10:BH10)</f>
        <v>0.36669793621013147</v>
      </c>
      <c r="BL10" s="20">
        <f>1/BJ10</f>
        <v>0.34164079454767282</v>
      </c>
      <c r="BM10" s="20">
        <f t="shared" ref="BM10:BO11" si="20">AC10/I10</f>
        <v>3.2683625758746131</v>
      </c>
      <c r="BN10" s="20">
        <f t="shared" si="20"/>
        <v>3.0062685001599205</v>
      </c>
      <c r="BO10" s="20">
        <f t="shared" si="20"/>
        <v>3.4107256871200007</v>
      </c>
      <c r="BP10" s="20">
        <f t="shared" si="12"/>
        <v>3.4107256871200007</v>
      </c>
      <c r="BQ10" s="20">
        <f>AVERAGE(BM10:BO10)</f>
        <v>3.2284522543848446</v>
      </c>
      <c r="BR10" s="20">
        <f>MAX(BM10:BO10)-MIN(BM10:BO10)</f>
        <v>0.40445718696008015</v>
      </c>
      <c r="BS10" s="20">
        <f t="shared" ref="BS10:BU11" si="21">AO10/I10</f>
        <v>0.63235294117647056</v>
      </c>
      <c r="BT10" s="20">
        <f t="shared" si="21"/>
        <v>0.62195121951219512</v>
      </c>
      <c r="BU10" s="20">
        <f t="shared" si="21"/>
        <v>0.87692307692307692</v>
      </c>
      <c r="BV10" s="20">
        <f t="shared" si="13"/>
        <v>0.87692307692307692</v>
      </c>
      <c r="BW10" s="20">
        <f>AVERAGE(BS10:BU10)</f>
        <v>0.71040907920391427</v>
      </c>
      <c r="BX10" s="20">
        <f>MAX(BS10:BU10)-MIN(BS10:BU10)</f>
        <v>0.2549718574108818</v>
      </c>
      <c r="BY10" s="22">
        <f t="shared" ref="BY10:CA11" si="22">BS10/W10</f>
        <v>1.5691139979565026E-3</v>
      </c>
      <c r="BZ10" s="22">
        <f t="shared" si="22"/>
        <v>1.3913897528237027E-3</v>
      </c>
      <c r="CA10" s="22">
        <f t="shared" si="22"/>
        <v>2.1814006888633752E-3</v>
      </c>
      <c r="CB10" s="22">
        <f t="shared" si="14"/>
        <v>2.1814006888633752E-3</v>
      </c>
      <c r="CC10" s="22">
        <f>AVERAGE(BY10:CA10)</f>
        <v>1.7139681465478602E-3</v>
      </c>
      <c r="CD10" s="22">
        <f>MAX(BY10:CA10)-MIN(BY10:CA10)</f>
        <v>7.9001093603967248E-4</v>
      </c>
      <c r="CE10" s="25">
        <f>N10/I10*AO10</f>
        <v>21.5</v>
      </c>
      <c r="CF10" s="25">
        <f>N10/J10*AP10</f>
        <v>21.146341463414632</v>
      </c>
      <c r="CG10" s="25">
        <f>N10/K10*AQ10</f>
        <v>29.815384615384616</v>
      </c>
      <c r="CH10" s="25">
        <f>MAX(CE10:CG10)</f>
        <v>29.815384615384616</v>
      </c>
      <c r="CI10" s="25">
        <f>AVERAGE(CE10:CG10)</f>
        <v>24.153908692933083</v>
      </c>
      <c r="CJ10" s="20">
        <f>MAX(CE10:CG10)-MIN(CE10:CG10)</f>
        <v>8.6690431519699835</v>
      </c>
      <c r="CK10" s="26">
        <f t="shared" ref="CK10:CM11" si="23">CE10/AC10</f>
        <v>4.8369246564332988E-2</v>
      </c>
      <c r="CL10" s="26">
        <f t="shared" si="23"/>
        <v>4.2890748606578703E-2</v>
      </c>
      <c r="CM10" s="26">
        <f t="shared" si="23"/>
        <v>6.7243494043549637E-2</v>
      </c>
      <c r="CN10" s="26">
        <f t="shared" si="15"/>
        <v>6.7243494043549637E-2</v>
      </c>
      <c r="CO10" s="26">
        <f>AVERAGE(CK10:CM10)</f>
        <v>5.2834496404820443E-2</v>
      </c>
      <c r="CP10" s="18">
        <f>M10-120+N10</f>
        <v>57.333333333333343</v>
      </c>
      <c r="CQ10" s="18">
        <f>M10+N10+AG10+AS10</f>
        <v>738.30656122359142</v>
      </c>
      <c r="CR10" s="18">
        <f>M10-120+N10+AG10+AS10</f>
        <v>618.30656122359142</v>
      </c>
      <c r="CS10" s="18">
        <f>M10-120+N10+AG10+AH10+AS10</f>
        <v>667.94025592421838</v>
      </c>
      <c r="CT10" s="18">
        <f>M10-120+N10+AS10</f>
        <v>158</v>
      </c>
      <c r="CU10" s="18">
        <f>M10-120+N10+AS10+AT10</f>
        <v>186</v>
      </c>
      <c r="CV10" s="18">
        <f>M10-120+N10+BD10*100</f>
        <v>81.505650424580352</v>
      </c>
      <c r="CW10" s="18">
        <f>M10-120+N10+AT10+BD10</f>
        <v>85.575056504245808</v>
      </c>
      <c r="CX10" s="18">
        <f>M10-120+N10+AT10+(100*BD10)</f>
        <v>109.50565042458035</v>
      </c>
      <c r="CY10" s="18">
        <f>M10-120+N10+AN10+AT10+BD10*1000</f>
        <v>350.05650424580352</v>
      </c>
      <c r="CZ10" s="25">
        <f>N10+(BL10*100)</f>
        <v>68.16407945476729</v>
      </c>
      <c r="DA10" s="18">
        <f>BQ10+AH10+N10</f>
        <v>86.862146955011752</v>
      </c>
      <c r="DB10" s="20">
        <f>BQ10-BR10</f>
        <v>2.8239950674247645</v>
      </c>
      <c r="DC10" s="18">
        <f>M10+N10+AA10+AM10+AN10+AT10+AS10</f>
        <v>919.66666666666663</v>
      </c>
      <c r="DD10" s="18">
        <f>M10-120+N10+AG10+AM10+AN10+AT10+AS10</f>
        <v>842.63989455692479</v>
      </c>
      <c r="DE10" s="18">
        <f>N10+O10+AH10+AN10+AO10+AU10+AT10</f>
        <v>664.96702803396022</v>
      </c>
      <c r="DF10" s="18">
        <f>M10-120+N10+AG10+AM10+AN10+AT10+BD10*1000</f>
        <v>983.69639880272837</v>
      </c>
      <c r="DG10" s="18">
        <f>O10+AA10+AB10</f>
        <v>639.66666666666663</v>
      </c>
      <c r="DH10" s="7">
        <f>L10+AR10</f>
        <v>278</v>
      </c>
      <c r="DI10" s="18">
        <f>O10+AA10+AB10+AR10</f>
        <v>753.66666666666663</v>
      </c>
      <c r="DN10" s="7">
        <v>17</v>
      </c>
      <c r="DO10" s="7">
        <v>214</v>
      </c>
      <c r="DP10" s="7">
        <v>217</v>
      </c>
      <c r="DQ10" s="7">
        <v>212</v>
      </c>
      <c r="DR10" s="7">
        <v>167</v>
      </c>
      <c r="DS10" s="7" t="s">
        <v>141</v>
      </c>
      <c r="DT10" s="7">
        <v>122</v>
      </c>
      <c r="DU10" s="7" t="s">
        <v>141</v>
      </c>
      <c r="DV10" s="7">
        <v>121</v>
      </c>
      <c r="DW10" s="7" t="s">
        <v>142</v>
      </c>
      <c r="DX10" s="7">
        <v>121</v>
      </c>
      <c r="DY10" s="7" t="s">
        <v>152</v>
      </c>
      <c r="DZ10" s="7" t="s">
        <v>143</v>
      </c>
      <c r="EA10" s="7" t="s">
        <v>143</v>
      </c>
      <c r="EB10" s="7" t="s">
        <v>143</v>
      </c>
      <c r="EC10" s="7" t="s">
        <v>143</v>
      </c>
      <c r="ED10" s="18">
        <f>AVERAGE(DT10,DV10,DX10)</f>
        <v>121.33333333333333</v>
      </c>
      <c r="EE10" s="7">
        <v>1</v>
      </c>
      <c r="EF10" s="7" t="s">
        <v>144</v>
      </c>
      <c r="EG10" s="7">
        <v>79</v>
      </c>
      <c r="EH10" s="7">
        <v>0</v>
      </c>
      <c r="EI10" s="7">
        <v>0.5</v>
      </c>
      <c r="EJ10" s="7">
        <v>79</v>
      </c>
      <c r="EK10" s="7">
        <f>EI10*EJ10</f>
        <v>39.5</v>
      </c>
      <c r="EL10" s="7">
        <f>AVERAGE(DT10,DV10,DX10,EG10)</f>
        <v>110.75</v>
      </c>
      <c r="EM10" s="7">
        <f>IF(EL10&gt;120,1,0)</f>
        <v>0</v>
      </c>
      <c r="EN10" s="7">
        <f>MAX(DT10,DV10,DX10,EG10)</f>
        <v>122</v>
      </c>
      <c r="EO10" s="7">
        <f>IF(EN10&gt;120,1,0)</f>
        <v>1</v>
      </c>
      <c r="EP10" s="7">
        <f>MAX(DT10,DV10,DX10,EG10)-MIN(DT10,DV10,DX10,EG10)</f>
        <v>43</v>
      </c>
      <c r="EQ10" s="7">
        <v>0</v>
      </c>
      <c r="ER10" s="7">
        <f>EI10*EJ10</f>
        <v>39.5</v>
      </c>
      <c r="ES10" s="7">
        <f>MIN(DT10,DV10,DX10,EG10)</f>
        <v>79</v>
      </c>
      <c r="ET10" s="7">
        <f>IF(ER10&gt;40,1,0)</f>
        <v>0</v>
      </c>
      <c r="EU10" s="40">
        <v>39365</v>
      </c>
      <c r="EV10" s="40" t="s">
        <v>325</v>
      </c>
      <c r="EW10" s="7">
        <v>44</v>
      </c>
      <c r="EX10" s="7">
        <v>106</v>
      </c>
      <c r="EY10" s="7">
        <v>92</v>
      </c>
      <c r="EZ10" s="7">
        <v>98</v>
      </c>
      <c r="FA10" s="7">
        <v>94</v>
      </c>
      <c r="FB10" s="7">
        <v>102</v>
      </c>
      <c r="FC10" s="7">
        <v>60</v>
      </c>
      <c r="FD10" s="7">
        <v>60</v>
      </c>
      <c r="FE10" s="7">
        <v>84</v>
      </c>
      <c r="FF10" s="7">
        <v>93</v>
      </c>
      <c r="FG10" s="7">
        <v>72</v>
      </c>
      <c r="FH10" s="7">
        <v>80</v>
      </c>
      <c r="FI10" s="18">
        <f>AVERAGE(EX10:EY10,FB10:FC10)</f>
        <v>90</v>
      </c>
      <c r="FJ10" s="18">
        <f>AVERAGE(EW10:FH10)</f>
        <v>82.083333333333329</v>
      </c>
      <c r="FK10" s="18">
        <f>MAX(EX10:EY10,FB10:FC10)</f>
        <v>106</v>
      </c>
      <c r="FL10" s="18">
        <f>MAX(EW10:FH10)</f>
        <v>106</v>
      </c>
      <c r="FM10" s="7">
        <f>MAX(EX10:EY10,FB10:FC10)-MIN(EX10:EY10,FB10:FC10)</f>
        <v>46</v>
      </c>
      <c r="FN10" s="7">
        <f>MAX(EW10:FH10)-MIN(EW10:FH10)</f>
        <v>62</v>
      </c>
    </row>
    <row r="11" spans="1:170" s="7" customFormat="1">
      <c r="A11" s="75">
        <v>8</v>
      </c>
      <c r="B11" s="7">
        <v>845</v>
      </c>
      <c r="C11" s="7">
        <v>71</v>
      </c>
      <c r="D11" s="7">
        <v>0.2</v>
      </c>
      <c r="E11" s="7">
        <v>0.6</v>
      </c>
      <c r="F11" s="7">
        <v>0.1</v>
      </c>
      <c r="G11" s="18">
        <f t="shared" si="0"/>
        <v>0.3</v>
      </c>
      <c r="H11" s="7">
        <f t="shared" si="1"/>
        <v>0.5</v>
      </c>
      <c r="I11" s="7">
        <v>113</v>
      </c>
      <c r="J11" s="7">
        <v>143</v>
      </c>
      <c r="K11" s="7">
        <v>133</v>
      </c>
      <c r="L11" s="7">
        <f>MAX(I11:K11)</f>
        <v>143</v>
      </c>
      <c r="M11" s="18">
        <f>(I11+J11+K11)/3</f>
        <v>129.66666666666666</v>
      </c>
      <c r="N11" s="7">
        <f>MAX(I11:K11)-MIN(I11:K11)</f>
        <v>30</v>
      </c>
      <c r="O11" s="18">
        <f>SUM(M11:N11)</f>
        <v>159.66666666666666</v>
      </c>
      <c r="P11" s="20">
        <f>N11/M11</f>
        <v>0.23136246786632392</v>
      </c>
      <c r="Q11" s="7">
        <f t="shared" si="16"/>
        <v>323</v>
      </c>
      <c r="R11" s="7">
        <f t="shared" si="16"/>
        <v>346</v>
      </c>
      <c r="S11" s="7">
        <f t="shared" si="16"/>
        <v>299</v>
      </c>
      <c r="T11" s="7">
        <f t="shared" si="11"/>
        <v>346</v>
      </c>
      <c r="U11" s="18">
        <f>(Q11+R11+S11)/3</f>
        <v>322.66666666666669</v>
      </c>
      <c r="V11" s="7">
        <f>MAX(Q11:S11)-MIN(Q11:S11)</f>
        <v>47</v>
      </c>
      <c r="W11" s="7">
        <f t="shared" si="17"/>
        <v>415</v>
      </c>
      <c r="X11" s="7">
        <f t="shared" si="17"/>
        <v>459</v>
      </c>
      <c r="Y11" s="7">
        <f t="shared" si="17"/>
        <v>381</v>
      </c>
      <c r="Z11" s="7">
        <f>MAX(W11:Y11)</f>
        <v>459</v>
      </c>
      <c r="AA11" s="18">
        <f>(Y11+X11+W11)/3</f>
        <v>418.33333333333331</v>
      </c>
      <c r="AB11" s="7">
        <f>MAX(W11:Y11)-MIN(W11:Y11)</f>
        <v>78</v>
      </c>
      <c r="AC11" s="18">
        <f>W11/SQRT(B11/1000)</f>
        <v>451.46048337294957</v>
      </c>
      <c r="AD11" s="18">
        <f>X11/SQRT(B11/1000)</f>
        <v>499.32617317634663</v>
      </c>
      <c r="AE11" s="18">
        <f>Y11/SQRT(B11/1000)</f>
        <v>414.47335943396092</v>
      </c>
      <c r="AF11" s="18">
        <f>MAX(AC11:AE11)</f>
        <v>499.32617317634663</v>
      </c>
      <c r="AG11" s="18">
        <f>AVERAGE(AC11:AE11)</f>
        <v>455.08667199441902</v>
      </c>
      <c r="AH11" s="18">
        <f>MAX(AC11:AE11)-MIN(AC11:AE11)</f>
        <v>84.852813742385706</v>
      </c>
      <c r="AI11" s="7">
        <v>210</v>
      </c>
      <c r="AJ11" s="7">
        <v>203</v>
      </c>
      <c r="AK11" s="7">
        <v>166</v>
      </c>
      <c r="AL11" s="7">
        <f>MAX(AI11:AK11)</f>
        <v>210</v>
      </c>
      <c r="AM11" s="18">
        <f>(AI11+AJ11+AK11)/3</f>
        <v>193</v>
      </c>
      <c r="AN11" s="7">
        <f>MAX(AI11:AK11)-MIN(AI11:AK11)</f>
        <v>44</v>
      </c>
      <c r="AO11" s="7">
        <v>92</v>
      </c>
      <c r="AP11" s="29">
        <v>113</v>
      </c>
      <c r="AQ11" s="7">
        <v>82</v>
      </c>
      <c r="AR11" s="7">
        <f>MAX(AO11:AQ11)</f>
        <v>113</v>
      </c>
      <c r="AS11" s="18">
        <f>(AO11+AP11+AQ11)/3</f>
        <v>95.666666666666671</v>
      </c>
      <c r="AT11" s="7">
        <f>MAX(AO11:AQ11)-MIN(AO11:AQ11)</f>
        <v>31</v>
      </c>
      <c r="AU11" s="7">
        <f>AI11+AO11</f>
        <v>302</v>
      </c>
      <c r="AV11" s="7">
        <f>AP11+AJ11</f>
        <v>316</v>
      </c>
      <c r="AW11" s="7">
        <f>AQ11+AK11</f>
        <v>248</v>
      </c>
      <c r="AX11" s="18">
        <f>(AU11+AV11+AW11)/3</f>
        <v>288.66666666666669</v>
      </c>
      <c r="AY11" s="7">
        <f>MAX(AU11:AW11)-MIN(AU11:AW11)</f>
        <v>68</v>
      </c>
      <c r="AZ11" s="20">
        <f t="shared" si="18"/>
        <v>0.22168674698795179</v>
      </c>
      <c r="BA11" s="20">
        <f t="shared" si="18"/>
        <v>0.24618736383442266</v>
      </c>
      <c r="BB11" s="20">
        <f t="shared" si="18"/>
        <v>0.21522309711286089</v>
      </c>
      <c r="BC11" s="20">
        <f>MAX(AZ11:BB11)</f>
        <v>0.24618736383442266</v>
      </c>
      <c r="BD11" s="20">
        <f>AVERAGE(AZ11:BB11)</f>
        <v>0.22769906931174511</v>
      </c>
      <c r="BE11" s="20">
        <f>MAX(AZ11:BB11)-MIN(AZ11:BB11)</f>
        <v>3.0964266721561773E-2</v>
      </c>
      <c r="BF11" s="20">
        <f t="shared" si="19"/>
        <v>3.6725663716814161</v>
      </c>
      <c r="BG11" s="20">
        <f t="shared" si="19"/>
        <v>3.2097902097902096</v>
      </c>
      <c r="BH11" s="20">
        <f t="shared" si="19"/>
        <v>2.8646616541353382</v>
      </c>
      <c r="BI11" s="20">
        <f>MAX(BF11:BH11)</f>
        <v>3.6725663716814161</v>
      </c>
      <c r="BJ11" s="20">
        <f>AVERAGE(BF11:BH11)</f>
        <v>3.2490060785356545</v>
      </c>
      <c r="BK11" s="20">
        <f>MAX(BF11:BH11)-MIN(BF11:BH11)</f>
        <v>0.80790471754607784</v>
      </c>
      <c r="BL11" s="20">
        <f>1/BJ11</f>
        <v>0.30778643555222451</v>
      </c>
      <c r="BM11" s="20">
        <f t="shared" si="20"/>
        <v>3.995225516574775</v>
      </c>
      <c r="BN11" s="20">
        <f t="shared" si="20"/>
        <v>3.4917914208136129</v>
      </c>
      <c r="BO11" s="20">
        <f t="shared" si="20"/>
        <v>3.116341048375646</v>
      </c>
      <c r="BP11" s="20">
        <f t="shared" si="12"/>
        <v>3.995225516574775</v>
      </c>
      <c r="BQ11" s="20">
        <f>AVERAGE(BM11:BO11)</f>
        <v>3.5344526619213448</v>
      </c>
      <c r="BR11" s="20">
        <f>MAX(BM11:BO11)-MIN(BM11:BO11)</f>
        <v>0.87888446819912902</v>
      </c>
      <c r="BS11" s="20">
        <f t="shared" si="21"/>
        <v>0.81415929203539827</v>
      </c>
      <c r="BT11" s="20">
        <f t="shared" si="21"/>
        <v>0.79020979020979021</v>
      </c>
      <c r="BU11" s="20">
        <f t="shared" si="21"/>
        <v>0.61654135338345861</v>
      </c>
      <c r="BV11" s="20">
        <f t="shared" si="13"/>
        <v>0.81415929203539827</v>
      </c>
      <c r="BW11" s="20">
        <f>AVERAGE(BS11:BU11)</f>
        <v>0.74030347854288248</v>
      </c>
      <c r="BX11" s="20">
        <f>MAX(BS11:BU11)-MIN(BS11:BU11)</f>
        <v>0.19761793865193966</v>
      </c>
      <c r="BY11" s="22">
        <f t="shared" si="22"/>
        <v>1.9618296193624056E-3</v>
      </c>
      <c r="BZ11" s="22">
        <f t="shared" si="22"/>
        <v>1.7215899568840745E-3</v>
      </c>
      <c r="CA11" s="22">
        <f t="shared" si="22"/>
        <v>1.6182187752846683E-3</v>
      </c>
      <c r="CB11" s="22">
        <f t="shared" si="14"/>
        <v>1.9618296193624056E-3</v>
      </c>
      <c r="CC11" s="22">
        <f>AVERAGE(BY11:CA11)</f>
        <v>1.7672127838437163E-3</v>
      </c>
      <c r="CD11" s="22">
        <f>MAX(BY11:CA11)-MIN(BY11:CA11)</f>
        <v>3.4361084407773723E-4</v>
      </c>
      <c r="CE11" s="25">
        <f>N11/I11*AO11</f>
        <v>24.424778761061948</v>
      </c>
      <c r="CF11" s="25">
        <f>N11/J11*AP11</f>
        <v>23.706293706293707</v>
      </c>
      <c r="CG11" s="25">
        <f>N11/K11*AQ11</f>
        <v>18.496240601503757</v>
      </c>
      <c r="CH11" s="25">
        <f>MAX(CE11:CG11)</f>
        <v>24.424778761061948</v>
      </c>
      <c r="CI11" s="25">
        <f>AVERAGE(CE11:CG11)</f>
        <v>22.209104356286471</v>
      </c>
      <c r="CJ11" s="20">
        <f>MAX(CE11:CG11)-MIN(CE11:CG11)</f>
        <v>5.9285381595581903</v>
      </c>
      <c r="CK11" s="26">
        <f t="shared" si="23"/>
        <v>5.4101698067967427E-2</v>
      </c>
      <c r="CL11" s="26">
        <f t="shared" si="23"/>
        <v>4.747656938448002E-2</v>
      </c>
      <c r="CM11" s="26">
        <f t="shared" si="23"/>
        <v>4.4625885308439972E-2</v>
      </c>
      <c r="CN11" s="26">
        <f t="shared" si="15"/>
        <v>5.4101698067967427E-2</v>
      </c>
      <c r="CO11" s="26">
        <f>AVERAGE(CK11:CM11)</f>
        <v>4.8734717586962469E-2</v>
      </c>
      <c r="CP11" s="18">
        <f>M11-120+N11</f>
        <v>39.666666666666657</v>
      </c>
      <c r="CQ11" s="18">
        <f>M11+N11+AG11+AS11</f>
        <v>710.42000532775228</v>
      </c>
      <c r="CR11" s="18">
        <f>M11-120+N11+AG11+AS11</f>
        <v>590.42000532775228</v>
      </c>
      <c r="CS11" s="18">
        <f>M11-120+N11+AG11+AH11+AS11</f>
        <v>675.27281907013798</v>
      </c>
      <c r="CT11" s="18">
        <f>M11-120+N11+AS11</f>
        <v>135.33333333333331</v>
      </c>
      <c r="CU11" s="18">
        <f>M11-120+N11+AS11+AT11</f>
        <v>166.33333333333331</v>
      </c>
      <c r="CV11" s="18">
        <f>M11-120+N11+BD11*100</f>
        <v>62.436573597841168</v>
      </c>
      <c r="CW11" s="18">
        <f>M11-120+N11+AT11+BD11</f>
        <v>70.894365735978397</v>
      </c>
      <c r="CX11" s="18">
        <f>M11-120+N11+AT11+(100*BD11)</f>
        <v>93.436573597841175</v>
      </c>
      <c r="CY11" s="18">
        <f>M11-120+N11+AN11+AT11+BD11*1000</f>
        <v>342.36573597841175</v>
      </c>
      <c r="CZ11" s="25">
        <f>N11+(BL11*100)</f>
        <v>60.778643555222452</v>
      </c>
      <c r="DA11" s="18">
        <f>BQ11+AH11+N11</f>
        <v>118.38726640430706</v>
      </c>
      <c r="DB11" s="20">
        <f>BQ11-BR11</f>
        <v>2.6555681937222158</v>
      </c>
      <c r="DC11" s="18">
        <f>M11+N11+AA11+AM11+AN11+AT11+AS11</f>
        <v>941.66666666666663</v>
      </c>
      <c r="DD11" s="18">
        <f>M11-120+N11+AG11+AM11+AN11+AT11+AS11</f>
        <v>858.42000532775228</v>
      </c>
      <c r="DE11" s="18">
        <f>N11+O11+AH11+AN11+AO11+AU11+AT11</f>
        <v>743.51948040905233</v>
      </c>
      <c r="DF11" s="18">
        <f>M11-120+N11+AG11+AM11+AN11+AT11+BD11*1000</f>
        <v>990.45240797283077</v>
      </c>
      <c r="DG11" s="18">
        <f>O11+AA11+AB11</f>
        <v>656</v>
      </c>
      <c r="DH11" s="7">
        <f>L11+AR11</f>
        <v>256</v>
      </c>
      <c r="DI11" s="18">
        <f>O11+AA11+AB11+AR11</f>
        <v>769</v>
      </c>
      <c r="DN11" s="7">
        <v>8</v>
      </c>
      <c r="DO11" s="7">
        <v>208</v>
      </c>
      <c r="DP11" s="7">
        <v>201</v>
      </c>
      <c r="DQ11" s="7">
        <v>194</v>
      </c>
      <c r="DR11" s="7">
        <v>174</v>
      </c>
      <c r="DS11" s="7" t="s">
        <v>142</v>
      </c>
      <c r="DT11" s="7">
        <v>117</v>
      </c>
      <c r="DU11" s="7" t="s">
        <v>148</v>
      </c>
      <c r="DV11" s="7">
        <v>94</v>
      </c>
      <c r="DW11" s="7" t="s">
        <v>148</v>
      </c>
      <c r="DX11" s="7">
        <v>100</v>
      </c>
      <c r="DY11" s="7" t="s">
        <v>152</v>
      </c>
      <c r="DZ11" s="7" t="s">
        <v>143</v>
      </c>
      <c r="EA11" s="7" t="s">
        <v>143</v>
      </c>
      <c r="EB11" s="7" t="s">
        <v>143</v>
      </c>
      <c r="EC11" s="7" t="s">
        <v>143</v>
      </c>
      <c r="ED11" s="18">
        <f>AVERAGE(DT11,DV11,DX11)</f>
        <v>103.66666666666667</v>
      </c>
      <c r="EE11" s="7">
        <v>0</v>
      </c>
      <c r="EF11" s="7" t="s">
        <v>144</v>
      </c>
      <c r="EG11" s="7">
        <v>98</v>
      </c>
      <c r="EH11" s="7">
        <v>0</v>
      </c>
      <c r="EI11" s="7">
        <v>1.5</v>
      </c>
      <c r="EJ11" s="7">
        <v>98</v>
      </c>
      <c r="EK11" s="7">
        <f>EI11*EJ11</f>
        <v>147</v>
      </c>
      <c r="EL11" s="7">
        <f>AVERAGE(DT11,DV11,DX11,EG11)</f>
        <v>102.25</v>
      </c>
      <c r="EM11" s="7">
        <f>IF(EL11&gt;120,1,0)</f>
        <v>0</v>
      </c>
      <c r="EN11" s="7">
        <f>MAX(DT11,DV11,DX11,EG11)</f>
        <v>117</v>
      </c>
      <c r="EO11" s="7">
        <f>IF(EN11&gt;120,1,0)</f>
        <v>0</v>
      </c>
      <c r="EP11" s="7">
        <f>MAX(DT11,DV11,DX11,EG11)-MIN(DT11,DV11,DX11,EG11)</f>
        <v>23</v>
      </c>
      <c r="EQ11" s="7">
        <v>0</v>
      </c>
      <c r="ER11" s="7">
        <f>EI11*EJ11</f>
        <v>147</v>
      </c>
      <c r="ES11" s="7">
        <f>MIN(DT11,DV11,DX11,EG11)</f>
        <v>94</v>
      </c>
      <c r="ET11" s="7">
        <f>IF(ER11&gt;40,1,0)</f>
        <v>1</v>
      </c>
      <c r="EU11" s="40" t="s">
        <v>153</v>
      </c>
      <c r="EV11" s="40" t="s">
        <v>326</v>
      </c>
      <c r="EW11" s="7">
        <v>80</v>
      </c>
      <c r="EX11" s="7">
        <v>100</v>
      </c>
      <c r="EY11" s="7">
        <v>104</v>
      </c>
      <c r="EZ11" s="7">
        <v>92</v>
      </c>
      <c r="FA11" s="7">
        <v>120</v>
      </c>
      <c r="FB11" s="7">
        <v>100</v>
      </c>
      <c r="FC11" s="7">
        <v>76</v>
      </c>
      <c r="FD11" s="7">
        <v>24</v>
      </c>
      <c r="FE11" s="7">
        <v>56</v>
      </c>
      <c r="FF11" s="7">
        <v>52</v>
      </c>
      <c r="FG11" s="7">
        <v>76</v>
      </c>
      <c r="FH11" s="7">
        <v>92</v>
      </c>
      <c r="FI11" s="18">
        <f>AVERAGE(EX11:EY11,FB11:FC11)</f>
        <v>95</v>
      </c>
      <c r="FJ11" s="18">
        <f>AVERAGE(EW11:FH11)</f>
        <v>81</v>
      </c>
      <c r="FK11" s="18">
        <f>MAX(EX11:EY11,FB11:FC11)</f>
        <v>104</v>
      </c>
      <c r="FL11" s="18">
        <f>MAX(EW11:FH11)</f>
        <v>120</v>
      </c>
      <c r="FM11" s="7">
        <f>MAX(EX11:EY11,FB11:FC11)-MIN(EX11:EY11,FB11:FC11)</f>
        <v>28</v>
      </c>
      <c r="FN11" s="7">
        <f>MAX(EW11:FH11)-MIN(EW11:FH11)</f>
        <v>96</v>
      </c>
    </row>
    <row r="12" spans="1:170" s="8" customFormat="1" hidden="1">
      <c r="A12" s="76"/>
      <c r="G12" s="71" t="e">
        <f t="shared" si="0"/>
        <v>#DIV/0!</v>
      </c>
      <c r="H12" s="70">
        <f t="shared" si="1"/>
        <v>0</v>
      </c>
      <c r="M12" s="12"/>
      <c r="O12" s="12"/>
      <c r="P12" s="30"/>
      <c r="T12" s="7">
        <f t="shared" si="11"/>
        <v>0</v>
      </c>
      <c r="U12" s="12"/>
      <c r="AA12" s="12"/>
      <c r="AC12" s="12"/>
      <c r="AD12" s="12"/>
      <c r="AE12" s="12"/>
      <c r="AF12" s="12"/>
      <c r="AG12" s="12"/>
      <c r="AH12" s="12"/>
      <c r="AM12" s="12"/>
      <c r="AP12" s="1"/>
      <c r="AS12" s="12"/>
      <c r="AX12" s="12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20">
        <f t="shared" si="12"/>
        <v>0</v>
      </c>
      <c r="BQ12" s="30"/>
      <c r="BR12" s="30"/>
      <c r="BS12" s="30"/>
      <c r="BT12" s="30"/>
      <c r="BU12" s="30"/>
      <c r="BV12" s="20">
        <f t="shared" si="13"/>
        <v>0</v>
      </c>
      <c r="BW12" s="30"/>
      <c r="BX12" s="30"/>
      <c r="BY12" s="31"/>
      <c r="BZ12" s="31"/>
      <c r="CA12" s="31"/>
      <c r="CB12" s="22">
        <f t="shared" si="14"/>
        <v>0</v>
      </c>
      <c r="CC12" s="31"/>
      <c r="CD12" s="31"/>
      <c r="CE12" s="33"/>
      <c r="CF12" s="33"/>
      <c r="CG12" s="33"/>
      <c r="CH12" s="33"/>
      <c r="CI12" s="33"/>
      <c r="CJ12" s="30"/>
      <c r="CK12" s="34"/>
      <c r="CL12" s="34"/>
      <c r="CM12" s="34"/>
      <c r="CN12" s="26">
        <f t="shared" si="15"/>
        <v>0</v>
      </c>
      <c r="CO12" s="34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33"/>
      <c r="DA12" s="12"/>
      <c r="DB12" s="30"/>
      <c r="DC12" s="12"/>
      <c r="DD12" s="12"/>
      <c r="DE12" s="12"/>
      <c r="DF12" s="12"/>
      <c r="DG12" s="12"/>
      <c r="DI12" s="12"/>
      <c r="ED12" s="12"/>
      <c r="EU12" s="28"/>
      <c r="EV12" s="28"/>
      <c r="FI12" s="12"/>
      <c r="FJ12" s="12"/>
      <c r="FK12" s="12"/>
      <c r="FL12" s="12"/>
    </row>
    <row r="13" spans="1:170" s="8" customFormat="1" hidden="1">
      <c r="A13" s="76"/>
      <c r="G13" s="71" t="e">
        <f t="shared" si="0"/>
        <v>#DIV/0!</v>
      </c>
      <c r="H13" s="70">
        <f t="shared" si="1"/>
        <v>0</v>
      </c>
      <c r="M13" s="12"/>
      <c r="O13" s="12"/>
      <c r="P13" s="30"/>
      <c r="T13" s="7">
        <f t="shared" si="11"/>
        <v>0</v>
      </c>
      <c r="U13" s="12"/>
      <c r="AA13" s="12"/>
      <c r="AC13" s="12"/>
      <c r="AD13" s="12"/>
      <c r="AE13" s="12"/>
      <c r="AF13" s="12"/>
      <c r="AG13" s="12"/>
      <c r="AH13" s="12"/>
      <c r="AM13" s="12"/>
      <c r="AP13" s="1"/>
      <c r="AS13" s="12"/>
      <c r="AX13" s="12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20">
        <f t="shared" si="12"/>
        <v>0</v>
      </c>
      <c r="BQ13" s="30"/>
      <c r="BR13" s="30"/>
      <c r="BS13" s="30"/>
      <c r="BT13" s="30"/>
      <c r="BU13" s="30"/>
      <c r="BV13" s="20">
        <f t="shared" si="13"/>
        <v>0</v>
      </c>
      <c r="BW13" s="30"/>
      <c r="BX13" s="30"/>
      <c r="BY13" s="31"/>
      <c r="BZ13" s="31"/>
      <c r="CA13" s="31"/>
      <c r="CB13" s="22">
        <f t="shared" si="14"/>
        <v>0</v>
      </c>
      <c r="CC13" s="31"/>
      <c r="CD13" s="31"/>
      <c r="CE13" s="33"/>
      <c r="CF13" s="33"/>
      <c r="CG13" s="33"/>
      <c r="CH13" s="33"/>
      <c r="CI13" s="33"/>
      <c r="CJ13" s="30"/>
      <c r="CK13" s="34"/>
      <c r="CL13" s="34"/>
      <c r="CM13" s="34"/>
      <c r="CN13" s="26">
        <f t="shared" si="15"/>
        <v>0</v>
      </c>
      <c r="CO13" s="34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33"/>
      <c r="DA13" s="12"/>
      <c r="DB13" s="30"/>
      <c r="DC13" s="12"/>
      <c r="DD13" s="12"/>
      <c r="DE13" s="12"/>
      <c r="DF13" s="12"/>
      <c r="DG13" s="12"/>
      <c r="DI13" s="12"/>
      <c r="ED13" s="12"/>
      <c r="EU13" s="28"/>
      <c r="EV13" s="28"/>
      <c r="FI13" s="12"/>
      <c r="FJ13" s="12"/>
      <c r="FK13" s="12"/>
      <c r="FL13" s="12"/>
    </row>
    <row r="14" spans="1:170" s="8" customFormat="1" hidden="1">
      <c r="A14" s="76"/>
      <c r="G14" s="71" t="e">
        <f t="shared" si="0"/>
        <v>#DIV/0!</v>
      </c>
      <c r="H14" s="70">
        <f t="shared" si="1"/>
        <v>0</v>
      </c>
      <c r="M14" s="12"/>
      <c r="O14" s="12"/>
      <c r="P14" s="30"/>
      <c r="T14" s="7">
        <f t="shared" si="11"/>
        <v>0</v>
      </c>
      <c r="U14" s="12"/>
      <c r="AA14" s="12"/>
      <c r="AC14" s="12"/>
      <c r="AD14" s="12"/>
      <c r="AE14" s="12"/>
      <c r="AF14" s="12"/>
      <c r="AG14" s="12"/>
      <c r="AH14" s="12"/>
      <c r="AM14" s="12"/>
      <c r="AP14" s="1"/>
      <c r="AS14" s="12"/>
      <c r="AX14" s="12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20">
        <f t="shared" si="12"/>
        <v>0</v>
      </c>
      <c r="BQ14" s="30"/>
      <c r="BR14" s="30"/>
      <c r="BS14" s="30"/>
      <c r="BT14" s="30"/>
      <c r="BU14" s="30"/>
      <c r="BV14" s="20">
        <f t="shared" si="13"/>
        <v>0</v>
      </c>
      <c r="BW14" s="30"/>
      <c r="BX14" s="30"/>
      <c r="BY14" s="31"/>
      <c r="BZ14" s="31"/>
      <c r="CA14" s="31"/>
      <c r="CB14" s="22">
        <f t="shared" si="14"/>
        <v>0</v>
      </c>
      <c r="CC14" s="31"/>
      <c r="CD14" s="31"/>
      <c r="CE14" s="33"/>
      <c r="CF14" s="33"/>
      <c r="CG14" s="33"/>
      <c r="CH14" s="33"/>
      <c r="CI14" s="33"/>
      <c r="CJ14" s="30"/>
      <c r="CK14" s="34"/>
      <c r="CL14" s="34"/>
      <c r="CM14" s="34"/>
      <c r="CN14" s="26">
        <f t="shared" si="15"/>
        <v>0</v>
      </c>
      <c r="CO14" s="34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33"/>
      <c r="DA14" s="12"/>
      <c r="DB14" s="30"/>
      <c r="DC14" s="12"/>
      <c r="DD14" s="12"/>
      <c r="DE14" s="12"/>
      <c r="DF14" s="12"/>
      <c r="DG14" s="12"/>
      <c r="DI14" s="12"/>
      <c r="ED14" s="12"/>
      <c r="EU14" s="28"/>
      <c r="EV14" s="28"/>
      <c r="FI14" s="12"/>
      <c r="FJ14" s="12"/>
      <c r="FK14" s="12"/>
      <c r="FL14" s="12"/>
    </row>
    <row r="15" spans="1:170" s="7" customFormat="1">
      <c r="A15" s="75">
        <v>32</v>
      </c>
      <c r="B15" s="7">
        <v>811</v>
      </c>
      <c r="C15" s="7">
        <v>74</v>
      </c>
      <c r="D15" s="7">
        <v>0.5</v>
      </c>
      <c r="E15" s="7">
        <v>1</v>
      </c>
      <c r="F15" s="7">
        <v>0.6</v>
      </c>
      <c r="G15" s="18">
        <f t="shared" si="0"/>
        <v>0.70000000000000007</v>
      </c>
      <c r="H15" s="7">
        <f t="shared" si="1"/>
        <v>0.5</v>
      </c>
      <c r="I15" s="7">
        <v>220</v>
      </c>
      <c r="J15" s="7">
        <v>265</v>
      </c>
      <c r="K15" s="7">
        <v>175</v>
      </c>
      <c r="L15" s="7">
        <f>MAX(I15:K15)</f>
        <v>265</v>
      </c>
      <c r="M15" s="18">
        <f>(I15+J15+K15)/3</f>
        <v>220</v>
      </c>
      <c r="N15" s="7">
        <f>MAX(I15:K15)-MIN(I15:K15)</f>
        <v>90</v>
      </c>
      <c r="O15" s="18">
        <f>SUM(M15:N15)</f>
        <v>310</v>
      </c>
      <c r="P15" s="20">
        <f>N15/M15</f>
        <v>0.40909090909090912</v>
      </c>
      <c r="Q15" s="7">
        <f t="shared" ref="Q15:S16" si="24">I15+AI15</f>
        <v>351</v>
      </c>
      <c r="R15" s="7">
        <f t="shared" si="24"/>
        <v>390</v>
      </c>
      <c r="S15" s="7">
        <f t="shared" si="24"/>
        <v>345</v>
      </c>
      <c r="T15" s="7">
        <f t="shared" si="11"/>
        <v>390</v>
      </c>
      <c r="U15" s="18">
        <f>(Q15+R15+S15)/3</f>
        <v>362</v>
      </c>
      <c r="V15" s="7">
        <f>MAX(Q15:S15)-MIN(Q15:S15)</f>
        <v>45</v>
      </c>
      <c r="W15" s="7">
        <f t="shared" ref="W15:Y16" si="25">Q15+AO15</f>
        <v>482</v>
      </c>
      <c r="X15" s="7">
        <f t="shared" si="25"/>
        <v>509</v>
      </c>
      <c r="Y15" s="7">
        <f t="shared" si="25"/>
        <v>453</v>
      </c>
      <c r="Z15" s="7">
        <f>MAX(W15:Y15)</f>
        <v>509</v>
      </c>
      <c r="AA15" s="18">
        <f>(Y15+X15+W15)/3</f>
        <v>481.33333333333331</v>
      </c>
      <c r="AB15" s="7">
        <f>MAX(W15:Y15)-MIN(W15:Y15)</f>
        <v>56</v>
      </c>
      <c r="AC15" s="18">
        <f>W15/SQRT(B15/1000)</f>
        <v>535.22527149357973</v>
      </c>
      <c r="AD15" s="18">
        <f>X15/SQRT(B15/1000)</f>
        <v>565.20677010421593</v>
      </c>
      <c r="AE15" s="18">
        <f>Y15/SQRT(B15/1000)</f>
        <v>503.02292113400745</v>
      </c>
      <c r="AF15" s="18">
        <f>MAX(AC15:AE15)</f>
        <v>565.20677010421593</v>
      </c>
      <c r="AG15" s="18">
        <f>AVERAGE(AC15:AE15)</f>
        <v>534.4849875772677</v>
      </c>
      <c r="AH15" s="18">
        <f>MAX(AC15:AE15)-MIN(AC15:AE15)</f>
        <v>62.183848970208487</v>
      </c>
      <c r="AI15" s="7">
        <v>131</v>
      </c>
      <c r="AJ15" s="7">
        <v>125</v>
      </c>
      <c r="AK15" s="7">
        <v>170</v>
      </c>
      <c r="AL15" s="7">
        <f>MAX(AI15:AK15)</f>
        <v>170</v>
      </c>
      <c r="AM15" s="18">
        <f>(AI15+AJ15+AK15)/3</f>
        <v>142</v>
      </c>
      <c r="AN15" s="7">
        <f>MAX(AI15:AK15)-MIN(AI15:AK15)</f>
        <v>45</v>
      </c>
      <c r="AO15" s="7">
        <v>131</v>
      </c>
      <c r="AP15" s="29">
        <v>119</v>
      </c>
      <c r="AQ15" s="7">
        <v>108</v>
      </c>
      <c r="AR15" s="7">
        <f>MAX(AO15:AQ15)</f>
        <v>131</v>
      </c>
      <c r="AS15" s="18">
        <f>(AO15+AP15+AQ15)/3</f>
        <v>119.33333333333333</v>
      </c>
      <c r="AT15" s="7">
        <f>MAX(AO15:AQ15)-MIN(AO15:AQ15)</f>
        <v>23</v>
      </c>
      <c r="AU15" s="7">
        <f>AI15+AO15</f>
        <v>262</v>
      </c>
      <c r="AV15" s="7">
        <f>AP15+AJ15</f>
        <v>244</v>
      </c>
      <c r="AW15" s="7">
        <f>AQ15+AK15</f>
        <v>278</v>
      </c>
      <c r="AX15" s="18">
        <f>(AU15+AV15+AW15)/3</f>
        <v>261.33333333333331</v>
      </c>
      <c r="AY15" s="7">
        <f>MAX(AU15:AW15)-MIN(AU15:AW15)</f>
        <v>34</v>
      </c>
      <c r="AZ15" s="20">
        <f t="shared" ref="AZ15:BB16" si="26">AO15/W15</f>
        <v>0.27178423236514521</v>
      </c>
      <c r="BA15" s="20">
        <f t="shared" si="26"/>
        <v>0.2337917485265226</v>
      </c>
      <c r="BB15" s="20">
        <f t="shared" si="26"/>
        <v>0.23841059602649006</v>
      </c>
      <c r="BC15" s="20">
        <f>MAX(AZ15:BB15)</f>
        <v>0.27178423236514521</v>
      </c>
      <c r="BD15" s="20">
        <f>AVERAGE(AZ15:BB15)</f>
        <v>0.24799552563938596</v>
      </c>
      <c r="BE15" s="20">
        <f>MAX(AZ15:BB15)-MIN(AZ15:BB15)</f>
        <v>3.7992483838622609E-2</v>
      </c>
      <c r="BF15" s="20">
        <f t="shared" ref="BF15:BH16" si="27">W15/I15</f>
        <v>2.1909090909090909</v>
      </c>
      <c r="BG15" s="20">
        <f t="shared" si="27"/>
        <v>1.9207547169811321</v>
      </c>
      <c r="BH15" s="20">
        <f t="shared" si="27"/>
        <v>2.5885714285714285</v>
      </c>
      <c r="BI15" s="20">
        <f>MAX(BF15:BH15)</f>
        <v>2.5885714285714285</v>
      </c>
      <c r="BJ15" s="20">
        <f>AVERAGE(BF15:BH15)</f>
        <v>2.2334117454872171</v>
      </c>
      <c r="BK15" s="20">
        <f>MAX(BF15:BH15)-MIN(BF15:BH15)</f>
        <v>0.66781671159029643</v>
      </c>
      <c r="BL15" s="20">
        <f>1/BJ15</f>
        <v>0.44774547372224494</v>
      </c>
      <c r="BM15" s="20">
        <f t="shared" ref="BM15:BO16" si="28">AC15/I15</f>
        <v>2.432842143152635</v>
      </c>
      <c r="BN15" s="20">
        <f t="shared" si="28"/>
        <v>2.1328557362423242</v>
      </c>
      <c r="BO15" s="20">
        <f t="shared" si="28"/>
        <v>2.8744166921943282</v>
      </c>
      <c r="BP15" s="20">
        <f t="shared" si="12"/>
        <v>2.8744166921943282</v>
      </c>
      <c r="BQ15" s="20">
        <f>AVERAGE(BM15:BO15)</f>
        <v>2.4800381905297626</v>
      </c>
      <c r="BR15" s="20">
        <f>MAX(BM15:BO15)-MIN(BM15:BO15)</f>
        <v>0.741560955952004</v>
      </c>
      <c r="BS15" s="20">
        <f t="shared" ref="BS15:BU16" si="29">AO15/I15</f>
        <v>0.59545454545454546</v>
      </c>
      <c r="BT15" s="20">
        <f t="shared" si="29"/>
        <v>0.44905660377358492</v>
      </c>
      <c r="BU15" s="20">
        <f t="shared" si="29"/>
        <v>0.6171428571428571</v>
      </c>
      <c r="BV15" s="20">
        <f t="shared" si="13"/>
        <v>0.6171428571428571</v>
      </c>
      <c r="BW15" s="20">
        <f>AVERAGE(BS15:BU15)</f>
        <v>0.55388466879032905</v>
      </c>
      <c r="BX15" s="20">
        <f>MAX(BS15:BU15)-MIN(BS15:BU15)</f>
        <v>0.16808625336927219</v>
      </c>
      <c r="BY15" s="22">
        <f t="shared" ref="BY15:CA16" si="30">BS15/W15</f>
        <v>1.2353828743870239E-3</v>
      </c>
      <c r="BZ15" s="22">
        <f t="shared" si="30"/>
        <v>8.822330133076324E-4</v>
      </c>
      <c r="CA15" s="22">
        <f t="shared" si="30"/>
        <v>1.3623462630085147E-3</v>
      </c>
      <c r="CB15" s="22">
        <f t="shared" si="14"/>
        <v>1.3623462630085147E-3</v>
      </c>
      <c r="CC15" s="22">
        <f>AVERAGE(BY15:CA15)</f>
        <v>1.1599873835677237E-3</v>
      </c>
      <c r="CD15" s="22">
        <f>MAX(BY15:CA15)-MIN(BY15:CA15)</f>
        <v>4.8011324970088226E-4</v>
      </c>
      <c r="CE15" s="25">
        <f>N15/I15*AO15</f>
        <v>53.590909090909093</v>
      </c>
      <c r="CF15" s="25">
        <f>N15/J15*AP15</f>
        <v>40.415094339622641</v>
      </c>
      <c r="CG15" s="25">
        <f>N15/K15*AQ15</f>
        <v>55.542857142857137</v>
      </c>
      <c r="CH15" s="25">
        <f>MAX(CE15:CG15)</f>
        <v>55.542857142857137</v>
      </c>
      <c r="CI15" s="25">
        <f>AVERAGE(CE15:CG15)</f>
        <v>49.849620191129624</v>
      </c>
      <c r="CJ15" s="20">
        <f>MAX(CE15:CG15)-MIN(CE15:CG15)</f>
        <v>15.127762803234496</v>
      </c>
      <c r="CK15" s="26">
        <f t="shared" ref="CK15:CM16" si="31">CE15/AC15</f>
        <v>0.10012776291627691</v>
      </c>
      <c r="CL15" s="26">
        <f t="shared" si="31"/>
        <v>7.150497212227426E-2</v>
      </c>
      <c r="CM15" s="26">
        <f t="shared" si="31"/>
        <v>0.11041814360594571</v>
      </c>
      <c r="CN15" s="26">
        <f t="shared" si="15"/>
        <v>0.11041814360594571</v>
      </c>
      <c r="CO15" s="26">
        <f>AVERAGE(CK15:CM15)</f>
        <v>9.4016959548165621E-2</v>
      </c>
      <c r="CP15" s="18">
        <f>M15-120+N15</f>
        <v>190</v>
      </c>
      <c r="CQ15" s="18">
        <f>M15+N15+AG15+AS15</f>
        <v>963.81832091060107</v>
      </c>
      <c r="CR15" s="18">
        <f>M15-120+N15+AG15+AS15</f>
        <v>843.81832091060107</v>
      </c>
      <c r="CS15" s="18">
        <f>M15-120+N15+AG15+AH15+AS15</f>
        <v>906.00216988080956</v>
      </c>
      <c r="CT15" s="18">
        <f>M15-120+N15+AS15</f>
        <v>309.33333333333331</v>
      </c>
      <c r="CU15" s="18">
        <f>M15-120+N15+AS15+AT15</f>
        <v>332.33333333333331</v>
      </c>
      <c r="CV15" s="18">
        <f>M15-120+N15+BD15*100</f>
        <v>214.79955256393859</v>
      </c>
      <c r="CW15" s="18">
        <f>M15-120+N15+AT15+BD15</f>
        <v>213.2479955256394</v>
      </c>
      <c r="CX15" s="18">
        <f>M15-120+N15+AT15+(100*BD15)</f>
        <v>237.79955256393859</v>
      </c>
      <c r="CY15" s="18">
        <f>M15-120+N15+AN15+AT15+BD15*1000</f>
        <v>505.99552563938596</v>
      </c>
      <c r="CZ15" s="25">
        <f>N15+(BL15*100)</f>
        <v>134.7745473722245</v>
      </c>
      <c r="DA15" s="18">
        <f>BQ15+AH15+N15</f>
        <v>154.66388716073826</v>
      </c>
      <c r="DB15" s="20">
        <f>BQ15-BR15</f>
        <v>1.7384772345777586</v>
      </c>
      <c r="DC15" s="18">
        <f>M15+N15+AA15+AM15+AN15+AT15+AS15</f>
        <v>1120.6666666666665</v>
      </c>
      <c r="DD15" s="18">
        <f>M15-120+N15+AG15+AM15+AN15+AT15+AS15</f>
        <v>1053.818320910601</v>
      </c>
      <c r="DE15" s="18">
        <f>N15+O15+AH15+AN15+AO15+AU15+AT15</f>
        <v>923.18384897020849</v>
      </c>
      <c r="DF15" s="18">
        <f>M15-120+N15+AG15+AM15+AN15+AT15+BD15*1000</f>
        <v>1182.4805132166537</v>
      </c>
      <c r="DG15" s="18">
        <f>O15+AA15+AB15</f>
        <v>847.33333333333326</v>
      </c>
      <c r="DH15" s="7">
        <f>L15+AR15</f>
        <v>396</v>
      </c>
      <c r="DI15" s="18">
        <f>O15+AA15+AB15+AR15</f>
        <v>978.33333333333326</v>
      </c>
      <c r="DN15" s="7">
        <v>32</v>
      </c>
      <c r="DO15" s="7">
        <v>185</v>
      </c>
      <c r="DP15" s="7">
        <v>176</v>
      </c>
      <c r="DQ15" s="7">
        <v>165</v>
      </c>
      <c r="DR15" s="7">
        <v>156</v>
      </c>
      <c r="DS15" s="7" t="s">
        <v>142</v>
      </c>
      <c r="DT15" s="7">
        <v>103</v>
      </c>
      <c r="DU15" s="7" t="s">
        <v>142</v>
      </c>
      <c r="DV15" s="7">
        <v>76</v>
      </c>
      <c r="DW15" s="7" t="s">
        <v>142</v>
      </c>
      <c r="DX15" s="7">
        <v>84</v>
      </c>
      <c r="DY15" s="29" t="s">
        <v>143</v>
      </c>
      <c r="DZ15" s="7" t="s">
        <v>143</v>
      </c>
      <c r="EA15" s="7" t="s">
        <v>143</v>
      </c>
      <c r="EB15" s="7" t="s">
        <v>143</v>
      </c>
      <c r="EC15" s="7" t="s">
        <v>143</v>
      </c>
      <c r="ED15" s="18">
        <f>AVERAGE(DT15,DV15,DX15)</f>
        <v>87.666666666666671</v>
      </c>
      <c r="EE15" s="7">
        <v>0</v>
      </c>
      <c r="EF15" s="7" t="s">
        <v>148</v>
      </c>
      <c r="EG15" s="7">
        <v>84</v>
      </c>
      <c r="EH15" s="7">
        <v>0.5</v>
      </c>
      <c r="EI15" s="7">
        <v>0.5</v>
      </c>
      <c r="EJ15" s="29">
        <v>52</v>
      </c>
      <c r="EK15" s="7">
        <f>EI15*EJ15</f>
        <v>26</v>
      </c>
      <c r="EL15" s="7">
        <f>AVERAGE(DT15,DV15,DX15,EG15)</f>
        <v>86.75</v>
      </c>
      <c r="EM15" s="7">
        <f>IF(EL15&gt;120,1,0)</f>
        <v>0</v>
      </c>
      <c r="EN15" s="7">
        <f>MAX(DT15,DV15,DX15,EG15)</f>
        <v>103</v>
      </c>
      <c r="EO15" s="7">
        <f>IF(EN15&gt;120,1,0)</f>
        <v>0</v>
      </c>
      <c r="EP15" s="7">
        <f>MAX(DT15,DV15,DX15,EG15)-MIN(DT15,DV15,DX15,EG15)</f>
        <v>27</v>
      </c>
      <c r="EQ15" s="7">
        <v>0</v>
      </c>
      <c r="ER15" s="7">
        <f>EI15*EJ15</f>
        <v>26</v>
      </c>
      <c r="ES15" s="7">
        <f>MIN(DT15,DV15,DX15,EG15)</f>
        <v>76</v>
      </c>
      <c r="ET15" s="7">
        <f>IF(ER15&gt;40,1,0)</f>
        <v>0</v>
      </c>
      <c r="EU15" s="40" t="s">
        <v>154</v>
      </c>
      <c r="EV15" s="40" t="s">
        <v>327</v>
      </c>
      <c r="EW15" s="7">
        <v>72</v>
      </c>
      <c r="EX15" s="7">
        <v>88</v>
      </c>
      <c r="EY15" s="7">
        <v>76</v>
      </c>
      <c r="EZ15" s="7">
        <v>89</v>
      </c>
      <c r="FA15" s="7">
        <v>60</v>
      </c>
      <c r="FB15" s="7">
        <v>79</v>
      </c>
      <c r="FC15" s="7">
        <v>24</v>
      </c>
      <c r="FD15" s="7">
        <v>40</v>
      </c>
      <c r="FE15" s="7">
        <v>64</v>
      </c>
      <c r="FF15" s="7">
        <v>52</v>
      </c>
      <c r="FG15" s="7">
        <v>84</v>
      </c>
      <c r="FH15" s="7">
        <v>76</v>
      </c>
      <c r="FI15" s="18">
        <f>AVERAGE(EX15:EY15,FB15:FC15)</f>
        <v>66.75</v>
      </c>
      <c r="FJ15" s="18">
        <f>AVERAGE(EW15:FH15)</f>
        <v>67</v>
      </c>
      <c r="FK15" s="18">
        <f>MAX(EX15:EY15,FB15:FC15)</f>
        <v>88</v>
      </c>
      <c r="FL15" s="18">
        <f>MAX(EW15:FH15)</f>
        <v>89</v>
      </c>
      <c r="FM15" s="7">
        <f>MAX(EX15:EY15,FB15:FC15)-MIN(EX15:EY15,FB15:FC15)</f>
        <v>64</v>
      </c>
      <c r="FN15" s="7">
        <f>MAX(EW15:FH15)-MIN(EW15:FH15)</f>
        <v>65</v>
      </c>
    </row>
    <row r="16" spans="1:170" s="7" customFormat="1">
      <c r="A16" s="75">
        <v>5</v>
      </c>
      <c r="B16" s="7">
        <v>732</v>
      </c>
      <c r="C16" s="7">
        <v>82</v>
      </c>
      <c r="D16" s="7">
        <v>0.1</v>
      </c>
      <c r="E16" s="7">
        <v>0.2</v>
      </c>
      <c r="F16" s="7">
        <v>0</v>
      </c>
      <c r="G16" s="18">
        <f t="shared" si="0"/>
        <v>0.10000000000000002</v>
      </c>
      <c r="H16" s="7">
        <f t="shared" si="1"/>
        <v>0.2</v>
      </c>
      <c r="I16" s="7">
        <v>104</v>
      </c>
      <c r="J16" s="7">
        <v>107</v>
      </c>
      <c r="K16" s="7">
        <v>111</v>
      </c>
      <c r="L16" s="7">
        <f>MAX(I16:K16)</f>
        <v>111</v>
      </c>
      <c r="M16" s="18">
        <f>(I16+J16+K16)/3</f>
        <v>107.33333333333333</v>
      </c>
      <c r="N16" s="7">
        <f>MAX(I16:K16)-MIN(I16:K16)</f>
        <v>7</v>
      </c>
      <c r="O16" s="18">
        <f>SUM(M16:N16)</f>
        <v>114.33333333333333</v>
      </c>
      <c r="P16" s="20">
        <f>N16/M16</f>
        <v>6.5217391304347824E-2</v>
      </c>
      <c r="Q16" s="7">
        <f t="shared" si="24"/>
        <v>272</v>
      </c>
      <c r="R16" s="7">
        <f t="shared" si="24"/>
        <v>328</v>
      </c>
      <c r="S16" s="7">
        <f t="shared" si="24"/>
        <v>269</v>
      </c>
      <c r="T16" s="7">
        <f t="shared" si="11"/>
        <v>328</v>
      </c>
      <c r="U16" s="18">
        <f>(Q16+R16+S16)/3</f>
        <v>289.66666666666669</v>
      </c>
      <c r="V16" s="7">
        <f>MAX(Q16:S16)-MIN(Q16:S16)</f>
        <v>59</v>
      </c>
      <c r="W16" s="7">
        <f t="shared" si="25"/>
        <v>356</v>
      </c>
      <c r="X16" s="7">
        <f t="shared" si="25"/>
        <v>469</v>
      </c>
      <c r="Y16" s="7">
        <f t="shared" si="25"/>
        <v>353</v>
      </c>
      <c r="Z16" s="7">
        <f>MAX(W16:Y16)</f>
        <v>469</v>
      </c>
      <c r="AA16" s="18">
        <f>(Y16+X16+W16)/3</f>
        <v>392.66666666666669</v>
      </c>
      <c r="AB16" s="7">
        <f>MAX(W16:Y16)-MIN(W16:Y16)</f>
        <v>116</v>
      </c>
      <c r="AC16" s="18">
        <f>W16/SQRT(B16/1000)</f>
        <v>416.09687816884411</v>
      </c>
      <c r="AD16" s="18">
        <f>X16/SQRT(B16/1000)</f>
        <v>548.17257264378622</v>
      </c>
      <c r="AE16" s="18">
        <f>Y16/SQRT(B16/1000)</f>
        <v>412.59044380225276</v>
      </c>
      <c r="AF16" s="18">
        <f>MAX(AC16:AE16)</f>
        <v>548.17257264378622</v>
      </c>
      <c r="AG16" s="18">
        <f>AVERAGE(AC16:AE16)</f>
        <v>458.95329820496107</v>
      </c>
      <c r="AH16" s="18">
        <f>MAX(AC16:AE16)-MIN(AC16:AE16)</f>
        <v>135.58212884153346</v>
      </c>
      <c r="AI16" s="7">
        <v>168</v>
      </c>
      <c r="AJ16" s="7">
        <v>221</v>
      </c>
      <c r="AK16" s="7">
        <v>158</v>
      </c>
      <c r="AL16" s="7">
        <f>MAX(AI16:AK16)</f>
        <v>221</v>
      </c>
      <c r="AM16" s="18">
        <f>(AI16+AJ16+AK16)/3</f>
        <v>182.33333333333334</v>
      </c>
      <c r="AN16" s="7">
        <f>MAX(AI16:AK16)-MIN(AI16:AK16)</f>
        <v>63</v>
      </c>
      <c r="AO16" s="7">
        <v>84</v>
      </c>
      <c r="AP16" s="29">
        <v>141</v>
      </c>
      <c r="AQ16" s="7">
        <v>84</v>
      </c>
      <c r="AR16" s="7">
        <f>MAX(AO16:AQ16)</f>
        <v>141</v>
      </c>
      <c r="AS16" s="18">
        <f>(AO16+AP16+AQ16)/3</f>
        <v>103</v>
      </c>
      <c r="AT16" s="7">
        <f>MAX(AO16:AQ16)-MIN(AO16:AQ16)</f>
        <v>57</v>
      </c>
      <c r="AU16" s="7">
        <f>AI16+AO16</f>
        <v>252</v>
      </c>
      <c r="AV16" s="7">
        <f>AP16+AJ16</f>
        <v>362</v>
      </c>
      <c r="AW16" s="7">
        <f>AQ16+AK16</f>
        <v>242</v>
      </c>
      <c r="AX16" s="18">
        <f>(AU16+AV16+AW16)/3</f>
        <v>285.33333333333331</v>
      </c>
      <c r="AY16" s="7">
        <f>MAX(AU16:AW16)-MIN(AU16:AW16)</f>
        <v>120</v>
      </c>
      <c r="AZ16" s="20">
        <f t="shared" si="26"/>
        <v>0.23595505617977527</v>
      </c>
      <c r="BA16" s="20">
        <f t="shared" si="26"/>
        <v>0.3006396588486141</v>
      </c>
      <c r="BB16" s="20">
        <f t="shared" si="26"/>
        <v>0.23796033994334279</v>
      </c>
      <c r="BC16" s="20">
        <f>MAX(AZ16:BB16)</f>
        <v>0.3006396588486141</v>
      </c>
      <c r="BD16" s="20">
        <f>AVERAGE(AZ16:BB16)</f>
        <v>0.25818501832391072</v>
      </c>
      <c r="BE16" s="20">
        <f>MAX(AZ16:BB16)-MIN(AZ16:BB16)</f>
        <v>6.4684602668838825E-2</v>
      </c>
      <c r="BF16" s="20">
        <f t="shared" si="27"/>
        <v>3.4230769230769229</v>
      </c>
      <c r="BG16" s="20">
        <f t="shared" si="27"/>
        <v>4.3831775700934577</v>
      </c>
      <c r="BH16" s="20">
        <f t="shared" si="27"/>
        <v>3.1801801801801801</v>
      </c>
      <c r="BI16" s="20">
        <f>MAX(BF16:BH16)</f>
        <v>4.3831775700934577</v>
      </c>
      <c r="BJ16" s="20">
        <f>AVERAGE(BF16:BH16)</f>
        <v>3.6621448911168533</v>
      </c>
      <c r="BK16" s="20">
        <f>MAX(BF16:BH16)-MIN(BF16:BH16)</f>
        <v>1.2029973899132775</v>
      </c>
      <c r="BL16" s="20">
        <f>1/BJ16</f>
        <v>0.27306401841873262</v>
      </c>
      <c r="BM16" s="20">
        <f t="shared" si="28"/>
        <v>4.0009315208542704</v>
      </c>
      <c r="BN16" s="20">
        <f t="shared" si="28"/>
        <v>5.1231081555494038</v>
      </c>
      <c r="BO16" s="20">
        <f t="shared" si="28"/>
        <v>3.7170310252455203</v>
      </c>
      <c r="BP16" s="20">
        <f t="shared" si="12"/>
        <v>5.1231081555494038</v>
      </c>
      <c r="BQ16" s="20">
        <f>AVERAGE(BM16:BO16)</f>
        <v>4.2803569005497311</v>
      </c>
      <c r="BR16" s="20">
        <f>MAX(BM16:BO16)-MIN(BM16:BO16)</f>
        <v>1.4060771303038835</v>
      </c>
      <c r="BS16" s="20">
        <f t="shared" si="29"/>
        <v>0.80769230769230771</v>
      </c>
      <c r="BT16" s="20">
        <f t="shared" si="29"/>
        <v>1.3177570093457944</v>
      </c>
      <c r="BU16" s="20">
        <f t="shared" si="29"/>
        <v>0.7567567567567568</v>
      </c>
      <c r="BV16" s="20">
        <f t="shared" si="13"/>
        <v>1.3177570093457944</v>
      </c>
      <c r="BW16" s="20">
        <f>AVERAGE(BS16:BU16)</f>
        <v>0.96073535793161968</v>
      </c>
      <c r="BX16" s="20">
        <f>MAX(BS16:BU16)-MIN(BS16:BU16)</f>
        <v>0.56100025258903763</v>
      </c>
      <c r="BY16" s="22">
        <f t="shared" si="30"/>
        <v>2.2687986171132241E-3</v>
      </c>
      <c r="BZ16" s="22">
        <f t="shared" si="30"/>
        <v>2.8097164378375148E-3</v>
      </c>
      <c r="CA16" s="22">
        <f t="shared" si="30"/>
        <v>2.1437868463364215E-3</v>
      </c>
      <c r="CB16" s="22">
        <f t="shared" si="14"/>
        <v>2.8097164378375148E-3</v>
      </c>
      <c r="CC16" s="22">
        <f>AVERAGE(BY16:CA16)</f>
        <v>2.40743396709572E-3</v>
      </c>
      <c r="CD16" s="22">
        <f>MAX(BY16:CA16)-MIN(BY16:CA16)</f>
        <v>6.6592959150109333E-4</v>
      </c>
      <c r="CE16" s="25">
        <f>N16/I16*AO16</f>
        <v>5.6538461538461533</v>
      </c>
      <c r="CF16" s="25">
        <f>N16/J16*AP16</f>
        <v>9.2242990654205599</v>
      </c>
      <c r="CG16" s="25">
        <f>N16/K16*AQ16</f>
        <v>5.2972972972972965</v>
      </c>
      <c r="CH16" s="25">
        <f>MAX(CE16:CG16)</f>
        <v>9.2242990654205599</v>
      </c>
      <c r="CI16" s="25">
        <f>AVERAGE(CE16:CG16)</f>
        <v>6.7251475055213374</v>
      </c>
      <c r="CJ16" s="20">
        <f>MAX(CE16:CG16)-MIN(CE16:CG16)</f>
        <v>3.9270017681232634</v>
      </c>
      <c r="CK16" s="26">
        <f t="shared" si="31"/>
        <v>1.3587811998800749E-2</v>
      </c>
      <c r="CL16" s="26">
        <f t="shared" si="31"/>
        <v>1.6827363362841394E-2</v>
      </c>
      <c r="CM16" s="26">
        <f t="shared" si="31"/>
        <v>1.2839117766470124E-2</v>
      </c>
      <c r="CN16" s="26">
        <f t="shared" si="15"/>
        <v>1.6827363362841394E-2</v>
      </c>
      <c r="CO16" s="26">
        <f>AVERAGE(CK16:CM16)</f>
        <v>1.4418097709370756E-2</v>
      </c>
      <c r="CP16" s="18">
        <f>M16-120+N16</f>
        <v>-5.6666666666666714</v>
      </c>
      <c r="CQ16" s="18">
        <f>M16+N16+AG16+AS16</f>
        <v>676.28663153829439</v>
      </c>
      <c r="CR16" s="18">
        <f>M16-120+N16+AG16+AS16</f>
        <v>556.28663153829439</v>
      </c>
      <c r="CS16" s="18">
        <f>M16-120+N16+AG16+AH16+AS16</f>
        <v>691.86876037982779</v>
      </c>
      <c r="CT16" s="18">
        <f>M16-120+N16+AS16</f>
        <v>97.333333333333329</v>
      </c>
      <c r="CU16" s="18">
        <f>M16-120+N16+AS16+AT16</f>
        <v>154.33333333333331</v>
      </c>
      <c r="CV16" s="18">
        <f>M16-120+N16+BD16*100</f>
        <v>20.1518351657244</v>
      </c>
      <c r="CW16" s="18">
        <f>M16-120+N16+AT16+BD16</f>
        <v>51.591518351657243</v>
      </c>
      <c r="CX16" s="18">
        <f>M16-120+N16+AT16+(100*BD16)</f>
        <v>77.151835165724407</v>
      </c>
      <c r="CY16" s="18">
        <f>M16-120+N16+AN16+AT16+BD16*1000</f>
        <v>372.51835165724401</v>
      </c>
      <c r="CZ16" s="25">
        <f>N16+(BL16*100)</f>
        <v>34.306401841873267</v>
      </c>
      <c r="DA16" s="18">
        <f>BQ16+AH16+N16</f>
        <v>146.86248574208318</v>
      </c>
      <c r="DB16" s="20">
        <f>BQ16-BR16</f>
        <v>2.8742797702458476</v>
      </c>
      <c r="DC16" s="18">
        <f>M16+N16+AA16+AM16+AN16+AT16+AS16</f>
        <v>912.33333333333337</v>
      </c>
      <c r="DD16" s="18">
        <f>M16-120+N16+AG16+AM16+AN16+AT16+AS16</f>
        <v>858.61996487162776</v>
      </c>
      <c r="DE16" s="18">
        <f>N16+O16+AH16+AN16+AO16+AU16+AT16</f>
        <v>712.91546217486678</v>
      </c>
      <c r="DF16" s="18">
        <f>M16-120+N16+AG16+AM16+AN16+AT16+BD16*1000</f>
        <v>1013.8049831955384</v>
      </c>
      <c r="DG16" s="18">
        <f>O16+AA16+AB16</f>
        <v>623</v>
      </c>
      <c r="DH16" s="7">
        <f>L16+AR16</f>
        <v>252</v>
      </c>
      <c r="DI16" s="18">
        <f>O16+AA16+AB16+AR16</f>
        <v>764</v>
      </c>
      <c r="DN16" s="7">
        <v>5</v>
      </c>
      <c r="DO16" s="7">
        <v>173</v>
      </c>
      <c r="DP16" s="7">
        <v>209</v>
      </c>
      <c r="DQ16" s="7">
        <v>156</v>
      </c>
      <c r="DR16" s="7">
        <v>150</v>
      </c>
      <c r="DS16" s="7" t="s">
        <v>142</v>
      </c>
      <c r="DT16" s="7">
        <v>106</v>
      </c>
      <c r="DU16" s="7" t="s">
        <v>142</v>
      </c>
      <c r="DV16" s="7">
        <v>107</v>
      </c>
      <c r="DW16" s="7" t="s">
        <v>142</v>
      </c>
      <c r="DX16" s="7">
        <v>98</v>
      </c>
      <c r="DY16" s="7" t="s">
        <v>143</v>
      </c>
      <c r="DZ16" s="7" t="s">
        <v>143</v>
      </c>
      <c r="EA16" s="7" t="s">
        <v>143</v>
      </c>
      <c r="EB16" s="7" t="s">
        <v>143</v>
      </c>
      <c r="EC16" s="7" t="s">
        <v>143</v>
      </c>
      <c r="ED16" s="18">
        <f>AVERAGE(DT16,DV16,DX16)</f>
        <v>103.66666666666667</v>
      </c>
      <c r="EE16" s="7">
        <v>0</v>
      </c>
      <c r="EF16" s="7" t="s">
        <v>144</v>
      </c>
      <c r="EG16" s="7">
        <v>82</v>
      </c>
      <c r="EH16" s="7">
        <v>0</v>
      </c>
      <c r="EI16" s="7">
        <v>1</v>
      </c>
      <c r="EJ16" s="7">
        <v>82</v>
      </c>
      <c r="EK16" s="7">
        <f>EI16*EJ16</f>
        <v>82</v>
      </c>
      <c r="EL16" s="7">
        <f>AVERAGE(DT16,DV16,DX16,EG16)</f>
        <v>98.25</v>
      </c>
      <c r="EM16" s="7">
        <f>IF(EL16&gt;120,1,0)</f>
        <v>0</v>
      </c>
      <c r="EN16" s="7">
        <f>MAX(DT16,DV16,DX16,EG16)</f>
        <v>107</v>
      </c>
      <c r="EO16" s="7">
        <f>IF(EN16&gt;120,1,0)</f>
        <v>0</v>
      </c>
      <c r="EP16" s="7">
        <f>MAX(DT16,DV16,DX16,EG16)-MIN(DT16,DV16,DX16,EG16)</f>
        <v>25</v>
      </c>
      <c r="EQ16" s="7">
        <v>0</v>
      </c>
      <c r="ER16" s="7">
        <f>EI16*EJ16</f>
        <v>82</v>
      </c>
      <c r="ES16" s="7">
        <f>MIN(DT16,DV16,DX16,EG16)</f>
        <v>82</v>
      </c>
      <c r="ET16" s="7">
        <f>IF(ER16&gt;40,1,0)</f>
        <v>1</v>
      </c>
      <c r="EU16" s="40">
        <v>39762</v>
      </c>
      <c r="EV16" s="40" t="s">
        <v>328</v>
      </c>
      <c r="EW16" s="7">
        <v>92</v>
      </c>
      <c r="EX16" s="7">
        <v>96</v>
      </c>
      <c r="EY16" s="7">
        <v>72</v>
      </c>
      <c r="EZ16" s="7">
        <v>87</v>
      </c>
      <c r="FA16" s="7">
        <v>60</v>
      </c>
      <c r="FB16" s="7">
        <v>80</v>
      </c>
      <c r="FC16" s="7">
        <v>64</v>
      </c>
      <c r="FD16" s="7">
        <v>52</v>
      </c>
      <c r="FE16" s="7">
        <v>80</v>
      </c>
      <c r="FF16" s="7">
        <v>87</v>
      </c>
      <c r="FG16" s="7">
        <v>85</v>
      </c>
      <c r="FH16" s="7">
        <v>85</v>
      </c>
      <c r="FI16" s="18">
        <f>AVERAGE(EX16:EY16,FB16:FC16)</f>
        <v>78</v>
      </c>
      <c r="FJ16" s="18">
        <f>AVERAGE(EW16:FH16)</f>
        <v>78.333333333333329</v>
      </c>
      <c r="FK16" s="18">
        <f>MAX(EX16:EY16,FB16:FC16)</f>
        <v>96</v>
      </c>
      <c r="FL16" s="18">
        <f>MAX(EW16:FH16)</f>
        <v>96</v>
      </c>
      <c r="FM16" s="7">
        <f>MAX(EX16:EY16,FB16:FC16)-MIN(EX16:EY16,FB16:FC16)</f>
        <v>32</v>
      </c>
      <c r="FN16" s="7">
        <f>MAX(EW16:FH16)-MIN(EW16:FH16)</f>
        <v>44</v>
      </c>
    </row>
    <row r="17" spans="1:170" s="8" customFormat="1" hidden="1">
      <c r="A17" s="76"/>
      <c r="G17" s="71" t="e">
        <f t="shared" si="0"/>
        <v>#DIV/0!</v>
      </c>
      <c r="H17" s="70">
        <f t="shared" si="1"/>
        <v>0</v>
      </c>
      <c r="M17" s="12"/>
      <c r="O17" s="12"/>
      <c r="P17" s="30"/>
      <c r="T17" s="7">
        <f t="shared" si="11"/>
        <v>0</v>
      </c>
      <c r="U17" s="12"/>
      <c r="AA17" s="12"/>
      <c r="AC17" s="12"/>
      <c r="AD17" s="12"/>
      <c r="AE17" s="12"/>
      <c r="AF17" s="12"/>
      <c r="AG17" s="12"/>
      <c r="AH17" s="12"/>
      <c r="AM17" s="12"/>
      <c r="AP17" s="1"/>
      <c r="AS17" s="12"/>
      <c r="AX17" s="12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20">
        <f t="shared" si="12"/>
        <v>0</v>
      </c>
      <c r="BQ17" s="30"/>
      <c r="BR17" s="30"/>
      <c r="BS17" s="30"/>
      <c r="BT17" s="30"/>
      <c r="BU17" s="30"/>
      <c r="BV17" s="20">
        <f t="shared" si="13"/>
        <v>0</v>
      </c>
      <c r="BW17" s="30"/>
      <c r="BX17" s="30"/>
      <c r="BY17" s="31"/>
      <c r="BZ17" s="31"/>
      <c r="CA17" s="31"/>
      <c r="CB17" s="22">
        <f t="shared" si="14"/>
        <v>0</v>
      </c>
      <c r="CC17" s="31"/>
      <c r="CD17" s="31"/>
      <c r="CE17" s="33"/>
      <c r="CF17" s="33"/>
      <c r="CG17" s="33"/>
      <c r="CH17" s="33"/>
      <c r="CI17" s="33"/>
      <c r="CJ17" s="30"/>
      <c r="CK17" s="34"/>
      <c r="CL17" s="34"/>
      <c r="CM17" s="34"/>
      <c r="CN17" s="26">
        <f t="shared" si="15"/>
        <v>0</v>
      </c>
      <c r="CO17" s="34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33"/>
      <c r="DA17" s="12"/>
      <c r="DB17" s="30"/>
      <c r="DC17" s="12"/>
      <c r="DD17" s="12"/>
      <c r="DE17" s="12"/>
      <c r="DF17" s="12"/>
      <c r="DG17" s="12"/>
      <c r="DI17" s="12"/>
      <c r="ED17" s="12"/>
      <c r="EU17" s="28"/>
      <c r="EV17" s="28"/>
      <c r="FI17" s="12"/>
      <c r="FJ17" s="12"/>
      <c r="FK17" s="12"/>
      <c r="FL17" s="12"/>
    </row>
    <row r="18" spans="1:170" s="8" customFormat="1" hidden="1">
      <c r="A18" s="76"/>
      <c r="G18" s="71" t="e">
        <f t="shared" si="0"/>
        <v>#DIV/0!</v>
      </c>
      <c r="H18" s="70">
        <f t="shared" si="1"/>
        <v>0</v>
      </c>
      <c r="M18" s="12"/>
      <c r="O18" s="12"/>
      <c r="P18" s="30"/>
      <c r="T18" s="7">
        <f t="shared" si="11"/>
        <v>0</v>
      </c>
      <c r="U18" s="12"/>
      <c r="AA18" s="12"/>
      <c r="AC18" s="12"/>
      <c r="AD18" s="12"/>
      <c r="AE18" s="12"/>
      <c r="AF18" s="12"/>
      <c r="AG18" s="12"/>
      <c r="AH18" s="12"/>
      <c r="AM18" s="12"/>
      <c r="AP18" s="1"/>
      <c r="AS18" s="12"/>
      <c r="AX18" s="12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20">
        <f t="shared" si="12"/>
        <v>0</v>
      </c>
      <c r="BQ18" s="30"/>
      <c r="BR18" s="30"/>
      <c r="BS18" s="30"/>
      <c r="BT18" s="30"/>
      <c r="BU18" s="30"/>
      <c r="BV18" s="20">
        <f t="shared" si="13"/>
        <v>0</v>
      </c>
      <c r="BW18" s="30"/>
      <c r="BX18" s="30"/>
      <c r="BY18" s="31"/>
      <c r="BZ18" s="31"/>
      <c r="CA18" s="31"/>
      <c r="CB18" s="22">
        <f t="shared" si="14"/>
        <v>0</v>
      </c>
      <c r="CC18" s="31"/>
      <c r="CD18" s="31"/>
      <c r="CE18" s="33"/>
      <c r="CF18" s="33"/>
      <c r="CG18" s="33"/>
      <c r="CH18" s="33"/>
      <c r="CI18" s="33"/>
      <c r="CJ18" s="30"/>
      <c r="CK18" s="34"/>
      <c r="CL18" s="34"/>
      <c r="CM18" s="34"/>
      <c r="CN18" s="26">
        <f t="shared" si="15"/>
        <v>0</v>
      </c>
      <c r="CO18" s="34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33"/>
      <c r="DA18" s="12"/>
      <c r="DB18" s="30"/>
      <c r="DC18" s="12"/>
      <c r="DD18" s="12"/>
      <c r="DE18" s="12"/>
      <c r="DF18" s="12"/>
      <c r="DG18" s="12"/>
      <c r="DI18" s="12"/>
      <c r="ED18" s="12"/>
      <c r="EU18" s="28"/>
      <c r="EV18" s="28"/>
      <c r="FI18" s="12"/>
      <c r="FJ18" s="12"/>
      <c r="FK18" s="12"/>
      <c r="FL18" s="12"/>
    </row>
    <row r="19" spans="1:170" s="7" customFormat="1">
      <c r="A19" s="75">
        <v>10</v>
      </c>
      <c r="B19" s="7">
        <v>741</v>
      </c>
      <c r="C19" s="7">
        <v>81</v>
      </c>
      <c r="D19" s="7">
        <v>0.1</v>
      </c>
      <c r="E19" s="7">
        <v>0.4</v>
      </c>
      <c r="F19" s="7">
        <v>0.1</v>
      </c>
      <c r="G19" s="18">
        <f t="shared" si="0"/>
        <v>0.19999999999999998</v>
      </c>
      <c r="H19" s="7">
        <f t="shared" si="1"/>
        <v>0.30000000000000004</v>
      </c>
      <c r="I19" s="7">
        <v>106</v>
      </c>
      <c r="J19" s="7">
        <v>119</v>
      </c>
      <c r="K19" s="7">
        <v>133</v>
      </c>
      <c r="L19" s="7">
        <f>MAX(I19:K19)</f>
        <v>133</v>
      </c>
      <c r="M19" s="18">
        <f>(I19+J19+K19)/3</f>
        <v>119.33333333333333</v>
      </c>
      <c r="N19" s="7">
        <f>MAX(I19:K19)-MIN(I19:K19)</f>
        <v>27</v>
      </c>
      <c r="O19" s="18">
        <f>SUM(M19:N19)</f>
        <v>146.33333333333331</v>
      </c>
      <c r="P19" s="20">
        <f>N19/M19</f>
        <v>0.22625698324022347</v>
      </c>
      <c r="Q19" s="7">
        <f t="shared" ref="Q19:S20" si="32">I19+AI19</f>
        <v>289</v>
      </c>
      <c r="R19" s="7">
        <f t="shared" si="32"/>
        <v>248</v>
      </c>
      <c r="S19" s="7">
        <f t="shared" si="32"/>
        <v>276</v>
      </c>
      <c r="T19" s="7">
        <f t="shared" si="11"/>
        <v>289</v>
      </c>
      <c r="U19" s="18">
        <f>(Q19+R19+S19)/3</f>
        <v>271</v>
      </c>
      <c r="V19" s="7">
        <f>MAX(Q19:S19)-MIN(Q19:S19)</f>
        <v>41</v>
      </c>
      <c r="W19" s="7">
        <f t="shared" ref="W19:Y20" si="33">Q19+AO19</f>
        <v>401</v>
      </c>
      <c r="X19" s="7">
        <f t="shared" si="33"/>
        <v>360</v>
      </c>
      <c r="Y19" s="7">
        <f t="shared" si="33"/>
        <v>429</v>
      </c>
      <c r="Z19" s="7">
        <f>MAX(W19:Y19)</f>
        <v>429</v>
      </c>
      <c r="AA19" s="18">
        <f>(Y19+X19+W19)/3</f>
        <v>396.66666666666669</v>
      </c>
      <c r="AB19" s="7">
        <f>MAX(W19:Y19)-MIN(W19:Y19)</f>
        <v>69</v>
      </c>
      <c r="AC19" s="18">
        <f>W19/SQRT(B19/1000)</f>
        <v>465.83838196381078</v>
      </c>
      <c r="AD19" s="18">
        <f>X19/SQRT(B19/1000)</f>
        <v>418.20902121439372</v>
      </c>
      <c r="AE19" s="18">
        <f>Y19/SQRT(B19/1000)</f>
        <v>498.36575028048583</v>
      </c>
      <c r="AF19" s="18">
        <f>MAX(AC19:AE19)</f>
        <v>498.36575028048583</v>
      </c>
      <c r="AG19" s="18">
        <f>AVERAGE(AC19:AE19)</f>
        <v>460.80438448623016</v>
      </c>
      <c r="AH19" s="18">
        <f>MAX(AC19:AE19)-MIN(AC19:AE19)</f>
        <v>80.156729066092112</v>
      </c>
      <c r="AI19" s="7">
        <v>183</v>
      </c>
      <c r="AJ19" s="7">
        <v>129</v>
      </c>
      <c r="AK19" s="7">
        <v>143</v>
      </c>
      <c r="AL19" s="7">
        <f>MAX(AI19:AK19)</f>
        <v>183</v>
      </c>
      <c r="AM19" s="18">
        <f>(AI19+AJ19+AK19)/3</f>
        <v>151.66666666666666</v>
      </c>
      <c r="AN19" s="7">
        <f>MAX(AI19:AK19)-MIN(AI19:AK19)</f>
        <v>54</v>
      </c>
      <c r="AO19" s="7">
        <v>112</v>
      </c>
      <c r="AP19" s="29">
        <v>112</v>
      </c>
      <c r="AQ19" s="7">
        <v>153</v>
      </c>
      <c r="AR19" s="7">
        <f>MAX(AO19:AQ19)</f>
        <v>153</v>
      </c>
      <c r="AS19" s="18">
        <f>(AO19+AP19+AQ19)/3</f>
        <v>125.66666666666667</v>
      </c>
      <c r="AT19" s="7">
        <f>MAX(AO19:AQ19)-MIN(AO19:AQ19)</f>
        <v>41</v>
      </c>
      <c r="AU19" s="7">
        <f>AI19+AO19</f>
        <v>295</v>
      </c>
      <c r="AV19" s="7">
        <f>AP19+AJ19</f>
        <v>241</v>
      </c>
      <c r="AW19" s="7">
        <f>AQ19+AK19</f>
        <v>296</v>
      </c>
      <c r="AX19" s="18">
        <f>(AU19+AV19+AW19)/3</f>
        <v>277.33333333333331</v>
      </c>
      <c r="AY19" s="7">
        <f>MAX(AU19:AW19)-MIN(AU19:AW19)</f>
        <v>55</v>
      </c>
      <c r="AZ19" s="20">
        <f t="shared" ref="AZ19:BB20" si="34">AO19/W19</f>
        <v>0.2793017456359102</v>
      </c>
      <c r="BA19" s="20">
        <f t="shared" si="34"/>
        <v>0.31111111111111112</v>
      </c>
      <c r="BB19" s="20">
        <f t="shared" si="34"/>
        <v>0.35664335664335667</v>
      </c>
      <c r="BC19" s="20">
        <f>MAX(AZ19:BB19)</f>
        <v>0.35664335664335667</v>
      </c>
      <c r="BD19" s="20">
        <f>AVERAGE(AZ19:BB19)</f>
        <v>0.31568540446345933</v>
      </c>
      <c r="BE19" s="20">
        <f>MAX(AZ19:BB19)-MIN(AZ19:BB19)</f>
        <v>7.7341611007446465E-2</v>
      </c>
      <c r="BF19" s="20">
        <f t="shared" ref="BF19:BH20" si="35">W19/I19</f>
        <v>3.7830188679245285</v>
      </c>
      <c r="BG19" s="20">
        <f t="shared" si="35"/>
        <v>3.0252100840336134</v>
      </c>
      <c r="BH19" s="20">
        <f t="shared" si="35"/>
        <v>3.225563909774436</v>
      </c>
      <c r="BI19" s="20">
        <f>MAX(BF19:BH19)</f>
        <v>3.7830188679245285</v>
      </c>
      <c r="BJ19" s="20">
        <f>AVERAGE(BF19:BH19)</f>
        <v>3.3445976205775261</v>
      </c>
      <c r="BK19" s="20">
        <f>MAX(BF19:BH19)-MIN(BF19:BH19)</f>
        <v>0.75780878389091511</v>
      </c>
      <c r="BL19" s="20">
        <f>1/BJ19</f>
        <v>0.29898962848252153</v>
      </c>
      <c r="BM19" s="20">
        <f t="shared" ref="BM19:BO20" si="36">AC19/I19</f>
        <v>4.394701716639724</v>
      </c>
      <c r="BN19" s="20">
        <f t="shared" si="36"/>
        <v>3.5143615228100313</v>
      </c>
      <c r="BO19" s="20">
        <f t="shared" si="36"/>
        <v>3.747110904364555</v>
      </c>
      <c r="BP19" s="20">
        <f t="shared" si="12"/>
        <v>4.394701716639724</v>
      </c>
      <c r="BQ19" s="20">
        <f>AVERAGE(BM19:BO19)</f>
        <v>3.8853913812714373</v>
      </c>
      <c r="BR19" s="20">
        <f>MAX(BM19:BO19)-MIN(BM19:BO19)</f>
        <v>0.88034019382969264</v>
      </c>
      <c r="BS19" s="20">
        <f t="shared" ref="BS19:BU20" si="37">AO19/I19</f>
        <v>1.0566037735849056</v>
      </c>
      <c r="BT19" s="20">
        <f t="shared" si="37"/>
        <v>0.94117647058823528</v>
      </c>
      <c r="BU19" s="20">
        <f t="shared" si="37"/>
        <v>1.1503759398496241</v>
      </c>
      <c r="BV19" s="20">
        <f t="shared" si="13"/>
        <v>1.1503759398496241</v>
      </c>
      <c r="BW19" s="20">
        <f>AVERAGE(BS19:BU19)</f>
        <v>1.0493853946742551</v>
      </c>
      <c r="BX19" s="20">
        <f>MAX(BS19:BU19)-MIN(BS19:BU19)</f>
        <v>0.20919946926138877</v>
      </c>
      <c r="BY19" s="22">
        <f t="shared" ref="BY19:CA20" si="38">BS19/W19</f>
        <v>2.6349221286406624E-3</v>
      </c>
      <c r="BZ19" s="22">
        <f t="shared" si="38"/>
        <v>2.6143790849673201E-3</v>
      </c>
      <c r="CA19" s="22">
        <f t="shared" si="38"/>
        <v>2.6815289973184712E-3</v>
      </c>
      <c r="CB19" s="22">
        <f t="shared" si="14"/>
        <v>2.6815289973184712E-3</v>
      </c>
      <c r="CC19" s="22">
        <f>AVERAGE(BY19:CA19)</f>
        <v>2.6436100703088176E-3</v>
      </c>
      <c r="CD19" s="22">
        <f>MAX(BY19:CA19)-MIN(BY19:CA19)</f>
        <v>6.714991235115108E-5</v>
      </c>
      <c r="CE19" s="25">
        <f>N19/I19*AO19</f>
        <v>28.528301886792452</v>
      </c>
      <c r="CF19" s="25">
        <f>N19/J19*AP19</f>
        <v>25.411764705882351</v>
      </c>
      <c r="CG19" s="25">
        <f>N19/K19*AQ19</f>
        <v>31.060150375939848</v>
      </c>
      <c r="CH19" s="25">
        <f>MAX(CE19:CG19)</f>
        <v>31.060150375939848</v>
      </c>
      <c r="CI19" s="25">
        <f>AVERAGE(CE19:CG19)</f>
        <v>28.333405656204885</v>
      </c>
      <c r="CJ19" s="20">
        <f>MAX(CE19:CG19)-MIN(CE19:CG19)</f>
        <v>5.6483856700574968</v>
      </c>
      <c r="CK19" s="26">
        <f t="shared" ref="CK19:CM20" si="39">CE19/AC19</f>
        <v>6.1240771459249804E-2</v>
      </c>
      <c r="CL19" s="26">
        <f t="shared" si="39"/>
        <v>6.0763310729385435E-2</v>
      </c>
      <c r="CM19" s="26">
        <f t="shared" si="39"/>
        <v>6.2324006732924257E-2</v>
      </c>
      <c r="CN19" s="26">
        <f t="shared" si="15"/>
        <v>6.2324006732924257E-2</v>
      </c>
      <c r="CO19" s="26">
        <f>AVERAGE(CK19:CM19)</f>
        <v>6.1442696307186496E-2</v>
      </c>
      <c r="CP19" s="18">
        <f>M19-120+N19</f>
        <v>26.333333333333329</v>
      </c>
      <c r="CQ19" s="18">
        <f>M19+N19+AG19+AS19</f>
        <v>732.80438448623011</v>
      </c>
      <c r="CR19" s="18">
        <f>M19-120+N19+AG19+AS19</f>
        <v>612.80438448623011</v>
      </c>
      <c r="CS19" s="18">
        <f>M19-120+N19+AG19+AH19+AS19</f>
        <v>692.96111355232222</v>
      </c>
      <c r="CT19" s="18">
        <f>M19-120+N19+AS19</f>
        <v>152</v>
      </c>
      <c r="CU19" s="18">
        <f>M19-120+N19+AS19+AT19</f>
        <v>193</v>
      </c>
      <c r="CV19" s="18">
        <f>M19-120+N19+BD19*100</f>
        <v>57.901873779679264</v>
      </c>
      <c r="CW19" s="18">
        <f>M19-120+N19+AT19+BD19</f>
        <v>67.649018737796794</v>
      </c>
      <c r="CX19" s="18">
        <f>M19-120+N19+AT19+(100*BD19)</f>
        <v>98.901873779679264</v>
      </c>
      <c r="CY19" s="18">
        <f>M19-120+N19+AN19+AT19+BD19*1000</f>
        <v>437.01873779679266</v>
      </c>
      <c r="CZ19" s="25">
        <f>N19+(BL19*100)</f>
        <v>56.898962848252154</v>
      </c>
      <c r="DA19" s="18">
        <f>BQ19+AH19+N19</f>
        <v>111.04212044736354</v>
      </c>
      <c r="DB19" s="20">
        <f>BQ19-BR19</f>
        <v>3.0050511874417447</v>
      </c>
      <c r="DC19" s="18">
        <f>M19+N19+AA19+AM19+AN19+AT19+AS19</f>
        <v>915.33333333333326</v>
      </c>
      <c r="DD19" s="18">
        <f>M19-120+N19+AG19+AM19+AN19+AT19+AS19</f>
        <v>859.47105115289673</v>
      </c>
      <c r="DE19" s="18">
        <f>N19+O19+AH19+AN19+AO19+AU19+AT19</f>
        <v>755.49006239942537</v>
      </c>
      <c r="DF19" s="18">
        <f>M19-120+N19+AG19+AM19+AN19+AT19+BD19*1000</f>
        <v>1049.4897889496895</v>
      </c>
      <c r="DG19" s="18">
        <f>O19+AA19+AB19</f>
        <v>612</v>
      </c>
      <c r="DH19" s="7">
        <f>L19+AR19</f>
        <v>286</v>
      </c>
      <c r="DI19" s="18">
        <f>O19+AA19+AB19+AR19</f>
        <v>765</v>
      </c>
      <c r="DN19" s="7">
        <v>10</v>
      </c>
      <c r="DO19" s="7">
        <v>200</v>
      </c>
      <c r="DP19" s="7">
        <v>189</v>
      </c>
      <c r="DQ19" s="7">
        <v>202</v>
      </c>
      <c r="DR19" s="7">
        <v>233</v>
      </c>
      <c r="DS19" s="29" t="s">
        <v>148</v>
      </c>
      <c r="DT19" s="29">
        <v>112</v>
      </c>
      <c r="DU19" s="29" t="s">
        <v>142</v>
      </c>
      <c r="DV19" s="29">
        <v>118</v>
      </c>
      <c r="DW19" s="7" t="s">
        <v>156</v>
      </c>
      <c r="DX19" s="7">
        <v>138</v>
      </c>
      <c r="DY19" s="7" t="s">
        <v>143</v>
      </c>
      <c r="DZ19" s="7" t="s">
        <v>150</v>
      </c>
      <c r="EA19" s="7" t="s">
        <v>150</v>
      </c>
      <c r="EB19" s="7" t="s">
        <v>143</v>
      </c>
      <c r="EC19" s="7" t="s">
        <v>143</v>
      </c>
      <c r="ED19" s="18">
        <f>AVERAGE(DT19,DV19,DX19)</f>
        <v>122.66666666666667</v>
      </c>
      <c r="EE19" s="7">
        <v>1</v>
      </c>
      <c r="EF19" s="7" t="s">
        <v>151</v>
      </c>
      <c r="EG19" s="7">
        <v>90</v>
      </c>
      <c r="EH19" s="7">
        <v>0.5</v>
      </c>
      <c r="EI19" s="7">
        <v>0.5</v>
      </c>
      <c r="EJ19" s="7">
        <v>47</v>
      </c>
      <c r="EK19" s="7">
        <f>EI19*EJ19</f>
        <v>23.5</v>
      </c>
      <c r="EL19" s="7">
        <f>AVERAGE(DT19,DV19,DX19,EG19)</f>
        <v>114.5</v>
      </c>
      <c r="EM19" s="7">
        <f>IF(EL19&gt;120,1,0)</f>
        <v>0</v>
      </c>
      <c r="EN19" s="7">
        <f>MAX(DT19,DV19,DX19,EG19)</f>
        <v>138</v>
      </c>
      <c r="EO19" s="7">
        <f>IF(EN19&gt;120,1,0)</f>
        <v>1</v>
      </c>
      <c r="EP19" s="7">
        <f>MAX(DT19,DV19,DX19,EG19)-MIN(DT19,DV19,DX19,EG19)</f>
        <v>48</v>
      </c>
      <c r="EQ19" s="7">
        <v>0</v>
      </c>
      <c r="ER19" s="7">
        <f>EI19*EJ19</f>
        <v>23.5</v>
      </c>
      <c r="ES19" s="7">
        <f>MIN(DT19,DV19,DX19,EG19)</f>
        <v>90</v>
      </c>
      <c r="ET19" s="7">
        <f>IF(ER19&gt;40,1,0)</f>
        <v>0</v>
      </c>
      <c r="EU19" s="40" t="s">
        <v>155</v>
      </c>
      <c r="EV19" s="40" t="s">
        <v>329</v>
      </c>
      <c r="EW19" s="7">
        <v>70</v>
      </c>
      <c r="EX19" s="7">
        <v>109</v>
      </c>
      <c r="EY19" s="7">
        <v>99</v>
      </c>
      <c r="EZ19" s="7">
        <v>103</v>
      </c>
      <c r="FA19" s="7">
        <v>67</v>
      </c>
      <c r="FB19" s="7">
        <v>113</v>
      </c>
      <c r="FC19" s="7">
        <v>40</v>
      </c>
      <c r="FD19" s="7">
        <v>36</v>
      </c>
      <c r="FE19" s="7">
        <v>104</v>
      </c>
      <c r="FF19" s="7">
        <v>110</v>
      </c>
      <c r="FG19" s="7">
        <v>112</v>
      </c>
      <c r="FH19" s="7">
        <v>90</v>
      </c>
      <c r="FI19" s="18">
        <f>AVERAGE(EX19:EY19,FB19:FC19)</f>
        <v>90.25</v>
      </c>
      <c r="FJ19" s="18">
        <f>AVERAGE(EW19:FH19)</f>
        <v>87.75</v>
      </c>
      <c r="FK19" s="18">
        <f>MAX(EX19:EY19,FB19:FC19)</f>
        <v>113</v>
      </c>
      <c r="FL19" s="18">
        <f>MAX(EW19:FH19)</f>
        <v>113</v>
      </c>
      <c r="FM19" s="7">
        <f>MAX(EX19:EY19,FB19:FC19)-MIN(EX19:EY19,FB19:FC19)</f>
        <v>73</v>
      </c>
      <c r="FN19" s="7">
        <f>MAX(EW19:FH19)-MIN(EW19:FH19)</f>
        <v>77</v>
      </c>
    </row>
    <row r="20" spans="1:170" s="7" customFormat="1">
      <c r="A20" s="75">
        <v>2</v>
      </c>
      <c r="B20" s="7">
        <v>938</v>
      </c>
      <c r="C20" s="7">
        <v>64</v>
      </c>
      <c r="D20" s="7">
        <v>0.8</v>
      </c>
      <c r="E20" s="7">
        <v>0.7</v>
      </c>
      <c r="F20" s="7">
        <v>0.1</v>
      </c>
      <c r="G20" s="18">
        <f t="shared" si="0"/>
        <v>0.53333333333333333</v>
      </c>
      <c r="H20" s="7">
        <f t="shared" si="1"/>
        <v>0.70000000000000007</v>
      </c>
      <c r="I20" s="7">
        <v>161</v>
      </c>
      <c r="J20" s="7">
        <v>154</v>
      </c>
      <c r="K20" s="7">
        <v>168</v>
      </c>
      <c r="L20" s="7">
        <f>MAX(I20:K20)</f>
        <v>168</v>
      </c>
      <c r="M20" s="18">
        <f>(I20+J20+K20)/3</f>
        <v>161</v>
      </c>
      <c r="N20" s="7">
        <f>MAX(I20:K20)-MIN(I20:K20)</f>
        <v>14</v>
      </c>
      <c r="O20" s="18">
        <f>SUM(M20:N20)</f>
        <v>175</v>
      </c>
      <c r="P20" s="20">
        <f>N20/M20</f>
        <v>8.6956521739130432E-2</v>
      </c>
      <c r="Q20" s="7">
        <f t="shared" si="32"/>
        <v>399</v>
      </c>
      <c r="R20" s="7">
        <f t="shared" si="32"/>
        <v>389</v>
      </c>
      <c r="S20" s="7">
        <f t="shared" si="32"/>
        <v>396</v>
      </c>
      <c r="T20" s="7">
        <f t="shared" si="11"/>
        <v>399</v>
      </c>
      <c r="U20" s="18">
        <f>(Q20+R20+S20)/3</f>
        <v>394.66666666666669</v>
      </c>
      <c r="V20" s="7">
        <f>MAX(Q20:S20)-MIN(Q20:S20)</f>
        <v>10</v>
      </c>
      <c r="W20" s="7">
        <f t="shared" si="33"/>
        <v>499</v>
      </c>
      <c r="X20" s="7">
        <f t="shared" si="33"/>
        <v>486</v>
      </c>
      <c r="Y20" s="7">
        <f t="shared" si="33"/>
        <v>486</v>
      </c>
      <c r="Z20" s="7">
        <f>MAX(W20:Y20)</f>
        <v>499</v>
      </c>
      <c r="AA20" s="18">
        <f>(Y20+X20+W20)/3</f>
        <v>490.33333333333331</v>
      </c>
      <c r="AB20" s="7">
        <f>MAX(W20:Y20)-MIN(W20:Y20)</f>
        <v>13</v>
      </c>
      <c r="AC20" s="18">
        <f>W20/SQRT(B20/1000)</f>
        <v>515.2276082207951</v>
      </c>
      <c r="AD20" s="18">
        <f>X20/SQRT(B20/1000)</f>
        <v>501.80484488037359</v>
      </c>
      <c r="AE20" s="18">
        <f>Y20/SQRT(B20/1000)</f>
        <v>501.80484488037359</v>
      </c>
      <c r="AF20" s="18">
        <f>MAX(AC20:AE20)</f>
        <v>515.2276082207951</v>
      </c>
      <c r="AG20" s="18">
        <f>AVERAGE(AC20:AE20)</f>
        <v>506.27909932718075</v>
      </c>
      <c r="AH20" s="18">
        <f>MAX(AC20:AE20)-MIN(AC20:AE20)</f>
        <v>13.422763340421511</v>
      </c>
      <c r="AI20" s="7">
        <v>238</v>
      </c>
      <c r="AJ20" s="7">
        <v>235</v>
      </c>
      <c r="AK20" s="7">
        <v>228</v>
      </c>
      <c r="AL20" s="7">
        <f>MAX(AI20:AK20)</f>
        <v>238</v>
      </c>
      <c r="AM20" s="18">
        <f>(AI20+AJ20+AK20)/3</f>
        <v>233.66666666666666</v>
      </c>
      <c r="AN20" s="7">
        <f>MAX(AI20:AK20)-MIN(AI20:AK20)</f>
        <v>10</v>
      </c>
      <c r="AO20" s="7">
        <v>100</v>
      </c>
      <c r="AP20" s="29">
        <v>97</v>
      </c>
      <c r="AQ20" s="7">
        <v>90</v>
      </c>
      <c r="AR20" s="7">
        <f>MAX(AO20:AQ20)</f>
        <v>100</v>
      </c>
      <c r="AS20" s="18">
        <f>(AO20+AP20+AQ20)/3</f>
        <v>95.666666666666671</v>
      </c>
      <c r="AT20" s="7">
        <f>MAX(AO20:AQ20)-MIN(AO20:AQ20)</f>
        <v>10</v>
      </c>
      <c r="AU20" s="7">
        <f>AI20+AO20</f>
        <v>338</v>
      </c>
      <c r="AV20" s="7">
        <f>AP20+AJ20</f>
        <v>332</v>
      </c>
      <c r="AW20" s="7">
        <f>AQ20+AK20</f>
        <v>318</v>
      </c>
      <c r="AX20" s="18">
        <f>(AU20+AV20+AW20)/3</f>
        <v>329.33333333333331</v>
      </c>
      <c r="AY20" s="7">
        <f>MAX(AU20:AW20)-MIN(AU20:AW20)</f>
        <v>20</v>
      </c>
      <c r="AZ20" s="20">
        <f t="shared" si="34"/>
        <v>0.20040080160320642</v>
      </c>
      <c r="BA20" s="20">
        <f t="shared" si="34"/>
        <v>0.19958847736625515</v>
      </c>
      <c r="BB20" s="20">
        <f t="shared" si="34"/>
        <v>0.18518518518518517</v>
      </c>
      <c r="BC20" s="20">
        <f>MAX(AZ20:BB20)</f>
        <v>0.20040080160320642</v>
      </c>
      <c r="BD20" s="20">
        <f>AVERAGE(AZ20:BB20)</f>
        <v>0.19505815471821561</v>
      </c>
      <c r="BE20" s="20">
        <f>MAX(AZ20:BB20)-MIN(AZ20:BB20)</f>
        <v>1.5215616418021244E-2</v>
      </c>
      <c r="BF20" s="20">
        <f t="shared" si="35"/>
        <v>3.0993788819875778</v>
      </c>
      <c r="BG20" s="20">
        <f t="shared" si="35"/>
        <v>3.1558441558441559</v>
      </c>
      <c r="BH20" s="20">
        <f t="shared" si="35"/>
        <v>2.8928571428571428</v>
      </c>
      <c r="BI20" s="20">
        <f>MAX(BF20:BH20)</f>
        <v>3.1558441558441559</v>
      </c>
      <c r="BJ20" s="20">
        <f>AVERAGE(BF20:BH20)</f>
        <v>3.0493600602296254</v>
      </c>
      <c r="BK20" s="20">
        <f>MAX(BF20:BH20)-MIN(BF20:BH20)</f>
        <v>0.2629870129870131</v>
      </c>
      <c r="BL20" s="20">
        <f>1/BJ20</f>
        <v>0.3279376591312399</v>
      </c>
      <c r="BM20" s="20">
        <f t="shared" si="36"/>
        <v>3.2001714796322678</v>
      </c>
      <c r="BN20" s="20">
        <f t="shared" si="36"/>
        <v>3.2584730187037247</v>
      </c>
      <c r="BO20" s="20">
        <f t="shared" si="36"/>
        <v>2.9869336004784142</v>
      </c>
      <c r="BP20" s="20">
        <f t="shared" si="12"/>
        <v>3.2584730187037247</v>
      </c>
      <c r="BQ20" s="20">
        <f>AVERAGE(BM20:BO20)</f>
        <v>3.1485260329381357</v>
      </c>
      <c r="BR20" s="20">
        <f>MAX(BM20:BO20)-MIN(BM20:BO20)</f>
        <v>0.27153941822531058</v>
      </c>
      <c r="BS20" s="20">
        <f t="shared" si="37"/>
        <v>0.6211180124223602</v>
      </c>
      <c r="BT20" s="20">
        <f t="shared" si="37"/>
        <v>0.62987012987012991</v>
      </c>
      <c r="BU20" s="20">
        <f t="shared" si="37"/>
        <v>0.5357142857142857</v>
      </c>
      <c r="BV20" s="20">
        <f t="shared" si="13"/>
        <v>0.62987012987012991</v>
      </c>
      <c r="BW20" s="20">
        <f>AVERAGE(BS20:BU20)</f>
        <v>0.59556747600225857</v>
      </c>
      <c r="BX20" s="20">
        <f>MAX(BS20:BU20)-MIN(BS20:BU20)</f>
        <v>9.4155844155844215E-2</v>
      </c>
      <c r="BY20" s="22">
        <f t="shared" si="38"/>
        <v>1.2447254757963131E-3</v>
      </c>
      <c r="BZ20" s="22">
        <f t="shared" si="38"/>
        <v>1.2960290738068517E-3</v>
      </c>
      <c r="CA20" s="22">
        <f t="shared" si="38"/>
        <v>1.1022927689594356E-3</v>
      </c>
      <c r="CB20" s="22">
        <f t="shared" si="14"/>
        <v>1.2960290738068517E-3</v>
      </c>
      <c r="CC20" s="22">
        <f>AVERAGE(BY20:CA20)</f>
        <v>1.2143491061875334E-3</v>
      </c>
      <c r="CD20" s="22">
        <f>MAX(BY20:CA20)-MIN(BY20:CA20)</f>
        <v>1.937363048474161E-4</v>
      </c>
      <c r="CE20" s="25">
        <f>N20/I20*AO20</f>
        <v>8.695652173913043</v>
      </c>
      <c r="CF20" s="25">
        <f>N20/J20*AP20</f>
        <v>8.8181818181818183</v>
      </c>
      <c r="CG20" s="25">
        <f>N20/K20*AQ20</f>
        <v>7.5</v>
      </c>
      <c r="CH20" s="25">
        <f>MAX(CE20:CG20)</f>
        <v>8.8181818181818183</v>
      </c>
      <c r="CI20" s="25">
        <f>AVERAGE(CE20:CG20)</f>
        <v>8.3379446640316193</v>
      </c>
      <c r="CJ20" s="20">
        <f>MAX(CE20:CG20)-MIN(CE20:CG20)</f>
        <v>1.3181818181818183</v>
      </c>
      <c r="CK20" s="26">
        <f t="shared" si="39"/>
        <v>1.687730244879777E-2</v>
      </c>
      <c r="CL20" s="26">
        <f t="shared" si="39"/>
        <v>1.7572930807959825E-2</v>
      </c>
      <c r="CM20" s="26">
        <f t="shared" si="39"/>
        <v>1.4946049398522532E-2</v>
      </c>
      <c r="CN20" s="26">
        <f t="shared" si="15"/>
        <v>1.7572930807959825E-2</v>
      </c>
      <c r="CO20" s="26">
        <f>AVERAGE(CK20:CM20)</f>
        <v>1.6465427551760042E-2</v>
      </c>
      <c r="CP20" s="18">
        <f>M20-120+N20</f>
        <v>55</v>
      </c>
      <c r="CQ20" s="18">
        <f>M20+N20+AG20+AS20</f>
        <v>776.94576599384743</v>
      </c>
      <c r="CR20" s="18">
        <f>M20-120+N20+AG20+AS20</f>
        <v>656.94576599384743</v>
      </c>
      <c r="CS20" s="18">
        <f>M20-120+N20+AG20+AH20+AS20</f>
        <v>670.36852933426894</v>
      </c>
      <c r="CT20" s="18">
        <f>M20-120+N20+AS20</f>
        <v>150.66666666666669</v>
      </c>
      <c r="CU20" s="18">
        <f>M20-120+N20+AS20+AT20</f>
        <v>160.66666666666669</v>
      </c>
      <c r="CV20" s="18">
        <f>M20-120+N20+BD20*100</f>
        <v>74.505815471821563</v>
      </c>
      <c r="CW20" s="18">
        <f>M20-120+N20+AT20+BD20</f>
        <v>65.195058154718211</v>
      </c>
      <c r="CX20" s="18">
        <f>M20-120+N20+AT20+(100*BD20)</f>
        <v>84.505815471821563</v>
      </c>
      <c r="CY20" s="18">
        <f>M20-120+N20+AN20+AT20+BD20*1000</f>
        <v>270.05815471821563</v>
      </c>
      <c r="CZ20" s="25">
        <f>N20+(BL20*100)</f>
        <v>46.793765913123991</v>
      </c>
      <c r="DA20" s="18">
        <f>BQ20+AH20+N20</f>
        <v>30.571289373359647</v>
      </c>
      <c r="DB20" s="20">
        <f>BQ20-BR20</f>
        <v>2.8769866147128251</v>
      </c>
      <c r="DC20" s="18">
        <f>M20+N20+AA20+AM20+AN20+AT20+AS20</f>
        <v>1014.6666666666665</v>
      </c>
      <c r="DD20" s="18">
        <f>M20-120+N20+AG20+AM20+AN20+AT20+AS20</f>
        <v>910.61243266051406</v>
      </c>
      <c r="DE20" s="18">
        <f>N20+O20+AH20+AN20+AO20+AU20+AT20</f>
        <v>660.42276334042151</v>
      </c>
      <c r="DF20" s="18">
        <f>M20-120+N20+AG20+AM20+AN20+AT20+BD20*1000</f>
        <v>1010.0039207120631</v>
      </c>
      <c r="DG20" s="18">
        <f>O20+AA20+AB20</f>
        <v>678.33333333333326</v>
      </c>
      <c r="DH20" s="7">
        <f>L20+AR20</f>
        <v>268</v>
      </c>
      <c r="DI20" s="18">
        <f>O20+AA20+AB20+AR20</f>
        <v>778.33333333333326</v>
      </c>
      <c r="DN20" s="7">
        <v>2</v>
      </c>
      <c r="DO20" s="7">
        <v>227</v>
      </c>
      <c r="DP20" s="7">
        <v>200</v>
      </c>
      <c r="DQ20" s="7">
        <v>219</v>
      </c>
      <c r="DR20" s="7">
        <v>224</v>
      </c>
      <c r="DS20" s="29" t="s">
        <v>148</v>
      </c>
      <c r="DT20" s="29">
        <v>104</v>
      </c>
      <c r="DU20" s="29" t="s">
        <v>148</v>
      </c>
      <c r="DV20" s="29">
        <v>92</v>
      </c>
      <c r="DW20" s="7" t="s">
        <v>156</v>
      </c>
      <c r="DX20" s="7">
        <v>118</v>
      </c>
      <c r="DY20" s="7" t="s">
        <v>143</v>
      </c>
      <c r="DZ20" s="7" t="s">
        <v>143</v>
      </c>
      <c r="EA20" s="7" t="s">
        <v>143</v>
      </c>
      <c r="EB20" s="7" t="s">
        <v>143</v>
      </c>
      <c r="EC20" s="7" t="s">
        <v>143</v>
      </c>
      <c r="ED20" s="18">
        <f>AVERAGE(DT20,DV20,DX20)</f>
        <v>104.66666666666667</v>
      </c>
      <c r="EE20" s="7">
        <v>0</v>
      </c>
      <c r="EF20" s="7" t="s">
        <v>151</v>
      </c>
      <c r="EG20" s="7">
        <v>108</v>
      </c>
      <c r="EH20" s="7">
        <v>0.5</v>
      </c>
      <c r="EI20" s="7">
        <v>1</v>
      </c>
      <c r="EJ20" s="7">
        <v>73</v>
      </c>
      <c r="EK20" s="7">
        <f>EI20*EJ20</f>
        <v>73</v>
      </c>
      <c r="EL20" s="7">
        <f>AVERAGE(DT20,DV20,DX20,EG20)</f>
        <v>105.5</v>
      </c>
      <c r="EM20" s="7">
        <f>IF(EL20&gt;120,1,0)</f>
        <v>0</v>
      </c>
      <c r="EN20" s="7">
        <f>MAX(DT20,DV20,DX20,EG20)</f>
        <v>118</v>
      </c>
      <c r="EO20" s="7">
        <f>IF(EN20&gt;120,1,0)</f>
        <v>0</v>
      </c>
      <c r="EP20" s="7">
        <f>MAX(DT20,DV20,DX20,EG20)-MIN(DT20,DV20,DX20,EG20)</f>
        <v>26</v>
      </c>
      <c r="EQ20" s="7">
        <v>0</v>
      </c>
      <c r="ER20" s="7">
        <f>EI20*EJ20</f>
        <v>73</v>
      </c>
      <c r="ES20" s="7">
        <f>MIN(DT20,DV20,DX20,EG20)</f>
        <v>92</v>
      </c>
      <c r="ET20" s="7">
        <f>IF(ER20&gt;40,1,0)</f>
        <v>1</v>
      </c>
      <c r="EU20" s="40" t="s">
        <v>157</v>
      </c>
      <c r="EV20" s="40" t="s">
        <v>330</v>
      </c>
      <c r="EW20" s="7">
        <v>84</v>
      </c>
      <c r="EX20" s="7">
        <v>116</v>
      </c>
      <c r="EY20" s="7">
        <v>86</v>
      </c>
      <c r="EZ20" s="7">
        <v>122</v>
      </c>
      <c r="FA20" s="7">
        <v>62</v>
      </c>
      <c r="FB20" s="7">
        <v>100</v>
      </c>
      <c r="FC20" s="7">
        <v>44</v>
      </c>
      <c r="FD20" s="7">
        <v>38</v>
      </c>
      <c r="FE20" s="7">
        <v>88</v>
      </c>
      <c r="FF20" s="7">
        <v>95</v>
      </c>
      <c r="FG20" s="7">
        <v>93</v>
      </c>
      <c r="FH20" s="7">
        <v>88</v>
      </c>
      <c r="FI20" s="18">
        <f>AVERAGE(EX20:EY20,FB20:FC20)</f>
        <v>86.5</v>
      </c>
      <c r="FJ20" s="18">
        <f>AVERAGE(EW20:FH20)</f>
        <v>84.666666666666671</v>
      </c>
      <c r="FK20" s="18">
        <f>MAX(EX20:EY20,FB20:FC20)</f>
        <v>116</v>
      </c>
      <c r="FL20" s="18">
        <f>MAX(EW20:FH20)</f>
        <v>122</v>
      </c>
      <c r="FM20" s="7">
        <f>MAX(EX20:EY20,FB20:FC20)-MIN(EX20:EY20,FB20:FC20)</f>
        <v>72</v>
      </c>
      <c r="FN20" s="7">
        <f>MAX(EW20:FH20)-MIN(EW20:FH20)</f>
        <v>84</v>
      </c>
    </row>
    <row r="21" spans="1:170" s="8" customFormat="1" hidden="1">
      <c r="A21" s="76"/>
      <c r="G21" s="12" t="e">
        <f t="shared" si="0"/>
        <v>#DIV/0!</v>
      </c>
      <c r="H21" s="8">
        <f t="shared" si="1"/>
        <v>0</v>
      </c>
      <c r="M21" s="12"/>
      <c r="O21" s="12"/>
      <c r="P21" s="30"/>
      <c r="T21" s="7">
        <f t="shared" si="11"/>
        <v>0</v>
      </c>
      <c r="U21" s="12"/>
      <c r="AA21" s="12"/>
      <c r="AC21" s="12"/>
      <c r="AD21" s="12"/>
      <c r="AE21" s="12"/>
      <c r="AF21" s="12"/>
      <c r="AG21" s="12"/>
      <c r="AH21" s="12"/>
      <c r="AM21" s="12"/>
      <c r="AP21" s="1"/>
      <c r="AS21" s="12"/>
      <c r="AX21" s="12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20">
        <f t="shared" si="12"/>
        <v>0</v>
      </c>
      <c r="BQ21" s="30"/>
      <c r="BR21" s="30"/>
      <c r="BS21" s="30"/>
      <c r="BT21" s="30"/>
      <c r="BU21" s="30"/>
      <c r="BV21" s="20">
        <f t="shared" si="13"/>
        <v>0</v>
      </c>
      <c r="BW21" s="30"/>
      <c r="BX21" s="30"/>
      <c r="BY21" s="31"/>
      <c r="BZ21" s="31"/>
      <c r="CA21" s="31"/>
      <c r="CB21" s="22">
        <f t="shared" si="14"/>
        <v>0</v>
      </c>
      <c r="CC21" s="31"/>
      <c r="CD21" s="31"/>
      <c r="CE21" s="33"/>
      <c r="CF21" s="33"/>
      <c r="CG21" s="33"/>
      <c r="CH21" s="33"/>
      <c r="CI21" s="33"/>
      <c r="CJ21" s="30"/>
      <c r="CK21" s="34"/>
      <c r="CL21" s="34"/>
      <c r="CM21" s="34"/>
      <c r="CN21" s="26">
        <f t="shared" si="15"/>
        <v>0</v>
      </c>
      <c r="CO21" s="34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33"/>
      <c r="DA21" s="12"/>
      <c r="DB21" s="30"/>
      <c r="DC21" s="12"/>
      <c r="DD21" s="12"/>
      <c r="DE21" s="12"/>
      <c r="DF21" s="12"/>
      <c r="DG21" s="12"/>
      <c r="DI21" s="12"/>
      <c r="DS21" s="1"/>
      <c r="DT21" s="1"/>
      <c r="DU21" s="1"/>
      <c r="DV21" s="1"/>
      <c r="ED21" s="12"/>
      <c r="EU21" s="28"/>
      <c r="EV21" s="28"/>
      <c r="FI21" s="12"/>
      <c r="FJ21" s="12"/>
      <c r="FK21" s="12"/>
      <c r="FL21" s="12"/>
    </row>
    <row r="22" spans="1:170" s="8" customFormat="1" hidden="1">
      <c r="A22" s="76"/>
      <c r="G22" s="12" t="e">
        <f t="shared" si="0"/>
        <v>#DIV/0!</v>
      </c>
      <c r="H22" s="8">
        <f t="shared" si="1"/>
        <v>0</v>
      </c>
      <c r="M22" s="12"/>
      <c r="O22" s="12"/>
      <c r="P22" s="30"/>
      <c r="T22" s="7">
        <f t="shared" si="11"/>
        <v>0</v>
      </c>
      <c r="U22" s="12"/>
      <c r="AA22" s="12"/>
      <c r="AC22" s="12"/>
      <c r="AD22" s="12"/>
      <c r="AE22" s="12"/>
      <c r="AF22" s="12"/>
      <c r="AG22" s="12"/>
      <c r="AH22" s="12"/>
      <c r="AM22" s="12"/>
      <c r="AP22" s="1"/>
      <c r="AS22" s="12"/>
      <c r="AX22" s="12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20">
        <f t="shared" si="12"/>
        <v>0</v>
      </c>
      <c r="BQ22" s="30"/>
      <c r="BR22" s="30"/>
      <c r="BS22" s="30"/>
      <c r="BT22" s="30"/>
      <c r="BU22" s="30"/>
      <c r="BV22" s="20">
        <f t="shared" si="13"/>
        <v>0</v>
      </c>
      <c r="BW22" s="30"/>
      <c r="BX22" s="30"/>
      <c r="BY22" s="31"/>
      <c r="BZ22" s="31"/>
      <c r="CA22" s="31"/>
      <c r="CB22" s="22">
        <f t="shared" si="14"/>
        <v>0</v>
      </c>
      <c r="CC22" s="31"/>
      <c r="CD22" s="31"/>
      <c r="CE22" s="33"/>
      <c r="CF22" s="33"/>
      <c r="CG22" s="33"/>
      <c r="CH22" s="33"/>
      <c r="CI22" s="33"/>
      <c r="CJ22" s="30"/>
      <c r="CK22" s="34"/>
      <c r="CL22" s="34"/>
      <c r="CM22" s="34"/>
      <c r="CN22" s="26">
        <f t="shared" si="15"/>
        <v>0</v>
      </c>
      <c r="CO22" s="34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33"/>
      <c r="DA22" s="12"/>
      <c r="DB22" s="30"/>
      <c r="DC22" s="12"/>
      <c r="DD22" s="12"/>
      <c r="DE22" s="12"/>
      <c r="DF22" s="12"/>
      <c r="DG22" s="12"/>
      <c r="DI22" s="12"/>
      <c r="DS22" s="1"/>
      <c r="DT22" s="1"/>
      <c r="DU22" s="1"/>
      <c r="DV22" s="1"/>
      <c r="ED22" s="12"/>
      <c r="EU22" s="28"/>
      <c r="EV22" s="28"/>
      <c r="FI22" s="12"/>
      <c r="FJ22" s="12"/>
      <c r="FK22" s="12"/>
      <c r="FL22" s="12"/>
    </row>
    <row r="23" spans="1:170" s="7" customFormat="1">
      <c r="A23" s="75">
        <v>7</v>
      </c>
      <c r="B23" s="7">
        <v>870</v>
      </c>
      <c r="C23" s="7">
        <v>69</v>
      </c>
      <c r="D23" s="7">
        <v>0.3</v>
      </c>
      <c r="E23" s="7">
        <v>1</v>
      </c>
      <c r="F23" s="7">
        <v>0.1</v>
      </c>
      <c r="G23" s="18">
        <f t="shared" si="0"/>
        <v>0.46666666666666673</v>
      </c>
      <c r="H23" s="7">
        <f t="shared" si="1"/>
        <v>0.9</v>
      </c>
      <c r="I23" s="7">
        <v>170</v>
      </c>
      <c r="J23" s="7">
        <v>183</v>
      </c>
      <c r="K23" s="7">
        <v>146</v>
      </c>
      <c r="L23" s="7">
        <f>MAX(I23:K23)</f>
        <v>183</v>
      </c>
      <c r="M23" s="18">
        <f>(I23+J23+K23)/3</f>
        <v>166.33333333333334</v>
      </c>
      <c r="N23" s="7">
        <f>MAX(I23:K23)-MIN(I23:K23)</f>
        <v>37</v>
      </c>
      <c r="O23" s="18">
        <f>SUM(M23:N23)</f>
        <v>203.33333333333334</v>
      </c>
      <c r="P23" s="20">
        <f>N23/M23</f>
        <v>0.22244488977955912</v>
      </c>
      <c r="Q23" s="7">
        <f t="shared" ref="Q23:S24" si="40">I23+AI23</f>
        <v>343</v>
      </c>
      <c r="R23" s="7">
        <f t="shared" si="40"/>
        <v>353</v>
      </c>
      <c r="S23" s="7">
        <f t="shared" si="40"/>
        <v>326</v>
      </c>
      <c r="T23" s="7">
        <f t="shared" si="11"/>
        <v>353</v>
      </c>
      <c r="U23" s="18">
        <f>(Q23+R23+S23)/3</f>
        <v>340.66666666666669</v>
      </c>
      <c r="V23" s="7">
        <f>MAX(Q23:S23)-MIN(Q23:S23)</f>
        <v>27</v>
      </c>
      <c r="W23" s="7">
        <f t="shared" ref="W23:Y24" si="41">Q23+AO23</f>
        <v>425</v>
      </c>
      <c r="X23" s="7">
        <f t="shared" si="41"/>
        <v>439</v>
      </c>
      <c r="Y23" s="7">
        <f t="shared" si="41"/>
        <v>408</v>
      </c>
      <c r="Z23" s="7">
        <f>MAX(W23:Y23)</f>
        <v>439</v>
      </c>
      <c r="AA23" s="18">
        <f>(Y23+X23+W23)/3</f>
        <v>424</v>
      </c>
      <c r="AB23" s="7">
        <f>MAX(W23:Y23)-MIN(W23:Y23)</f>
        <v>31</v>
      </c>
      <c r="AC23" s="18">
        <f>W23/SQRT(B23/1000)</f>
        <v>455.64782730606282</v>
      </c>
      <c r="AD23" s="18">
        <f>X23/SQRT(B23/1000)</f>
        <v>470.65740279379196</v>
      </c>
      <c r="AE23" s="18">
        <f>Y23/SQRT(B23/1000)</f>
        <v>437.42191421382034</v>
      </c>
      <c r="AF23" s="18">
        <f>MAX(AC23:AE23)</f>
        <v>470.65740279379196</v>
      </c>
      <c r="AG23" s="18">
        <f>AVERAGE(AC23:AE23)</f>
        <v>454.57571477122502</v>
      </c>
      <c r="AH23" s="18">
        <f>MAX(AC23:AE23)-MIN(AC23:AE23)</f>
        <v>33.235488579971616</v>
      </c>
      <c r="AI23" s="7">
        <v>173</v>
      </c>
      <c r="AJ23" s="7">
        <v>170</v>
      </c>
      <c r="AK23" s="7">
        <v>180</v>
      </c>
      <c r="AL23" s="7">
        <f>MAX(AI23:AK23)</f>
        <v>180</v>
      </c>
      <c r="AM23" s="18">
        <f>(AI23+AJ23+AK23)/3</f>
        <v>174.33333333333334</v>
      </c>
      <c r="AN23" s="7">
        <f>MAX(AI23:AK23)-MIN(AI23:AK23)</f>
        <v>10</v>
      </c>
      <c r="AO23" s="7">
        <v>82</v>
      </c>
      <c r="AP23" s="29">
        <v>86</v>
      </c>
      <c r="AQ23" s="7">
        <v>82</v>
      </c>
      <c r="AR23" s="7">
        <f>MAX(AO23:AQ23)</f>
        <v>86</v>
      </c>
      <c r="AS23" s="18">
        <f>(AO23+AP23+AQ23)/3</f>
        <v>83.333333333333329</v>
      </c>
      <c r="AT23" s="7">
        <f>MAX(AO23:AQ23)-MIN(AO23:AQ23)</f>
        <v>4</v>
      </c>
      <c r="AU23" s="7">
        <f>AI23+AO23</f>
        <v>255</v>
      </c>
      <c r="AV23" s="7">
        <f>AP23+AJ23</f>
        <v>256</v>
      </c>
      <c r="AW23" s="7">
        <f>AQ23+AK23</f>
        <v>262</v>
      </c>
      <c r="AX23" s="18">
        <f>(AU23+AV23+AW23)/3</f>
        <v>257.66666666666669</v>
      </c>
      <c r="AY23" s="7">
        <f>MAX(AU23:AW23)-MIN(AU23:AW23)</f>
        <v>7</v>
      </c>
      <c r="AZ23" s="20">
        <f t="shared" ref="AZ23:BB24" si="42">AO23/W23</f>
        <v>0.19294117647058823</v>
      </c>
      <c r="BA23" s="20">
        <f t="shared" si="42"/>
        <v>0.1958997722095672</v>
      </c>
      <c r="BB23" s="20">
        <f t="shared" si="42"/>
        <v>0.20098039215686275</v>
      </c>
      <c r="BC23" s="20">
        <f>MAX(AZ23:BB23)</f>
        <v>0.20098039215686275</v>
      </c>
      <c r="BD23" s="20">
        <f>AVERAGE(AZ23:BB23)</f>
        <v>0.19660711361233937</v>
      </c>
      <c r="BE23" s="20">
        <f>MAX(AZ23:BB23)-MIN(AZ23:BB23)</f>
        <v>8.0392156862745257E-3</v>
      </c>
      <c r="BF23" s="20">
        <f t="shared" ref="BF23:BH24" si="43">W23/I23</f>
        <v>2.5</v>
      </c>
      <c r="BG23" s="20">
        <f t="shared" si="43"/>
        <v>2.3989071038251368</v>
      </c>
      <c r="BH23" s="20">
        <f t="shared" si="43"/>
        <v>2.7945205479452055</v>
      </c>
      <c r="BI23" s="20">
        <f>MAX(BF23:BH23)</f>
        <v>2.7945205479452055</v>
      </c>
      <c r="BJ23" s="20">
        <f>AVERAGE(BF23:BH23)</f>
        <v>2.5644758839234476</v>
      </c>
      <c r="BK23" s="20">
        <f>MAX(BF23:BH23)-MIN(BF23:BH23)</f>
        <v>0.39561344412006871</v>
      </c>
      <c r="BL23" s="20">
        <f>1/BJ23</f>
        <v>0.38994322632119205</v>
      </c>
      <c r="BM23" s="20">
        <f t="shared" ref="BM23:BO24" si="44">AC23/I23</f>
        <v>2.6802813370944873</v>
      </c>
      <c r="BN23" s="20">
        <f t="shared" si="44"/>
        <v>2.5718983759223604</v>
      </c>
      <c r="BO23" s="20">
        <f t="shared" si="44"/>
        <v>2.9960405083138379</v>
      </c>
      <c r="BP23" s="20">
        <f t="shared" si="12"/>
        <v>2.9960405083138379</v>
      </c>
      <c r="BQ23" s="20">
        <f>AVERAGE(BM23:BO23)</f>
        <v>2.7494067404435616</v>
      </c>
      <c r="BR23" s="20">
        <f>MAX(BM23:BO23)-MIN(BM23:BO23)</f>
        <v>0.42414213239147758</v>
      </c>
      <c r="BS23" s="20">
        <f t="shared" ref="BS23:BU24" si="45">AO23/I23</f>
        <v>0.4823529411764706</v>
      </c>
      <c r="BT23" s="20">
        <f t="shared" si="45"/>
        <v>0.46994535519125685</v>
      </c>
      <c r="BU23" s="20">
        <f t="shared" si="45"/>
        <v>0.56164383561643838</v>
      </c>
      <c r="BV23" s="20">
        <f t="shared" si="13"/>
        <v>0.56164383561643838</v>
      </c>
      <c r="BW23" s="20">
        <f>AVERAGE(BS23:BU23)</f>
        <v>0.50464737732805531</v>
      </c>
      <c r="BX23" s="20">
        <f>MAX(BS23:BU23)-MIN(BS23:BU23)</f>
        <v>9.1698480425181528E-2</v>
      </c>
      <c r="BY23" s="22">
        <f t="shared" ref="BY23:CA24" si="46">BS23/W23</f>
        <v>1.1349480968858132E-3</v>
      </c>
      <c r="BZ23" s="22">
        <f t="shared" si="46"/>
        <v>1.0704905585222251E-3</v>
      </c>
      <c r="CA23" s="22">
        <f t="shared" si="46"/>
        <v>1.3765780284716628E-3</v>
      </c>
      <c r="CB23" s="22">
        <f t="shared" si="14"/>
        <v>1.3765780284716628E-3</v>
      </c>
      <c r="CC23" s="22">
        <f>AVERAGE(BY23:CA23)</f>
        <v>1.1940055612932336E-3</v>
      </c>
      <c r="CD23" s="22">
        <f>MAX(BY23:CA23)-MIN(BY23:CA23)</f>
        <v>3.0608746994943768E-4</v>
      </c>
      <c r="CE23" s="25">
        <f>N23/I23*AO23</f>
        <v>17.847058823529412</v>
      </c>
      <c r="CF23" s="25">
        <f>N23/J23*AP23</f>
        <v>17.387978142076502</v>
      </c>
      <c r="CG23" s="25">
        <f>N23/K23*AQ23</f>
        <v>20.780821917808222</v>
      </c>
      <c r="CH23" s="25">
        <f>MAX(CE23:CG23)</f>
        <v>20.780821917808222</v>
      </c>
      <c r="CI23" s="25">
        <f>AVERAGE(CE23:CG23)</f>
        <v>18.671952961138047</v>
      </c>
      <c r="CJ23" s="20">
        <f>MAX(CE23:CG23)-MIN(CE23:CG23)</f>
        <v>3.3928437757317198</v>
      </c>
      <c r="CK23" s="26">
        <f t="shared" ref="CK23:CM24" si="47">CE23/AC23</f>
        <v>3.916853708937227E-2</v>
      </c>
      <c r="CL23" s="26">
        <f t="shared" si="47"/>
        <v>3.6944023484731331E-2</v>
      </c>
      <c r="CM23" s="26">
        <f t="shared" si="47"/>
        <v>4.7507500750522874E-2</v>
      </c>
      <c r="CN23" s="26">
        <f t="shared" si="15"/>
        <v>4.7507500750522874E-2</v>
      </c>
      <c r="CO23" s="26">
        <f>AVERAGE(CK23:CM23)</f>
        <v>4.1206687108208823E-2</v>
      </c>
      <c r="CP23" s="18">
        <f>M23-120+N23</f>
        <v>83.333333333333343</v>
      </c>
      <c r="CQ23" s="18">
        <f>M23+N23+AG23+AS23</f>
        <v>741.24238143789171</v>
      </c>
      <c r="CR23" s="18">
        <f>M23-120+N23+AG23+AS23</f>
        <v>621.24238143789171</v>
      </c>
      <c r="CS23" s="18">
        <f>M23-120+N23+AG23+AH23+AS23</f>
        <v>654.47787001786332</v>
      </c>
      <c r="CT23" s="18">
        <f>M23-120+N23+AS23</f>
        <v>166.66666666666669</v>
      </c>
      <c r="CU23" s="18">
        <f>M23-120+N23+AS23+AT23</f>
        <v>170.66666666666669</v>
      </c>
      <c r="CV23" s="18">
        <f>M23-120+N23+BD23*100</f>
        <v>102.99404469456728</v>
      </c>
      <c r="CW23" s="18">
        <f>M23-120+N23+AT23+BD23</f>
        <v>87.529940446945687</v>
      </c>
      <c r="CX23" s="18">
        <f>M23-120+N23+AT23+(100*BD23)</f>
        <v>106.99404469456728</v>
      </c>
      <c r="CY23" s="18">
        <f>M23-120+N23+AN23+AT23+BD23*1000</f>
        <v>293.9404469456727</v>
      </c>
      <c r="CZ23" s="25">
        <f>N23+(BL23*100)</f>
        <v>75.994322632119207</v>
      </c>
      <c r="DA23" s="18">
        <f>BQ23+AH23+N23</f>
        <v>72.984895320415177</v>
      </c>
      <c r="DB23" s="20">
        <f>BQ23-BR23</f>
        <v>2.325264608052084</v>
      </c>
      <c r="DC23" s="18">
        <f>M23+N23+AA23+AM23+AN23+AT23+AS23</f>
        <v>899.00000000000011</v>
      </c>
      <c r="DD23" s="18">
        <f>M23-120+N23+AG23+AM23+AN23+AT23+AS23</f>
        <v>809.57571477122508</v>
      </c>
      <c r="DE23" s="18">
        <f>N23+O23+AH23+AN23+AO23+AU23+AT23</f>
        <v>624.56882191330499</v>
      </c>
      <c r="DF23" s="18">
        <f>M23-120+N23+AG23+AM23+AN23+AT23+BD23*1000</f>
        <v>922.8494950502311</v>
      </c>
      <c r="DG23" s="18">
        <f>O23+AA23+AB23</f>
        <v>658.33333333333337</v>
      </c>
      <c r="DH23" s="7">
        <f>L23+AR23</f>
        <v>269</v>
      </c>
      <c r="DI23" s="18">
        <f>O23+AA23+AB23+AR23</f>
        <v>744.33333333333337</v>
      </c>
      <c r="DN23" s="7">
        <v>7</v>
      </c>
      <c r="DO23" s="7">
        <v>152</v>
      </c>
      <c r="DP23" s="7">
        <v>145</v>
      </c>
      <c r="DQ23" s="7">
        <v>156</v>
      </c>
      <c r="DR23" s="7">
        <v>147</v>
      </c>
      <c r="DS23" s="7" t="s">
        <v>142</v>
      </c>
      <c r="DT23" s="7">
        <v>123</v>
      </c>
      <c r="DU23" s="7" t="s">
        <v>142</v>
      </c>
      <c r="DV23" s="7">
        <v>126</v>
      </c>
      <c r="DW23" s="7" t="s">
        <v>142</v>
      </c>
      <c r="DX23" s="7">
        <v>108</v>
      </c>
      <c r="DY23" s="7" t="s">
        <v>152</v>
      </c>
      <c r="DZ23" s="7" t="s">
        <v>143</v>
      </c>
      <c r="EA23" s="7" t="s">
        <v>143</v>
      </c>
      <c r="EB23" s="7" t="s">
        <v>143</v>
      </c>
      <c r="EC23" s="7" t="s">
        <v>143</v>
      </c>
      <c r="ED23" s="18">
        <f>AVERAGE(DT23,DV23,DX23)</f>
        <v>119</v>
      </c>
      <c r="EE23" s="7">
        <v>0</v>
      </c>
      <c r="EF23" s="7" t="s">
        <v>151</v>
      </c>
      <c r="EG23" s="7">
        <v>89</v>
      </c>
      <c r="EH23" s="7">
        <v>0.5</v>
      </c>
      <c r="EI23" s="29">
        <v>0.5</v>
      </c>
      <c r="EJ23" s="7">
        <v>52</v>
      </c>
      <c r="EK23" s="7">
        <f>EI23*EJ23</f>
        <v>26</v>
      </c>
      <c r="EL23" s="7">
        <f>AVERAGE(DT23,DV23,DX23,EG23)</f>
        <v>111.5</v>
      </c>
      <c r="EM23" s="7">
        <f>IF(EL23&gt;120,1,0)</f>
        <v>0</v>
      </c>
      <c r="EN23" s="7">
        <f>MAX(DT23,DV23,DX23,EG23)</f>
        <v>126</v>
      </c>
      <c r="EO23" s="7">
        <f>IF(EN23&gt;120,1,0)</f>
        <v>1</v>
      </c>
      <c r="EP23" s="7">
        <f>MAX(DT23,DV23,DX23,EG23)-MIN(DT23,DV23,DX23,EG23)</f>
        <v>37</v>
      </c>
      <c r="EQ23" s="7">
        <v>0</v>
      </c>
      <c r="ER23" s="7">
        <f>EI23*EJ23</f>
        <v>26</v>
      </c>
      <c r="ES23" s="7">
        <f>MIN(DT23,DV23,DX23,EG23)</f>
        <v>89</v>
      </c>
      <c r="ET23" s="7">
        <f>IF(ER23&gt;40,1,0)</f>
        <v>0</v>
      </c>
      <c r="EU23" s="40">
        <v>40825</v>
      </c>
      <c r="EV23" s="40" t="s">
        <v>331</v>
      </c>
      <c r="EW23" s="7">
        <v>88</v>
      </c>
      <c r="EX23" s="7">
        <v>105</v>
      </c>
      <c r="EY23" s="7">
        <v>91</v>
      </c>
      <c r="EZ23" s="7">
        <v>89</v>
      </c>
      <c r="FA23" s="7">
        <v>85</v>
      </c>
      <c r="FB23" s="7">
        <v>93</v>
      </c>
      <c r="FC23" s="7">
        <v>32</v>
      </c>
      <c r="FD23" s="7">
        <v>60</v>
      </c>
      <c r="FE23" s="7">
        <v>84</v>
      </c>
      <c r="FF23" s="7">
        <v>100</v>
      </c>
      <c r="FG23" s="7">
        <v>95</v>
      </c>
      <c r="FH23" s="7">
        <v>85</v>
      </c>
      <c r="FI23" s="18">
        <f>AVERAGE(EX23:EY23,FB23:FC23)</f>
        <v>80.25</v>
      </c>
      <c r="FJ23" s="18">
        <f>AVERAGE(EW23:FH23)</f>
        <v>83.916666666666671</v>
      </c>
      <c r="FK23" s="18">
        <f>MAX(EX23:EY23,FB23:FC23)</f>
        <v>105</v>
      </c>
      <c r="FL23" s="18">
        <f>MAX(EW23:FH23)</f>
        <v>105</v>
      </c>
      <c r="FM23" s="7">
        <f>MAX(EX23:EY23,FB23:FC23)-MIN(EX23:EY23,FB23:FC23)</f>
        <v>73</v>
      </c>
      <c r="FN23" s="7">
        <f>MAX(EW23:FH23)-MIN(EW23:FH23)</f>
        <v>73</v>
      </c>
    </row>
    <row r="24" spans="1:170" s="7" customFormat="1">
      <c r="A24" s="75">
        <v>13</v>
      </c>
      <c r="B24" s="7">
        <v>909</v>
      </c>
      <c r="C24" s="7">
        <v>66</v>
      </c>
      <c r="D24" s="7">
        <v>0.1</v>
      </c>
      <c r="E24" s="7">
        <v>0.1</v>
      </c>
      <c r="F24" s="7">
        <v>0.1</v>
      </c>
      <c r="G24" s="18">
        <f t="shared" si="0"/>
        <v>0.10000000000000002</v>
      </c>
      <c r="H24" s="7">
        <f t="shared" si="1"/>
        <v>0</v>
      </c>
      <c r="I24" s="7">
        <v>136</v>
      </c>
      <c r="J24" s="7">
        <v>158</v>
      </c>
      <c r="K24" s="7">
        <v>136</v>
      </c>
      <c r="L24" s="7">
        <f>MAX(I24:K24)</f>
        <v>158</v>
      </c>
      <c r="M24" s="18">
        <f>(I24+J24+K24)/3</f>
        <v>143.33333333333334</v>
      </c>
      <c r="N24" s="7">
        <f>MAX(I24:K24)-MIN(I24:K24)</f>
        <v>22</v>
      </c>
      <c r="O24" s="18">
        <f>SUM(M24:N24)</f>
        <v>165.33333333333334</v>
      </c>
      <c r="P24" s="20">
        <f>N24/M24</f>
        <v>0.15348837209302324</v>
      </c>
      <c r="Q24" s="7">
        <f t="shared" si="40"/>
        <v>362</v>
      </c>
      <c r="R24" s="7">
        <f t="shared" si="40"/>
        <v>288</v>
      </c>
      <c r="S24" s="7">
        <f t="shared" si="40"/>
        <v>278</v>
      </c>
      <c r="T24" s="7">
        <f t="shared" si="11"/>
        <v>362</v>
      </c>
      <c r="U24" s="18">
        <f>(Q24+R24+S24)/3</f>
        <v>309.33333333333331</v>
      </c>
      <c r="V24" s="7">
        <f>MAX(Q24:S24)-MIN(Q24:S24)</f>
        <v>84</v>
      </c>
      <c r="W24" s="7">
        <f t="shared" si="41"/>
        <v>498</v>
      </c>
      <c r="X24" s="7">
        <f t="shared" si="41"/>
        <v>396</v>
      </c>
      <c r="Y24" s="7">
        <f t="shared" si="41"/>
        <v>403</v>
      </c>
      <c r="Z24" s="7">
        <f>MAX(W24:Y24)</f>
        <v>498</v>
      </c>
      <c r="AA24" s="18">
        <f>(Y24+X24+W24)/3</f>
        <v>432.33333333333331</v>
      </c>
      <c r="AB24" s="7">
        <f>MAX(W24:Y24)-MIN(W24:Y24)</f>
        <v>102</v>
      </c>
      <c r="AC24" s="18">
        <f>W24/SQRT(B24/1000)</f>
        <v>522.33292368786863</v>
      </c>
      <c r="AD24" s="18">
        <f>X24/SQRT(B24/1000)</f>
        <v>415.34907184818468</v>
      </c>
      <c r="AE24" s="18">
        <f>Y24/SQRT(B24/1000)</f>
        <v>422.69110089600616</v>
      </c>
      <c r="AF24" s="18">
        <f>MAX(AC24:AE24)</f>
        <v>522.33292368786863</v>
      </c>
      <c r="AG24" s="18">
        <f>AVERAGE(AC24:AE24)</f>
        <v>453.45769881068651</v>
      </c>
      <c r="AH24" s="18">
        <f>MAX(AC24:AE24)-MIN(AC24:AE24)</f>
        <v>106.98385183968395</v>
      </c>
      <c r="AI24" s="7">
        <v>226</v>
      </c>
      <c r="AJ24" s="7">
        <v>130</v>
      </c>
      <c r="AK24" s="7">
        <v>142</v>
      </c>
      <c r="AL24" s="7">
        <f>MAX(AI24:AK24)</f>
        <v>226</v>
      </c>
      <c r="AM24" s="18">
        <f>(AI24+AJ24+AK24)/3</f>
        <v>166</v>
      </c>
      <c r="AN24" s="7">
        <f>MAX(AI24:AK24)-MIN(AI24:AK24)</f>
        <v>96</v>
      </c>
      <c r="AO24" s="7">
        <v>136</v>
      </c>
      <c r="AP24" s="29">
        <v>108</v>
      </c>
      <c r="AQ24" s="7">
        <v>125</v>
      </c>
      <c r="AR24" s="7">
        <f>MAX(AO24:AQ24)</f>
        <v>136</v>
      </c>
      <c r="AS24" s="18">
        <f>(AO24+AP24+AQ24)/3</f>
        <v>123</v>
      </c>
      <c r="AT24" s="7">
        <f>MAX(AO24:AQ24)-MIN(AO24:AQ24)</f>
        <v>28</v>
      </c>
      <c r="AU24" s="7">
        <f>AI24+AO24</f>
        <v>362</v>
      </c>
      <c r="AV24" s="7">
        <f>AP24+AJ24</f>
        <v>238</v>
      </c>
      <c r="AW24" s="7">
        <f>AQ24+AK24</f>
        <v>267</v>
      </c>
      <c r="AX24" s="18">
        <f>(AU24+AV24+AW24)/3</f>
        <v>289</v>
      </c>
      <c r="AY24" s="7">
        <f>MAX(AU24:AW24)-MIN(AU24:AW24)</f>
        <v>124</v>
      </c>
      <c r="AZ24" s="20">
        <f t="shared" si="42"/>
        <v>0.27309236947791166</v>
      </c>
      <c r="BA24" s="20">
        <f t="shared" si="42"/>
        <v>0.27272727272727271</v>
      </c>
      <c r="BB24" s="20">
        <f t="shared" si="42"/>
        <v>0.31017369727047145</v>
      </c>
      <c r="BC24" s="20">
        <f>MAX(AZ24:BB24)</f>
        <v>0.31017369727047145</v>
      </c>
      <c r="BD24" s="20">
        <f>AVERAGE(AZ24:BB24)</f>
        <v>0.28533111315855192</v>
      </c>
      <c r="BE24" s="20">
        <f>MAX(AZ24:BB24)-MIN(AZ24:BB24)</f>
        <v>3.7446424543198742E-2</v>
      </c>
      <c r="BF24" s="20">
        <f t="shared" si="43"/>
        <v>3.6617647058823528</v>
      </c>
      <c r="BG24" s="20">
        <f t="shared" si="43"/>
        <v>2.5063291139240507</v>
      </c>
      <c r="BH24" s="20">
        <f t="shared" si="43"/>
        <v>2.9632352941176472</v>
      </c>
      <c r="BI24" s="20">
        <f>MAX(BF24:BH24)</f>
        <v>3.6617647058823528</v>
      </c>
      <c r="BJ24" s="20">
        <f>AVERAGE(BF24:BH24)</f>
        <v>3.0437763713080166</v>
      </c>
      <c r="BK24" s="20">
        <f>MAX(BF24:BH24)-MIN(BF24:BH24)</f>
        <v>1.1554355919583021</v>
      </c>
      <c r="BL24" s="20">
        <f>1/BJ24</f>
        <v>0.32853924796395773</v>
      </c>
      <c r="BM24" s="20">
        <f t="shared" si="44"/>
        <v>3.8406832624107987</v>
      </c>
      <c r="BN24" s="20">
        <f t="shared" si="44"/>
        <v>2.6287915939758526</v>
      </c>
      <c r="BO24" s="20">
        <f t="shared" si="44"/>
        <v>3.1080228007059278</v>
      </c>
      <c r="BP24" s="20">
        <f t="shared" si="12"/>
        <v>3.8406832624107987</v>
      </c>
      <c r="BQ24" s="20">
        <f>AVERAGE(BM24:BO24)</f>
        <v>3.1924992190308594</v>
      </c>
      <c r="BR24" s="20">
        <f>MAX(BM24:BO24)-MIN(BM24:BO24)</f>
        <v>1.2118916684349461</v>
      </c>
      <c r="BS24" s="20">
        <f t="shared" si="45"/>
        <v>1</v>
      </c>
      <c r="BT24" s="20">
        <f t="shared" si="45"/>
        <v>0.68354430379746833</v>
      </c>
      <c r="BU24" s="20">
        <f t="shared" si="45"/>
        <v>0.91911764705882348</v>
      </c>
      <c r="BV24" s="20">
        <f t="shared" si="13"/>
        <v>1</v>
      </c>
      <c r="BW24" s="20">
        <f>AVERAGE(BS24:BU24)</f>
        <v>0.8675539836187639</v>
      </c>
      <c r="BX24" s="20">
        <f>MAX(BS24:BU24)-MIN(BS24:BU24)</f>
        <v>0.31645569620253167</v>
      </c>
      <c r="BY24" s="22">
        <f t="shared" si="46"/>
        <v>2.008032128514056E-3</v>
      </c>
      <c r="BZ24" s="22">
        <f t="shared" si="46"/>
        <v>1.7261219792865361E-3</v>
      </c>
      <c r="CA24" s="22">
        <f t="shared" si="46"/>
        <v>2.2806889505181723E-3</v>
      </c>
      <c r="CB24" s="22">
        <f t="shared" si="14"/>
        <v>2.2806889505181723E-3</v>
      </c>
      <c r="CC24" s="22">
        <f>AVERAGE(BY24:CA24)</f>
        <v>2.0049476861062547E-3</v>
      </c>
      <c r="CD24" s="22">
        <f>MAX(BY24:CA24)-MIN(BY24:CA24)</f>
        <v>5.5456697123163617E-4</v>
      </c>
      <c r="CE24" s="25">
        <f>N24/I24*AO24</f>
        <v>22</v>
      </c>
      <c r="CF24" s="25">
        <f>N24/J24*AP24</f>
        <v>15.037974683544302</v>
      </c>
      <c r="CG24" s="25">
        <f>N24/K24*AQ24</f>
        <v>20.22058823529412</v>
      </c>
      <c r="CH24" s="25">
        <f>MAX(CE24:CG24)</f>
        <v>22</v>
      </c>
      <c r="CI24" s="25">
        <f>AVERAGE(CE24:CG24)</f>
        <v>19.086187639612806</v>
      </c>
      <c r="CJ24" s="20">
        <f>MAX(CE24:CG24)-MIN(CE24:CG24)</f>
        <v>6.9620253164556978</v>
      </c>
      <c r="CK24" s="26">
        <f t="shared" si="47"/>
        <v>4.2118731181392227E-2</v>
      </c>
      <c r="CL24" s="26">
        <f t="shared" si="47"/>
        <v>3.6205629680667428E-2</v>
      </c>
      <c r="CM24" s="26">
        <f t="shared" si="47"/>
        <v>4.7837742957992743E-2</v>
      </c>
      <c r="CN24" s="26">
        <f t="shared" si="15"/>
        <v>4.7837742957992743E-2</v>
      </c>
      <c r="CO24" s="26">
        <f>AVERAGE(CK24:CM24)</f>
        <v>4.2054034606684131E-2</v>
      </c>
      <c r="CP24" s="18">
        <f>M24-120+N24</f>
        <v>45.333333333333343</v>
      </c>
      <c r="CQ24" s="18">
        <f>M24+N24+AG24+AS24</f>
        <v>741.79103214401982</v>
      </c>
      <c r="CR24" s="18">
        <f>M24-120+N24+AG24+AS24</f>
        <v>621.79103214401982</v>
      </c>
      <c r="CS24" s="18">
        <f>M24-120+N24+AG24+AH24+AS24</f>
        <v>728.77488398370383</v>
      </c>
      <c r="CT24" s="18">
        <f>M24-120+N24+AS24</f>
        <v>168.33333333333334</v>
      </c>
      <c r="CU24" s="18">
        <f>M24-120+N24+AS24+AT24</f>
        <v>196.33333333333334</v>
      </c>
      <c r="CV24" s="18">
        <f>M24-120+N24+BD24*100</f>
        <v>73.866444649188537</v>
      </c>
      <c r="CW24" s="18">
        <f>M24-120+N24+AT24+BD24</f>
        <v>73.618664446491891</v>
      </c>
      <c r="CX24" s="18">
        <f>M24-120+N24+AT24+(100*BD24)</f>
        <v>101.86644464918854</v>
      </c>
      <c r="CY24" s="18">
        <f>M24-120+N24+AN24+AT24+BD24*1000</f>
        <v>454.66444649188531</v>
      </c>
      <c r="CZ24" s="25">
        <f>N24+(BL24*100)</f>
        <v>54.853924796395773</v>
      </c>
      <c r="DA24" s="18">
        <f>BQ24+AH24+N24</f>
        <v>132.17635105871483</v>
      </c>
      <c r="DB24" s="20">
        <f>BQ24-BR24</f>
        <v>1.9806075505959133</v>
      </c>
      <c r="DC24" s="18">
        <f>M24+N24+AA24+AM24+AN24+AT24+AS24</f>
        <v>1010.6666666666666</v>
      </c>
      <c r="DD24" s="18">
        <f>M24-120+N24+AG24+AM24+AN24+AT24+AS24</f>
        <v>911.79103214401982</v>
      </c>
      <c r="DE24" s="18">
        <f>N24+O24+AH24+AN24+AO24+AU24+AT24</f>
        <v>916.31718517301726</v>
      </c>
      <c r="DF24" s="18">
        <f>M24-120+N24+AG24+AM24+AN24+AT24+BD24*1000</f>
        <v>1074.1221453025719</v>
      </c>
      <c r="DG24" s="18">
        <f>O24+AA24+AB24</f>
        <v>699.66666666666663</v>
      </c>
      <c r="DH24" s="7">
        <f>L24+AR24</f>
        <v>294</v>
      </c>
      <c r="DI24" s="18">
        <f>O24+AA24+AB24+AR24</f>
        <v>835.66666666666663</v>
      </c>
      <c r="DN24" s="7">
        <v>13</v>
      </c>
      <c r="DO24" s="7">
        <v>170</v>
      </c>
      <c r="DP24" s="7">
        <v>184</v>
      </c>
      <c r="DQ24" s="7">
        <v>197</v>
      </c>
      <c r="DR24" s="7">
        <v>139</v>
      </c>
      <c r="DS24" s="7" t="s">
        <v>142</v>
      </c>
      <c r="DT24" s="7">
        <v>127</v>
      </c>
      <c r="DU24" s="7" t="s">
        <v>142</v>
      </c>
      <c r="DV24" s="7">
        <v>103</v>
      </c>
      <c r="DW24" s="7" t="s">
        <v>142</v>
      </c>
      <c r="DX24" s="7">
        <v>120</v>
      </c>
      <c r="DY24" s="7" t="s">
        <v>143</v>
      </c>
      <c r="DZ24" s="7" t="s">
        <v>143</v>
      </c>
      <c r="EA24" s="7" t="s">
        <v>143</v>
      </c>
      <c r="EB24" s="7" t="s">
        <v>143</v>
      </c>
      <c r="EC24" s="7" t="s">
        <v>143</v>
      </c>
      <c r="ED24" s="18">
        <f>AVERAGE(DT24,DV24,DX24)</f>
        <v>116.66666666666667</v>
      </c>
      <c r="EE24" s="7">
        <v>0</v>
      </c>
      <c r="EF24" s="7" t="s">
        <v>144</v>
      </c>
      <c r="EG24" s="7">
        <v>98</v>
      </c>
      <c r="EH24" s="7">
        <v>0</v>
      </c>
      <c r="EI24" s="7">
        <v>1.25</v>
      </c>
      <c r="EJ24" s="7">
        <v>98</v>
      </c>
      <c r="EK24" s="7">
        <f>EI24*EJ24</f>
        <v>122.5</v>
      </c>
      <c r="EL24" s="7">
        <f>AVERAGE(DT24,DV24,DX24,EG24)</f>
        <v>112</v>
      </c>
      <c r="EM24" s="7">
        <f>IF(EL24&gt;120,1,0)</f>
        <v>0</v>
      </c>
      <c r="EN24" s="7">
        <f>MAX(DT24,DV24,DX24,EG24)</f>
        <v>127</v>
      </c>
      <c r="EO24" s="7">
        <f>IF(EN24&gt;120,1,0)</f>
        <v>1</v>
      </c>
      <c r="EP24" s="7">
        <f>MAX(DT24,DV24,DX24,EG24)-MIN(DT24,DV24,DX24,EG24)</f>
        <v>29</v>
      </c>
      <c r="EQ24" s="7">
        <v>0</v>
      </c>
      <c r="ER24" s="7">
        <f>EI24*EJ24</f>
        <v>122.5</v>
      </c>
      <c r="ES24" s="7">
        <f>MIN(DT24,DV24,DX24,EG24)</f>
        <v>98</v>
      </c>
      <c r="ET24" s="7">
        <f>IF(ER24&gt;40,1,0)</f>
        <v>1</v>
      </c>
      <c r="EU24" s="40">
        <v>42163</v>
      </c>
      <c r="EV24" s="40" t="s">
        <v>332</v>
      </c>
      <c r="EW24" s="7">
        <v>92</v>
      </c>
      <c r="EX24" s="7">
        <v>112</v>
      </c>
      <c r="EY24" s="7">
        <v>74</v>
      </c>
      <c r="EZ24" s="7">
        <v>112</v>
      </c>
      <c r="FA24" s="7">
        <v>54</v>
      </c>
      <c r="FB24" s="7">
        <v>88</v>
      </c>
      <c r="FC24" s="7">
        <v>30</v>
      </c>
      <c r="FD24" s="7">
        <v>76</v>
      </c>
      <c r="FE24" s="7">
        <v>92</v>
      </c>
      <c r="FF24" s="7">
        <v>92</v>
      </c>
      <c r="FG24" s="7">
        <v>105</v>
      </c>
      <c r="FH24" s="7">
        <v>96</v>
      </c>
      <c r="FI24" s="18">
        <f>AVERAGE(EX24:EY24,FB24:FC24)</f>
        <v>76</v>
      </c>
      <c r="FJ24" s="18">
        <f>AVERAGE(EW24:FH24)</f>
        <v>85.25</v>
      </c>
      <c r="FK24" s="18">
        <f>MAX(EX24:EY24,FB24:FC24)</f>
        <v>112</v>
      </c>
      <c r="FL24" s="18">
        <f>MAX(EW24:FH24)</f>
        <v>112</v>
      </c>
      <c r="FM24" s="7">
        <f>MAX(EX24:EY24,FB24:FC24)-MIN(EX24:EY24,FB24:FC24)</f>
        <v>82</v>
      </c>
      <c r="FN24" s="7">
        <f>MAX(EW24:FH24)-MIN(EW24:FH24)</f>
        <v>82</v>
      </c>
    </row>
    <row r="25" spans="1:170" s="8" customFormat="1" hidden="1">
      <c r="A25" s="76"/>
      <c r="G25" s="12" t="e">
        <f t="shared" si="0"/>
        <v>#DIV/0!</v>
      </c>
      <c r="H25" s="8">
        <f t="shared" si="1"/>
        <v>0</v>
      </c>
      <c r="M25" s="12"/>
      <c r="O25" s="12"/>
      <c r="P25" s="30"/>
      <c r="T25" s="7">
        <f t="shared" si="11"/>
        <v>0</v>
      </c>
      <c r="U25" s="12"/>
      <c r="AA25" s="12"/>
      <c r="AC25" s="12"/>
      <c r="AD25" s="12"/>
      <c r="AE25" s="12"/>
      <c r="AF25" s="12"/>
      <c r="AG25" s="12"/>
      <c r="AH25" s="12"/>
      <c r="AM25" s="12"/>
      <c r="AP25" s="1"/>
      <c r="AS25" s="12"/>
      <c r="AX25" s="12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20">
        <f t="shared" si="12"/>
        <v>0</v>
      </c>
      <c r="BQ25" s="30"/>
      <c r="BR25" s="30"/>
      <c r="BS25" s="30"/>
      <c r="BT25" s="30"/>
      <c r="BU25" s="30"/>
      <c r="BV25" s="20">
        <f t="shared" si="13"/>
        <v>0</v>
      </c>
      <c r="BW25" s="30"/>
      <c r="BX25" s="30"/>
      <c r="BY25" s="31"/>
      <c r="BZ25" s="31"/>
      <c r="CA25" s="31"/>
      <c r="CB25" s="22">
        <f t="shared" si="14"/>
        <v>0</v>
      </c>
      <c r="CC25" s="31"/>
      <c r="CD25" s="31"/>
      <c r="CE25" s="33"/>
      <c r="CF25" s="33"/>
      <c r="CG25" s="33"/>
      <c r="CH25" s="33"/>
      <c r="CI25" s="33"/>
      <c r="CJ25" s="30"/>
      <c r="CK25" s="34"/>
      <c r="CL25" s="34"/>
      <c r="CM25" s="34"/>
      <c r="CN25" s="26">
        <f t="shared" si="15"/>
        <v>0</v>
      </c>
      <c r="CO25" s="34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33"/>
      <c r="DA25" s="12"/>
      <c r="DB25" s="30"/>
      <c r="DC25" s="12"/>
      <c r="DD25" s="12"/>
      <c r="DE25" s="12"/>
      <c r="DF25" s="12"/>
      <c r="DG25" s="12"/>
      <c r="DI25" s="12"/>
      <c r="ED25" s="12"/>
      <c r="EU25" s="28"/>
      <c r="EV25" s="28"/>
      <c r="FI25" s="12"/>
      <c r="FJ25" s="12"/>
      <c r="FK25" s="12"/>
      <c r="FL25" s="12"/>
    </row>
    <row r="26" spans="1:170" s="7" customFormat="1">
      <c r="A26" s="75">
        <v>9</v>
      </c>
      <c r="B26" s="7">
        <v>811</v>
      </c>
      <c r="C26" s="7">
        <v>74</v>
      </c>
      <c r="D26" s="7">
        <v>0.1</v>
      </c>
      <c r="E26" s="7">
        <v>0.2</v>
      </c>
      <c r="F26" s="7">
        <v>0</v>
      </c>
      <c r="G26" s="18">
        <f t="shared" si="0"/>
        <v>0.10000000000000002</v>
      </c>
      <c r="H26" s="7">
        <f t="shared" si="1"/>
        <v>0.2</v>
      </c>
      <c r="I26" s="7">
        <v>156</v>
      </c>
      <c r="J26" s="7">
        <v>126</v>
      </c>
      <c r="K26" s="7">
        <v>116</v>
      </c>
      <c r="L26" s="7">
        <f>MAX(I26:K26)</f>
        <v>156</v>
      </c>
      <c r="M26" s="18">
        <f>(I26+J26+K26)/3</f>
        <v>132.66666666666666</v>
      </c>
      <c r="N26" s="7">
        <f>MAX(I26:K26)-MIN(I26:K26)</f>
        <v>40</v>
      </c>
      <c r="O26" s="18">
        <f>SUM(M26:N26)</f>
        <v>172.66666666666666</v>
      </c>
      <c r="P26" s="20">
        <f>N26/M26</f>
        <v>0.30150753768844224</v>
      </c>
      <c r="Q26" s="7">
        <f t="shared" ref="Q26:S30" si="48">I26+AI26</f>
        <v>363</v>
      </c>
      <c r="R26" s="7">
        <f t="shared" si="48"/>
        <v>282</v>
      </c>
      <c r="S26" s="7">
        <f t="shared" si="48"/>
        <v>292</v>
      </c>
      <c r="T26" s="7">
        <f t="shared" si="11"/>
        <v>363</v>
      </c>
      <c r="U26" s="18">
        <f>(Q26+R26+S26)/3</f>
        <v>312.33333333333331</v>
      </c>
      <c r="V26" s="7">
        <f>MAX(Q26:S26)-MIN(Q26:S26)</f>
        <v>81</v>
      </c>
      <c r="W26" s="7">
        <f t="shared" ref="W26:Y30" si="49">Q26+AO26</f>
        <v>472</v>
      </c>
      <c r="X26" s="7">
        <f t="shared" si="49"/>
        <v>401</v>
      </c>
      <c r="Y26" s="7">
        <f t="shared" si="49"/>
        <v>401</v>
      </c>
      <c r="Z26" s="7">
        <f>MAX(W26:Y26)</f>
        <v>472</v>
      </c>
      <c r="AA26" s="18">
        <f>(Y26+X26+W26)/3</f>
        <v>424.66666666666669</v>
      </c>
      <c r="AB26" s="7">
        <f>MAX(W26:Y26)-MIN(W26:Y26)</f>
        <v>71</v>
      </c>
      <c r="AC26" s="18">
        <f>W26/SQRT(B26/1000)</f>
        <v>524.1210127488996</v>
      </c>
      <c r="AD26" s="18">
        <f>X26/SQRT(B26/1000)</f>
        <v>445.28077566167104</v>
      </c>
      <c r="AE26" s="18">
        <f>Y26/SQRT(B26/1000)</f>
        <v>445.28077566167104</v>
      </c>
      <c r="AF26" s="18">
        <f>MAX(AC26:AE26)</f>
        <v>524.1210127488996</v>
      </c>
      <c r="AG26" s="18">
        <f>AVERAGE(AC26:AE26)</f>
        <v>471.56085469074719</v>
      </c>
      <c r="AH26" s="18">
        <f>MAX(AC26:AE26)-MIN(AC26:AE26)</f>
        <v>78.840237087228559</v>
      </c>
      <c r="AI26" s="7">
        <v>207</v>
      </c>
      <c r="AJ26" s="7">
        <v>156</v>
      </c>
      <c r="AK26" s="7">
        <v>176</v>
      </c>
      <c r="AL26" s="7">
        <f>MAX(AI26:AK26)</f>
        <v>207</v>
      </c>
      <c r="AM26" s="18">
        <f>(AI26+AJ26+AK26)/3</f>
        <v>179.66666666666666</v>
      </c>
      <c r="AN26" s="7">
        <f>MAX(AI26:AK26)-MIN(AI26:AK26)</f>
        <v>51</v>
      </c>
      <c r="AO26" s="7">
        <v>109</v>
      </c>
      <c r="AP26" s="29">
        <v>119</v>
      </c>
      <c r="AQ26" s="7">
        <v>109</v>
      </c>
      <c r="AR26" s="7">
        <f>MAX(AO26:AQ26)</f>
        <v>119</v>
      </c>
      <c r="AS26" s="18">
        <f>(AO26+AP26+AQ26)/3</f>
        <v>112.33333333333333</v>
      </c>
      <c r="AT26" s="7">
        <f>MAX(AO26:AQ26)-MIN(AO26:AQ26)</f>
        <v>10</v>
      </c>
      <c r="AU26" s="7">
        <f>AI26+AO26</f>
        <v>316</v>
      </c>
      <c r="AV26" s="7">
        <f t="shared" ref="AV26:AW30" si="50">AP26+AJ26</f>
        <v>275</v>
      </c>
      <c r="AW26" s="7">
        <f t="shared" si="50"/>
        <v>285</v>
      </c>
      <c r="AX26" s="18">
        <f>(AU26+AV26+AW26)/3</f>
        <v>292</v>
      </c>
      <c r="AY26" s="7">
        <f>MAX(AU26:AW26)-MIN(AU26:AW26)</f>
        <v>41</v>
      </c>
      <c r="AZ26" s="20">
        <f t="shared" ref="AZ26:BB30" si="51">AO26/W26</f>
        <v>0.2309322033898305</v>
      </c>
      <c r="BA26" s="20">
        <f t="shared" si="51"/>
        <v>0.29675810473815462</v>
      </c>
      <c r="BB26" s="20">
        <f t="shared" si="51"/>
        <v>0.27182044887780549</v>
      </c>
      <c r="BC26" s="20">
        <f>MAX(AZ26:BB26)</f>
        <v>0.29675810473815462</v>
      </c>
      <c r="BD26" s="20">
        <f>AVERAGE(AZ26:BB26)</f>
        <v>0.26650358566859689</v>
      </c>
      <c r="BE26" s="20">
        <f>MAX(AZ26:BB26)-MIN(AZ26:BB26)</f>
        <v>6.5825901348324112E-2</v>
      </c>
      <c r="BF26" s="20">
        <f t="shared" ref="BF26:BH30" si="52">W26/I26</f>
        <v>3.0256410256410255</v>
      </c>
      <c r="BG26" s="20">
        <f t="shared" si="52"/>
        <v>3.1825396825396823</v>
      </c>
      <c r="BH26" s="20">
        <f t="shared" si="52"/>
        <v>3.4568965517241379</v>
      </c>
      <c r="BI26" s="20">
        <f>MAX(BF26:BH26)</f>
        <v>3.4568965517241379</v>
      </c>
      <c r="BJ26" s="20">
        <f>AVERAGE(BF26:BH26)</f>
        <v>3.2216924199682815</v>
      </c>
      <c r="BK26" s="20">
        <f>MAX(BF26:BH26)-MIN(BF26:BH26)</f>
        <v>0.43125552608311235</v>
      </c>
      <c r="BL26" s="20">
        <f>1/BJ26</f>
        <v>0.31039586330523922</v>
      </c>
      <c r="BM26" s="20">
        <f t="shared" ref="BM26:BO30" si="53">AC26/I26</f>
        <v>3.3597500817237154</v>
      </c>
      <c r="BN26" s="20">
        <f t="shared" si="53"/>
        <v>3.5339744100132622</v>
      </c>
      <c r="BO26" s="20">
        <f t="shared" si="53"/>
        <v>3.838627376393716</v>
      </c>
      <c r="BP26" s="20">
        <f t="shared" si="12"/>
        <v>3.838627376393716</v>
      </c>
      <c r="BQ26" s="20">
        <f>AVERAGE(BM26:BO26)</f>
        <v>3.5774506227102307</v>
      </c>
      <c r="BR26" s="20">
        <f>MAX(BM26:BO26)-MIN(BM26:BO26)</f>
        <v>0.47887729467000062</v>
      </c>
      <c r="BS26" s="20">
        <f t="shared" ref="BS26:BU30" si="54">AO26/I26</f>
        <v>0.69871794871794868</v>
      </c>
      <c r="BT26" s="20">
        <f t="shared" si="54"/>
        <v>0.94444444444444442</v>
      </c>
      <c r="BU26" s="20">
        <f t="shared" si="54"/>
        <v>0.93965517241379315</v>
      </c>
      <c r="BV26" s="20">
        <f t="shared" si="13"/>
        <v>0.94444444444444442</v>
      </c>
      <c r="BW26" s="20">
        <f>AVERAGE(BS26:BU26)</f>
        <v>0.86093918852539542</v>
      </c>
      <c r="BX26" s="20">
        <f>MAX(BS26:BU26)-MIN(BS26:BU26)</f>
        <v>0.24572649572649574</v>
      </c>
      <c r="BY26" s="22">
        <f t="shared" ref="BY26:CA30" si="55">BS26/W26</f>
        <v>1.480334637114298E-3</v>
      </c>
      <c r="BZ26" s="22">
        <f t="shared" si="55"/>
        <v>2.3552230534774174E-3</v>
      </c>
      <c r="CA26" s="22">
        <f t="shared" si="55"/>
        <v>2.3432797317052196E-3</v>
      </c>
      <c r="CB26" s="22">
        <f t="shared" si="14"/>
        <v>2.3552230534774174E-3</v>
      </c>
      <c r="CC26" s="22">
        <f>AVERAGE(BY26:CA26)</f>
        <v>2.0596124740989781E-3</v>
      </c>
      <c r="CD26" s="22">
        <f>MAX(BY26:CA26)-MIN(BY26:CA26)</f>
        <v>8.7488841636311943E-4</v>
      </c>
      <c r="CE26" s="25">
        <f>N26/I26*AO26</f>
        <v>27.948717948717945</v>
      </c>
      <c r="CF26" s="25">
        <f>N26/J26*AP26</f>
        <v>37.777777777777779</v>
      </c>
      <c r="CG26" s="25">
        <f>N26/K26*AQ26</f>
        <v>37.58620689655173</v>
      </c>
      <c r="CH26" s="25">
        <f>MAX(CE26:CG26)</f>
        <v>37.777777777777779</v>
      </c>
      <c r="CI26" s="25">
        <f>AVERAGE(CE26:CG26)</f>
        <v>34.437567541015817</v>
      </c>
      <c r="CJ26" s="20">
        <f>MAX(CE26:CG26)-MIN(CE26:CG26)</f>
        <v>9.8290598290598332</v>
      </c>
      <c r="CK26" s="26">
        <f t="shared" ref="CK26:CM30" si="56">CE26/AC26</f>
        <v>5.332493311445969E-2</v>
      </c>
      <c r="CL26" s="26">
        <f t="shared" si="56"/>
        <v>8.4840352071434866E-2</v>
      </c>
      <c r="CM26" s="26">
        <f t="shared" si="56"/>
        <v>8.4410127162350523E-2</v>
      </c>
      <c r="CN26" s="26">
        <f t="shared" si="15"/>
        <v>8.4840352071434866E-2</v>
      </c>
      <c r="CO26" s="26">
        <f>AVERAGE(CK26:CM26)</f>
        <v>7.4191804116081686E-2</v>
      </c>
      <c r="CP26" s="18">
        <f>M26-120+N26</f>
        <v>52.666666666666657</v>
      </c>
      <c r="CQ26" s="18">
        <f>M26+N26+AG26+AS26</f>
        <v>756.56085469074719</v>
      </c>
      <c r="CR26" s="18">
        <f>M26-120+N26+AG26+AS26</f>
        <v>636.56085469074719</v>
      </c>
      <c r="CS26" s="18">
        <f>M26-120+N26+AG26+AH26+AS26</f>
        <v>715.40109177797569</v>
      </c>
      <c r="CT26" s="18">
        <f>M26-120+N26+AS26</f>
        <v>165</v>
      </c>
      <c r="CU26" s="18">
        <f>M26-120+N26+AS26+AT26</f>
        <v>175</v>
      </c>
      <c r="CV26" s="18">
        <f>M26-120+N26+BD26*100</f>
        <v>79.317025233526351</v>
      </c>
      <c r="CW26" s="18">
        <f>M26-120+N26+AT26+BD26</f>
        <v>62.933170252335252</v>
      </c>
      <c r="CX26" s="18">
        <f>M26-120+N26+AT26+(100*BD26)</f>
        <v>89.317025233526351</v>
      </c>
      <c r="CY26" s="18">
        <f>M26-120+N26+AN26+AT26+BD26*1000</f>
        <v>380.17025233526351</v>
      </c>
      <c r="CZ26" s="25">
        <f>N26+(BL26*100)</f>
        <v>71.039586330523917</v>
      </c>
      <c r="DA26" s="18">
        <f>BQ26+AH26+N26</f>
        <v>122.41768770993879</v>
      </c>
      <c r="DB26" s="20">
        <f>BQ26-BR26</f>
        <v>3.0985733280402301</v>
      </c>
      <c r="DC26" s="18">
        <f>M26+N26+AA26+AM26+AN26+AT26+AS26</f>
        <v>950.33333333333337</v>
      </c>
      <c r="DD26" s="18">
        <f>M26-120+N26+AG26+AM26+AN26+AT26+AS26</f>
        <v>877.22752135741382</v>
      </c>
      <c r="DE26" s="18">
        <f>N26+O26+AH26+AN26+AO26+AU26+AT26</f>
        <v>777.50690375389524</v>
      </c>
      <c r="DF26" s="18">
        <f>M26-120+N26+AG26+AM26+AN26+AT26+BD26*1000</f>
        <v>1031.3977736926772</v>
      </c>
      <c r="DG26" s="18">
        <f>O26+AA26+AB26</f>
        <v>668.33333333333337</v>
      </c>
      <c r="DH26" s="7">
        <f>L26+AR26</f>
        <v>275</v>
      </c>
      <c r="DI26" s="18">
        <f>O26+AA26+AB26+AR26</f>
        <v>787.33333333333337</v>
      </c>
      <c r="DN26" s="7">
        <v>9</v>
      </c>
      <c r="DO26" s="7">
        <v>188</v>
      </c>
      <c r="DP26" s="72">
        <v>190</v>
      </c>
      <c r="DQ26" s="7">
        <v>189</v>
      </c>
      <c r="DR26" s="7">
        <v>160</v>
      </c>
      <c r="DS26" s="7" t="s">
        <v>142</v>
      </c>
      <c r="DT26" s="7">
        <v>101</v>
      </c>
      <c r="DU26" s="7" t="s">
        <v>151</v>
      </c>
      <c r="DV26" s="7">
        <v>102</v>
      </c>
      <c r="DW26" s="7" t="s">
        <v>142</v>
      </c>
      <c r="DX26" s="7">
        <v>72</v>
      </c>
      <c r="DY26" s="7" t="s">
        <v>143</v>
      </c>
      <c r="DZ26" s="7" t="s">
        <v>143</v>
      </c>
      <c r="EA26" s="7" t="s">
        <v>143</v>
      </c>
      <c r="EB26" s="7" t="s">
        <v>145</v>
      </c>
      <c r="EC26" s="7" t="s">
        <v>145</v>
      </c>
      <c r="ED26" s="18">
        <f>AVERAGE(DT26,DV26,DX26)</f>
        <v>91.666666666666671</v>
      </c>
      <c r="EE26" s="7">
        <v>0</v>
      </c>
      <c r="EF26" s="7" t="s">
        <v>142</v>
      </c>
      <c r="EG26" s="7">
        <v>50</v>
      </c>
      <c r="EH26" s="7">
        <v>1</v>
      </c>
      <c r="EI26" s="7">
        <v>0</v>
      </c>
      <c r="EJ26" s="7">
        <v>0</v>
      </c>
      <c r="EK26" s="7">
        <f>EI26*EJ26</f>
        <v>0</v>
      </c>
      <c r="EL26" s="7">
        <f>AVERAGE(DT26,DV26,DX26,EG26)</f>
        <v>81.25</v>
      </c>
      <c r="EM26" s="7">
        <f>IF(EL26&gt;120,1,0)</f>
        <v>0</v>
      </c>
      <c r="EN26" s="7">
        <f>MAX(DT26,DV26,DX26,EG26)</f>
        <v>102</v>
      </c>
      <c r="EO26" s="7">
        <f>IF(EN26&gt;120,1,0)</f>
        <v>0</v>
      </c>
      <c r="EP26" s="7">
        <f>MAX(DT26,DV26,DX26,EG26)-MIN(DT26,DV26,DX26,EG26)</f>
        <v>52</v>
      </c>
      <c r="EQ26" s="7">
        <v>0</v>
      </c>
      <c r="ER26" s="7">
        <f>EI26*EJ26</f>
        <v>0</v>
      </c>
      <c r="ES26" s="7">
        <f>MIN(DT26,DV26,DX26,EG26)</f>
        <v>50</v>
      </c>
      <c r="ET26" s="7">
        <f>IF(ER26&gt;40,1,0)</f>
        <v>0</v>
      </c>
      <c r="EU26" s="40" t="s">
        <v>158</v>
      </c>
      <c r="EV26" s="40" t="s">
        <v>333</v>
      </c>
      <c r="EW26" s="7">
        <v>52</v>
      </c>
      <c r="EX26" s="7">
        <v>96</v>
      </c>
      <c r="EY26" s="7">
        <v>76</v>
      </c>
      <c r="EZ26" s="7">
        <v>81</v>
      </c>
      <c r="FA26" s="7">
        <v>56</v>
      </c>
      <c r="FB26" s="7">
        <v>84</v>
      </c>
      <c r="FC26" s="7">
        <v>28</v>
      </c>
      <c r="FD26" s="7">
        <v>76</v>
      </c>
      <c r="FE26" s="7">
        <v>82</v>
      </c>
      <c r="FF26" s="7">
        <v>72</v>
      </c>
      <c r="FG26" s="7">
        <v>83</v>
      </c>
      <c r="FH26" s="7">
        <v>84</v>
      </c>
      <c r="FI26" s="18">
        <f>AVERAGE(EX26:EY26,FB26:FC26)</f>
        <v>71</v>
      </c>
      <c r="FJ26" s="18">
        <f>AVERAGE(EW26:FH26)</f>
        <v>72.5</v>
      </c>
      <c r="FK26" s="18">
        <f>MAX(EX26:EY26,FB26:FC26)</f>
        <v>96</v>
      </c>
      <c r="FL26" s="18">
        <f>MAX(EW26:FH26)</f>
        <v>96</v>
      </c>
      <c r="FM26" s="7">
        <f>MAX(EX26:EY26,FB26:FC26)-MIN(EX26:EY26,FB26:FC26)</f>
        <v>68</v>
      </c>
      <c r="FN26" s="7">
        <f>MAX(EW26:FH26)-MIN(EW26:FH26)</f>
        <v>68</v>
      </c>
    </row>
    <row r="27" spans="1:170" s="7" customFormat="1">
      <c r="A27" s="75">
        <v>41</v>
      </c>
      <c r="B27" s="7">
        <v>952</v>
      </c>
      <c r="C27" s="7">
        <v>63</v>
      </c>
      <c r="D27" s="7">
        <v>0.1</v>
      </c>
      <c r="E27" s="7">
        <v>0.2</v>
      </c>
      <c r="F27" s="7">
        <v>0</v>
      </c>
      <c r="G27" s="18">
        <f t="shared" si="0"/>
        <v>0.10000000000000002</v>
      </c>
      <c r="H27" s="7">
        <f t="shared" si="1"/>
        <v>0.2</v>
      </c>
      <c r="I27" s="7">
        <v>227</v>
      </c>
      <c r="J27" s="7">
        <v>219</v>
      </c>
      <c r="K27" s="7">
        <v>157</v>
      </c>
      <c r="L27" s="7">
        <f>MAX(I27:K27)</f>
        <v>227</v>
      </c>
      <c r="M27" s="18">
        <f>(I27+J27+K27)/3</f>
        <v>201</v>
      </c>
      <c r="N27" s="7">
        <f>MAX(I27:K27)-MIN(I27:K27)</f>
        <v>70</v>
      </c>
      <c r="O27" s="18">
        <f>SUM(M27:N27)</f>
        <v>271</v>
      </c>
      <c r="P27" s="20">
        <f>N27/M27</f>
        <v>0.34825870646766172</v>
      </c>
      <c r="Q27" s="7">
        <f t="shared" si="48"/>
        <v>305</v>
      </c>
      <c r="R27" s="7">
        <f t="shared" si="48"/>
        <v>306</v>
      </c>
      <c r="S27" s="7">
        <f t="shared" si="48"/>
        <v>338</v>
      </c>
      <c r="T27" s="7">
        <f t="shared" si="11"/>
        <v>338</v>
      </c>
      <c r="U27" s="18">
        <f>(Q27+R27+S27)/3</f>
        <v>316.33333333333331</v>
      </c>
      <c r="V27" s="7">
        <f>MAX(Q27:S27)-MIN(Q27:S27)</f>
        <v>33</v>
      </c>
      <c r="W27" s="7">
        <f t="shared" si="49"/>
        <v>452</v>
      </c>
      <c r="X27" s="7">
        <f t="shared" si="49"/>
        <v>420</v>
      </c>
      <c r="Y27" s="7">
        <f t="shared" si="49"/>
        <v>469</v>
      </c>
      <c r="Z27" s="7">
        <f>MAX(W27:Y27)</f>
        <v>469</v>
      </c>
      <c r="AA27" s="18">
        <f>(Y27+X27+W27)/3</f>
        <v>447</v>
      </c>
      <c r="AB27" s="7">
        <f>MAX(W27:Y27)-MIN(W27:Y27)</f>
        <v>49</v>
      </c>
      <c r="AC27" s="18">
        <f>W27/SQRT(B27/1000)</f>
        <v>463.25483485529509</v>
      </c>
      <c r="AD27" s="18">
        <f>X27/SQRT(B27/1000)</f>
        <v>430.45803238766359</v>
      </c>
      <c r="AE27" s="18">
        <f>Y27/SQRT(B27/1000)</f>
        <v>480.67813616622436</v>
      </c>
      <c r="AF27" s="18">
        <f>MAX(AC27:AE27)</f>
        <v>480.67813616622436</v>
      </c>
      <c r="AG27" s="18">
        <f>AVERAGE(AC27:AE27)</f>
        <v>458.13033446972776</v>
      </c>
      <c r="AH27" s="18">
        <f>MAX(AC27:AE27)-MIN(AC27:AE27)</f>
        <v>50.22010377856077</v>
      </c>
      <c r="AI27" s="7">
        <v>78</v>
      </c>
      <c r="AJ27" s="7">
        <v>87</v>
      </c>
      <c r="AK27" s="7">
        <v>181</v>
      </c>
      <c r="AL27" s="7">
        <f>MAX(AI27:AK27)</f>
        <v>181</v>
      </c>
      <c r="AM27" s="18">
        <f>(AI27+AJ27+AK27)/3</f>
        <v>115.33333333333333</v>
      </c>
      <c r="AN27" s="7">
        <f>MAX(AI27:AK27)-MIN(AI27:AK27)</f>
        <v>103</v>
      </c>
      <c r="AO27" s="7">
        <v>147</v>
      </c>
      <c r="AP27" s="29">
        <v>114</v>
      </c>
      <c r="AQ27" s="7">
        <v>131</v>
      </c>
      <c r="AR27" s="7">
        <f>MAX(AO27:AQ27)</f>
        <v>147</v>
      </c>
      <c r="AS27" s="18">
        <f>(AO27+AP27+AQ27)/3</f>
        <v>130.66666666666666</v>
      </c>
      <c r="AT27" s="7">
        <f>MAX(AO27:AQ27)-MIN(AO27:AQ27)</f>
        <v>33</v>
      </c>
      <c r="AU27" s="7">
        <f>AI27+AO27</f>
        <v>225</v>
      </c>
      <c r="AV27" s="7">
        <f t="shared" si="50"/>
        <v>201</v>
      </c>
      <c r="AW27" s="7">
        <f t="shared" si="50"/>
        <v>312</v>
      </c>
      <c r="AX27" s="18">
        <f>(AU27+AV27+AW27)/3</f>
        <v>246</v>
      </c>
      <c r="AY27" s="7">
        <f>MAX(AU27:AW27)-MIN(AU27:AW27)</f>
        <v>111</v>
      </c>
      <c r="AZ27" s="20">
        <f t="shared" si="51"/>
        <v>0.3252212389380531</v>
      </c>
      <c r="BA27" s="20">
        <f t="shared" si="51"/>
        <v>0.27142857142857141</v>
      </c>
      <c r="BB27" s="20">
        <f t="shared" si="51"/>
        <v>0.27931769722814498</v>
      </c>
      <c r="BC27" s="20">
        <f>MAX(AZ27:BB27)</f>
        <v>0.3252212389380531</v>
      </c>
      <c r="BD27" s="20">
        <f>AVERAGE(AZ27:BB27)</f>
        <v>0.29198916919825652</v>
      </c>
      <c r="BE27" s="20">
        <f>MAX(AZ27:BB27)-MIN(AZ27:BB27)</f>
        <v>5.3792667509481695E-2</v>
      </c>
      <c r="BF27" s="20">
        <f t="shared" si="52"/>
        <v>1.9911894273127753</v>
      </c>
      <c r="BG27" s="20">
        <f t="shared" si="52"/>
        <v>1.9178082191780821</v>
      </c>
      <c r="BH27" s="20">
        <f t="shared" si="52"/>
        <v>2.9872611464968153</v>
      </c>
      <c r="BI27" s="20">
        <f>MAX(BF27:BH27)</f>
        <v>2.9872611464968153</v>
      </c>
      <c r="BJ27" s="20">
        <f>AVERAGE(BF27:BH27)</f>
        <v>2.298752930995891</v>
      </c>
      <c r="BK27" s="20">
        <f>MAX(BF27:BH27)-MIN(BF27:BH27)</f>
        <v>1.0694529273187332</v>
      </c>
      <c r="BL27" s="20">
        <f>1/BJ27</f>
        <v>0.43501847741713112</v>
      </c>
      <c r="BM27" s="20">
        <f t="shared" si="53"/>
        <v>2.0407701976004189</v>
      </c>
      <c r="BN27" s="20">
        <f t="shared" si="53"/>
        <v>1.9655617917244912</v>
      </c>
      <c r="BO27" s="20">
        <f t="shared" si="53"/>
        <v>3.0616441794027027</v>
      </c>
      <c r="BP27" s="20">
        <f t="shared" si="12"/>
        <v>3.0616441794027027</v>
      </c>
      <c r="BQ27" s="20">
        <f>AVERAGE(BM27:BO27)</f>
        <v>2.3559920562425378</v>
      </c>
      <c r="BR27" s="20">
        <f>MAX(BM27:BO27)-MIN(BM27:BO27)</f>
        <v>1.0960823876782115</v>
      </c>
      <c r="BS27" s="20">
        <f t="shared" si="54"/>
        <v>0.64757709251101325</v>
      </c>
      <c r="BT27" s="20">
        <f t="shared" si="54"/>
        <v>0.52054794520547942</v>
      </c>
      <c r="BU27" s="20">
        <f t="shared" si="54"/>
        <v>0.83439490445859876</v>
      </c>
      <c r="BV27" s="20">
        <f t="shared" si="13"/>
        <v>0.83439490445859876</v>
      </c>
      <c r="BW27" s="20">
        <f>AVERAGE(BS27:BU27)</f>
        <v>0.66750664739169707</v>
      </c>
      <c r="BX27" s="20">
        <f>MAX(BS27:BU27)-MIN(BS27:BU27)</f>
        <v>0.31384695925311934</v>
      </c>
      <c r="BY27" s="22">
        <f t="shared" si="55"/>
        <v>1.4326926825464895E-3</v>
      </c>
      <c r="BZ27" s="22">
        <f t="shared" si="55"/>
        <v>1.2393998695368557E-3</v>
      </c>
      <c r="CA27" s="22">
        <f t="shared" si="55"/>
        <v>1.779093612918121E-3</v>
      </c>
      <c r="CB27" s="22">
        <f t="shared" si="14"/>
        <v>1.779093612918121E-3</v>
      </c>
      <c r="CC27" s="22">
        <f>AVERAGE(BY27:CA27)</f>
        <v>1.4837287216671556E-3</v>
      </c>
      <c r="CD27" s="22">
        <f>MAX(BY27:CA27)-MIN(BY27:CA27)</f>
        <v>5.3969374338126534E-4</v>
      </c>
      <c r="CE27" s="25">
        <f>N27/I27*AO27</f>
        <v>45.330396475770925</v>
      </c>
      <c r="CF27" s="25">
        <f>N27/J27*AP27</f>
        <v>36.438356164383556</v>
      </c>
      <c r="CG27" s="25">
        <f>N27/K27*AQ27</f>
        <v>58.407643312101911</v>
      </c>
      <c r="CH27" s="25">
        <f>MAX(CE27:CG27)</f>
        <v>58.407643312101911</v>
      </c>
      <c r="CI27" s="25">
        <f>AVERAGE(CE27:CG27)</f>
        <v>46.725465317418788</v>
      </c>
      <c r="CJ27" s="20">
        <f>MAX(CE27:CG27)-MIN(CE27:CG27)</f>
        <v>21.969287147718354</v>
      </c>
      <c r="CK27" s="26">
        <f t="shared" si="56"/>
        <v>9.7851966272366239E-2</v>
      </c>
      <c r="CL27" s="26">
        <f t="shared" si="56"/>
        <v>8.4650194496934741E-2</v>
      </c>
      <c r="CM27" s="26">
        <f t="shared" si="56"/>
        <v>0.12151092158663075</v>
      </c>
      <c r="CN27" s="26">
        <f t="shared" si="15"/>
        <v>0.12151092158663075</v>
      </c>
      <c r="CO27" s="26">
        <f>AVERAGE(CK27:CM27)</f>
        <v>0.10133769411864391</v>
      </c>
      <c r="CP27" s="18">
        <f>M27-120+N27</f>
        <v>151</v>
      </c>
      <c r="CQ27" s="18">
        <f>M27+N27+AG27+AS27</f>
        <v>859.79700113639444</v>
      </c>
      <c r="CR27" s="18">
        <f>M27-120+N27+AG27+AS27</f>
        <v>739.79700113639444</v>
      </c>
      <c r="CS27" s="18">
        <f>M27-120+N27+AG27+AH27+AS27</f>
        <v>790.01710491495521</v>
      </c>
      <c r="CT27" s="18">
        <f>M27-120+N27+AS27</f>
        <v>281.66666666666663</v>
      </c>
      <c r="CU27" s="18">
        <f>M27-120+N27+AS27+AT27</f>
        <v>314.66666666666663</v>
      </c>
      <c r="CV27" s="18">
        <f>M27-120+N27+BD27*100</f>
        <v>180.19891691982565</v>
      </c>
      <c r="CW27" s="18">
        <f>M27-120+N27+AT27+BD27</f>
        <v>184.29198916919825</v>
      </c>
      <c r="CX27" s="18">
        <f>M27-120+N27+AT27+(100*BD27)</f>
        <v>213.19891691982565</v>
      </c>
      <c r="CY27" s="18">
        <f>M27-120+N27+AN27+AT27+BD27*1000</f>
        <v>578.98916919825649</v>
      </c>
      <c r="CZ27" s="25">
        <f>N27+(BL27*100)</f>
        <v>113.50184774171311</v>
      </c>
      <c r="DA27" s="18">
        <f>BQ27+AH27+N27</f>
        <v>122.57609583480331</v>
      </c>
      <c r="DB27" s="20">
        <f>BQ27-BR27</f>
        <v>1.2599096685643263</v>
      </c>
      <c r="DC27" s="18">
        <f>M27+N27+AA27+AM27+AN27+AT27+AS27</f>
        <v>1100</v>
      </c>
      <c r="DD27" s="18">
        <f>M27-120+N27+AG27+AM27+AN27+AT27+AS27</f>
        <v>991.13033446972781</v>
      </c>
      <c r="DE27" s="18">
        <f>N27+O27+AH27+AN27+AO27+AU27+AT27</f>
        <v>899.22010377856077</v>
      </c>
      <c r="DF27" s="18">
        <f>M27-120+N27+AG27+AM27+AN27+AT27+BD27*1000</f>
        <v>1152.4528370013177</v>
      </c>
      <c r="DG27" s="18">
        <f>O27+AA27+AB27</f>
        <v>767</v>
      </c>
      <c r="DH27" s="7">
        <f>L27+AR27</f>
        <v>374</v>
      </c>
      <c r="DI27" s="18">
        <f>O27+AA27+AB27+AR27</f>
        <v>914</v>
      </c>
      <c r="DN27" s="7">
        <v>41</v>
      </c>
      <c r="DO27" s="7">
        <v>208</v>
      </c>
      <c r="DP27" s="73" t="s">
        <v>159</v>
      </c>
      <c r="DQ27" s="7">
        <v>185</v>
      </c>
      <c r="DR27" s="7">
        <v>200</v>
      </c>
      <c r="DS27" s="7" t="s">
        <v>142</v>
      </c>
      <c r="DT27" s="7">
        <v>142</v>
      </c>
      <c r="DU27" s="7" t="s">
        <v>160</v>
      </c>
      <c r="DV27" s="7" t="s">
        <v>147</v>
      </c>
      <c r="DW27" s="7" t="s">
        <v>142</v>
      </c>
      <c r="DX27" s="7">
        <v>102</v>
      </c>
      <c r="DY27" s="7" t="s">
        <v>150</v>
      </c>
      <c r="DZ27" s="7" t="s">
        <v>143</v>
      </c>
      <c r="EA27" s="7" t="s">
        <v>143</v>
      </c>
      <c r="EB27" s="7" t="s">
        <v>143</v>
      </c>
      <c r="EC27" s="7" t="s">
        <v>143</v>
      </c>
      <c r="ED27" s="18">
        <f>AVERAGE(DT27,DV27,DX27)</f>
        <v>122</v>
      </c>
      <c r="EE27" s="7">
        <v>1</v>
      </c>
      <c r="EF27" s="7" t="s">
        <v>142</v>
      </c>
      <c r="EG27" s="7">
        <v>79</v>
      </c>
      <c r="EH27" s="7">
        <v>0.25</v>
      </c>
      <c r="EI27" s="7">
        <v>0</v>
      </c>
      <c r="EJ27" s="7">
        <v>0</v>
      </c>
      <c r="EK27" s="7">
        <f>EI27*EJ27</f>
        <v>0</v>
      </c>
      <c r="EL27" s="7">
        <f>AVERAGE(DT27,DV27,DX27,EG27)</f>
        <v>107.66666666666667</v>
      </c>
      <c r="EM27" s="7">
        <f>IF(EL27&gt;120,1,0)</f>
        <v>0</v>
      </c>
      <c r="EN27" s="7">
        <f>MAX(DT27,DV27,DX27,EG27)</f>
        <v>142</v>
      </c>
      <c r="EO27" s="7">
        <f>IF(EN27&gt;120,1,0)</f>
        <v>1</v>
      </c>
      <c r="EP27" s="7">
        <f>MAX(DT27,DV27,DX27,EG27)-MIN(DT27,DV27,DX27,EG27)</f>
        <v>63</v>
      </c>
      <c r="EQ27" s="7">
        <v>0</v>
      </c>
      <c r="ER27" s="7">
        <f>EI27*EJ27</f>
        <v>0</v>
      </c>
      <c r="ES27" s="7">
        <f>MIN(DT27,DV27,DX27,EG27)</f>
        <v>79</v>
      </c>
      <c r="ET27" s="7">
        <f>IF(ER27&gt;40,1,0)</f>
        <v>0</v>
      </c>
      <c r="EU27" s="40">
        <v>42635</v>
      </c>
      <c r="EV27" s="40" t="s">
        <v>334</v>
      </c>
      <c r="EW27" s="7">
        <v>176</v>
      </c>
      <c r="EX27" s="7">
        <v>132</v>
      </c>
      <c r="EY27" s="7" t="s">
        <v>147</v>
      </c>
      <c r="EZ27" s="7">
        <v>128</v>
      </c>
      <c r="FA27" s="7">
        <v>36</v>
      </c>
      <c r="FB27" s="7">
        <v>108</v>
      </c>
      <c r="FC27" s="7">
        <v>70</v>
      </c>
      <c r="FD27" s="7">
        <v>92</v>
      </c>
      <c r="FE27" s="7">
        <v>108</v>
      </c>
      <c r="FF27" s="7">
        <v>108</v>
      </c>
      <c r="FG27" s="7">
        <v>116</v>
      </c>
      <c r="FH27" s="7">
        <v>92</v>
      </c>
      <c r="FI27" s="18">
        <f>AVERAGE(EX27:EY27,FB27:FC27)</f>
        <v>103.33333333333333</v>
      </c>
      <c r="FJ27" s="18">
        <f>AVERAGE(EW27:FH27)</f>
        <v>106</v>
      </c>
      <c r="FK27" s="18">
        <f>MAX(EX27:EY27,FB27:FC27)</f>
        <v>132</v>
      </c>
      <c r="FL27" s="18">
        <f>MAX(EW27:FH27)</f>
        <v>176</v>
      </c>
      <c r="FM27" s="7">
        <f>MAX(EX27:EY27,FB27:FC27)-MIN(EX27:EY27,FB27:FC27)</f>
        <v>62</v>
      </c>
      <c r="FN27" s="7">
        <f>MAX(EW27:FH27)-MIN(EW27:FH27)</f>
        <v>140</v>
      </c>
    </row>
    <row r="28" spans="1:170" s="7" customFormat="1">
      <c r="A28" s="75">
        <v>42</v>
      </c>
      <c r="B28" s="7">
        <v>984</v>
      </c>
      <c r="C28" s="7">
        <v>61</v>
      </c>
      <c r="D28" s="7">
        <v>0.2</v>
      </c>
      <c r="E28" s="7">
        <v>0.2</v>
      </c>
      <c r="F28" s="7">
        <v>0</v>
      </c>
      <c r="G28" s="18">
        <f t="shared" si="0"/>
        <v>0.13333333333333333</v>
      </c>
      <c r="H28" s="7">
        <f t="shared" si="1"/>
        <v>0.2</v>
      </c>
      <c r="I28" s="7">
        <v>181</v>
      </c>
      <c r="J28" s="7">
        <v>155</v>
      </c>
      <c r="K28" s="7">
        <v>109</v>
      </c>
      <c r="L28" s="7">
        <f>MAX(I28:K28)</f>
        <v>181</v>
      </c>
      <c r="M28" s="18">
        <f>(I28+J28+K28)/3</f>
        <v>148.33333333333334</v>
      </c>
      <c r="N28" s="7">
        <f>MAX(I28:K28)-MIN(I28:K28)</f>
        <v>72</v>
      </c>
      <c r="O28" s="18">
        <f>SUM(M28:N28)</f>
        <v>220.33333333333334</v>
      </c>
      <c r="P28" s="20">
        <f>N28/M28</f>
        <v>0.48539325842696623</v>
      </c>
      <c r="Q28" s="7">
        <f t="shared" si="48"/>
        <v>331</v>
      </c>
      <c r="R28" s="7">
        <f t="shared" si="48"/>
        <v>278</v>
      </c>
      <c r="S28" s="7">
        <f t="shared" si="48"/>
        <v>271</v>
      </c>
      <c r="T28" s="7">
        <f t="shared" si="11"/>
        <v>331</v>
      </c>
      <c r="U28" s="18">
        <f>(Q28+R28+S28)/3</f>
        <v>293.33333333333331</v>
      </c>
      <c r="V28" s="7">
        <f>MAX(Q28:S28)-MIN(Q28:S28)</f>
        <v>60</v>
      </c>
      <c r="W28" s="7">
        <f t="shared" si="49"/>
        <v>421</v>
      </c>
      <c r="X28" s="7">
        <f t="shared" si="49"/>
        <v>387</v>
      </c>
      <c r="Y28" s="7">
        <f t="shared" si="49"/>
        <v>378</v>
      </c>
      <c r="Z28" s="7">
        <f>MAX(W28:Y28)</f>
        <v>421</v>
      </c>
      <c r="AA28" s="18">
        <f>(Y28+X28+W28)/3</f>
        <v>395.33333333333331</v>
      </c>
      <c r="AB28" s="7">
        <f>MAX(W28:Y28)-MIN(W28:Y28)</f>
        <v>43</v>
      </c>
      <c r="AC28" s="18">
        <f>W28/SQRT(B28/1000)</f>
        <v>424.40896253457561</v>
      </c>
      <c r="AD28" s="18">
        <f>X28/SQRT(B28/1000)</f>
        <v>390.13365439639136</v>
      </c>
      <c r="AE28" s="18">
        <f>Y28/SQRT(B28/1000)</f>
        <v>381.06077871275437</v>
      </c>
      <c r="AF28" s="18">
        <f>MAX(AC28:AE28)</f>
        <v>424.40896253457561</v>
      </c>
      <c r="AG28" s="18">
        <f>AVERAGE(AC28:AE28)</f>
        <v>398.5344652145738</v>
      </c>
      <c r="AH28" s="18">
        <f>MAX(AC28:AE28)-MIN(AC28:AE28)</f>
        <v>43.348183821821237</v>
      </c>
      <c r="AI28" s="7">
        <v>150</v>
      </c>
      <c r="AJ28" s="7">
        <v>123</v>
      </c>
      <c r="AK28" s="7">
        <v>162</v>
      </c>
      <c r="AL28" s="7">
        <f>MAX(AI28:AK28)</f>
        <v>162</v>
      </c>
      <c r="AM28" s="18">
        <f>(AI28+AJ28+AK28)/3</f>
        <v>145</v>
      </c>
      <c r="AN28" s="7">
        <f>MAX(AI28:AK28)-MIN(AI28:AK28)</f>
        <v>39</v>
      </c>
      <c r="AO28" s="7">
        <v>90</v>
      </c>
      <c r="AP28" s="29">
        <v>109</v>
      </c>
      <c r="AQ28" s="7">
        <v>107</v>
      </c>
      <c r="AR28" s="7">
        <f>MAX(AO28:AQ28)</f>
        <v>109</v>
      </c>
      <c r="AS28" s="18">
        <f>(AO28+AP28+AQ28)/3</f>
        <v>102</v>
      </c>
      <c r="AT28" s="7">
        <f>MAX(AO28:AQ28)-MIN(AO28:AQ28)</f>
        <v>19</v>
      </c>
      <c r="AU28" s="7">
        <f>AI28+AO28</f>
        <v>240</v>
      </c>
      <c r="AV28" s="7">
        <f t="shared" si="50"/>
        <v>232</v>
      </c>
      <c r="AW28" s="7">
        <f t="shared" si="50"/>
        <v>269</v>
      </c>
      <c r="AX28" s="18">
        <f>(AU28+AV28+AW28)/3</f>
        <v>247</v>
      </c>
      <c r="AY28" s="7">
        <f>MAX(AU28:AW28)-MIN(AU28:AW28)</f>
        <v>37</v>
      </c>
      <c r="AZ28" s="20">
        <f t="shared" si="51"/>
        <v>0.21377672209026127</v>
      </c>
      <c r="BA28" s="20">
        <f t="shared" si="51"/>
        <v>0.28165374677002586</v>
      </c>
      <c r="BB28" s="20">
        <f t="shared" si="51"/>
        <v>0.28306878306878308</v>
      </c>
      <c r="BC28" s="20">
        <f>MAX(AZ28:BB28)</f>
        <v>0.28306878306878308</v>
      </c>
      <c r="BD28" s="20">
        <f>AVERAGE(AZ28:BB28)</f>
        <v>0.25949975064302339</v>
      </c>
      <c r="BE28" s="20">
        <f>MAX(AZ28:BB28)-MIN(AZ28:BB28)</f>
        <v>6.9292060978521808E-2</v>
      </c>
      <c r="BF28" s="20">
        <f t="shared" si="52"/>
        <v>2.3259668508287294</v>
      </c>
      <c r="BG28" s="20">
        <f t="shared" si="52"/>
        <v>2.4967741935483869</v>
      </c>
      <c r="BH28" s="20">
        <f t="shared" si="52"/>
        <v>3.4678899082568808</v>
      </c>
      <c r="BI28" s="20">
        <f>MAX(BF28:BH28)</f>
        <v>3.4678899082568808</v>
      </c>
      <c r="BJ28" s="20">
        <f>AVERAGE(BF28:BH28)</f>
        <v>2.7635436508779989</v>
      </c>
      <c r="BK28" s="20">
        <f>MAX(BF28:BH28)-MIN(BF28:BH28)</f>
        <v>1.1419230574281514</v>
      </c>
      <c r="BL28" s="20">
        <f>1/BJ28</f>
        <v>0.36185424452488468</v>
      </c>
      <c r="BM28" s="20">
        <f t="shared" si="53"/>
        <v>2.3448008979810808</v>
      </c>
      <c r="BN28" s="20">
        <f t="shared" si="53"/>
        <v>2.5169913186863959</v>
      </c>
      <c r="BO28" s="20">
        <f t="shared" si="53"/>
        <v>3.4959704469060036</v>
      </c>
      <c r="BP28" s="20">
        <f t="shared" si="12"/>
        <v>3.4959704469060036</v>
      </c>
      <c r="BQ28" s="20">
        <f>AVERAGE(BM28:BO28)</f>
        <v>2.7859208878578268</v>
      </c>
      <c r="BR28" s="20">
        <f>MAX(BM28:BO28)-MIN(BM28:BO28)</f>
        <v>1.1511695489249227</v>
      </c>
      <c r="BS28" s="20">
        <f t="shared" si="54"/>
        <v>0.49723756906077349</v>
      </c>
      <c r="BT28" s="20">
        <f t="shared" si="54"/>
        <v>0.70322580645161292</v>
      </c>
      <c r="BU28" s="20">
        <f t="shared" si="54"/>
        <v>0.98165137614678899</v>
      </c>
      <c r="BV28" s="20">
        <f t="shared" si="13"/>
        <v>0.98165137614678899</v>
      </c>
      <c r="BW28" s="20">
        <f>AVERAGE(BS28:BU28)</f>
        <v>0.72737158388639178</v>
      </c>
      <c r="BX28" s="20">
        <f>MAX(BS28:BU28)-MIN(BS28:BU28)</f>
        <v>0.4844138070860155</v>
      </c>
      <c r="BY28" s="22">
        <f t="shared" si="55"/>
        <v>1.1810868623771341E-3</v>
      </c>
      <c r="BZ28" s="22">
        <f t="shared" si="55"/>
        <v>1.8171209469033925E-3</v>
      </c>
      <c r="CA28" s="22">
        <f t="shared" si="55"/>
        <v>2.596961312557643E-3</v>
      </c>
      <c r="CB28" s="22">
        <f t="shared" si="14"/>
        <v>2.596961312557643E-3</v>
      </c>
      <c r="CC28" s="22">
        <f>AVERAGE(BY28:CA28)</f>
        <v>1.8650563739460565E-3</v>
      </c>
      <c r="CD28" s="22">
        <f>MAX(BY28:CA28)-MIN(BY28:CA28)</f>
        <v>1.4158744501805089E-3</v>
      </c>
      <c r="CE28" s="25">
        <f>N28/I28*AO28</f>
        <v>35.80110497237569</v>
      </c>
      <c r="CF28" s="25">
        <f>N28/J28*AP28</f>
        <v>50.63225806451613</v>
      </c>
      <c r="CG28" s="25">
        <f>N28/K28*AQ28</f>
        <v>70.678899082568805</v>
      </c>
      <c r="CH28" s="25">
        <f>MAX(CE28:CG28)</f>
        <v>70.678899082568805</v>
      </c>
      <c r="CI28" s="25">
        <f>AVERAGE(CE28:CG28)</f>
        <v>52.370754039820213</v>
      </c>
      <c r="CJ28" s="20">
        <f>MAX(CE28:CG28)-MIN(CE28:CG28)</f>
        <v>34.877794110193115</v>
      </c>
      <c r="CK28" s="26">
        <f t="shared" si="56"/>
        <v>8.4355204844334689E-2</v>
      </c>
      <c r="CL28" s="26">
        <f t="shared" si="56"/>
        <v>0.1297818260330644</v>
      </c>
      <c r="CM28" s="26">
        <f t="shared" si="56"/>
        <v>0.18547933303796382</v>
      </c>
      <c r="CN28" s="26">
        <f t="shared" si="15"/>
        <v>0.18547933303796382</v>
      </c>
      <c r="CO28" s="26">
        <f>AVERAGE(CK28:CM28)</f>
        <v>0.13320545463845432</v>
      </c>
      <c r="CP28" s="18">
        <f>M28-120+N28</f>
        <v>100.33333333333334</v>
      </c>
      <c r="CQ28" s="18">
        <f>M28+N28+AG28+AS28</f>
        <v>720.86779854790711</v>
      </c>
      <c r="CR28" s="18">
        <f>M28-120+N28+AG28+AS28</f>
        <v>600.86779854790711</v>
      </c>
      <c r="CS28" s="18">
        <f>M28-120+N28+AG28+AH28+AS28</f>
        <v>644.21598236972841</v>
      </c>
      <c r="CT28" s="18">
        <f>M28-120+N28+AS28</f>
        <v>202.33333333333334</v>
      </c>
      <c r="CU28" s="18">
        <f>M28-120+N28+AS28+AT28</f>
        <v>221.33333333333334</v>
      </c>
      <c r="CV28" s="18">
        <f>M28-120+N28+BD28*100</f>
        <v>126.28330839763568</v>
      </c>
      <c r="CW28" s="18">
        <f>M28-120+N28+AT28+BD28</f>
        <v>119.59283308397637</v>
      </c>
      <c r="CX28" s="18">
        <f>M28-120+N28+AT28+(100*BD28)</f>
        <v>145.28330839763569</v>
      </c>
      <c r="CY28" s="18">
        <f>M28-120+N28+AN28+AT28+BD28*1000</f>
        <v>417.83308397635676</v>
      </c>
      <c r="CZ28" s="25">
        <f>N28+(BL28*100)</f>
        <v>108.18542445248846</v>
      </c>
      <c r="DA28" s="18">
        <f>BQ28+AH28+N28</f>
        <v>118.13410470967906</v>
      </c>
      <c r="DB28" s="20">
        <f>BQ28-BR28</f>
        <v>1.634751338932904</v>
      </c>
      <c r="DC28" s="18">
        <f>M28+N28+AA28+AM28+AN28+AT28+AS28</f>
        <v>920.66666666666663</v>
      </c>
      <c r="DD28" s="18">
        <f>M28-120+N28+AG28+AM28+AN28+AT28+AS28</f>
        <v>803.86779854790711</v>
      </c>
      <c r="DE28" s="18">
        <f>N28+O28+AH28+AN28+AO28+AU28+AT28</f>
        <v>723.68151715515455</v>
      </c>
      <c r="DF28" s="18">
        <f>M28-120+N28+AG28+AM28+AN28+AT28+BD28*1000</f>
        <v>961.3675491909305</v>
      </c>
      <c r="DG28" s="18">
        <f>O28+AA28+AB28</f>
        <v>658.66666666666663</v>
      </c>
      <c r="DH28" s="7">
        <f>L28+AR28</f>
        <v>290</v>
      </c>
      <c r="DI28" s="18">
        <f>O28+AA28+AB28+AR28</f>
        <v>767.66666666666663</v>
      </c>
      <c r="DN28" s="7">
        <v>42</v>
      </c>
      <c r="DO28" s="7">
        <v>194</v>
      </c>
      <c r="DP28" s="72">
        <v>200</v>
      </c>
      <c r="DQ28" s="7">
        <v>187</v>
      </c>
      <c r="DR28" s="7">
        <v>181</v>
      </c>
      <c r="DS28" s="7" t="s">
        <v>142</v>
      </c>
      <c r="DT28" s="7">
        <v>132</v>
      </c>
      <c r="DU28" s="7" t="s">
        <v>142</v>
      </c>
      <c r="DV28" s="7">
        <v>107</v>
      </c>
      <c r="DW28" s="7" t="s">
        <v>142</v>
      </c>
      <c r="DX28" s="7">
        <v>112</v>
      </c>
      <c r="DY28" s="7" t="s">
        <v>143</v>
      </c>
      <c r="DZ28" s="7" t="s">
        <v>150</v>
      </c>
      <c r="EA28" s="7" t="s">
        <v>143</v>
      </c>
      <c r="EB28" s="7" t="s">
        <v>143</v>
      </c>
      <c r="EC28" s="7" t="s">
        <v>143</v>
      </c>
      <c r="ED28" s="18">
        <f>AVERAGE(DT28,DV28,DX28)</f>
        <v>117</v>
      </c>
      <c r="EE28" s="7">
        <v>0</v>
      </c>
      <c r="EF28" s="7" t="s">
        <v>151</v>
      </c>
      <c r="EG28" s="7">
        <v>114</v>
      </c>
      <c r="EH28" s="7">
        <v>0.25</v>
      </c>
      <c r="EI28" s="7">
        <v>0.25</v>
      </c>
      <c r="EJ28" s="7">
        <v>60</v>
      </c>
      <c r="EK28" s="7">
        <f>EI28*EJ28</f>
        <v>15</v>
      </c>
      <c r="EL28" s="7">
        <f>AVERAGE(DT28,DV28,DX28,EG28)</f>
        <v>116.25</v>
      </c>
      <c r="EM28" s="7">
        <f>IF(EL28&gt;120,1,0)</f>
        <v>0</v>
      </c>
      <c r="EN28" s="7">
        <f>MAX(DT28,DV28,DX28,EG28)</f>
        <v>132</v>
      </c>
      <c r="EO28" s="7">
        <f>IF(EN28&gt;120,1,0)</f>
        <v>1</v>
      </c>
      <c r="EP28" s="7">
        <f>MAX(DT28,DV28,DX28,EG28)-MIN(DT28,DV28,DX28,EG28)</f>
        <v>25</v>
      </c>
      <c r="EQ28" s="7">
        <v>0</v>
      </c>
      <c r="ER28" s="7">
        <f>EI28*EJ28</f>
        <v>15</v>
      </c>
      <c r="ES28" s="7">
        <f>MIN(DT28,DV28,DX28,EG28)</f>
        <v>107</v>
      </c>
      <c r="ET28" s="7">
        <f>IF(ER28&gt;40,1,0)</f>
        <v>0</v>
      </c>
      <c r="EU28" s="40">
        <v>42516</v>
      </c>
      <c r="EV28" s="40" t="s">
        <v>335</v>
      </c>
      <c r="EW28" s="7">
        <v>92</v>
      </c>
      <c r="EX28" s="7">
        <v>128</v>
      </c>
      <c r="EY28" s="7">
        <v>90</v>
      </c>
      <c r="EZ28" s="7">
        <v>95</v>
      </c>
      <c r="FA28" s="7">
        <v>68</v>
      </c>
      <c r="FB28" s="7">
        <v>100</v>
      </c>
      <c r="FC28" s="7">
        <v>52</v>
      </c>
      <c r="FD28" s="7">
        <v>72</v>
      </c>
      <c r="FE28" s="7">
        <v>97</v>
      </c>
      <c r="FF28" s="7">
        <v>98</v>
      </c>
      <c r="FG28" s="7">
        <v>76</v>
      </c>
      <c r="FH28" s="7">
        <v>96</v>
      </c>
      <c r="FI28" s="18">
        <f>AVERAGE(EX28:EY28,FB28:FC28)</f>
        <v>92.5</v>
      </c>
      <c r="FJ28" s="18">
        <f>AVERAGE(EW28:FH28)</f>
        <v>88.666666666666671</v>
      </c>
      <c r="FK28" s="18">
        <f>MAX(EX28:EY28,FB28:FC28)</f>
        <v>128</v>
      </c>
      <c r="FL28" s="18">
        <f>MAX(EW28:FH28)</f>
        <v>128</v>
      </c>
      <c r="FM28" s="7">
        <f>MAX(EX28:EY28,FB28:FC28)-MIN(EX28:EY28,FB28:FC28)</f>
        <v>76</v>
      </c>
      <c r="FN28" s="7">
        <f>MAX(EW28:FH28)-MIN(EW28:FH28)</f>
        <v>76</v>
      </c>
    </row>
    <row r="29" spans="1:170" s="7" customFormat="1">
      <c r="A29" s="75">
        <v>43</v>
      </c>
      <c r="B29" s="7">
        <v>833</v>
      </c>
      <c r="C29" s="7">
        <v>72</v>
      </c>
      <c r="D29" s="7">
        <v>0.1</v>
      </c>
      <c r="E29" s="7">
        <v>0.3</v>
      </c>
      <c r="F29" s="7">
        <v>0.1</v>
      </c>
      <c r="G29" s="18">
        <f t="shared" si="0"/>
        <v>0.16666666666666666</v>
      </c>
      <c r="H29" s="7">
        <f t="shared" si="1"/>
        <v>0.19999999999999998</v>
      </c>
      <c r="I29" s="7">
        <v>176</v>
      </c>
      <c r="J29" s="7">
        <v>128</v>
      </c>
      <c r="K29" s="7">
        <v>138</v>
      </c>
      <c r="L29" s="7">
        <f>MAX(I29:K29)</f>
        <v>176</v>
      </c>
      <c r="M29" s="18">
        <f>(I29+J29+K29)/3</f>
        <v>147.33333333333334</v>
      </c>
      <c r="N29" s="7">
        <f>MAX(I29:K29)-MIN(I29:K29)</f>
        <v>48</v>
      </c>
      <c r="O29" s="18">
        <f>SUM(M29:N29)</f>
        <v>195.33333333333334</v>
      </c>
      <c r="P29" s="20">
        <f>N29/M29</f>
        <v>0.32579185520361986</v>
      </c>
      <c r="Q29" s="7">
        <f t="shared" si="48"/>
        <v>326</v>
      </c>
      <c r="R29" s="7">
        <f t="shared" si="48"/>
        <v>278</v>
      </c>
      <c r="S29" s="7">
        <f t="shared" si="48"/>
        <v>295</v>
      </c>
      <c r="T29" s="7">
        <f t="shared" si="11"/>
        <v>326</v>
      </c>
      <c r="U29" s="18">
        <f>(Q29+R29+S29)/3</f>
        <v>299.66666666666669</v>
      </c>
      <c r="V29" s="7">
        <f>MAX(Q29:S29)-MIN(Q29:S29)</f>
        <v>48</v>
      </c>
      <c r="W29" s="7">
        <f t="shared" si="49"/>
        <v>464</v>
      </c>
      <c r="X29" s="7">
        <f t="shared" si="49"/>
        <v>534</v>
      </c>
      <c r="Y29" s="7">
        <f t="shared" si="49"/>
        <v>462</v>
      </c>
      <c r="Z29" s="7">
        <f>MAX(W29:Y29)</f>
        <v>534</v>
      </c>
      <c r="AA29" s="18">
        <f>(Y29+X29+W29)/3</f>
        <v>486.66666666666669</v>
      </c>
      <c r="AB29" s="7">
        <f>MAX(W29:Y29)-MIN(W29:Y29)</f>
        <v>72</v>
      </c>
      <c r="AC29" s="18">
        <f>W29/SQRT(B29/1000)</f>
        <v>508.38822117882842</v>
      </c>
      <c r="AD29" s="18">
        <f>X29/SQRT(B29/1000)</f>
        <v>585.08472006356544</v>
      </c>
      <c r="AE29" s="18">
        <f>Y29/SQRT(B29/1000)</f>
        <v>506.19689263926449</v>
      </c>
      <c r="AF29" s="18">
        <f>MAX(AC29:AE29)</f>
        <v>585.08472006356544</v>
      </c>
      <c r="AG29" s="18">
        <f>AVERAGE(AC29:AE29)</f>
        <v>533.22327796055276</v>
      </c>
      <c r="AH29" s="18">
        <f>MAX(AC29:AE29)-MIN(AC29:AE29)</f>
        <v>78.887827424300951</v>
      </c>
      <c r="AI29" s="7">
        <v>150</v>
      </c>
      <c r="AJ29" s="7">
        <v>150</v>
      </c>
      <c r="AK29" s="7">
        <v>157</v>
      </c>
      <c r="AL29" s="7">
        <f>MAX(AI29:AK29)</f>
        <v>157</v>
      </c>
      <c r="AM29" s="18">
        <f>(AI29+AJ29+AK29)/3</f>
        <v>152.33333333333334</v>
      </c>
      <c r="AN29" s="7">
        <f>MAX(AI29:AK29)-MIN(AI29:AK29)</f>
        <v>7</v>
      </c>
      <c r="AO29" s="7">
        <v>138</v>
      </c>
      <c r="AP29" s="29">
        <v>256</v>
      </c>
      <c r="AQ29" s="7">
        <v>167</v>
      </c>
      <c r="AR29" s="7">
        <f>MAX(AO29:AQ29)</f>
        <v>256</v>
      </c>
      <c r="AS29" s="18">
        <f>(AO29+AP29+AQ29)/3</f>
        <v>187</v>
      </c>
      <c r="AT29" s="7">
        <f>MAX(AO29:AQ29)-MIN(AO29:AQ29)</f>
        <v>118</v>
      </c>
      <c r="AU29" s="7">
        <f>AI29+AO29</f>
        <v>288</v>
      </c>
      <c r="AV29" s="7">
        <f t="shared" si="50"/>
        <v>406</v>
      </c>
      <c r="AW29" s="7">
        <f t="shared" si="50"/>
        <v>324</v>
      </c>
      <c r="AX29" s="18">
        <f>(AU29+AV29+AW29)/3</f>
        <v>339.33333333333331</v>
      </c>
      <c r="AY29" s="7">
        <f>MAX(AU29:AW29)-MIN(AU29:AW29)</f>
        <v>118</v>
      </c>
      <c r="AZ29" s="20">
        <f t="shared" si="51"/>
        <v>0.29741379310344829</v>
      </c>
      <c r="BA29" s="20">
        <f t="shared" si="51"/>
        <v>0.47940074906367042</v>
      </c>
      <c r="BB29" s="20">
        <f t="shared" si="51"/>
        <v>0.36147186147186144</v>
      </c>
      <c r="BC29" s="20">
        <f>MAX(AZ29:BB29)</f>
        <v>0.47940074906367042</v>
      </c>
      <c r="BD29" s="20">
        <f>AVERAGE(AZ29:BB29)</f>
        <v>0.37942880121299338</v>
      </c>
      <c r="BE29" s="20">
        <f>MAX(AZ29:BB29)-MIN(AZ29:BB29)</f>
        <v>0.18198695596022213</v>
      </c>
      <c r="BF29" s="20">
        <f t="shared" si="52"/>
        <v>2.6363636363636362</v>
      </c>
      <c r="BG29" s="20">
        <f t="shared" si="52"/>
        <v>4.171875</v>
      </c>
      <c r="BH29" s="20">
        <f t="shared" si="52"/>
        <v>3.347826086956522</v>
      </c>
      <c r="BI29" s="20">
        <f>MAX(BF29:BH29)</f>
        <v>4.171875</v>
      </c>
      <c r="BJ29" s="20">
        <f>AVERAGE(BF29:BH29)</f>
        <v>3.3853549077733862</v>
      </c>
      <c r="BK29" s="20">
        <f>MAX(BF29:BH29)-MIN(BF29:BH29)</f>
        <v>1.5355113636363638</v>
      </c>
      <c r="BL29" s="20">
        <f>1/BJ29</f>
        <v>0.29539000407426097</v>
      </c>
      <c r="BM29" s="20">
        <f t="shared" si="53"/>
        <v>2.8885694385160705</v>
      </c>
      <c r="BN29" s="20">
        <f t="shared" si="53"/>
        <v>4.570974375496605</v>
      </c>
      <c r="BO29" s="20">
        <f t="shared" si="53"/>
        <v>3.6680934249222066</v>
      </c>
      <c r="BP29" s="20">
        <f t="shared" si="12"/>
        <v>4.570974375496605</v>
      </c>
      <c r="BQ29" s="20">
        <f>AVERAGE(BM29:BO29)</f>
        <v>3.7092124129782942</v>
      </c>
      <c r="BR29" s="20">
        <f>MAX(BM29:BO29)-MIN(BM29:BO29)</f>
        <v>1.6824049369805345</v>
      </c>
      <c r="BS29" s="20">
        <f t="shared" si="54"/>
        <v>0.78409090909090906</v>
      </c>
      <c r="BT29" s="20">
        <f t="shared" si="54"/>
        <v>2</v>
      </c>
      <c r="BU29" s="20">
        <f t="shared" si="54"/>
        <v>1.2101449275362319</v>
      </c>
      <c r="BV29" s="20">
        <f t="shared" si="13"/>
        <v>2</v>
      </c>
      <c r="BW29" s="20">
        <f>AVERAGE(BS29:BU29)</f>
        <v>1.3314119455423803</v>
      </c>
      <c r="BX29" s="20">
        <f>MAX(BS29:BU29)-MIN(BS29:BU29)</f>
        <v>1.2159090909090908</v>
      </c>
      <c r="BY29" s="22">
        <f t="shared" si="55"/>
        <v>1.6898510971786833E-3</v>
      </c>
      <c r="BZ29" s="22">
        <f t="shared" si="55"/>
        <v>3.7453183520599251E-3</v>
      </c>
      <c r="CA29" s="22">
        <f t="shared" si="55"/>
        <v>2.619361315013489E-3</v>
      </c>
      <c r="CB29" s="22">
        <f t="shared" si="14"/>
        <v>3.7453183520599251E-3</v>
      </c>
      <c r="CC29" s="22">
        <f>AVERAGE(BY29:CA29)</f>
        <v>2.6848435880840321E-3</v>
      </c>
      <c r="CD29" s="22">
        <f>MAX(BY29:CA29)-MIN(BY29:CA29)</f>
        <v>2.055467254881242E-3</v>
      </c>
      <c r="CE29" s="25">
        <f>N29/I29*AO29</f>
        <v>37.636363636363633</v>
      </c>
      <c r="CF29" s="25">
        <f>N29/J29*AP29</f>
        <v>96</v>
      </c>
      <c r="CG29" s="25">
        <f>N29/K29*AQ29</f>
        <v>58.086956521739125</v>
      </c>
      <c r="CH29" s="25">
        <f>MAX(CE29:CG29)</f>
        <v>96</v>
      </c>
      <c r="CI29" s="25">
        <f>AVERAGE(CE29:CG29)</f>
        <v>63.907773386034251</v>
      </c>
      <c r="CJ29" s="20">
        <f>MAX(CE29:CG29)-MIN(CE29:CG29)</f>
        <v>58.363636363636367</v>
      </c>
      <c r="CK29" s="26">
        <f t="shared" si="56"/>
        <v>7.4030754585726E-2</v>
      </c>
      <c r="CL29" s="26">
        <f t="shared" si="56"/>
        <v>0.16407880210847117</v>
      </c>
      <c r="CM29" s="26">
        <f t="shared" si="56"/>
        <v>0.11475170505073436</v>
      </c>
      <c r="CN29" s="26">
        <f t="shared" si="15"/>
        <v>0.16407880210847117</v>
      </c>
      <c r="CO29" s="26">
        <f>AVERAGE(CK29:CM29)</f>
        <v>0.11762042058164385</v>
      </c>
      <c r="CP29" s="18">
        <f>M29-120+N29</f>
        <v>75.333333333333343</v>
      </c>
      <c r="CQ29" s="18">
        <f>M29+N29+AG29+AS29</f>
        <v>915.55661129388614</v>
      </c>
      <c r="CR29" s="18">
        <f>M29-120+N29+AG29+AS29</f>
        <v>795.55661129388614</v>
      </c>
      <c r="CS29" s="18">
        <f>M29-120+N29+AG29+AH29+AS29</f>
        <v>874.44443871818703</v>
      </c>
      <c r="CT29" s="18">
        <f>M29-120+N29+AS29</f>
        <v>262.33333333333337</v>
      </c>
      <c r="CU29" s="18">
        <f>M29-120+N29+AS29+AT29</f>
        <v>380.33333333333337</v>
      </c>
      <c r="CV29" s="18">
        <f>M29-120+N29+BD29*100</f>
        <v>113.27621345463268</v>
      </c>
      <c r="CW29" s="18">
        <f>M29-120+N29+AT29+BD29</f>
        <v>193.71276213454632</v>
      </c>
      <c r="CX29" s="18">
        <f>M29-120+N29+AT29+(100*BD29)</f>
        <v>231.27621345463268</v>
      </c>
      <c r="CY29" s="18">
        <f>M29-120+N29+AN29+AT29+BD29*1000</f>
        <v>579.76213454632671</v>
      </c>
      <c r="CZ29" s="25">
        <f>N29+(BL29*100)</f>
        <v>77.539000407426101</v>
      </c>
      <c r="DA29" s="18">
        <f>BQ29+AH29+N29</f>
        <v>130.59703983727923</v>
      </c>
      <c r="DB29" s="20">
        <f>BQ29-BR29</f>
        <v>2.0268074759977597</v>
      </c>
      <c r="DC29" s="18">
        <f>M29+N29+AA29+AM29+AN29+AT29+AS29</f>
        <v>1146.3333333333335</v>
      </c>
      <c r="DD29" s="18">
        <f>M29-120+N29+AG29+AM29+AN29+AT29+AS29</f>
        <v>1072.8899446272194</v>
      </c>
      <c r="DE29" s="18">
        <f>N29+O29+AH29+AN29+AO29+AU29+AT29</f>
        <v>873.22116075763427</v>
      </c>
      <c r="DF29" s="18">
        <f>M29-120+N29+AG29+AM29+AN29+AT29+BD29*1000</f>
        <v>1265.3187458402128</v>
      </c>
      <c r="DG29" s="18">
        <f>O29+AA29+AB29</f>
        <v>754</v>
      </c>
      <c r="DH29" s="7">
        <f>L29+AR29</f>
        <v>432</v>
      </c>
      <c r="DI29" s="18">
        <f>O29+AA29+AB29+AR29</f>
        <v>1010</v>
      </c>
      <c r="DN29" s="7">
        <v>43</v>
      </c>
      <c r="DO29" s="7">
        <v>231</v>
      </c>
      <c r="DP29" s="72">
        <v>220</v>
      </c>
      <c r="DQ29" s="7">
        <v>231</v>
      </c>
      <c r="DR29" s="7">
        <v>192</v>
      </c>
      <c r="DS29" s="7" t="s">
        <v>142</v>
      </c>
      <c r="DT29" s="7">
        <v>158</v>
      </c>
      <c r="DU29" s="7" t="s">
        <v>142</v>
      </c>
      <c r="DV29" s="7">
        <v>150</v>
      </c>
      <c r="DW29" s="7" t="s">
        <v>142</v>
      </c>
      <c r="DX29" s="7">
        <v>139</v>
      </c>
      <c r="DY29" s="7" t="s">
        <v>145</v>
      </c>
      <c r="DZ29" s="7" t="s">
        <v>143</v>
      </c>
      <c r="EA29" s="7" t="s">
        <v>143</v>
      </c>
      <c r="EB29" s="7" t="s">
        <v>143</v>
      </c>
      <c r="EC29" s="7" t="s">
        <v>143</v>
      </c>
      <c r="ED29" s="18">
        <f>AVERAGE(DT29,DV29,DX29)</f>
        <v>149</v>
      </c>
      <c r="EE29" s="7">
        <v>1</v>
      </c>
      <c r="EF29" s="7" t="s">
        <v>144</v>
      </c>
      <c r="EG29" s="7">
        <v>99</v>
      </c>
      <c r="EH29" s="7">
        <v>0</v>
      </c>
      <c r="EI29" s="7">
        <v>0.25</v>
      </c>
      <c r="EJ29" s="7">
        <v>99</v>
      </c>
      <c r="EK29" s="7">
        <f>EI29*EJ29</f>
        <v>24.75</v>
      </c>
      <c r="EL29" s="7">
        <f>AVERAGE(DT29,DV29,DX29,EG29)</f>
        <v>136.5</v>
      </c>
      <c r="EM29" s="7">
        <f>IF(EL29&gt;120,1,0)</f>
        <v>1</v>
      </c>
      <c r="EN29" s="7">
        <f>MAX(DT29,DV29,DX29,EG29)</f>
        <v>158</v>
      </c>
      <c r="EO29" s="7">
        <f>IF(EN29&gt;120,1,0)</f>
        <v>1</v>
      </c>
      <c r="EP29" s="7">
        <f>MAX(DT29,DV29,DX29,EG29)-MIN(DT29,DV29,DX29,EG29)</f>
        <v>59</v>
      </c>
      <c r="EQ29" s="7">
        <v>0</v>
      </c>
      <c r="ER29" s="7">
        <f>EI29*EJ29</f>
        <v>24.75</v>
      </c>
      <c r="ES29" s="7">
        <f>MIN(DT29,DV29,DX29,EG29)</f>
        <v>99</v>
      </c>
      <c r="ET29" s="7">
        <f>IF(ER29&gt;40,1,0)</f>
        <v>0</v>
      </c>
      <c r="EU29" s="40">
        <v>43097</v>
      </c>
      <c r="EV29" s="40" t="s">
        <v>336</v>
      </c>
      <c r="EW29" s="7">
        <v>168</v>
      </c>
      <c r="EX29" s="7">
        <v>108</v>
      </c>
      <c r="EY29" s="7">
        <v>104</v>
      </c>
      <c r="EZ29" s="7">
        <v>148</v>
      </c>
      <c r="FA29" s="7">
        <v>24</v>
      </c>
      <c r="FB29" s="7">
        <v>116</v>
      </c>
      <c r="FC29" s="7">
        <v>156</v>
      </c>
      <c r="FD29" s="7" t="s">
        <v>147</v>
      </c>
      <c r="FE29" s="7">
        <v>112</v>
      </c>
      <c r="FF29" s="7">
        <v>94</v>
      </c>
      <c r="FG29" s="7">
        <v>196</v>
      </c>
      <c r="FH29" s="7">
        <v>108</v>
      </c>
      <c r="FI29" s="18">
        <f>AVERAGE(EX29:EY29,FB29:FC29)</f>
        <v>121</v>
      </c>
      <c r="FJ29" s="18">
        <f>AVERAGE(EW29:FH29)</f>
        <v>121.27272727272727</v>
      </c>
      <c r="FK29" s="18">
        <f>MAX(EX29:EY29,FB29:FC29)</f>
        <v>156</v>
      </c>
      <c r="FL29" s="18">
        <f>MAX(EW29:FH29)</f>
        <v>196</v>
      </c>
      <c r="FM29" s="7">
        <f>MAX(EX29:EY29,FB29:FC29)-MIN(EX29:EY29,FB29:FC29)</f>
        <v>52</v>
      </c>
      <c r="FN29" s="7">
        <f>MAX(EW29:FH29)-MIN(EW29:FH29)</f>
        <v>172</v>
      </c>
    </row>
    <row r="30" spans="1:170" s="7" customFormat="1">
      <c r="A30" s="75">
        <v>44</v>
      </c>
      <c r="B30" s="7">
        <v>741</v>
      </c>
      <c r="C30" s="7">
        <v>81</v>
      </c>
      <c r="D30" s="7">
        <v>0.8</v>
      </c>
      <c r="E30" s="7">
        <v>0.7</v>
      </c>
      <c r="F30" s="7">
        <v>0</v>
      </c>
      <c r="G30" s="18">
        <f t="shared" si="0"/>
        <v>0.5</v>
      </c>
      <c r="H30" s="7">
        <f t="shared" si="1"/>
        <v>0.8</v>
      </c>
      <c r="I30" s="7">
        <v>208</v>
      </c>
      <c r="J30" s="7">
        <v>215</v>
      </c>
      <c r="K30" s="7">
        <v>126</v>
      </c>
      <c r="L30" s="7">
        <f>MAX(I30:K30)</f>
        <v>215</v>
      </c>
      <c r="M30" s="18">
        <f>(I30+J30+K30)/3</f>
        <v>183</v>
      </c>
      <c r="N30" s="7">
        <f>MAX(I30:K30)-MIN(I30:K30)</f>
        <v>89</v>
      </c>
      <c r="O30" s="18">
        <f>SUM(M30:N30)</f>
        <v>272</v>
      </c>
      <c r="P30" s="20">
        <f>N30/M30</f>
        <v>0.48633879781420764</v>
      </c>
      <c r="Q30" s="7">
        <f t="shared" si="48"/>
        <v>319</v>
      </c>
      <c r="R30" s="7">
        <f t="shared" si="48"/>
        <v>343</v>
      </c>
      <c r="S30" s="7">
        <f t="shared" si="48"/>
        <v>281</v>
      </c>
      <c r="T30" s="7">
        <f t="shared" si="11"/>
        <v>343</v>
      </c>
      <c r="U30" s="18">
        <f>(Q30+R30+S30)/3</f>
        <v>314.33333333333331</v>
      </c>
      <c r="V30" s="7">
        <f>MAX(Q30:S30)-MIN(Q30:S30)</f>
        <v>62</v>
      </c>
      <c r="W30" s="7">
        <f t="shared" si="49"/>
        <v>462</v>
      </c>
      <c r="X30" s="7">
        <f t="shared" si="49"/>
        <v>452</v>
      </c>
      <c r="Y30" s="7">
        <f t="shared" si="49"/>
        <v>416</v>
      </c>
      <c r="Z30" s="7">
        <f>MAX(W30:Y30)</f>
        <v>462</v>
      </c>
      <c r="AA30" s="18">
        <f>(Y30+X30+W30)/3</f>
        <v>443.33333333333331</v>
      </c>
      <c r="AB30" s="7">
        <f>MAX(W30:Y30)-MIN(W30:Y30)</f>
        <v>46</v>
      </c>
      <c r="AC30" s="18">
        <f>W30/SQRT(B30/1000)</f>
        <v>536.70157722513864</v>
      </c>
      <c r="AD30" s="18">
        <f>X30/SQRT(B30/1000)</f>
        <v>525.08465996918324</v>
      </c>
      <c r="AE30" s="18">
        <f>Y30/SQRT(B30/1000)</f>
        <v>483.26375784774382</v>
      </c>
      <c r="AF30" s="18">
        <f>MAX(AC30:AE30)</f>
        <v>536.70157722513864</v>
      </c>
      <c r="AG30" s="18">
        <f>AVERAGE(AC30:AE30)</f>
        <v>515.0166650140219</v>
      </c>
      <c r="AH30" s="18">
        <f>MAX(AC30:AE30)-MIN(AC30:AE30)</f>
        <v>53.437819377394817</v>
      </c>
      <c r="AI30" s="7">
        <v>111</v>
      </c>
      <c r="AJ30" s="7">
        <v>128</v>
      </c>
      <c r="AK30" s="7">
        <v>155</v>
      </c>
      <c r="AL30" s="7">
        <f>MAX(AI30:AK30)</f>
        <v>155</v>
      </c>
      <c r="AM30" s="18">
        <f>(AI30+AJ30+AK30)/3</f>
        <v>131.33333333333334</v>
      </c>
      <c r="AN30" s="7">
        <f>MAX(AI30:AK30)-MIN(AI30:AK30)</f>
        <v>44</v>
      </c>
      <c r="AO30" s="7">
        <v>143</v>
      </c>
      <c r="AP30" s="29">
        <v>109</v>
      </c>
      <c r="AQ30" s="7">
        <v>135</v>
      </c>
      <c r="AR30" s="7">
        <f>MAX(AO30:AQ30)</f>
        <v>143</v>
      </c>
      <c r="AS30" s="18">
        <f>(AO30+AP30+AQ30)/3</f>
        <v>129</v>
      </c>
      <c r="AT30" s="7">
        <f>MAX(AO30:AQ30)-MIN(AO30:AQ30)</f>
        <v>34</v>
      </c>
      <c r="AU30" s="7">
        <f>AI30+AO30</f>
        <v>254</v>
      </c>
      <c r="AV30" s="7">
        <f t="shared" si="50"/>
        <v>237</v>
      </c>
      <c r="AW30" s="7">
        <f t="shared" si="50"/>
        <v>290</v>
      </c>
      <c r="AX30" s="18">
        <f>(AU30+AV30+AW30)/3</f>
        <v>260.33333333333331</v>
      </c>
      <c r="AY30" s="7">
        <f>MAX(AU30:AW30)-MIN(AU30:AW30)</f>
        <v>53</v>
      </c>
      <c r="AZ30" s="20">
        <f t="shared" si="51"/>
        <v>0.30952380952380953</v>
      </c>
      <c r="BA30" s="20">
        <f t="shared" si="51"/>
        <v>0.24115044247787609</v>
      </c>
      <c r="BB30" s="20">
        <f t="shared" si="51"/>
        <v>0.32451923076923078</v>
      </c>
      <c r="BC30" s="20">
        <f>MAX(AZ30:BB30)</f>
        <v>0.32451923076923078</v>
      </c>
      <c r="BD30" s="20">
        <f>AVERAGE(AZ30:BB30)</f>
        <v>0.29173116092363882</v>
      </c>
      <c r="BE30" s="20">
        <f>MAX(AZ30:BB30)-MIN(AZ30:BB30)</f>
        <v>8.336878829135469E-2</v>
      </c>
      <c r="BF30" s="20">
        <f t="shared" si="52"/>
        <v>2.2211538461538463</v>
      </c>
      <c r="BG30" s="20">
        <f t="shared" si="52"/>
        <v>2.1023255813953488</v>
      </c>
      <c r="BH30" s="20">
        <f t="shared" si="52"/>
        <v>3.3015873015873014</v>
      </c>
      <c r="BI30" s="20">
        <f>MAX(BF30:BH30)</f>
        <v>3.3015873015873014</v>
      </c>
      <c r="BJ30" s="20">
        <f>AVERAGE(BF30:BH30)</f>
        <v>2.5416889097121653</v>
      </c>
      <c r="BK30" s="20">
        <f>MAX(BF30:BH30)-MIN(BF30:BH30)</f>
        <v>1.1992617201919527</v>
      </c>
      <c r="BL30" s="20">
        <f>1/BJ30</f>
        <v>0.39343917982206777</v>
      </c>
      <c r="BM30" s="20">
        <f t="shared" si="53"/>
        <v>2.5802960443516278</v>
      </c>
      <c r="BN30" s="20">
        <f t="shared" si="53"/>
        <v>2.4422542324148058</v>
      </c>
      <c r="BO30" s="20">
        <f t="shared" si="53"/>
        <v>3.8354266495852682</v>
      </c>
      <c r="BP30" s="20">
        <f t="shared" si="12"/>
        <v>3.8354266495852682</v>
      </c>
      <c r="BQ30" s="20">
        <f>AVERAGE(BM30:BO30)</f>
        <v>2.9526589754505674</v>
      </c>
      <c r="BR30" s="20">
        <f>MAX(BM30:BO30)-MIN(BM30:BO30)</f>
        <v>1.3931724171704625</v>
      </c>
      <c r="BS30" s="20">
        <f t="shared" si="54"/>
        <v>0.6875</v>
      </c>
      <c r="BT30" s="20">
        <f t="shared" si="54"/>
        <v>0.50697674418604655</v>
      </c>
      <c r="BU30" s="20">
        <f t="shared" si="54"/>
        <v>1.0714285714285714</v>
      </c>
      <c r="BV30" s="20">
        <f t="shared" si="13"/>
        <v>1.0714285714285714</v>
      </c>
      <c r="BW30" s="20">
        <f>AVERAGE(BS30:BU30)</f>
        <v>0.75530177187153935</v>
      </c>
      <c r="BX30" s="20">
        <f>MAX(BS30:BU30)-MIN(BS30:BU30)</f>
        <v>0.56445182724252485</v>
      </c>
      <c r="BY30" s="22">
        <f t="shared" si="55"/>
        <v>1.488095238095238E-3</v>
      </c>
      <c r="BZ30" s="22">
        <f t="shared" si="55"/>
        <v>1.1216299650133772E-3</v>
      </c>
      <c r="CA30" s="22">
        <f t="shared" si="55"/>
        <v>2.5755494505494505E-3</v>
      </c>
      <c r="CB30" s="22">
        <f t="shared" si="14"/>
        <v>2.5755494505494505E-3</v>
      </c>
      <c r="CC30" s="22">
        <f>AVERAGE(BY30:CA30)</f>
        <v>1.7284248845526884E-3</v>
      </c>
      <c r="CD30" s="22">
        <f>MAX(BY30:CA30)-MIN(BY30:CA30)</f>
        <v>1.4539194855360733E-3</v>
      </c>
      <c r="CE30" s="25">
        <f>N30/I30*AO30</f>
        <v>61.1875</v>
      </c>
      <c r="CF30" s="25">
        <f>N30/J30*AP30</f>
        <v>45.120930232558138</v>
      </c>
      <c r="CG30" s="25">
        <f>N30/K30*AQ30</f>
        <v>95.357142857142861</v>
      </c>
      <c r="CH30" s="25">
        <f>MAX(CE30:CG30)</f>
        <v>95.357142857142861</v>
      </c>
      <c r="CI30" s="25">
        <f>AVERAGE(CE30:CG30)</f>
        <v>67.221857696567</v>
      </c>
      <c r="CJ30" s="20">
        <f>MAX(CE30:CG30)-MIN(CE30:CG30)</f>
        <v>50.236212624584724</v>
      </c>
      <c r="CK30" s="26">
        <f t="shared" si="56"/>
        <v>0.11400655894538711</v>
      </c>
      <c r="CL30" s="26">
        <f t="shared" si="56"/>
        <v>8.5930772068653169E-2</v>
      </c>
      <c r="CM30" s="26">
        <f t="shared" si="56"/>
        <v>0.19731904432855465</v>
      </c>
      <c r="CN30" s="26">
        <f t="shared" si="15"/>
        <v>0.19731904432855465</v>
      </c>
      <c r="CO30" s="26">
        <f>AVERAGE(CK30:CM30)</f>
        <v>0.13241879178086499</v>
      </c>
      <c r="CP30" s="18">
        <f>M30-120+N30</f>
        <v>152</v>
      </c>
      <c r="CQ30" s="18">
        <f>M30+N30+AG30+AS30</f>
        <v>916.0166650140219</v>
      </c>
      <c r="CR30" s="18">
        <f>M30-120+N30+AG30+AS30</f>
        <v>796.0166650140219</v>
      </c>
      <c r="CS30" s="18">
        <f>M30-120+N30+AG30+AH30+AS30</f>
        <v>849.45448439141671</v>
      </c>
      <c r="CT30" s="18">
        <f>M30-120+N30+AS30</f>
        <v>281</v>
      </c>
      <c r="CU30" s="18">
        <f>M30-120+N30+AS30+AT30</f>
        <v>315</v>
      </c>
      <c r="CV30" s="18">
        <f>M30-120+N30+BD30*100</f>
        <v>181.1731160923639</v>
      </c>
      <c r="CW30" s="18">
        <f>M30-120+N30+AT30+BD30</f>
        <v>186.29173116092363</v>
      </c>
      <c r="CX30" s="18">
        <f>M30-120+N30+AT30+(100*BD30)</f>
        <v>215.1731160923639</v>
      </c>
      <c r="CY30" s="18">
        <f>M30-120+N30+AN30+AT30+BD30*1000</f>
        <v>521.73116092363875</v>
      </c>
      <c r="CZ30" s="25">
        <f>N30+(BL30*100)</f>
        <v>128.34391798220679</v>
      </c>
      <c r="DA30" s="18">
        <f>BQ30+AH30+N30</f>
        <v>145.39047835284538</v>
      </c>
      <c r="DB30" s="20">
        <f>BQ30-BR30</f>
        <v>1.559486558280105</v>
      </c>
      <c r="DC30" s="18">
        <f>M30+N30+AA30+AM30+AN30+AT30+AS30</f>
        <v>1053.6666666666665</v>
      </c>
      <c r="DD30" s="18">
        <f>M30-120+N30+AG30+AM30+AN30+AT30+AS30</f>
        <v>1005.3499983473553</v>
      </c>
      <c r="DE30" s="18">
        <f>N30+O30+AH30+AN30+AO30+AU30+AT30</f>
        <v>889.43781937739482</v>
      </c>
      <c r="DF30" s="18">
        <f>M30-120+N30+AG30+AM30+AN30+AT30+BD30*1000</f>
        <v>1168.081159270994</v>
      </c>
      <c r="DG30" s="18">
        <f>O30+AA30+AB30</f>
        <v>761.33333333333326</v>
      </c>
      <c r="DH30" s="7">
        <f>L30+AR30</f>
        <v>358</v>
      </c>
      <c r="DI30" s="18">
        <f>O30+AA30+AB30+AR30</f>
        <v>904.33333333333326</v>
      </c>
      <c r="DN30" s="7">
        <v>44</v>
      </c>
      <c r="DO30" s="7">
        <v>216</v>
      </c>
      <c r="DP30" s="72">
        <v>213</v>
      </c>
      <c r="DQ30" s="7">
        <v>205</v>
      </c>
      <c r="DR30" s="7">
        <v>213</v>
      </c>
      <c r="DS30" s="7" t="s">
        <v>148</v>
      </c>
      <c r="DT30" s="7">
        <v>123</v>
      </c>
      <c r="DU30" s="7" t="s">
        <v>148</v>
      </c>
      <c r="DV30" s="7">
        <v>130</v>
      </c>
      <c r="DW30" s="7" t="s">
        <v>142</v>
      </c>
      <c r="DX30" s="7">
        <v>139</v>
      </c>
      <c r="DY30" s="7" t="s">
        <v>143</v>
      </c>
      <c r="DZ30" s="7" t="s">
        <v>143</v>
      </c>
      <c r="EA30" s="7" t="s">
        <v>143</v>
      </c>
      <c r="EB30" s="7" t="s">
        <v>150</v>
      </c>
      <c r="EC30" s="7" t="s">
        <v>143</v>
      </c>
      <c r="ED30" s="18">
        <f>AVERAGE(DT30,DV30,DX30)</f>
        <v>130.66666666666666</v>
      </c>
      <c r="EE30" s="7">
        <v>1</v>
      </c>
      <c r="EF30" s="7" t="s">
        <v>142</v>
      </c>
      <c r="EG30" s="7">
        <v>74</v>
      </c>
      <c r="EH30" s="7">
        <v>0.5</v>
      </c>
      <c r="EI30" s="7">
        <v>0</v>
      </c>
      <c r="EJ30" s="7">
        <v>0</v>
      </c>
      <c r="EK30" s="7">
        <f>EI30*EJ30</f>
        <v>0</v>
      </c>
      <c r="EL30" s="7">
        <f>AVERAGE(DT30,DV30,DX30,EG30)</f>
        <v>116.5</v>
      </c>
      <c r="EM30" s="7">
        <f>IF(EL30&gt;120,1,0)</f>
        <v>0</v>
      </c>
      <c r="EN30" s="7">
        <f>MAX(DT30,DV30,DX30,EG30)</f>
        <v>139</v>
      </c>
      <c r="EO30" s="7">
        <f>IF(EN30&gt;120,1,0)</f>
        <v>1</v>
      </c>
      <c r="EP30" s="7">
        <f>MAX(DT30,DV30,DX30,EG30)-MIN(DT30,DV30,DX30,EG30)</f>
        <v>65</v>
      </c>
      <c r="EQ30" s="7">
        <v>0</v>
      </c>
      <c r="ER30" s="7">
        <f>EI30*EJ30</f>
        <v>0</v>
      </c>
      <c r="ES30" s="7">
        <f>MIN(DT30,DV30,DX30,EG30)</f>
        <v>74</v>
      </c>
      <c r="ET30" s="7">
        <f>IF(ER30&gt;40,1,0)</f>
        <v>0</v>
      </c>
      <c r="EU30" s="40">
        <v>43217</v>
      </c>
      <c r="EV30" s="40" t="s">
        <v>337</v>
      </c>
      <c r="EW30" s="7">
        <v>129</v>
      </c>
      <c r="EX30" s="7">
        <v>115</v>
      </c>
      <c r="EY30" s="7">
        <v>122</v>
      </c>
      <c r="EZ30" s="7">
        <v>112</v>
      </c>
      <c r="FA30" s="7">
        <v>107</v>
      </c>
      <c r="FB30" s="7">
        <v>125</v>
      </c>
      <c r="FC30" s="7">
        <v>155</v>
      </c>
      <c r="FD30" s="7">
        <v>81</v>
      </c>
      <c r="FE30" s="7">
        <v>96</v>
      </c>
      <c r="FF30" s="7">
        <v>90</v>
      </c>
      <c r="FG30" s="7">
        <v>98</v>
      </c>
      <c r="FH30" s="7">
        <v>87</v>
      </c>
      <c r="FI30" s="18">
        <f>AVERAGE(EX30:EY30,FB30:FC30)</f>
        <v>129.25</v>
      </c>
      <c r="FJ30" s="18">
        <f>AVERAGE(EW30:FH30)</f>
        <v>109.75</v>
      </c>
      <c r="FK30" s="18">
        <f>MAX(EX30:EY30,FB30:FC30)</f>
        <v>155</v>
      </c>
      <c r="FL30" s="18">
        <f>MAX(EW30:FH30)</f>
        <v>155</v>
      </c>
      <c r="FM30" s="7">
        <f>MAX(EX30:EY30,FB30:FC30)-MIN(EX30:EY30,FB30:FC30)</f>
        <v>40</v>
      </c>
      <c r="FN30" s="7">
        <f>MAX(EW30:FH30)-MIN(EW30:FH30)</f>
        <v>74</v>
      </c>
    </row>
    <row r="31" spans="1:170" s="8" customFormat="1" hidden="1">
      <c r="A31" s="76"/>
      <c r="G31" s="12" t="e">
        <f t="shared" si="0"/>
        <v>#DIV/0!</v>
      </c>
      <c r="H31" s="8">
        <f t="shared" si="1"/>
        <v>0</v>
      </c>
      <c r="M31" s="12"/>
      <c r="O31" s="12"/>
      <c r="P31" s="30"/>
      <c r="T31" s="7">
        <f t="shared" si="11"/>
        <v>0</v>
      </c>
      <c r="U31" s="12"/>
      <c r="AA31" s="12"/>
      <c r="AC31" s="12"/>
      <c r="AD31" s="12"/>
      <c r="AE31" s="12"/>
      <c r="AF31" s="12"/>
      <c r="AG31" s="12"/>
      <c r="AH31" s="12"/>
      <c r="AM31" s="12"/>
      <c r="AP31" s="1"/>
      <c r="AS31" s="12"/>
      <c r="AX31" s="12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20">
        <f t="shared" si="12"/>
        <v>0</v>
      </c>
      <c r="BQ31" s="30"/>
      <c r="BR31" s="30"/>
      <c r="BS31" s="30"/>
      <c r="BT31" s="30"/>
      <c r="BU31" s="30"/>
      <c r="BV31" s="20">
        <f t="shared" si="13"/>
        <v>0</v>
      </c>
      <c r="BW31" s="30"/>
      <c r="BX31" s="30"/>
      <c r="BY31" s="31"/>
      <c r="BZ31" s="31"/>
      <c r="CA31" s="31"/>
      <c r="CB31" s="22">
        <f t="shared" si="14"/>
        <v>0</v>
      </c>
      <c r="CC31" s="31"/>
      <c r="CD31" s="31"/>
      <c r="CE31" s="33"/>
      <c r="CF31" s="33"/>
      <c r="CG31" s="33"/>
      <c r="CH31" s="33"/>
      <c r="CI31" s="33"/>
      <c r="CJ31" s="30"/>
      <c r="CK31" s="34"/>
      <c r="CL31" s="34"/>
      <c r="CM31" s="34"/>
      <c r="CN31" s="26">
        <f t="shared" si="15"/>
        <v>0</v>
      </c>
      <c r="CO31" s="34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33"/>
      <c r="DA31" s="12"/>
      <c r="DB31" s="30"/>
      <c r="DC31" s="12"/>
      <c r="DD31" s="12"/>
      <c r="DE31" s="12"/>
      <c r="DF31" s="12"/>
      <c r="DG31" s="12"/>
      <c r="DI31" s="12"/>
      <c r="DP31" s="44"/>
      <c r="ED31" s="12"/>
      <c r="EU31" s="28"/>
      <c r="EV31" s="28"/>
      <c r="FI31" s="12"/>
      <c r="FJ31" s="12"/>
      <c r="FK31" s="12"/>
      <c r="FL31" s="12"/>
    </row>
    <row r="32" spans="1:170" s="7" customFormat="1">
      <c r="A32" s="75">
        <v>48</v>
      </c>
      <c r="B32" s="7">
        <v>822</v>
      </c>
      <c r="C32" s="7">
        <v>73</v>
      </c>
      <c r="D32" s="7">
        <v>0.3</v>
      </c>
      <c r="E32" s="7">
        <v>0.4</v>
      </c>
      <c r="F32" s="7">
        <v>0.2</v>
      </c>
      <c r="G32" s="18">
        <f t="shared" si="0"/>
        <v>0.3</v>
      </c>
      <c r="H32" s="7">
        <f t="shared" si="1"/>
        <v>0.2</v>
      </c>
      <c r="I32" s="7">
        <v>111</v>
      </c>
      <c r="J32" s="7">
        <v>116</v>
      </c>
      <c r="K32" s="7">
        <v>101</v>
      </c>
      <c r="L32" s="7">
        <f>MAX(I32:K32)</f>
        <v>116</v>
      </c>
      <c r="M32" s="18">
        <f>(I32+J32+K32)/3</f>
        <v>109.33333333333333</v>
      </c>
      <c r="N32" s="7">
        <f>MAX(I32:K32)-MIN(I32:K32)</f>
        <v>15</v>
      </c>
      <c r="O32" s="18">
        <f>SUM(M32:N32)</f>
        <v>124.33333333333333</v>
      </c>
      <c r="P32" s="20">
        <f>N32/M32</f>
        <v>0.13719512195121952</v>
      </c>
      <c r="Q32" s="7">
        <f t="shared" ref="Q32:S34" si="57">I32+AI32</f>
        <v>289</v>
      </c>
      <c r="R32" s="7">
        <f t="shared" si="57"/>
        <v>256</v>
      </c>
      <c r="S32" s="7">
        <f t="shared" si="57"/>
        <v>257</v>
      </c>
      <c r="T32" s="7">
        <f t="shared" si="11"/>
        <v>289</v>
      </c>
      <c r="U32" s="18">
        <f>(Q32+R32+S32)/3</f>
        <v>267.33333333333331</v>
      </c>
      <c r="V32" s="7">
        <f>MAX(Q32:S32)-MIN(Q32:S32)</f>
        <v>33</v>
      </c>
      <c r="W32" s="7">
        <f t="shared" ref="W32:Y34" si="58">Q32+AO32</f>
        <v>359</v>
      </c>
      <c r="X32" s="7">
        <f t="shared" si="58"/>
        <v>372</v>
      </c>
      <c r="Y32" s="7">
        <f t="shared" si="58"/>
        <v>349</v>
      </c>
      <c r="Z32" s="7">
        <f>MAX(W32:Y32)</f>
        <v>372</v>
      </c>
      <c r="AA32" s="18">
        <f>(Y32+X32+W32)/3</f>
        <v>360</v>
      </c>
      <c r="AB32" s="7">
        <f>MAX(W32:Y32)-MIN(W32:Y32)</f>
        <v>23</v>
      </c>
      <c r="AC32" s="18">
        <f>W32/SQRT(B32/1000)</f>
        <v>395.96658661166776</v>
      </c>
      <c r="AD32" s="18">
        <f>X32/SQRT(B32/1000)</f>
        <v>410.30520952518219</v>
      </c>
      <c r="AE32" s="18">
        <f>Y32/SQRT(B32/1000)</f>
        <v>384.93687667819512</v>
      </c>
      <c r="AF32" s="18">
        <f>MAX(AC32:AE32)</f>
        <v>410.30520952518219</v>
      </c>
      <c r="AG32" s="18">
        <f>AVERAGE(AC32:AE32)</f>
        <v>397.06955760501501</v>
      </c>
      <c r="AH32" s="18">
        <f>MAX(AC32:AE32)-MIN(AC32:AE32)</f>
        <v>25.368332846987073</v>
      </c>
      <c r="AI32" s="7">
        <v>178</v>
      </c>
      <c r="AJ32" s="7">
        <v>140</v>
      </c>
      <c r="AK32" s="7">
        <v>156</v>
      </c>
      <c r="AL32" s="7">
        <f>MAX(AI32:AK32)</f>
        <v>178</v>
      </c>
      <c r="AM32" s="18">
        <f>(AI32+AJ32+AK32)/3</f>
        <v>158</v>
      </c>
      <c r="AN32" s="7">
        <f>MAX(AI32:AK32)-MIN(AI32:AK32)</f>
        <v>38</v>
      </c>
      <c r="AO32" s="7">
        <v>70</v>
      </c>
      <c r="AP32" s="29">
        <v>116</v>
      </c>
      <c r="AQ32" s="7">
        <v>92</v>
      </c>
      <c r="AR32" s="7">
        <f>MAX(AO32:AQ32)</f>
        <v>116</v>
      </c>
      <c r="AS32" s="18">
        <f>(AO32+AP32+AQ32)/3</f>
        <v>92.666666666666671</v>
      </c>
      <c r="AT32" s="7">
        <f>MAX(AO32:AQ32)-MIN(AO32:AQ32)</f>
        <v>46</v>
      </c>
      <c r="AU32" s="7">
        <f>AI32+AO32</f>
        <v>248</v>
      </c>
      <c r="AV32" s="7">
        <f t="shared" ref="AV32:AW34" si="59">AP32+AJ32</f>
        <v>256</v>
      </c>
      <c r="AW32" s="7">
        <f t="shared" si="59"/>
        <v>248</v>
      </c>
      <c r="AX32" s="18">
        <f>(AU32+AV32+AW32)/3</f>
        <v>250.66666666666666</v>
      </c>
      <c r="AY32" s="7">
        <f>MAX(AU32:AW32)-MIN(AU32:AW32)</f>
        <v>8</v>
      </c>
      <c r="AZ32" s="20">
        <f t="shared" ref="AZ32:BB34" si="60">AO32/W32</f>
        <v>0.19498607242339833</v>
      </c>
      <c r="BA32" s="20">
        <f t="shared" si="60"/>
        <v>0.31182795698924731</v>
      </c>
      <c r="BB32" s="20">
        <f t="shared" si="60"/>
        <v>0.26361031518624639</v>
      </c>
      <c r="BC32" s="20">
        <f>MAX(AZ32:BB32)</f>
        <v>0.31182795698924731</v>
      </c>
      <c r="BD32" s="20">
        <f>AVERAGE(AZ32:BB32)</f>
        <v>0.25680811486629734</v>
      </c>
      <c r="BE32" s="20">
        <f>MAX(AZ32:BB32)-MIN(AZ32:BB32)</f>
        <v>0.11684188456584899</v>
      </c>
      <c r="BF32" s="20">
        <f t="shared" ref="BF32:BH34" si="61">W32/I32</f>
        <v>3.2342342342342341</v>
      </c>
      <c r="BG32" s="20">
        <f t="shared" si="61"/>
        <v>3.2068965517241379</v>
      </c>
      <c r="BH32" s="20">
        <f t="shared" si="61"/>
        <v>3.4554455445544554</v>
      </c>
      <c r="BI32" s="20">
        <f>MAX(BF32:BH32)</f>
        <v>3.4554455445544554</v>
      </c>
      <c r="BJ32" s="20">
        <f>AVERAGE(BF32:BH32)</f>
        <v>3.298858776837609</v>
      </c>
      <c r="BK32" s="20">
        <f>MAX(BF32:BH32)-MIN(BF32:BH32)</f>
        <v>0.24854899283031751</v>
      </c>
      <c r="BL32" s="20">
        <f>1/BJ32</f>
        <v>0.30313513479914161</v>
      </c>
      <c r="BM32" s="20">
        <f t="shared" ref="BM32:BO34" si="62">AC32/I32</f>
        <v>3.5672665460510609</v>
      </c>
      <c r="BN32" s="20">
        <f t="shared" si="62"/>
        <v>3.5371138752170879</v>
      </c>
      <c r="BO32" s="20">
        <f t="shared" si="62"/>
        <v>3.811256204734605</v>
      </c>
      <c r="BP32" s="20">
        <f t="shared" si="12"/>
        <v>3.811256204734605</v>
      </c>
      <c r="BQ32" s="20">
        <f>AVERAGE(BM32:BO32)</f>
        <v>3.6385455420009176</v>
      </c>
      <c r="BR32" s="20">
        <f>MAX(BM32:BO32)-MIN(BM32:BO32)</f>
        <v>0.27414232951751716</v>
      </c>
      <c r="BS32" s="20">
        <f t="shared" ref="BS32:BU34" si="63">AO32/I32</f>
        <v>0.63063063063063063</v>
      </c>
      <c r="BT32" s="20">
        <f t="shared" si="63"/>
        <v>1</v>
      </c>
      <c r="BU32" s="20">
        <f t="shared" si="63"/>
        <v>0.91089108910891092</v>
      </c>
      <c r="BV32" s="20">
        <f t="shared" si="13"/>
        <v>1</v>
      </c>
      <c r="BW32" s="20">
        <f>AVERAGE(BS32:BU32)</f>
        <v>0.84717390657984726</v>
      </c>
      <c r="BX32" s="20">
        <f>MAX(BS32:BU32)-MIN(BS32:BU32)</f>
        <v>0.36936936936936937</v>
      </c>
      <c r="BY32" s="22">
        <f t="shared" ref="BY32:CA34" si="64">BS32/W32</f>
        <v>1.7566312830936785E-3</v>
      </c>
      <c r="BZ32" s="22">
        <f t="shared" si="64"/>
        <v>2.6881720430107529E-3</v>
      </c>
      <c r="CA32" s="22">
        <f t="shared" si="64"/>
        <v>2.610003120655905E-3</v>
      </c>
      <c r="CB32" s="22">
        <f t="shared" si="14"/>
        <v>2.6881720430107529E-3</v>
      </c>
      <c r="CC32" s="22">
        <f>AVERAGE(BY32:CA32)</f>
        <v>2.3516021489201123E-3</v>
      </c>
      <c r="CD32" s="22">
        <f>MAX(BY32:CA32)-MIN(BY32:CA32)</f>
        <v>9.3154075991707438E-4</v>
      </c>
      <c r="CE32" s="25">
        <f>N32/I32*AO32</f>
        <v>9.4594594594594597</v>
      </c>
      <c r="CF32" s="25">
        <f>N32/J32*AP32</f>
        <v>15.000000000000002</v>
      </c>
      <c r="CG32" s="25">
        <f>N32/K32*AQ32</f>
        <v>13.663366336633663</v>
      </c>
      <c r="CH32" s="25">
        <f>MAX(CE32:CG32)</f>
        <v>15.000000000000002</v>
      </c>
      <c r="CI32" s="25">
        <f>AVERAGE(CE32:CG32)</f>
        <v>12.707608598697709</v>
      </c>
      <c r="CJ32" s="20">
        <f>MAX(CE32:CG32)-MIN(CE32:CG32)</f>
        <v>5.5405405405405421</v>
      </c>
      <c r="CK32" s="26">
        <f t="shared" ref="CK32:CM34" si="65">CE32/AC32</f>
        <v>2.3889539621019938E-2</v>
      </c>
      <c r="CL32" s="26">
        <f t="shared" si="65"/>
        <v>3.655815147304238E-2</v>
      </c>
      <c r="CM32" s="26">
        <f t="shared" si="65"/>
        <v>3.5495082867979297E-2</v>
      </c>
      <c r="CN32" s="26">
        <f t="shared" si="15"/>
        <v>3.655815147304238E-2</v>
      </c>
      <c r="CO32" s="26">
        <f>AVERAGE(CK32:CM32)</f>
        <v>3.1980924654013872E-2</v>
      </c>
      <c r="CP32" s="18">
        <f>M32-120+N32</f>
        <v>4.3333333333333286</v>
      </c>
      <c r="CQ32" s="18">
        <f>M32+N32+AG32+AS32</f>
        <v>614.06955760501501</v>
      </c>
      <c r="CR32" s="18">
        <f>M32-120+N32+AG32+AS32</f>
        <v>494.06955760501501</v>
      </c>
      <c r="CS32" s="18">
        <f>M32-120+N32+AG32+AH32+AS32</f>
        <v>519.43789045200208</v>
      </c>
      <c r="CT32" s="18">
        <f>M32-120+N32+AS32</f>
        <v>97</v>
      </c>
      <c r="CU32" s="18">
        <f>M32-120+N32+AS32+AT32</f>
        <v>143</v>
      </c>
      <c r="CV32" s="18">
        <f>M32-120+N32+BD32*100</f>
        <v>30.014144819963064</v>
      </c>
      <c r="CW32" s="18">
        <f>M32-120+N32+AT32+BD32</f>
        <v>50.590141448199624</v>
      </c>
      <c r="CX32" s="18">
        <f>M32-120+N32+AT32+(100*BD32)</f>
        <v>76.014144819963064</v>
      </c>
      <c r="CY32" s="18">
        <f>M32-120+N32+AN32+AT32+BD32*1000</f>
        <v>345.14144819963064</v>
      </c>
      <c r="CZ32" s="25">
        <f>N32+(BL32*100)</f>
        <v>45.313513479914164</v>
      </c>
      <c r="DA32" s="18">
        <f>BQ32+AH32+N32</f>
        <v>44.006878388987992</v>
      </c>
      <c r="DB32" s="20">
        <f>BQ32-BR32</f>
        <v>3.3644032124834005</v>
      </c>
      <c r="DC32" s="18">
        <f>M32+N32+AA32+AM32+AN32+AT32+AS32</f>
        <v>818.99999999999989</v>
      </c>
      <c r="DD32" s="18">
        <f>M32-120+N32+AG32+AM32+AN32+AT32+AS32</f>
        <v>736.06955760501489</v>
      </c>
      <c r="DE32" s="18">
        <f>N32+O32+AH32+AN32+AO32+AU32+AT32</f>
        <v>566.70166618032044</v>
      </c>
      <c r="DF32" s="18">
        <f>M32-120+N32+AG32+AM32+AN32+AT32+BD32*1000</f>
        <v>900.21100580464554</v>
      </c>
      <c r="DG32" s="18">
        <f>O32+AA32+AB32</f>
        <v>507.33333333333331</v>
      </c>
      <c r="DH32" s="7">
        <f>L32+AR32</f>
        <v>232</v>
      </c>
      <c r="DI32" s="18">
        <f>O32+AA32+AB32+AR32</f>
        <v>623.33333333333326</v>
      </c>
      <c r="DN32" s="7">
        <v>48</v>
      </c>
      <c r="DO32" s="7">
        <v>174</v>
      </c>
      <c r="DP32" s="27">
        <v>179</v>
      </c>
      <c r="DQ32" s="7">
        <v>168</v>
      </c>
      <c r="DR32" s="7">
        <v>146</v>
      </c>
      <c r="DS32" s="7" t="s">
        <v>142</v>
      </c>
      <c r="DT32" s="7">
        <v>132</v>
      </c>
      <c r="DU32" s="7" t="s">
        <v>148</v>
      </c>
      <c r="DV32" s="7">
        <v>111</v>
      </c>
      <c r="DW32" s="7" t="s">
        <v>142</v>
      </c>
      <c r="DX32" s="7">
        <v>123</v>
      </c>
      <c r="DY32" s="7" t="s">
        <v>145</v>
      </c>
      <c r="DZ32" s="7" t="s">
        <v>143</v>
      </c>
      <c r="EA32" s="7" t="s">
        <v>143</v>
      </c>
      <c r="EB32" s="7" t="s">
        <v>143</v>
      </c>
      <c r="EC32" s="7" t="s">
        <v>143</v>
      </c>
      <c r="ED32" s="18">
        <f>AVERAGE(DT32,DV32,DX32)</f>
        <v>122</v>
      </c>
      <c r="EE32" s="7">
        <v>1</v>
      </c>
      <c r="EF32" s="7" t="s">
        <v>144</v>
      </c>
      <c r="EG32" s="7">
        <v>82</v>
      </c>
      <c r="EH32" s="7">
        <v>0</v>
      </c>
      <c r="EI32" s="7">
        <v>0.25</v>
      </c>
      <c r="EJ32" s="7">
        <v>82</v>
      </c>
      <c r="EK32" s="7">
        <f>EI32*EJ32</f>
        <v>20.5</v>
      </c>
      <c r="EL32" s="7">
        <f>AVERAGE(DT32,DV32,DX32,EG32)</f>
        <v>112</v>
      </c>
      <c r="EM32" s="7">
        <f>IF(EL32&gt;120,1,0)</f>
        <v>0</v>
      </c>
      <c r="EN32" s="7">
        <f>MAX(DT32,DV32,DX32,EG32)</f>
        <v>132</v>
      </c>
      <c r="EO32" s="7">
        <f>IF(EN32&gt;120,1,0)</f>
        <v>1</v>
      </c>
      <c r="EP32" s="7">
        <f>MAX(DT32,DV32,DX32,EG32)-MIN(DT32,DV32,DX32,EG32)</f>
        <v>50</v>
      </c>
      <c r="EQ32" s="7">
        <v>0</v>
      </c>
      <c r="ER32" s="7">
        <f>EI32*EJ32</f>
        <v>20.5</v>
      </c>
      <c r="ES32" s="7">
        <f>MIN(DT32,DV32,DX32,EG32)</f>
        <v>82</v>
      </c>
      <c r="ET32" s="7">
        <f>IF(ER32&gt;40,1,0)</f>
        <v>0</v>
      </c>
      <c r="EU32" s="40">
        <v>43238</v>
      </c>
      <c r="EV32" s="40" t="s">
        <v>338</v>
      </c>
      <c r="EW32" s="7">
        <v>96</v>
      </c>
      <c r="EX32" s="7">
        <v>140</v>
      </c>
      <c r="EY32" s="7">
        <v>80</v>
      </c>
      <c r="EZ32" s="7">
        <v>120</v>
      </c>
      <c r="FA32" s="7">
        <v>60</v>
      </c>
      <c r="FB32" s="7">
        <v>132</v>
      </c>
      <c r="FC32" s="7">
        <v>48</v>
      </c>
      <c r="FD32" s="7">
        <v>132</v>
      </c>
      <c r="FE32" s="7">
        <v>124</v>
      </c>
      <c r="FF32" s="7">
        <v>128</v>
      </c>
      <c r="FG32" s="7">
        <v>136</v>
      </c>
      <c r="FH32" s="7">
        <v>120</v>
      </c>
      <c r="FI32" s="18">
        <f>AVERAGE(EX32:EY32,FB32:FC32)</f>
        <v>100</v>
      </c>
      <c r="FJ32" s="18">
        <f>AVERAGE(EW32:FH32)</f>
        <v>109.66666666666667</v>
      </c>
      <c r="FK32" s="18">
        <f>MAX(EX32:EY32,FB32:FC32)</f>
        <v>140</v>
      </c>
      <c r="FL32" s="18">
        <f>MAX(EW32:FH32)</f>
        <v>140</v>
      </c>
      <c r="FM32" s="7">
        <f>MAX(EX32:EY32,FB32:FC32)-MIN(EX32:EY32,FB32:FC32)</f>
        <v>92</v>
      </c>
      <c r="FN32" s="7">
        <f>MAX(EW32:FH32)-MIN(EW32:FH32)</f>
        <v>92</v>
      </c>
    </row>
    <row r="33" spans="1:170" s="7" customFormat="1">
      <c r="A33" s="75">
        <v>49</v>
      </c>
      <c r="B33" s="7">
        <v>723</v>
      </c>
      <c r="C33" s="7">
        <v>83</v>
      </c>
      <c r="D33" s="7">
        <v>0</v>
      </c>
      <c r="E33" s="7">
        <v>0.2</v>
      </c>
      <c r="F33" s="7">
        <v>0.1</v>
      </c>
      <c r="G33" s="18">
        <f t="shared" si="0"/>
        <v>0.10000000000000002</v>
      </c>
      <c r="H33" s="7">
        <f t="shared" si="1"/>
        <v>0.2</v>
      </c>
      <c r="I33" s="7">
        <v>167</v>
      </c>
      <c r="J33" s="7">
        <v>150</v>
      </c>
      <c r="K33" s="7">
        <v>102</v>
      </c>
      <c r="L33" s="7">
        <f>MAX(I33:K33)</f>
        <v>167</v>
      </c>
      <c r="M33" s="18">
        <f>(I33+J33+K33)/3</f>
        <v>139.66666666666666</v>
      </c>
      <c r="N33" s="7">
        <f>MAX(I33:K33)-MIN(I33:K33)</f>
        <v>65</v>
      </c>
      <c r="O33" s="18">
        <f>SUM(M33:N33)</f>
        <v>204.66666666666666</v>
      </c>
      <c r="P33" s="20">
        <f>N33/M33</f>
        <v>0.4653937947494034</v>
      </c>
      <c r="Q33" s="7">
        <f t="shared" si="57"/>
        <v>314</v>
      </c>
      <c r="R33" s="7">
        <f t="shared" si="57"/>
        <v>252</v>
      </c>
      <c r="S33" s="7">
        <f t="shared" si="57"/>
        <v>247</v>
      </c>
      <c r="T33" s="7">
        <f t="shared" si="11"/>
        <v>314</v>
      </c>
      <c r="U33" s="18">
        <f>(Q33+R33+S33)/3</f>
        <v>271</v>
      </c>
      <c r="V33" s="7">
        <f>MAX(Q33:S33)-MIN(Q33:S33)</f>
        <v>67</v>
      </c>
      <c r="W33" s="7">
        <f t="shared" si="58"/>
        <v>389</v>
      </c>
      <c r="X33" s="7">
        <f t="shared" si="58"/>
        <v>320</v>
      </c>
      <c r="Y33" s="7">
        <f t="shared" si="58"/>
        <v>318</v>
      </c>
      <c r="Z33" s="7">
        <f>MAX(W33:Y33)</f>
        <v>389</v>
      </c>
      <c r="AA33" s="18">
        <f>(Y33+X33+W33)/3</f>
        <v>342.33333333333331</v>
      </c>
      <c r="AB33" s="7">
        <f>MAX(W33:Y33)-MIN(W33:Y33)</f>
        <v>71</v>
      </c>
      <c r="AC33" s="18">
        <f>W33/SQRT(B33/1000)</f>
        <v>457.48878558385786</v>
      </c>
      <c r="AD33" s="18">
        <f>X33/SQRT(B33/1000)</f>
        <v>376.34038916924038</v>
      </c>
      <c r="AE33" s="18">
        <f>Y33/SQRT(B33/1000)</f>
        <v>373.98826173693266</v>
      </c>
      <c r="AF33" s="18">
        <f>MAX(AC33:AE33)</f>
        <v>457.48878558385786</v>
      </c>
      <c r="AG33" s="18">
        <f>AVERAGE(AC33:AE33)</f>
        <v>402.60581216334361</v>
      </c>
      <c r="AH33" s="18">
        <f>MAX(AC33:AE33)-MIN(AC33:AE33)</f>
        <v>83.500523846925205</v>
      </c>
      <c r="AI33" s="7">
        <v>147</v>
      </c>
      <c r="AJ33" s="7">
        <v>102</v>
      </c>
      <c r="AK33" s="7">
        <v>145</v>
      </c>
      <c r="AL33" s="7">
        <f>MAX(AI33:AK33)</f>
        <v>147</v>
      </c>
      <c r="AM33" s="18">
        <f>(AI33+AJ33+AK33)/3</f>
        <v>131.33333333333334</v>
      </c>
      <c r="AN33" s="7">
        <f>MAX(AI33:AK33)-MIN(AI33:AK33)</f>
        <v>45</v>
      </c>
      <c r="AO33" s="7">
        <v>75</v>
      </c>
      <c r="AP33" s="29">
        <v>68</v>
      </c>
      <c r="AQ33" s="7">
        <v>71</v>
      </c>
      <c r="AR33" s="7">
        <f>MAX(AO33:AQ33)</f>
        <v>75</v>
      </c>
      <c r="AS33" s="18">
        <f>(AO33+AP33+AQ33)/3</f>
        <v>71.333333333333329</v>
      </c>
      <c r="AT33" s="7">
        <f>MAX(AO33:AQ33)-MIN(AO33:AQ33)</f>
        <v>7</v>
      </c>
      <c r="AU33" s="7">
        <f>AI33+AO33</f>
        <v>222</v>
      </c>
      <c r="AV33" s="7">
        <f t="shared" si="59"/>
        <v>170</v>
      </c>
      <c r="AW33" s="7">
        <f t="shared" si="59"/>
        <v>216</v>
      </c>
      <c r="AX33" s="18">
        <f>(AU33+AV33+AW33)/3</f>
        <v>202.66666666666666</v>
      </c>
      <c r="AY33" s="7">
        <f>MAX(AU33:AW33)-MIN(AU33:AW33)</f>
        <v>52</v>
      </c>
      <c r="AZ33" s="20">
        <f t="shared" si="60"/>
        <v>0.19280205655526991</v>
      </c>
      <c r="BA33" s="20">
        <f t="shared" si="60"/>
        <v>0.21249999999999999</v>
      </c>
      <c r="BB33" s="20">
        <f t="shared" si="60"/>
        <v>0.22327044025157233</v>
      </c>
      <c r="BC33" s="20">
        <f>MAX(AZ33:BB33)</f>
        <v>0.22327044025157233</v>
      </c>
      <c r="BD33" s="20">
        <f>AVERAGE(AZ33:BB33)</f>
        <v>0.20952416560228074</v>
      </c>
      <c r="BE33" s="20">
        <f>MAX(AZ33:BB33)-MIN(AZ33:BB33)</f>
        <v>3.046838369630242E-2</v>
      </c>
      <c r="BF33" s="20">
        <f t="shared" si="61"/>
        <v>2.3293413173652695</v>
      </c>
      <c r="BG33" s="20">
        <f t="shared" si="61"/>
        <v>2.1333333333333333</v>
      </c>
      <c r="BH33" s="20">
        <f t="shared" si="61"/>
        <v>3.1176470588235294</v>
      </c>
      <c r="BI33" s="20">
        <f>MAX(BF33:BH33)</f>
        <v>3.1176470588235294</v>
      </c>
      <c r="BJ33" s="20">
        <f>AVERAGE(BF33:BH33)</f>
        <v>2.5267739031740439</v>
      </c>
      <c r="BK33" s="20">
        <f>MAX(BF33:BH33)-MIN(BF33:BH33)</f>
        <v>0.98431372549019613</v>
      </c>
      <c r="BL33" s="20">
        <f>1/BJ33</f>
        <v>0.39576156724740408</v>
      </c>
      <c r="BM33" s="20">
        <f t="shared" si="62"/>
        <v>2.7394538058913644</v>
      </c>
      <c r="BN33" s="20">
        <f t="shared" si="62"/>
        <v>2.5089359277949357</v>
      </c>
      <c r="BO33" s="20">
        <f t="shared" si="62"/>
        <v>3.6665515856562023</v>
      </c>
      <c r="BP33" s="20">
        <f t="shared" si="12"/>
        <v>3.6665515856562023</v>
      </c>
      <c r="BQ33" s="20">
        <f>AVERAGE(BM33:BO33)</f>
        <v>2.971647106447501</v>
      </c>
      <c r="BR33" s="20">
        <f>MAX(BM33:BO33)-MIN(BM33:BO33)</f>
        <v>1.1576156578612666</v>
      </c>
      <c r="BS33" s="20">
        <f t="shared" si="63"/>
        <v>0.44910179640718562</v>
      </c>
      <c r="BT33" s="20">
        <f t="shared" si="63"/>
        <v>0.45333333333333331</v>
      </c>
      <c r="BU33" s="20">
        <f t="shared" si="63"/>
        <v>0.69607843137254899</v>
      </c>
      <c r="BV33" s="20">
        <f t="shared" si="13"/>
        <v>0.69607843137254899</v>
      </c>
      <c r="BW33" s="20">
        <f>AVERAGE(BS33:BU33)</f>
        <v>0.53283785370435599</v>
      </c>
      <c r="BX33" s="20">
        <f>MAX(BS33:BU33)-MIN(BS33:BU33)</f>
        <v>0.24697663496536337</v>
      </c>
      <c r="BY33" s="22">
        <f t="shared" si="64"/>
        <v>1.154503332666287E-3</v>
      </c>
      <c r="BZ33" s="22">
        <f t="shared" si="64"/>
        <v>1.4166666666666666E-3</v>
      </c>
      <c r="CA33" s="22">
        <f t="shared" si="64"/>
        <v>2.1889258848193363E-3</v>
      </c>
      <c r="CB33" s="22">
        <f t="shared" si="14"/>
        <v>2.1889258848193363E-3</v>
      </c>
      <c r="CC33" s="22">
        <f>AVERAGE(BY33:CA33)</f>
        <v>1.5866986280507634E-3</v>
      </c>
      <c r="CD33" s="22">
        <f>MAX(BY33:CA33)-MIN(BY33:CA33)</f>
        <v>1.0344225521530493E-3</v>
      </c>
      <c r="CE33" s="25">
        <f>N33/I33*AO33</f>
        <v>29.191616766467067</v>
      </c>
      <c r="CF33" s="25">
        <f>N33/J33*AP33</f>
        <v>29.466666666666669</v>
      </c>
      <c r="CG33" s="25">
        <f>N33/K33*AQ33</f>
        <v>45.245098039215684</v>
      </c>
      <c r="CH33" s="25">
        <f>MAX(CE33:CG33)</f>
        <v>45.245098039215684</v>
      </c>
      <c r="CI33" s="25">
        <f>AVERAGE(CE33:CG33)</f>
        <v>34.634460490783141</v>
      </c>
      <c r="CJ33" s="20">
        <f>MAX(CE33:CG33)-MIN(CE33:CG33)</f>
        <v>16.053481272748616</v>
      </c>
      <c r="CK33" s="26">
        <f t="shared" si="65"/>
        <v>6.3808376699796138E-2</v>
      </c>
      <c r="CL33" s="26">
        <f t="shared" si="65"/>
        <v>7.8297911982589521E-2</v>
      </c>
      <c r="CM33" s="26">
        <f t="shared" si="65"/>
        <v>0.12097999501129147</v>
      </c>
      <c r="CN33" s="26">
        <f t="shared" si="15"/>
        <v>0.12097999501129147</v>
      </c>
      <c r="CO33" s="26">
        <f>AVERAGE(CK33:CM33)</f>
        <v>8.7695427897892378E-2</v>
      </c>
      <c r="CP33" s="18">
        <f>M33-120+N33</f>
        <v>84.666666666666657</v>
      </c>
      <c r="CQ33" s="18">
        <f>M33+N33+AG33+AS33</f>
        <v>678.60581216334367</v>
      </c>
      <c r="CR33" s="18">
        <f>M33-120+N33+AG33+AS33</f>
        <v>558.60581216334367</v>
      </c>
      <c r="CS33" s="18">
        <f>M33-120+N33+AG33+AH33+AS33</f>
        <v>642.10633601026882</v>
      </c>
      <c r="CT33" s="18">
        <f>M33-120+N33+AS33</f>
        <v>156</v>
      </c>
      <c r="CU33" s="18">
        <f>M33-120+N33+AS33+AT33</f>
        <v>163</v>
      </c>
      <c r="CV33" s="18">
        <f>M33-120+N33+BD33*100</f>
        <v>105.61908322689473</v>
      </c>
      <c r="CW33" s="18">
        <f>M33-120+N33+AT33+BD33</f>
        <v>91.876190832268932</v>
      </c>
      <c r="CX33" s="18">
        <f>M33-120+N33+AT33+(100*BD33)</f>
        <v>112.61908322689473</v>
      </c>
      <c r="CY33" s="18">
        <f>M33-120+N33+AN33+AT33+BD33*1000</f>
        <v>346.19083226894736</v>
      </c>
      <c r="CZ33" s="25">
        <f>N33+(BL33*100)</f>
        <v>104.5761567247404</v>
      </c>
      <c r="DA33" s="18">
        <f>BQ33+AH33+N33</f>
        <v>151.47217095337271</v>
      </c>
      <c r="DB33" s="20">
        <f>BQ33-BR33</f>
        <v>1.8140314485862343</v>
      </c>
      <c r="DC33" s="18">
        <f>M33+N33+AA33+AM33+AN33+AT33+AS33</f>
        <v>801.66666666666674</v>
      </c>
      <c r="DD33" s="18">
        <f>M33-120+N33+AG33+AM33+AN33+AT33+AS33</f>
        <v>741.93914549667704</v>
      </c>
      <c r="DE33" s="18">
        <f>N33+O33+AH33+AN33+AO33+AU33+AT33</f>
        <v>702.16719051359178</v>
      </c>
      <c r="DF33" s="18">
        <f>M33-120+N33+AG33+AM33+AN33+AT33+BD33*1000</f>
        <v>880.1299777656244</v>
      </c>
      <c r="DG33" s="18">
        <f>O33+AA33+AB33</f>
        <v>618</v>
      </c>
      <c r="DH33" s="7">
        <f>L33+AR33</f>
        <v>242</v>
      </c>
      <c r="DI33" s="18">
        <f>O33+AA33+AB33+AR33</f>
        <v>693</v>
      </c>
      <c r="DN33" s="7">
        <v>49</v>
      </c>
      <c r="DO33" s="7">
        <v>266</v>
      </c>
      <c r="DP33" s="72">
        <v>272</v>
      </c>
      <c r="DQ33" s="7">
        <v>260</v>
      </c>
      <c r="DR33" s="7">
        <v>258</v>
      </c>
      <c r="DS33" s="7" t="s">
        <v>142</v>
      </c>
      <c r="DT33" s="7">
        <v>146</v>
      </c>
      <c r="DU33" s="7" t="s">
        <v>142</v>
      </c>
      <c r="DV33" s="7">
        <v>143</v>
      </c>
      <c r="DW33" s="7" t="s">
        <v>142</v>
      </c>
      <c r="DX33" s="7">
        <v>146</v>
      </c>
      <c r="DY33" s="7" t="s">
        <v>161</v>
      </c>
      <c r="DZ33" s="7" t="s">
        <v>143</v>
      </c>
      <c r="EA33" s="7" t="s">
        <v>143</v>
      </c>
      <c r="EB33" s="7" t="s">
        <v>143</v>
      </c>
      <c r="EC33" s="7" t="s">
        <v>143</v>
      </c>
      <c r="ED33" s="18">
        <f>AVERAGE(DT33,DV33,DX33)</f>
        <v>145</v>
      </c>
      <c r="EE33" s="7">
        <v>1</v>
      </c>
      <c r="EF33" s="7" t="s">
        <v>151</v>
      </c>
      <c r="EG33" s="7">
        <v>125</v>
      </c>
      <c r="EH33" s="7">
        <v>0.25</v>
      </c>
      <c r="EI33" s="7">
        <v>0.5</v>
      </c>
      <c r="EJ33" s="7">
        <v>77</v>
      </c>
      <c r="EK33" s="7">
        <f>EI33*EJ33</f>
        <v>38.5</v>
      </c>
      <c r="EL33" s="7">
        <f>AVERAGE(DT33,DV33,DX33,EG33)</f>
        <v>140</v>
      </c>
      <c r="EM33" s="7">
        <f>IF(EL33&gt;120,1,0)</f>
        <v>1</v>
      </c>
      <c r="EN33" s="7">
        <f>MAX(DT33,DV33,DX33,EG33)</f>
        <v>146</v>
      </c>
      <c r="EO33" s="7">
        <f>IF(EN33&gt;120,1,0)</f>
        <v>1</v>
      </c>
      <c r="EP33" s="7">
        <f>MAX(DT33,DV33,DX33,EG33)-MIN(DT33,DV33,DX33,EG33)</f>
        <v>21</v>
      </c>
      <c r="EQ33" s="7">
        <v>0</v>
      </c>
      <c r="ER33" s="7">
        <f>EI33*EJ33</f>
        <v>38.5</v>
      </c>
      <c r="ES33" s="7">
        <f>MIN(DT33,DV33,DX33,EG33)</f>
        <v>125</v>
      </c>
      <c r="ET33" s="7">
        <f>IF(ER33&gt;40,1,0)</f>
        <v>0</v>
      </c>
      <c r="EU33" s="40">
        <v>42998</v>
      </c>
      <c r="EV33" s="40" t="s">
        <v>339</v>
      </c>
      <c r="EW33" s="7">
        <v>120</v>
      </c>
      <c r="EX33" s="7">
        <v>156</v>
      </c>
      <c r="EY33" s="7">
        <v>160</v>
      </c>
      <c r="EZ33" s="7">
        <v>136</v>
      </c>
      <c r="FA33" s="7">
        <v>95</v>
      </c>
      <c r="FB33" s="7">
        <v>156</v>
      </c>
      <c r="FC33" s="7">
        <v>52</v>
      </c>
      <c r="FD33" s="7">
        <v>108</v>
      </c>
      <c r="FE33" s="7">
        <v>140</v>
      </c>
      <c r="FF33" s="7">
        <v>112</v>
      </c>
      <c r="FG33" s="7">
        <v>124</v>
      </c>
      <c r="FH33" s="7">
        <v>136</v>
      </c>
      <c r="FI33" s="18">
        <f>AVERAGE(EX33:EY33,FB33:FC33)</f>
        <v>131</v>
      </c>
      <c r="FJ33" s="18">
        <f>AVERAGE(EW33:FH33)</f>
        <v>124.58333333333333</v>
      </c>
      <c r="FK33" s="18">
        <f>MAX(EX33:EY33,FB33:FC33)</f>
        <v>160</v>
      </c>
      <c r="FL33" s="18">
        <f>MAX(EW33:FH33)</f>
        <v>160</v>
      </c>
      <c r="FM33" s="7">
        <f>MAX(EX33:EY33,FB33:FC33)-MIN(EX33:EY33,FB33:FC33)</f>
        <v>108</v>
      </c>
      <c r="FN33" s="7">
        <f>MAX(EW33:FH33)-MIN(EW33:FH33)</f>
        <v>108</v>
      </c>
    </row>
    <row r="34" spans="1:170" s="7" customFormat="1">
      <c r="A34" s="75">
        <v>52</v>
      </c>
      <c r="B34" s="7">
        <v>938</v>
      </c>
      <c r="C34" s="7">
        <v>64</v>
      </c>
      <c r="D34" s="7">
        <v>0.1</v>
      </c>
      <c r="E34" s="7">
        <v>0.2</v>
      </c>
      <c r="F34" s="7">
        <v>0.1</v>
      </c>
      <c r="G34" s="18">
        <f t="shared" si="0"/>
        <v>0.13333333333333333</v>
      </c>
      <c r="H34" s="7">
        <f t="shared" si="1"/>
        <v>0.1</v>
      </c>
      <c r="I34" s="7">
        <v>167</v>
      </c>
      <c r="J34" s="7">
        <v>109</v>
      </c>
      <c r="K34" s="7">
        <v>116</v>
      </c>
      <c r="L34" s="7">
        <f>MAX(I34:K34)</f>
        <v>167</v>
      </c>
      <c r="M34" s="18">
        <f>(I34+J34+K34)/3</f>
        <v>130.66666666666666</v>
      </c>
      <c r="N34" s="7">
        <f>MAX(I34:K34)-MIN(I34:K34)</f>
        <v>58</v>
      </c>
      <c r="O34" s="18">
        <f>SUM(M34:N34)</f>
        <v>188.66666666666666</v>
      </c>
      <c r="P34" s="20">
        <f>N34/M34</f>
        <v>0.44387755102040821</v>
      </c>
      <c r="Q34" s="7">
        <f t="shared" si="57"/>
        <v>355</v>
      </c>
      <c r="R34" s="7">
        <f t="shared" si="57"/>
        <v>281</v>
      </c>
      <c r="S34" s="7">
        <f t="shared" si="57"/>
        <v>288</v>
      </c>
      <c r="T34" s="7">
        <f t="shared" si="11"/>
        <v>355</v>
      </c>
      <c r="U34" s="18">
        <f>(Q34+R34+S34)/3</f>
        <v>308</v>
      </c>
      <c r="V34" s="7">
        <f>MAX(Q34:S34)-MIN(Q34:S34)</f>
        <v>74</v>
      </c>
      <c r="W34" s="7">
        <f t="shared" si="58"/>
        <v>416</v>
      </c>
      <c r="X34" s="7">
        <f t="shared" si="58"/>
        <v>359</v>
      </c>
      <c r="Y34" s="7">
        <f t="shared" si="58"/>
        <v>383</v>
      </c>
      <c r="Z34" s="7">
        <f>MAX(W34:Y34)</f>
        <v>416</v>
      </c>
      <c r="AA34" s="18">
        <f>(Y34+X34+W34)/3</f>
        <v>386</v>
      </c>
      <c r="AB34" s="7">
        <f>MAX(W34:Y34)-MIN(W34:Y34)</f>
        <v>57</v>
      </c>
      <c r="AC34" s="18">
        <f>W34/SQRT(B34/1000)</f>
        <v>429.52842689348853</v>
      </c>
      <c r="AD34" s="18">
        <f>X34/SQRT(B34/1000)</f>
        <v>370.67477224702492</v>
      </c>
      <c r="AE34" s="18">
        <f>Y34/SQRT(B34/1000)</f>
        <v>395.45525841395698</v>
      </c>
      <c r="AF34" s="18">
        <f>MAX(AC34:AE34)</f>
        <v>429.52842689348853</v>
      </c>
      <c r="AG34" s="18">
        <f>AVERAGE(AC34:AE34)</f>
        <v>398.55281918482348</v>
      </c>
      <c r="AH34" s="18">
        <f>MAX(AC34:AE34)-MIN(AC34:AE34)</f>
        <v>58.85365464646361</v>
      </c>
      <c r="AI34" s="7">
        <v>188</v>
      </c>
      <c r="AJ34" s="7">
        <v>172</v>
      </c>
      <c r="AK34" s="7">
        <v>172</v>
      </c>
      <c r="AL34" s="7">
        <f>MAX(AI34:AK34)</f>
        <v>188</v>
      </c>
      <c r="AM34" s="18">
        <f>(AI34+AJ34+AK34)/3</f>
        <v>177.33333333333334</v>
      </c>
      <c r="AN34" s="7">
        <f>MAX(AI34:AK34)-MIN(AI34:AK34)</f>
        <v>16</v>
      </c>
      <c r="AO34" s="7">
        <v>61</v>
      </c>
      <c r="AP34" s="29">
        <v>78</v>
      </c>
      <c r="AQ34" s="7">
        <v>95</v>
      </c>
      <c r="AR34" s="7">
        <f>MAX(AO34:AQ34)</f>
        <v>95</v>
      </c>
      <c r="AS34" s="18">
        <f>(AO34+AP34+AQ34)/3</f>
        <v>78</v>
      </c>
      <c r="AT34" s="7">
        <f>MAX(AO34:AQ34)-MIN(AO34:AQ34)</f>
        <v>34</v>
      </c>
      <c r="AU34" s="7">
        <f>AI34+AO34</f>
        <v>249</v>
      </c>
      <c r="AV34" s="7">
        <f t="shared" si="59"/>
        <v>250</v>
      </c>
      <c r="AW34" s="7">
        <f t="shared" si="59"/>
        <v>267</v>
      </c>
      <c r="AX34" s="18">
        <f>(AU34+AV34+AW34)/3</f>
        <v>255.33333333333334</v>
      </c>
      <c r="AY34" s="7">
        <f>MAX(AU34:AW34)-MIN(AU34:AW34)</f>
        <v>18</v>
      </c>
      <c r="AZ34" s="20">
        <f t="shared" si="60"/>
        <v>0.14663461538461539</v>
      </c>
      <c r="BA34" s="20">
        <f t="shared" si="60"/>
        <v>0.21727019498607242</v>
      </c>
      <c r="BB34" s="20">
        <f t="shared" si="60"/>
        <v>0.24804177545691905</v>
      </c>
      <c r="BC34" s="20">
        <f>MAX(AZ34:BB34)</f>
        <v>0.24804177545691905</v>
      </c>
      <c r="BD34" s="20">
        <f>AVERAGE(AZ34:BB34)</f>
        <v>0.20398219527586894</v>
      </c>
      <c r="BE34" s="20">
        <f>MAX(AZ34:BB34)-MIN(AZ34:BB34)</f>
        <v>0.10140716007230366</v>
      </c>
      <c r="BF34" s="20">
        <f t="shared" si="61"/>
        <v>2.4910179640718564</v>
      </c>
      <c r="BG34" s="20">
        <f t="shared" si="61"/>
        <v>3.2935779816513762</v>
      </c>
      <c r="BH34" s="20">
        <f t="shared" si="61"/>
        <v>3.3017241379310347</v>
      </c>
      <c r="BI34" s="20">
        <f>MAX(BF34:BH34)</f>
        <v>3.3017241379310347</v>
      </c>
      <c r="BJ34" s="20">
        <f>AVERAGE(BF34:BH34)</f>
        <v>3.0287733612180894</v>
      </c>
      <c r="BK34" s="20">
        <f>MAX(BF34:BH34)-MIN(BF34:BH34)</f>
        <v>0.81070617385917831</v>
      </c>
      <c r="BL34" s="20">
        <f>1/BJ34</f>
        <v>0.33016666509435605</v>
      </c>
      <c r="BM34" s="20">
        <f t="shared" si="62"/>
        <v>2.5720265083442428</v>
      </c>
      <c r="BN34" s="20">
        <f t="shared" si="62"/>
        <v>3.40068598391766</v>
      </c>
      <c r="BO34" s="20">
        <f t="shared" si="62"/>
        <v>3.4090970552927327</v>
      </c>
      <c r="BP34" s="20">
        <f t="shared" si="12"/>
        <v>3.4090970552927327</v>
      </c>
      <c r="BQ34" s="20">
        <f>AVERAGE(BM34:BO34)</f>
        <v>3.1272698491848785</v>
      </c>
      <c r="BR34" s="20">
        <f>MAX(BM34:BO34)-MIN(BM34:BO34)</f>
        <v>0.83707054694848981</v>
      </c>
      <c r="BS34" s="20">
        <f t="shared" si="63"/>
        <v>0.3652694610778443</v>
      </c>
      <c r="BT34" s="20">
        <f t="shared" si="63"/>
        <v>0.7155963302752294</v>
      </c>
      <c r="BU34" s="20">
        <f t="shared" si="63"/>
        <v>0.81896551724137934</v>
      </c>
      <c r="BV34" s="20">
        <f t="shared" si="13"/>
        <v>0.81896551724137934</v>
      </c>
      <c r="BW34" s="20">
        <f>AVERAGE(BS34:BU34)</f>
        <v>0.63327710286481764</v>
      </c>
      <c r="BX34" s="20">
        <f>MAX(BS34:BU34)-MIN(BS34:BU34)</f>
        <v>0.45369605616353503</v>
      </c>
      <c r="BY34" s="22">
        <f t="shared" si="64"/>
        <v>8.7805158912943341E-4</v>
      </c>
      <c r="BZ34" s="22">
        <f t="shared" si="64"/>
        <v>1.9933045411566278E-3</v>
      </c>
      <c r="CA34" s="22">
        <f t="shared" si="64"/>
        <v>2.1382911677320609E-3</v>
      </c>
      <c r="CB34" s="22">
        <f t="shared" si="14"/>
        <v>2.1382911677320609E-3</v>
      </c>
      <c r="CC34" s="22">
        <f>AVERAGE(BY34:CA34)</f>
        <v>1.6698824326727075E-3</v>
      </c>
      <c r="CD34" s="22">
        <f>MAX(BY34:CA34)-MIN(BY34:CA34)</f>
        <v>1.2602395786026274E-3</v>
      </c>
      <c r="CE34" s="25">
        <f>N34/I34*AO34</f>
        <v>21.185628742514972</v>
      </c>
      <c r="CF34" s="25">
        <f>N34/J34*AP34</f>
        <v>41.504587155963307</v>
      </c>
      <c r="CG34" s="25">
        <f>N34/K34*AQ34</f>
        <v>47.5</v>
      </c>
      <c r="CH34" s="25">
        <f>MAX(CE34:CG34)</f>
        <v>47.5</v>
      </c>
      <c r="CI34" s="25">
        <f>AVERAGE(CE34:CG34)</f>
        <v>36.730071966159421</v>
      </c>
      <c r="CJ34" s="20">
        <f>MAX(CE34:CG34)-MIN(CE34:CG34)</f>
        <v>26.314371257485028</v>
      </c>
      <c r="CK34" s="26">
        <f t="shared" si="65"/>
        <v>4.9322995676298824E-2</v>
      </c>
      <c r="CL34" s="26">
        <f t="shared" si="65"/>
        <v>0.11197035855546122</v>
      </c>
      <c r="CM34" s="26">
        <f t="shared" si="65"/>
        <v>0.1201147259755936</v>
      </c>
      <c r="CN34" s="26">
        <f t="shared" si="15"/>
        <v>0.1201147259755936</v>
      </c>
      <c r="CO34" s="26">
        <f>AVERAGE(CK34:CM34)</f>
        <v>9.3802693402451218E-2</v>
      </c>
      <c r="CP34" s="18">
        <f>M34-120+N34</f>
        <v>68.666666666666657</v>
      </c>
      <c r="CQ34" s="18">
        <f>M34+N34+AG34+AS34</f>
        <v>665.21948585149016</v>
      </c>
      <c r="CR34" s="18">
        <f>M34-120+N34+AG34+AS34</f>
        <v>545.21948585149016</v>
      </c>
      <c r="CS34" s="18">
        <f>M34-120+N34+AG34+AH34+AS34</f>
        <v>604.07314049795377</v>
      </c>
      <c r="CT34" s="18">
        <f>M34-120+N34+AS34</f>
        <v>146.66666666666666</v>
      </c>
      <c r="CU34" s="18">
        <f>M34-120+N34+AS34+AT34</f>
        <v>180.66666666666666</v>
      </c>
      <c r="CV34" s="18">
        <f>M34-120+N34+BD34*100</f>
        <v>89.064886194253546</v>
      </c>
      <c r="CW34" s="18">
        <f>M34-120+N34+AT34+BD34</f>
        <v>102.87064886194253</v>
      </c>
      <c r="CX34" s="18">
        <f>M34-120+N34+AT34+(100*BD34)</f>
        <v>123.06488619425355</v>
      </c>
      <c r="CY34" s="18">
        <f>M34-120+N34+AN34+AT34+BD34*1000</f>
        <v>322.64886194253563</v>
      </c>
      <c r="CZ34" s="25">
        <f>N34+(BL34*100)</f>
        <v>91.016666509435595</v>
      </c>
      <c r="DA34" s="18">
        <f>BQ34+AH34+N34</f>
        <v>119.98092449564848</v>
      </c>
      <c r="DB34" s="20">
        <f>BQ34-BR34</f>
        <v>2.2901993022363887</v>
      </c>
      <c r="DC34" s="18">
        <f>M34+N34+AA34+AM34+AN34+AT34+AS34</f>
        <v>880</v>
      </c>
      <c r="DD34" s="18">
        <f>M34-120+N34+AG34+AM34+AN34+AT34+AS34</f>
        <v>772.55281918482353</v>
      </c>
      <c r="DE34" s="18">
        <f>N34+O34+AH34+AN34+AO34+AU34+AT34</f>
        <v>665.52032131313024</v>
      </c>
      <c r="DF34" s="18">
        <f>M34-120+N34+AG34+AM34+AN34+AT34+BD34*1000</f>
        <v>898.53501446069254</v>
      </c>
      <c r="DG34" s="18">
        <f>O34+AA34+AB34</f>
        <v>631.66666666666663</v>
      </c>
      <c r="DH34" s="7">
        <f>L34+AR34</f>
        <v>262</v>
      </c>
      <c r="DI34" s="18">
        <f>O34+AA34+AB34+AR34</f>
        <v>726.66666666666663</v>
      </c>
      <c r="DN34" s="7">
        <v>52</v>
      </c>
      <c r="DO34" s="7">
        <v>181</v>
      </c>
      <c r="DP34" s="7">
        <v>196</v>
      </c>
      <c r="DQ34" s="7">
        <v>194</v>
      </c>
      <c r="DR34" s="7">
        <v>182</v>
      </c>
      <c r="DS34" s="7" t="s">
        <v>142</v>
      </c>
      <c r="DT34" s="7">
        <v>140</v>
      </c>
      <c r="DU34" s="7" t="s">
        <v>141</v>
      </c>
      <c r="DV34" s="7">
        <v>133</v>
      </c>
      <c r="DW34" s="7" t="s">
        <v>142</v>
      </c>
      <c r="DX34" s="7">
        <v>137</v>
      </c>
      <c r="DY34" s="7" t="s">
        <v>150</v>
      </c>
      <c r="DZ34" s="7" t="s">
        <v>143</v>
      </c>
      <c r="EA34" s="7" t="s">
        <v>143</v>
      </c>
      <c r="EB34" s="7" t="s">
        <v>143</v>
      </c>
      <c r="EC34" s="7" t="s">
        <v>143</v>
      </c>
      <c r="ED34" s="18">
        <f>AVERAGE(DT34,DV34,DX34)</f>
        <v>136.66666666666666</v>
      </c>
      <c r="EE34" s="7">
        <v>1</v>
      </c>
      <c r="EF34" s="7" t="s">
        <v>142</v>
      </c>
      <c r="EG34" s="7">
        <v>87</v>
      </c>
      <c r="EH34" s="7">
        <v>0.5</v>
      </c>
      <c r="EI34" s="7">
        <v>0</v>
      </c>
      <c r="EJ34" s="7">
        <v>0</v>
      </c>
      <c r="EK34" s="7">
        <f>EI34*EJ34</f>
        <v>0</v>
      </c>
      <c r="EL34" s="7">
        <f>AVERAGE(DT34,DV34,DX34,EG34)</f>
        <v>124.25</v>
      </c>
      <c r="EM34" s="7">
        <f>IF(EL34&gt;120,1,0)</f>
        <v>1</v>
      </c>
      <c r="EN34" s="7">
        <f>MAX(DT34,DV34,DX34,EG34)</f>
        <v>140</v>
      </c>
      <c r="EO34" s="7">
        <f>IF(EN34&gt;120,1,0)</f>
        <v>1</v>
      </c>
      <c r="EP34" s="7">
        <f>MAX(DT34,DV34,DX34,EG34)-MIN(DT34,DV34,DX34,EG34)</f>
        <v>53</v>
      </c>
      <c r="EQ34" s="7">
        <v>0</v>
      </c>
      <c r="ER34" s="7">
        <f>EI34*EJ34</f>
        <v>0</v>
      </c>
      <c r="ES34" s="7">
        <f>MIN(DT34,DV34,DX34,EG34)</f>
        <v>87</v>
      </c>
      <c r="ET34" s="7">
        <f>IF(ER34&gt;40,1,0)</f>
        <v>0</v>
      </c>
      <c r="EU34" s="40">
        <v>41282</v>
      </c>
      <c r="EV34" s="40" t="s">
        <v>340</v>
      </c>
      <c r="EW34" s="7">
        <v>120</v>
      </c>
      <c r="EX34" s="7">
        <v>128</v>
      </c>
      <c r="EY34" s="7">
        <v>164</v>
      </c>
      <c r="EZ34" s="7">
        <v>116</v>
      </c>
      <c r="FA34" s="7">
        <v>104</v>
      </c>
      <c r="FB34" s="7">
        <v>132</v>
      </c>
      <c r="FC34" s="7">
        <v>80</v>
      </c>
      <c r="FD34" s="7">
        <v>112</v>
      </c>
      <c r="FE34" s="7">
        <v>124</v>
      </c>
      <c r="FF34" s="7">
        <v>124</v>
      </c>
      <c r="FG34" s="7">
        <v>124</v>
      </c>
      <c r="FH34" s="7">
        <v>112</v>
      </c>
      <c r="FI34" s="18">
        <f>AVERAGE(EX34:EY34,FB34:FC34)</f>
        <v>126</v>
      </c>
      <c r="FJ34" s="18">
        <f>AVERAGE(EW34:FH34)</f>
        <v>120</v>
      </c>
      <c r="FK34" s="18">
        <f>MAX(EX34:EY34,FB34:FC34)</f>
        <v>164</v>
      </c>
      <c r="FL34" s="18">
        <f>MAX(EW34:FH34)</f>
        <v>164</v>
      </c>
      <c r="FM34" s="7">
        <f>MAX(EX34:EY34,FB34:FC34)-MIN(EX34:EY34,FB34:FC34)</f>
        <v>84</v>
      </c>
      <c r="FN34" s="7">
        <f>MAX(EW34:FH34)-MIN(EW34:FH34)</f>
        <v>84</v>
      </c>
    </row>
    <row r="35" spans="1:170" s="8" customFormat="1" hidden="1">
      <c r="A35" s="76"/>
      <c r="G35" s="12" t="e">
        <f t="shared" ref="G35:G66" si="66">AVERAGE(D35:F35)</f>
        <v>#DIV/0!</v>
      </c>
      <c r="H35" s="8">
        <f t="shared" ref="H35:H66" si="67">MAX(D35:F35)-MIN(D35:F35)</f>
        <v>0</v>
      </c>
      <c r="M35" s="12"/>
      <c r="O35" s="12"/>
      <c r="P35" s="30"/>
      <c r="T35" s="7">
        <f t="shared" si="11"/>
        <v>0</v>
      </c>
      <c r="U35" s="12"/>
      <c r="AA35" s="12"/>
      <c r="AC35" s="12"/>
      <c r="AD35" s="12"/>
      <c r="AE35" s="12"/>
      <c r="AF35" s="12"/>
      <c r="AG35" s="12"/>
      <c r="AH35" s="12"/>
      <c r="AM35" s="12"/>
      <c r="AP35" s="1"/>
      <c r="AS35" s="12"/>
      <c r="AX35" s="12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20">
        <f t="shared" si="12"/>
        <v>0</v>
      </c>
      <c r="BQ35" s="30"/>
      <c r="BR35" s="30"/>
      <c r="BS35" s="30"/>
      <c r="BT35" s="30"/>
      <c r="BU35" s="30"/>
      <c r="BV35" s="20">
        <f t="shared" si="13"/>
        <v>0</v>
      </c>
      <c r="BW35" s="30"/>
      <c r="BX35" s="30"/>
      <c r="BY35" s="31"/>
      <c r="BZ35" s="31"/>
      <c r="CA35" s="31"/>
      <c r="CB35" s="22">
        <f t="shared" si="14"/>
        <v>0</v>
      </c>
      <c r="CC35" s="31"/>
      <c r="CD35" s="31"/>
      <c r="CE35" s="33"/>
      <c r="CF35" s="33"/>
      <c r="CG35" s="33"/>
      <c r="CH35" s="33"/>
      <c r="CI35" s="33"/>
      <c r="CJ35" s="30"/>
      <c r="CK35" s="34"/>
      <c r="CL35" s="34"/>
      <c r="CM35" s="34"/>
      <c r="CN35" s="26">
        <f t="shared" si="15"/>
        <v>0</v>
      </c>
      <c r="CO35" s="34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33"/>
      <c r="DA35" s="12"/>
      <c r="DB35" s="30"/>
      <c r="DC35" s="12"/>
      <c r="DD35" s="12"/>
      <c r="DE35" s="12"/>
      <c r="DF35" s="12"/>
      <c r="DG35" s="12"/>
      <c r="DI35" s="12"/>
      <c r="ED35" s="12"/>
      <c r="EU35" s="28"/>
      <c r="EV35" s="28"/>
      <c r="FI35" s="12"/>
      <c r="FJ35" s="12"/>
      <c r="FK35" s="12"/>
      <c r="FL35" s="12"/>
    </row>
    <row r="36" spans="1:170" s="7" customFormat="1">
      <c r="A36" s="75">
        <v>57</v>
      </c>
      <c r="B36" s="7">
        <v>952</v>
      </c>
      <c r="C36" s="7">
        <v>63</v>
      </c>
      <c r="D36" s="7">
        <v>0.1</v>
      </c>
      <c r="E36" s="7">
        <v>0.1</v>
      </c>
      <c r="F36" s="7">
        <v>0</v>
      </c>
      <c r="G36" s="18">
        <f t="shared" si="66"/>
        <v>6.6666666666666666E-2</v>
      </c>
      <c r="H36" s="7">
        <f t="shared" si="67"/>
        <v>0.1</v>
      </c>
      <c r="I36" s="7">
        <v>121</v>
      </c>
      <c r="J36" s="7">
        <v>97</v>
      </c>
      <c r="K36" s="7">
        <v>114</v>
      </c>
      <c r="L36" s="7">
        <f>MAX(I36:K36)</f>
        <v>121</v>
      </c>
      <c r="M36" s="18">
        <f>(I36+J36+K36)/3</f>
        <v>110.66666666666667</v>
      </c>
      <c r="N36" s="7">
        <f>MAX(I36:K36)-MIN(I36:K36)</f>
        <v>24</v>
      </c>
      <c r="O36" s="18">
        <f>SUM(M36:N36)</f>
        <v>134.66666666666669</v>
      </c>
      <c r="P36" s="20">
        <f>N36/M36</f>
        <v>0.21686746987951808</v>
      </c>
      <c r="Q36" s="7">
        <f>I36+AI36</f>
        <v>379</v>
      </c>
      <c r="R36" s="7">
        <f>J36+AJ36</f>
        <v>319</v>
      </c>
      <c r="S36" s="7">
        <f>K36+AK36</f>
        <v>336</v>
      </c>
      <c r="T36" s="7">
        <f t="shared" si="11"/>
        <v>379</v>
      </c>
      <c r="U36" s="18">
        <f>(Q36+R36+S36)/3</f>
        <v>344.66666666666669</v>
      </c>
      <c r="V36" s="7">
        <f>MAX(Q36:S36)-MIN(Q36:S36)</f>
        <v>60</v>
      </c>
      <c r="W36" s="7">
        <f>Q36+AO36</f>
        <v>464</v>
      </c>
      <c r="X36" s="7">
        <f>R36+AP36</f>
        <v>421</v>
      </c>
      <c r="Y36" s="7">
        <f>S36+AQ36</f>
        <v>443</v>
      </c>
      <c r="Z36" s="7">
        <f>MAX(W36:Y36)</f>
        <v>464</v>
      </c>
      <c r="AA36" s="18">
        <f>(Y36+X36+W36)/3</f>
        <v>442.66666666666669</v>
      </c>
      <c r="AB36" s="7">
        <f>MAX(W36:Y36)-MIN(W36:Y36)</f>
        <v>43</v>
      </c>
      <c r="AC36" s="18">
        <f>W36/SQRT(B36/1000)</f>
        <v>475.55363578065692</v>
      </c>
      <c r="AD36" s="18">
        <f>X36/SQRT(B36/1000)</f>
        <v>431.48293246477709</v>
      </c>
      <c r="AE36" s="18">
        <f>Y36/SQRT(B36/1000)</f>
        <v>454.03073416127376</v>
      </c>
      <c r="AF36" s="18">
        <f>MAX(AC36:AE36)</f>
        <v>475.55363578065692</v>
      </c>
      <c r="AG36" s="18">
        <f>AVERAGE(AC36:AE36)</f>
        <v>453.68910080223594</v>
      </c>
      <c r="AH36" s="18">
        <f>MAX(AC36:AE36)-MIN(AC36:AE36)</f>
        <v>44.070703315879825</v>
      </c>
      <c r="AI36" s="7">
        <v>258</v>
      </c>
      <c r="AJ36" s="7">
        <v>222</v>
      </c>
      <c r="AK36" s="7">
        <v>222</v>
      </c>
      <c r="AL36" s="7">
        <f>MAX(AI36:AK36)</f>
        <v>258</v>
      </c>
      <c r="AM36" s="18">
        <f>(AI36+AJ36+AK36)/3</f>
        <v>234</v>
      </c>
      <c r="AN36" s="7">
        <f>MAX(AI36:AK36)-MIN(AI36:AK36)</f>
        <v>36</v>
      </c>
      <c r="AO36" s="7">
        <v>85</v>
      </c>
      <c r="AP36" s="29">
        <v>102</v>
      </c>
      <c r="AQ36" s="7">
        <v>107</v>
      </c>
      <c r="AR36" s="7">
        <f>MAX(AO36:AQ36)</f>
        <v>107</v>
      </c>
      <c r="AS36" s="18">
        <f>(AO36+AP36+AQ36)/3</f>
        <v>98</v>
      </c>
      <c r="AT36" s="7">
        <f>MAX(AO36:AQ36)-MIN(AO36:AQ36)</f>
        <v>22</v>
      </c>
      <c r="AU36" s="7">
        <f>AI36+AO36</f>
        <v>343</v>
      </c>
      <c r="AV36" s="7">
        <f>AP36+AJ36</f>
        <v>324</v>
      </c>
      <c r="AW36" s="7">
        <f>AQ36+AK36</f>
        <v>329</v>
      </c>
      <c r="AX36" s="18">
        <f>(AU36+AV36+AW36)/3</f>
        <v>332</v>
      </c>
      <c r="AY36" s="7">
        <f>MAX(AU36:AW36)-MIN(AU36:AW36)</f>
        <v>19</v>
      </c>
      <c r="AZ36" s="20">
        <f>AO36/W36</f>
        <v>0.18318965517241378</v>
      </c>
      <c r="BA36" s="20">
        <f>AP36/X36</f>
        <v>0.24228028503562946</v>
      </c>
      <c r="BB36" s="20">
        <f>AQ36/Y36</f>
        <v>0.24153498871331827</v>
      </c>
      <c r="BC36" s="20">
        <f>MAX(AZ36:BB36)</f>
        <v>0.24228028503562946</v>
      </c>
      <c r="BD36" s="20">
        <f>AVERAGE(AZ36:BB36)</f>
        <v>0.22233497630712051</v>
      </c>
      <c r="BE36" s="20">
        <f>MAX(AZ36:BB36)-MIN(AZ36:BB36)</f>
        <v>5.9090629863215671E-2</v>
      </c>
      <c r="BF36" s="20">
        <f>W36/I36</f>
        <v>3.834710743801653</v>
      </c>
      <c r="BG36" s="20">
        <f>X36/J36</f>
        <v>4.34020618556701</v>
      </c>
      <c r="BH36" s="20">
        <f>Y36/K36</f>
        <v>3.8859649122807016</v>
      </c>
      <c r="BI36" s="20">
        <f>MAX(BF36:BH36)</f>
        <v>4.34020618556701</v>
      </c>
      <c r="BJ36" s="20">
        <f>AVERAGE(BF36:BH36)</f>
        <v>4.0202939472164552</v>
      </c>
      <c r="BK36" s="20">
        <f>MAX(BF36:BH36)-MIN(BF36:BH36)</f>
        <v>0.50549544176535699</v>
      </c>
      <c r="BL36" s="20">
        <f>1/BJ36</f>
        <v>0.24873803088263569</v>
      </c>
      <c r="BM36" s="20">
        <f>AC36/I36</f>
        <v>3.9301953370302223</v>
      </c>
      <c r="BN36" s="20">
        <f>AD36/J36</f>
        <v>4.4482776542760529</v>
      </c>
      <c r="BO36" s="20">
        <f>AE36/K36</f>
        <v>3.9827257382567876</v>
      </c>
      <c r="BP36" s="20">
        <f t="shared" si="12"/>
        <v>4.4482776542760529</v>
      </c>
      <c r="BQ36" s="20">
        <f>AVERAGE(BM36:BO36)</f>
        <v>4.1203995765210211</v>
      </c>
      <c r="BR36" s="20">
        <f>MAX(BM36:BO36)-MIN(BM36:BO36)</f>
        <v>0.51808231724583065</v>
      </c>
      <c r="BS36" s="20">
        <f>AO36/I36</f>
        <v>0.7024793388429752</v>
      </c>
      <c r="BT36" s="20">
        <f>AP36/J36</f>
        <v>1.0515463917525774</v>
      </c>
      <c r="BU36" s="20">
        <f>AQ36/K36</f>
        <v>0.93859649122807021</v>
      </c>
      <c r="BV36" s="20">
        <f t="shared" si="13"/>
        <v>1.0515463917525774</v>
      </c>
      <c r="BW36" s="20">
        <f>AVERAGE(BS36:BU36)</f>
        <v>0.89754074060787425</v>
      </c>
      <c r="BX36" s="20">
        <f>MAX(BS36:BU36)-MIN(BS36:BU36)</f>
        <v>0.34906705290960216</v>
      </c>
      <c r="BY36" s="22">
        <f>BS36/W36</f>
        <v>1.5139640923339983E-3</v>
      </c>
      <c r="BZ36" s="22">
        <f>BT36/X36</f>
        <v>2.4977348972745304E-3</v>
      </c>
      <c r="CA36" s="22">
        <f>BU36/Y36</f>
        <v>2.1187279711694586E-3</v>
      </c>
      <c r="CB36" s="22">
        <f t="shared" si="14"/>
        <v>2.4977348972745304E-3</v>
      </c>
      <c r="CC36" s="22">
        <f>AVERAGE(BY36:CA36)</f>
        <v>2.0434756535926625E-3</v>
      </c>
      <c r="CD36" s="22">
        <f>MAX(BY36:CA36)-MIN(BY36:CA36)</f>
        <v>9.8377080494053211E-4</v>
      </c>
      <c r="CE36" s="25">
        <f>N36/I36*AO36</f>
        <v>16.859504132231404</v>
      </c>
      <c r="CF36" s="25">
        <f>N36/J36*AP36</f>
        <v>25.237113402061858</v>
      </c>
      <c r="CG36" s="25">
        <f>N36/K36*AQ36</f>
        <v>22.526315789473681</v>
      </c>
      <c r="CH36" s="25">
        <f>MAX(CE36:CG36)</f>
        <v>25.237113402061858</v>
      </c>
      <c r="CI36" s="25">
        <f>AVERAGE(CE36:CG36)</f>
        <v>21.540977774588981</v>
      </c>
      <c r="CJ36" s="20">
        <f>MAX(CE36:CG36)-MIN(CE36:CG36)</f>
        <v>8.3776092698304545</v>
      </c>
      <c r="CK36" s="26">
        <f>CE36/AC36</f>
        <v>3.5452371433466731E-2</v>
      </c>
      <c r="CL36" s="26">
        <f>CF36/AD36</f>
        <v>5.848925068228978E-2</v>
      </c>
      <c r="CM36" s="26">
        <f>CG36/AE36</f>
        <v>4.9614076965706543E-2</v>
      </c>
      <c r="CN36" s="26">
        <f t="shared" si="15"/>
        <v>5.848925068228978E-2</v>
      </c>
      <c r="CO36" s="26">
        <f>AVERAGE(CK36:CM36)</f>
        <v>4.7851899693821025E-2</v>
      </c>
      <c r="CP36" s="18">
        <f>M36-120+N36</f>
        <v>14.666666666666671</v>
      </c>
      <c r="CQ36" s="18">
        <f>M36+N36+AG36+AS36</f>
        <v>686.35576746890263</v>
      </c>
      <c r="CR36" s="18">
        <f>M36-120+N36+AG36+AS36</f>
        <v>566.35576746890263</v>
      </c>
      <c r="CS36" s="18">
        <f>M36-120+N36+AG36+AH36+AS36</f>
        <v>610.4264707847824</v>
      </c>
      <c r="CT36" s="18">
        <f>M36-120+N36+AS36</f>
        <v>112.66666666666667</v>
      </c>
      <c r="CU36" s="18">
        <f>M36-120+N36+AS36+AT36</f>
        <v>134.66666666666669</v>
      </c>
      <c r="CV36" s="18">
        <f>M36-120+N36+BD36*100</f>
        <v>36.900164297378723</v>
      </c>
      <c r="CW36" s="18">
        <f>M36-120+N36+AT36+BD36</f>
        <v>36.889001642973795</v>
      </c>
      <c r="CX36" s="18">
        <f>M36-120+N36+AT36+(100*BD36)</f>
        <v>58.900164297378723</v>
      </c>
      <c r="CY36" s="18">
        <f>M36-120+N36+AN36+AT36+BD36*1000</f>
        <v>295.00164297378717</v>
      </c>
      <c r="CZ36" s="25">
        <f>N36+(BL36*100)</f>
        <v>48.873803088263571</v>
      </c>
      <c r="DA36" s="18">
        <f>BQ36+AH36+N36</f>
        <v>72.191102892400849</v>
      </c>
      <c r="DB36" s="20">
        <f>BQ36-BR36</f>
        <v>3.6023172592751904</v>
      </c>
      <c r="DC36" s="18">
        <f>M36+N36+AA36+AM36+AN36+AT36+AS36</f>
        <v>967.33333333333337</v>
      </c>
      <c r="DD36" s="18">
        <f>M36-120+N36+AG36+AM36+AN36+AT36+AS36</f>
        <v>858.35576746890263</v>
      </c>
      <c r="DE36" s="18">
        <f>N36+O36+AH36+AN36+AO36+AU36+AT36</f>
        <v>688.73736998254651</v>
      </c>
      <c r="DF36" s="18">
        <f>M36-120+N36+AG36+AM36+AN36+AT36+BD36*1000</f>
        <v>982.69074377602317</v>
      </c>
      <c r="DG36" s="18">
        <f>O36+AA36+AB36</f>
        <v>620.33333333333337</v>
      </c>
      <c r="DH36" s="7">
        <f>L36+AR36</f>
        <v>228</v>
      </c>
      <c r="DI36" s="18">
        <f>O36+AA36+AB36+AR36</f>
        <v>727.33333333333337</v>
      </c>
      <c r="DN36" s="7">
        <v>57</v>
      </c>
      <c r="DO36" s="7">
        <v>198</v>
      </c>
      <c r="DP36" s="7">
        <v>188</v>
      </c>
      <c r="DQ36" s="7">
        <v>174</v>
      </c>
      <c r="DR36" s="7">
        <v>164</v>
      </c>
      <c r="DS36" s="7" t="s">
        <v>142</v>
      </c>
      <c r="DT36" s="7">
        <v>123</v>
      </c>
      <c r="DU36" s="7" t="s">
        <v>142</v>
      </c>
      <c r="DV36" s="7">
        <v>122</v>
      </c>
      <c r="DW36" s="7" t="s">
        <v>142</v>
      </c>
      <c r="DX36" s="7">
        <v>111</v>
      </c>
      <c r="DY36" s="7" t="s">
        <v>150</v>
      </c>
      <c r="DZ36" s="7" t="s">
        <v>143</v>
      </c>
      <c r="EA36" s="7" t="s">
        <v>143</v>
      </c>
      <c r="EB36" s="7" t="s">
        <v>143</v>
      </c>
      <c r="EC36" s="7" t="s">
        <v>143</v>
      </c>
      <c r="ED36" s="18">
        <f>AVERAGE(DT36,DV36,DX36)</f>
        <v>118.66666666666667</v>
      </c>
      <c r="EE36" s="7">
        <v>0</v>
      </c>
      <c r="EF36" s="7" t="s">
        <v>151</v>
      </c>
      <c r="EG36" s="7">
        <v>91</v>
      </c>
      <c r="EH36" s="7">
        <v>0.5</v>
      </c>
      <c r="EI36" s="7">
        <v>0.5</v>
      </c>
      <c r="EJ36" s="7">
        <v>51</v>
      </c>
      <c r="EK36" s="7">
        <f>EI36*EJ36</f>
        <v>25.5</v>
      </c>
      <c r="EL36" s="7">
        <f>AVERAGE(DT36,DV36,DX36,EG36)</f>
        <v>111.75</v>
      </c>
      <c r="EM36" s="7">
        <f>IF(EL36&gt;120,1,0)</f>
        <v>0</v>
      </c>
      <c r="EN36" s="7">
        <f>MAX(DT36,DV36,DX36,EG36)</f>
        <v>123</v>
      </c>
      <c r="EO36" s="7">
        <f>IF(EN36&gt;120,1,0)</f>
        <v>1</v>
      </c>
      <c r="EP36" s="7">
        <f>MAX(DT36,DV36,DX36,EG36)-MIN(DT36,DV36,DX36,EG36)</f>
        <v>32</v>
      </c>
      <c r="EQ36" s="7">
        <v>0</v>
      </c>
      <c r="ER36" s="7">
        <f>EI36*EJ36</f>
        <v>25.5</v>
      </c>
      <c r="ES36" s="7">
        <f>MIN(DT36,DV36,DX36,EG36)</f>
        <v>91</v>
      </c>
      <c r="ET36" s="7">
        <f>IF(ER36&gt;40,1,0)</f>
        <v>0</v>
      </c>
      <c r="EU36" s="40">
        <v>42926</v>
      </c>
      <c r="EV36" s="40" t="s">
        <v>341</v>
      </c>
      <c r="EW36" s="7">
        <v>128</v>
      </c>
      <c r="EX36" s="7">
        <v>192</v>
      </c>
      <c r="EY36" s="7">
        <v>164</v>
      </c>
      <c r="EZ36" s="7">
        <v>108</v>
      </c>
      <c r="FA36" s="7">
        <v>128</v>
      </c>
      <c r="FB36" s="7">
        <v>112</v>
      </c>
      <c r="FC36" s="7">
        <v>36</v>
      </c>
      <c r="FD36" s="7">
        <v>52</v>
      </c>
      <c r="FE36" s="7">
        <v>116</v>
      </c>
      <c r="FF36" s="7">
        <v>104</v>
      </c>
      <c r="FG36" s="7">
        <v>120</v>
      </c>
      <c r="FH36" s="7">
        <v>128</v>
      </c>
      <c r="FI36" s="18">
        <f>AVERAGE(EX36:EY36,FB36:FC36)</f>
        <v>126</v>
      </c>
      <c r="FJ36" s="18">
        <f>AVERAGE(EW36:FH36)</f>
        <v>115.66666666666667</v>
      </c>
      <c r="FK36" s="18">
        <f>MAX(EX36:EY36,FB36:FC36)</f>
        <v>192</v>
      </c>
      <c r="FL36" s="18">
        <f>MAX(EW36:FH36)</f>
        <v>192</v>
      </c>
      <c r="FM36" s="7">
        <f>MAX(EX36:EY36,FB36:FC36)-MIN(EX36:EY36,FB36:FC36)</f>
        <v>156</v>
      </c>
      <c r="FN36" s="7">
        <f>MAX(EW36:FH36)-MIN(EW36:FH36)</f>
        <v>156</v>
      </c>
    </row>
    <row r="37" spans="1:170" s="8" customFormat="1" hidden="1">
      <c r="A37" s="76"/>
      <c r="G37" s="12" t="e">
        <f t="shared" si="66"/>
        <v>#DIV/0!</v>
      </c>
      <c r="H37" s="8">
        <f t="shared" si="67"/>
        <v>0</v>
      </c>
      <c r="M37" s="12"/>
      <c r="O37" s="12"/>
      <c r="P37" s="30"/>
      <c r="T37" s="7">
        <f t="shared" si="11"/>
        <v>0</v>
      </c>
      <c r="U37" s="12"/>
      <c r="AA37" s="12"/>
      <c r="AC37" s="12"/>
      <c r="AD37" s="12"/>
      <c r="AE37" s="12"/>
      <c r="AF37" s="12"/>
      <c r="AG37" s="12"/>
      <c r="AH37" s="12"/>
      <c r="AM37" s="12"/>
      <c r="AP37" s="1"/>
      <c r="AS37" s="12"/>
      <c r="AX37" s="12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20">
        <f t="shared" si="12"/>
        <v>0</v>
      </c>
      <c r="BQ37" s="30"/>
      <c r="BR37" s="30"/>
      <c r="BS37" s="30"/>
      <c r="BT37" s="30"/>
      <c r="BU37" s="30"/>
      <c r="BV37" s="20">
        <f t="shared" si="13"/>
        <v>0</v>
      </c>
      <c r="BW37" s="30"/>
      <c r="BX37" s="30"/>
      <c r="BY37" s="31"/>
      <c r="BZ37" s="31"/>
      <c r="CA37" s="31"/>
      <c r="CB37" s="22">
        <f t="shared" si="14"/>
        <v>0</v>
      </c>
      <c r="CC37" s="31"/>
      <c r="CD37" s="31"/>
      <c r="CE37" s="33"/>
      <c r="CF37" s="33"/>
      <c r="CG37" s="33"/>
      <c r="CH37" s="33"/>
      <c r="CI37" s="33"/>
      <c r="CJ37" s="30"/>
      <c r="CK37" s="34"/>
      <c r="CL37" s="34"/>
      <c r="CM37" s="34"/>
      <c r="CN37" s="26">
        <f t="shared" si="15"/>
        <v>0</v>
      </c>
      <c r="CO37" s="34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33"/>
      <c r="DA37" s="12"/>
      <c r="DB37" s="30"/>
      <c r="DC37" s="12"/>
      <c r="DD37" s="12"/>
      <c r="DE37" s="12"/>
      <c r="DF37" s="12"/>
      <c r="DG37" s="12"/>
      <c r="DI37" s="12"/>
      <c r="ED37" s="12"/>
      <c r="EU37" s="28"/>
      <c r="EV37" s="28"/>
      <c r="FI37" s="12"/>
      <c r="FJ37" s="12"/>
      <c r="FK37" s="12"/>
      <c r="FL37" s="12"/>
    </row>
    <row r="38" spans="1:170" s="7" customFormat="1">
      <c r="A38" s="75">
        <v>58</v>
      </c>
      <c r="B38" s="7">
        <v>882</v>
      </c>
      <c r="C38" s="7">
        <v>68</v>
      </c>
      <c r="D38" s="7">
        <v>0.2</v>
      </c>
      <c r="E38" s="7">
        <v>0.6</v>
      </c>
      <c r="F38" s="7">
        <v>0.2</v>
      </c>
      <c r="G38" s="18">
        <f t="shared" si="66"/>
        <v>0.33333333333333331</v>
      </c>
      <c r="H38" s="7">
        <f t="shared" si="67"/>
        <v>0.39999999999999997</v>
      </c>
      <c r="I38" s="7">
        <v>193</v>
      </c>
      <c r="J38" s="7">
        <v>167</v>
      </c>
      <c r="K38" s="7">
        <v>121</v>
      </c>
      <c r="L38" s="7">
        <f>MAX(I38:K38)</f>
        <v>193</v>
      </c>
      <c r="M38" s="18">
        <f>(I38+J38+K38)/3</f>
        <v>160.33333333333334</v>
      </c>
      <c r="N38" s="7">
        <f>MAX(I38:K38)-MIN(I38:K38)</f>
        <v>72</v>
      </c>
      <c r="O38" s="18">
        <f>SUM(M38:N38)</f>
        <v>232.33333333333334</v>
      </c>
      <c r="P38" s="20">
        <f>N38/M38</f>
        <v>0.44906444906444903</v>
      </c>
      <c r="Q38" s="7">
        <f t="shared" ref="Q38:S40" si="68">I38+AI38</f>
        <v>309</v>
      </c>
      <c r="R38" s="7">
        <f t="shared" si="68"/>
        <v>317</v>
      </c>
      <c r="S38" s="7">
        <f t="shared" si="68"/>
        <v>273</v>
      </c>
      <c r="T38" s="7">
        <f t="shared" si="11"/>
        <v>317</v>
      </c>
      <c r="U38" s="18">
        <f>(Q38+R38+S38)/3</f>
        <v>299.66666666666669</v>
      </c>
      <c r="V38" s="7">
        <f>MAX(Q38:S38)-MIN(Q38:S38)</f>
        <v>44</v>
      </c>
      <c r="W38" s="7">
        <f t="shared" ref="W38:Y40" si="69">Q38+AO38</f>
        <v>409</v>
      </c>
      <c r="X38" s="7">
        <f t="shared" si="69"/>
        <v>400</v>
      </c>
      <c r="Y38" s="7">
        <f t="shared" si="69"/>
        <v>368</v>
      </c>
      <c r="Z38" s="7">
        <f>MAX(W38:Y38)</f>
        <v>409</v>
      </c>
      <c r="AA38" s="18">
        <f>(Y38+X38+W38)/3</f>
        <v>392.33333333333331</v>
      </c>
      <c r="AB38" s="7">
        <f>MAX(W38:Y38)-MIN(W38:Y38)</f>
        <v>41</v>
      </c>
      <c r="AC38" s="18">
        <f>W38/SQRT(B38/1000)</f>
        <v>435.50085847495905</v>
      </c>
      <c r="AD38" s="18">
        <f>X38/SQRT(B38/1000)</f>
        <v>425.91770999995998</v>
      </c>
      <c r="AE38" s="18">
        <f>Y38/SQRT(B38/1000)</f>
        <v>391.84429319996315</v>
      </c>
      <c r="AF38" s="18">
        <f>MAX(AC38:AE38)</f>
        <v>435.50085847495905</v>
      </c>
      <c r="AG38" s="18">
        <f>AVERAGE(AC38:AE38)</f>
        <v>417.75428722496076</v>
      </c>
      <c r="AH38" s="18">
        <f>MAX(AC38:AE38)-MIN(AC38:AE38)</f>
        <v>43.656565274995899</v>
      </c>
      <c r="AI38" s="7">
        <v>116</v>
      </c>
      <c r="AJ38" s="7">
        <v>150</v>
      </c>
      <c r="AK38" s="7">
        <v>152</v>
      </c>
      <c r="AL38" s="7">
        <f>MAX(AI38:AK38)</f>
        <v>152</v>
      </c>
      <c r="AM38" s="18">
        <f>(AI38+AJ38+AK38)/3</f>
        <v>139.33333333333334</v>
      </c>
      <c r="AN38" s="7">
        <f>MAX(AI38:AK38)-MIN(AI38:AK38)</f>
        <v>36</v>
      </c>
      <c r="AO38" s="7">
        <v>100</v>
      </c>
      <c r="AP38" s="29">
        <v>83</v>
      </c>
      <c r="AQ38" s="7">
        <v>95</v>
      </c>
      <c r="AR38" s="7">
        <f>MAX(AO38:AQ38)</f>
        <v>100</v>
      </c>
      <c r="AS38" s="18">
        <f>(AO38+AP38+AQ38)/3</f>
        <v>92.666666666666671</v>
      </c>
      <c r="AT38" s="7">
        <f>MAX(AO38:AQ38)-MIN(AO38:AQ38)</f>
        <v>17</v>
      </c>
      <c r="AU38" s="7">
        <f>AI38+AO38</f>
        <v>216</v>
      </c>
      <c r="AV38" s="7">
        <f t="shared" ref="AV38:AW40" si="70">AP38+AJ38</f>
        <v>233</v>
      </c>
      <c r="AW38" s="7">
        <f t="shared" si="70"/>
        <v>247</v>
      </c>
      <c r="AX38" s="18">
        <f>(AU38+AV38+AW38)/3</f>
        <v>232</v>
      </c>
      <c r="AY38" s="7">
        <f>MAX(AU38:AW38)-MIN(AU38:AW38)</f>
        <v>31</v>
      </c>
      <c r="AZ38" s="20">
        <f t="shared" ref="AZ38:BB40" si="71">AO38/W38</f>
        <v>0.24449877750611246</v>
      </c>
      <c r="BA38" s="20">
        <f t="shared" si="71"/>
        <v>0.20749999999999999</v>
      </c>
      <c r="BB38" s="20">
        <f t="shared" si="71"/>
        <v>0.25815217391304346</v>
      </c>
      <c r="BC38" s="20">
        <f>MAX(AZ38:BB38)</f>
        <v>0.25815217391304346</v>
      </c>
      <c r="BD38" s="20">
        <f>AVERAGE(AZ38:BB38)</f>
        <v>0.23671698380638531</v>
      </c>
      <c r="BE38" s="20">
        <f>MAX(AZ38:BB38)-MIN(AZ38:BB38)</f>
        <v>5.0652173913043469E-2</v>
      </c>
      <c r="BF38" s="20">
        <f t="shared" ref="BF38:BH40" si="72">W38/I38</f>
        <v>2.1191709844559585</v>
      </c>
      <c r="BG38" s="20">
        <f t="shared" si="72"/>
        <v>2.3952095808383231</v>
      </c>
      <c r="BH38" s="20">
        <f t="shared" si="72"/>
        <v>3.0413223140495869</v>
      </c>
      <c r="BI38" s="20">
        <f>MAX(BF38:BH38)</f>
        <v>3.0413223140495869</v>
      </c>
      <c r="BJ38" s="20">
        <f>AVERAGE(BF38:BH38)</f>
        <v>2.5185676264479562</v>
      </c>
      <c r="BK38" s="20">
        <f>MAX(BF38:BH38)-MIN(BF38:BH38)</f>
        <v>0.92215132959362833</v>
      </c>
      <c r="BL38" s="20">
        <f>1/BJ38</f>
        <v>0.39705108153492102</v>
      </c>
      <c r="BM38" s="20">
        <f t="shared" ref="BM38:BO40" si="73">AC38/I38</f>
        <v>2.2564811319946063</v>
      </c>
      <c r="BN38" s="20">
        <f t="shared" si="73"/>
        <v>2.5504054491015569</v>
      </c>
      <c r="BO38" s="20">
        <f t="shared" si="73"/>
        <v>3.2383825884294475</v>
      </c>
      <c r="BP38" s="20">
        <f t="shared" si="12"/>
        <v>3.2383825884294475</v>
      </c>
      <c r="BQ38" s="20">
        <f>AVERAGE(BM38:BO38)</f>
        <v>2.6817563898418704</v>
      </c>
      <c r="BR38" s="20">
        <f>MAX(BM38:BO38)-MIN(BM38:BO38)</f>
        <v>0.98190145643484117</v>
      </c>
      <c r="BS38" s="20">
        <f t="shared" ref="BS38:BU40" si="74">AO38/I38</f>
        <v>0.51813471502590669</v>
      </c>
      <c r="BT38" s="20">
        <f t="shared" si="74"/>
        <v>0.49700598802395207</v>
      </c>
      <c r="BU38" s="20">
        <f t="shared" si="74"/>
        <v>0.78512396694214881</v>
      </c>
      <c r="BV38" s="20">
        <f t="shared" si="13"/>
        <v>0.78512396694214881</v>
      </c>
      <c r="BW38" s="20">
        <f>AVERAGE(BS38:BU38)</f>
        <v>0.60008822333066913</v>
      </c>
      <c r="BX38" s="20">
        <f>MAX(BS38:BU38)-MIN(BS38:BU38)</f>
        <v>0.28811797891819674</v>
      </c>
      <c r="BY38" s="22">
        <f t="shared" ref="BY38:CA40" si="75">BS38/W38</f>
        <v>1.2668330440731214E-3</v>
      </c>
      <c r="BZ38" s="22">
        <f t="shared" si="75"/>
        <v>1.2425149700598802E-3</v>
      </c>
      <c r="CA38" s="22">
        <f t="shared" si="75"/>
        <v>2.1334890406036651E-3</v>
      </c>
      <c r="CB38" s="22">
        <f t="shared" si="14"/>
        <v>2.1334890406036651E-3</v>
      </c>
      <c r="CC38" s="22">
        <f>AVERAGE(BY38:CA38)</f>
        <v>1.5476123515788889E-3</v>
      </c>
      <c r="CD38" s="22">
        <f>MAX(BY38:CA38)-MIN(BY38:CA38)</f>
        <v>8.909740705437849E-4</v>
      </c>
      <c r="CE38" s="25">
        <f>N38/I38*AO38</f>
        <v>37.305699481865283</v>
      </c>
      <c r="CF38" s="25">
        <f>N38/J38*AP38</f>
        <v>35.784431137724553</v>
      </c>
      <c r="CG38" s="25">
        <f>N38/K38*AQ38</f>
        <v>56.528925619834709</v>
      </c>
      <c r="CH38" s="25">
        <f>MAX(CE38:CG38)</f>
        <v>56.528925619834709</v>
      </c>
      <c r="CI38" s="25">
        <f>AVERAGE(CE38:CG38)</f>
        <v>43.206352079808177</v>
      </c>
      <c r="CJ38" s="20">
        <f>MAX(CE38:CG38)-MIN(CE38:CG38)</f>
        <v>20.744494482110156</v>
      </c>
      <c r="CK38" s="26">
        <f t="shared" ref="CK38:CM40" si="76">CE38/AC38</f>
        <v>8.566159803336032E-2</v>
      </c>
      <c r="CL38" s="26">
        <f t="shared" si="76"/>
        <v>8.4017241588117839E-2</v>
      </c>
      <c r="CM38" s="26">
        <f t="shared" si="76"/>
        <v>0.14426374608698786</v>
      </c>
      <c r="CN38" s="26">
        <f t="shared" si="15"/>
        <v>0.14426374608698786</v>
      </c>
      <c r="CO38" s="26">
        <f>AVERAGE(CK38:CM38)</f>
        <v>0.10464752856948867</v>
      </c>
      <c r="CP38" s="18">
        <f>M38-120+N38</f>
        <v>112.33333333333334</v>
      </c>
      <c r="CQ38" s="18">
        <f>M38+N38+AG38+AS38</f>
        <v>742.75428722496076</v>
      </c>
      <c r="CR38" s="18">
        <f>M38-120+N38+AG38+AS38</f>
        <v>622.75428722496076</v>
      </c>
      <c r="CS38" s="18">
        <f>M38-120+N38+AG38+AH38+AS38</f>
        <v>666.4108524999566</v>
      </c>
      <c r="CT38" s="18">
        <f>M38-120+N38+AS38</f>
        <v>205</v>
      </c>
      <c r="CU38" s="18">
        <f>M38-120+N38+AS38+AT38</f>
        <v>222</v>
      </c>
      <c r="CV38" s="18">
        <f>M38-120+N38+BD38*100</f>
        <v>136.00503171397187</v>
      </c>
      <c r="CW38" s="18">
        <f>M38-120+N38+AT38+BD38</f>
        <v>129.57005031713973</v>
      </c>
      <c r="CX38" s="18">
        <f>M38-120+N38+AT38+(100*BD38)</f>
        <v>153.00503171397187</v>
      </c>
      <c r="CY38" s="18">
        <f>M38-120+N38+AN38+AT38+BD38*1000</f>
        <v>402.05031713971869</v>
      </c>
      <c r="CZ38" s="25">
        <f>N38+(BL38*100)</f>
        <v>111.70510815349211</v>
      </c>
      <c r="DA38" s="18">
        <f>BQ38+AH38+N38</f>
        <v>118.33832166483776</v>
      </c>
      <c r="DB38" s="20">
        <f>BQ38-BR38</f>
        <v>1.6998549334070292</v>
      </c>
      <c r="DC38" s="18">
        <f>M38+N38+AA38+AM38+AN38+AT38+AS38</f>
        <v>909.66666666666663</v>
      </c>
      <c r="DD38" s="18">
        <f>M38-120+N38+AG38+AM38+AN38+AT38+AS38</f>
        <v>815.08762055829413</v>
      </c>
      <c r="DE38" s="18">
        <f>N38+O38+AH38+AN38+AO38+AU38+AT38</f>
        <v>716.98989860832921</v>
      </c>
      <c r="DF38" s="18">
        <f>M38-120+N38+AG38+AM38+AN38+AT38+BD38*1000</f>
        <v>959.13793769801282</v>
      </c>
      <c r="DG38" s="18">
        <f>O38+AA38+AB38</f>
        <v>665.66666666666663</v>
      </c>
      <c r="DH38" s="7">
        <f>L38+AR38</f>
        <v>293</v>
      </c>
      <c r="DI38" s="18">
        <f>O38+AA38+AB38+AR38</f>
        <v>765.66666666666663</v>
      </c>
      <c r="DN38" s="7">
        <v>58</v>
      </c>
      <c r="DO38" s="7">
        <v>156</v>
      </c>
      <c r="DP38" s="7">
        <v>153</v>
      </c>
      <c r="DQ38" s="7">
        <v>161</v>
      </c>
      <c r="DR38" s="7">
        <v>159</v>
      </c>
      <c r="DS38" s="7" t="s">
        <v>142</v>
      </c>
      <c r="DT38" s="7">
        <v>110</v>
      </c>
      <c r="DU38" s="7" t="s">
        <v>142</v>
      </c>
      <c r="DV38" s="7">
        <v>91</v>
      </c>
      <c r="DW38" s="7" t="s">
        <v>142</v>
      </c>
      <c r="DX38" s="7">
        <v>118</v>
      </c>
      <c r="DY38" s="7" t="s">
        <v>143</v>
      </c>
      <c r="DZ38" s="7" t="s">
        <v>143</v>
      </c>
      <c r="EA38" s="7" t="s">
        <v>143</v>
      </c>
      <c r="EB38" s="7" t="s">
        <v>143</v>
      </c>
      <c r="EC38" s="7" t="s">
        <v>143</v>
      </c>
      <c r="ED38" s="18">
        <f>AVERAGE(DT38,DV38,DX38)</f>
        <v>106.33333333333333</v>
      </c>
      <c r="EE38" s="7">
        <v>0</v>
      </c>
      <c r="EF38" s="7" t="s">
        <v>151</v>
      </c>
      <c r="EG38" s="7">
        <v>128</v>
      </c>
      <c r="EH38" s="7">
        <v>0.25</v>
      </c>
      <c r="EI38" s="7">
        <v>0.25</v>
      </c>
      <c r="EJ38" s="7">
        <v>89</v>
      </c>
      <c r="EK38" s="7">
        <f>EI38*EJ38</f>
        <v>22.25</v>
      </c>
      <c r="EL38" s="7">
        <f>AVERAGE(DT38,DV38,DX38,EG38)</f>
        <v>111.75</v>
      </c>
      <c r="EM38" s="7">
        <f>IF(EL38&gt;120,1,0)</f>
        <v>0</v>
      </c>
      <c r="EN38" s="7">
        <f>MAX(DT38,DV38,DX38,EG38)</f>
        <v>128</v>
      </c>
      <c r="EO38" s="7">
        <f>IF(EN38&gt;120,1,0)</f>
        <v>1</v>
      </c>
      <c r="EP38" s="7">
        <f>MAX(DT38,DV38,DX38,EG38)-MIN(DT38,DV38,DX38,EG38)</f>
        <v>37</v>
      </c>
      <c r="EQ38" s="7">
        <v>0</v>
      </c>
      <c r="ER38" s="7">
        <f>EI38*EJ38</f>
        <v>22.25</v>
      </c>
      <c r="ES38" s="7">
        <f>MIN(DT38,DV38,DX38,EG38)</f>
        <v>91</v>
      </c>
      <c r="ET38" s="7">
        <f>IF(ER38&gt;40,1,0)</f>
        <v>0</v>
      </c>
      <c r="EU38" s="40">
        <v>41695</v>
      </c>
      <c r="EV38" s="40" t="s">
        <v>342</v>
      </c>
      <c r="EW38" s="7">
        <v>96</v>
      </c>
      <c r="EX38" s="7">
        <v>116</v>
      </c>
      <c r="EY38" s="7">
        <v>104</v>
      </c>
      <c r="EZ38" s="7">
        <v>100</v>
      </c>
      <c r="FA38" s="7">
        <v>84</v>
      </c>
      <c r="FB38" s="7">
        <v>108</v>
      </c>
      <c r="FC38" s="7">
        <v>24</v>
      </c>
      <c r="FD38" s="7">
        <v>72</v>
      </c>
      <c r="FE38" s="7">
        <v>132</v>
      </c>
      <c r="FF38" s="7">
        <v>180</v>
      </c>
      <c r="FG38" s="7">
        <v>120</v>
      </c>
      <c r="FH38" s="7">
        <v>80</v>
      </c>
      <c r="FI38" s="18">
        <f>AVERAGE(EX38:EY38,FB38:FC38)</f>
        <v>88</v>
      </c>
      <c r="FJ38" s="18">
        <f>AVERAGE(EW38:FH38)</f>
        <v>101.33333333333333</v>
      </c>
      <c r="FK38" s="18">
        <f>MAX(EX38:EY38,FB38:FC38)</f>
        <v>116</v>
      </c>
      <c r="FL38" s="18">
        <f>MAX(EW38:FH38)</f>
        <v>180</v>
      </c>
      <c r="FM38" s="7">
        <f>MAX(EX38:EY38,FB38:FC38)-MIN(EX38:EY38,FB38:FC38)</f>
        <v>92</v>
      </c>
      <c r="FN38" s="7">
        <f>MAX(EW38:FH38)-MIN(EW38:FH38)</f>
        <v>156</v>
      </c>
    </row>
    <row r="39" spans="1:170" s="7" customFormat="1">
      <c r="A39" s="75">
        <v>14</v>
      </c>
      <c r="B39" s="7">
        <v>938</v>
      </c>
      <c r="C39" s="7">
        <v>64</v>
      </c>
      <c r="D39" s="7">
        <v>0.1</v>
      </c>
      <c r="E39" s="7">
        <v>0.5</v>
      </c>
      <c r="F39" s="7">
        <v>0.2</v>
      </c>
      <c r="G39" s="18">
        <f t="shared" si="66"/>
        <v>0.26666666666666666</v>
      </c>
      <c r="H39" s="7">
        <f t="shared" si="67"/>
        <v>0.4</v>
      </c>
      <c r="I39" s="7">
        <v>119</v>
      </c>
      <c r="J39" s="7">
        <v>142</v>
      </c>
      <c r="K39" s="7">
        <v>108</v>
      </c>
      <c r="L39" s="7">
        <f>MAX(I39:K39)</f>
        <v>142</v>
      </c>
      <c r="M39" s="18">
        <f>(I39+J39+K39)/3</f>
        <v>123</v>
      </c>
      <c r="N39" s="7">
        <f>MAX(I39:K39)-MIN(I39:K39)</f>
        <v>34</v>
      </c>
      <c r="O39" s="18">
        <f>SUM(M39:N39)</f>
        <v>157</v>
      </c>
      <c r="P39" s="20">
        <f>N39/M39</f>
        <v>0.27642276422764228</v>
      </c>
      <c r="Q39" s="7">
        <f t="shared" si="68"/>
        <v>277</v>
      </c>
      <c r="R39" s="7">
        <f t="shared" si="68"/>
        <v>289</v>
      </c>
      <c r="S39" s="7">
        <f t="shared" si="68"/>
        <v>306</v>
      </c>
      <c r="T39" s="7">
        <f t="shared" si="11"/>
        <v>306</v>
      </c>
      <c r="U39" s="18">
        <f>(Q39+R39+S39)/3</f>
        <v>290.66666666666669</v>
      </c>
      <c r="V39" s="7">
        <f>MAX(Q39:S39)-MIN(Q39:S39)</f>
        <v>29</v>
      </c>
      <c r="W39" s="7">
        <f t="shared" si="69"/>
        <v>379</v>
      </c>
      <c r="X39" s="7">
        <f t="shared" si="69"/>
        <v>391</v>
      </c>
      <c r="Y39" s="7">
        <f t="shared" si="69"/>
        <v>414</v>
      </c>
      <c r="Z39" s="7">
        <f>MAX(W39:Y39)</f>
        <v>414</v>
      </c>
      <c r="AA39" s="18">
        <f>(Y39+X39+W39)/3</f>
        <v>394.66666666666669</v>
      </c>
      <c r="AB39" s="7">
        <f>MAX(W39:Y39)-MIN(W39:Y39)</f>
        <v>35</v>
      </c>
      <c r="AC39" s="18">
        <f>W39/SQRT(B39/1000)</f>
        <v>391.32517738613495</v>
      </c>
      <c r="AD39" s="18">
        <f>X39/SQRT(B39/1000)</f>
        <v>403.71542046960099</v>
      </c>
      <c r="AE39" s="18">
        <f>Y39/SQRT(B39/1000)</f>
        <v>427.46338637957751</v>
      </c>
      <c r="AF39" s="18">
        <f>MAX(AC39:AE39)</f>
        <v>427.46338637957751</v>
      </c>
      <c r="AG39" s="18">
        <f>AVERAGE(AC39:AE39)</f>
        <v>407.50132807843784</v>
      </c>
      <c r="AH39" s="18">
        <f>MAX(AC39:AE39)-MIN(AC39:AE39)</f>
        <v>36.138208993442561</v>
      </c>
      <c r="AI39" s="7">
        <v>158</v>
      </c>
      <c r="AJ39" s="7">
        <v>147</v>
      </c>
      <c r="AK39" s="7">
        <v>198</v>
      </c>
      <c r="AL39" s="7">
        <f>MAX(AI39:AK39)</f>
        <v>198</v>
      </c>
      <c r="AM39" s="18">
        <f>(AI39+AJ39+AK39)/3</f>
        <v>167.66666666666666</v>
      </c>
      <c r="AN39" s="7">
        <f>MAX(AI39:AK39)-MIN(AI39:AK39)</f>
        <v>51</v>
      </c>
      <c r="AO39" s="7">
        <v>102</v>
      </c>
      <c r="AP39" s="29">
        <v>102</v>
      </c>
      <c r="AQ39" s="7">
        <v>108</v>
      </c>
      <c r="AR39" s="7">
        <f>MAX(AO39:AQ39)</f>
        <v>108</v>
      </c>
      <c r="AS39" s="18">
        <f>(AO39+AP39+AQ39)/3</f>
        <v>104</v>
      </c>
      <c r="AT39" s="7">
        <f>MAX(AO39:AQ39)-MIN(AO39:AQ39)</f>
        <v>6</v>
      </c>
      <c r="AU39" s="7">
        <f>AI39+AO39</f>
        <v>260</v>
      </c>
      <c r="AV39" s="7">
        <f t="shared" si="70"/>
        <v>249</v>
      </c>
      <c r="AW39" s="7">
        <f t="shared" si="70"/>
        <v>306</v>
      </c>
      <c r="AX39" s="18">
        <f>(AU39+AV39+AW39)/3</f>
        <v>271.66666666666669</v>
      </c>
      <c r="AY39" s="7">
        <f>MAX(AU39:AW39)-MIN(AU39:AW39)</f>
        <v>57</v>
      </c>
      <c r="AZ39" s="20">
        <f t="shared" si="71"/>
        <v>0.26912928759894461</v>
      </c>
      <c r="BA39" s="20">
        <f t="shared" si="71"/>
        <v>0.2608695652173913</v>
      </c>
      <c r="BB39" s="20">
        <f t="shared" si="71"/>
        <v>0.2608695652173913</v>
      </c>
      <c r="BC39" s="20">
        <f>MAX(AZ39:BB39)</f>
        <v>0.26912928759894461</v>
      </c>
      <c r="BD39" s="20">
        <f>AVERAGE(AZ39:BB39)</f>
        <v>0.26362280601124244</v>
      </c>
      <c r="BE39" s="20">
        <f>MAX(AZ39:BB39)-MIN(AZ39:BB39)</f>
        <v>8.2597223815533138E-3</v>
      </c>
      <c r="BF39" s="20">
        <f t="shared" si="72"/>
        <v>3.1848739495798317</v>
      </c>
      <c r="BG39" s="20">
        <f t="shared" si="72"/>
        <v>2.7535211267605635</v>
      </c>
      <c r="BH39" s="20">
        <f t="shared" si="72"/>
        <v>3.8333333333333335</v>
      </c>
      <c r="BI39" s="20">
        <f>MAX(BF39:BH39)</f>
        <v>3.8333333333333335</v>
      </c>
      <c r="BJ39" s="20">
        <f>AVERAGE(BF39:BH39)</f>
        <v>3.2572428032245764</v>
      </c>
      <c r="BK39" s="20">
        <f>MAX(BF39:BH39)-MIN(BF39:BH39)</f>
        <v>1.07981220657277</v>
      </c>
      <c r="BL39" s="20">
        <f>1/BJ39</f>
        <v>0.30700812325382343</v>
      </c>
      <c r="BM39" s="20">
        <f t="shared" si="73"/>
        <v>3.2884468687910502</v>
      </c>
      <c r="BN39" s="20">
        <f t="shared" si="73"/>
        <v>2.8430663413352182</v>
      </c>
      <c r="BO39" s="20">
        <f t="shared" si="73"/>
        <v>3.9579943183294213</v>
      </c>
      <c r="BP39" s="20">
        <f t="shared" si="12"/>
        <v>3.9579943183294213</v>
      </c>
      <c r="BQ39" s="20">
        <f>AVERAGE(BM39:BO39)</f>
        <v>3.3631691761518963</v>
      </c>
      <c r="BR39" s="20">
        <f>MAX(BM39:BO39)-MIN(BM39:BO39)</f>
        <v>1.1149279769942031</v>
      </c>
      <c r="BS39" s="20">
        <f t="shared" si="74"/>
        <v>0.8571428571428571</v>
      </c>
      <c r="BT39" s="20">
        <f t="shared" si="74"/>
        <v>0.71830985915492962</v>
      </c>
      <c r="BU39" s="20">
        <f t="shared" si="74"/>
        <v>1</v>
      </c>
      <c r="BV39" s="20">
        <f t="shared" si="13"/>
        <v>1</v>
      </c>
      <c r="BW39" s="20">
        <f>AVERAGE(BS39:BU39)</f>
        <v>0.85848423876592894</v>
      </c>
      <c r="BX39" s="20">
        <f>MAX(BS39:BU39)-MIN(BS39:BU39)</f>
        <v>0.28169014084507038</v>
      </c>
      <c r="BY39" s="22">
        <f t="shared" si="75"/>
        <v>2.2615906520919711E-3</v>
      </c>
      <c r="BZ39" s="22">
        <f t="shared" si="75"/>
        <v>1.837109614206981E-3</v>
      </c>
      <c r="CA39" s="22">
        <f t="shared" si="75"/>
        <v>2.4154589371980675E-3</v>
      </c>
      <c r="CB39" s="22">
        <f t="shared" si="14"/>
        <v>2.4154589371980675E-3</v>
      </c>
      <c r="CC39" s="22">
        <f>AVERAGE(BY39:CA39)</f>
        <v>2.1713864011656731E-3</v>
      </c>
      <c r="CD39" s="22">
        <f>MAX(BY39:CA39)-MIN(BY39:CA39)</f>
        <v>5.7834932299108649E-4</v>
      </c>
      <c r="CE39" s="25">
        <f>N39/I39*AO39</f>
        <v>29.142857142857142</v>
      </c>
      <c r="CF39" s="25">
        <f>N39/J39*AP39</f>
        <v>24.422535211267604</v>
      </c>
      <c r="CG39" s="25">
        <f>N39/K39*AQ39</f>
        <v>34</v>
      </c>
      <c r="CH39" s="25">
        <f>MAX(CE39:CG39)</f>
        <v>34</v>
      </c>
      <c r="CI39" s="25">
        <f>AVERAGE(CE39:CG39)</f>
        <v>29.188464118041583</v>
      </c>
      <c r="CJ39" s="20">
        <f>MAX(CE39:CG39)-MIN(CE39:CG39)</f>
        <v>9.5774647887323958</v>
      </c>
      <c r="CK39" s="26">
        <f t="shared" si="76"/>
        <v>7.4472226237824748E-2</v>
      </c>
      <c r="CL39" s="26">
        <f t="shared" si="76"/>
        <v>6.0494432397106258E-2</v>
      </c>
      <c r="CM39" s="26">
        <f t="shared" si="76"/>
        <v>7.9538975929528605E-2</v>
      </c>
      <c r="CN39" s="26">
        <f t="shared" si="15"/>
        <v>7.9538975929528605E-2</v>
      </c>
      <c r="CO39" s="26">
        <f>AVERAGE(CK39:CM39)</f>
        <v>7.1501878188153206E-2</v>
      </c>
      <c r="CP39" s="18">
        <f>M39-120+N39</f>
        <v>37</v>
      </c>
      <c r="CQ39" s="18">
        <f>M39+N39+AG39+AS39</f>
        <v>668.50132807843784</v>
      </c>
      <c r="CR39" s="18">
        <f>M39-120+N39+AG39+AS39</f>
        <v>548.50132807843784</v>
      </c>
      <c r="CS39" s="18">
        <f>M39-120+N39+AG39+AH39+AS39</f>
        <v>584.63953707188034</v>
      </c>
      <c r="CT39" s="18">
        <f>M39-120+N39+AS39</f>
        <v>141</v>
      </c>
      <c r="CU39" s="18">
        <f>M39-120+N39+AS39+AT39</f>
        <v>147</v>
      </c>
      <c r="CV39" s="18">
        <f>M39-120+N39+BD39*100</f>
        <v>63.36228060112424</v>
      </c>
      <c r="CW39" s="18">
        <f>M39-120+N39+AT39+BD39</f>
        <v>43.263622806011242</v>
      </c>
      <c r="CX39" s="18">
        <f>M39-120+N39+AT39+(100*BD39)</f>
        <v>69.36228060112424</v>
      </c>
      <c r="CY39" s="18">
        <f>M39-120+N39+AN39+AT39+BD39*1000</f>
        <v>357.62280601124246</v>
      </c>
      <c r="CZ39" s="25">
        <f>N39+(BL39*100)</f>
        <v>64.700812325382344</v>
      </c>
      <c r="DA39" s="18">
        <f>BQ39+AH39+N39</f>
        <v>73.50137816959446</v>
      </c>
      <c r="DB39" s="20">
        <f>BQ39-BR39</f>
        <v>2.2482411991576932</v>
      </c>
      <c r="DC39" s="18">
        <f>M39+N39+AA39+AM39+AN39+AT39+AS39</f>
        <v>880.33333333333337</v>
      </c>
      <c r="DD39" s="18">
        <f>M39-120+N39+AG39+AM39+AN39+AT39+AS39</f>
        <v>773.16799474510447</v>
      </c>
      <c r="DE39" s="18">
        <f>N39+O39+AH39+AN39+AO39+AU39+AT39</f>
        <v>646.1382089934425</v>
      </c>
      <c r="DF39" s="18">
        <f>M39-120+N39+AG39+AM39+AN39+AT39+BD39*1000</f>
        <v>932.79080075634693</v>
      </c>
      <c r="DG39" s="18">
        <f>O39+AA39+AB39</f>
        <v>586.66666666666674</v>
      </c>
      <c r="DH39" s="7">
        <f>L39+AR39</f>
        <v>250</v>
      </c>
      <c r="DI39" s="18">
        <f>O39+AA39+AB39+AR39</f>
        <v>694.66666666666674</v>
      </c>
      <c r="DN39" s="7">
        <v>14</v>
      </c>
      <c r="DO39" s="7">
        <v>147</v>
      </c>
      <c r="DP39" s="7">
        <v>159</v>
      </c>
      <c r="DQ39" s="7">
        <v>151</v>
      </c>
      <c r="DR39" s="7">
        <v>171</v>
      </c>
      <c r="DS39" s="7" t="s">
        <v>142</v>
      </c>
      <c r="DT39" s="7">
        <v>109</v>
      </c>
      <c r="DU39" s="7" t="s">
        <v>142</v>
      </c>
      <c r="DV39" s="7">
        <v>123</v>
      </c>
      <c r="DW39" s="7" t="s">
        <v>142</v>
      </c>
      <c r="DX39" s="7">
        <v>104</v>
      </c>
      <c r="DY39" s="7" t="s">
        <v>143</v>
      </c>
      <c r="DZ39" s="7" t="s">
        <v>150</v>
      </c>
      <c r="EA39" s="7" t="s">
        <v>143</v>
      </c>
      <c r="EB39" s="7" t="s">
        <v>143</v>
      </c>
      <c r="EC39" s="7" t="s">
        <v>143</v>
      </c>
      <c r="ED39" s="18">
        <f>AVERAGE(DT39,DV39,DX39)</f>
        <v>112</v>
      </c>
      <c r="EE39" s="7">
        <v>0</v>
      </c>
      <c r="EF39" s="7" t="s">
        <v>151</v>
      </c>
      <c r="EG39" s="7">
        <v>92</v>
      </c>
      <c r="EH39" s="7">
        <v>0.25</v>
      </c>
      <c r="EI39" s="7">
        <v>0.25</v>
      </c>
      <c r="EJ39" s="7">
        <v>56</v>
      </c>
      <c r="EK39" s="7">
        <f>EI39*EJ39</f>
        <v>14</v>
      </c>
      <c r="EL39" s="7">
        <f>AVERAGE(DT39,DV39,DX39,EG39)</f>
        <v>107</v>
      </c>
      <c r="EM39" s="7">
        <f>IF(EL39&gt;120,1,0)</f>
        <v>0</v>
      </c>
      <c r="EN39" s="7">
        <f>MAX(DT39,DV39,DX39,EG39)</f>
        <v>123</v>
      </c>
      <c r="EO39" s="7">
        <f>IF(EN39&gt;120,1,0)</f>
        <v>1</v>
      </c>
      <c r="EP39" s="7">
        <f>MAX(DT39,DV39,DX39,EG39)-MIN(DT39,DV39,DX39,EG39)</f>
        <v>31</v>
      </c>
      <c r="EQ39" s="7">
        <v>0</v>
      </c>
      <c r="ER39" s="7">
        <f>EI39*EJ39</f>
        <v>14</v>
      </c>
      <c r="ES39" s="7">
        <f>MIN(DT39,DV39,DX39,EG39)</f>
        <v>92</v>
      </c>
      <c r="ET39" s="7">
        <f>IF(ER39&gt;40,1,0)</f>
        <v>0</v>
      </c>
      <c r="EU39" s="40">
        <v>42194</v>
      </c>
      <c r="EV39" s="40" t="s">
        <v>343</v>
      </c>
      <c r="EW39" s="7">
        <v>100</v>
      </c>
      <c r="EX39" s="7">
        <v>156</v>
      </c>
      <c r="EY39" s="7">
        <v>136</v>
      </c>
      <c r="EZ39" s="7">
        <v>132</v>
      </c>
      <c r="FA39" s="7">
        <v>112</v>
      </c>
      <c r="FB39" s="7">
        <v>148</v>
      </c>
      <c r="FC39" s="7">
        <v>92</v>
      </c>
      <c r="FD39" s="7">
        <v>64</v>
      </c>
      <c r="FE39" s="7">
        <v>108</v>
      </c>
      <c r="FF39" s="7">
        <v>112</v>
      </c>
      <c r="FG39" s="7">
        <v>100</v>
      </c>
      <c r="FH39" s="7">
        <v>96</v>
      </c>
      <c r="FI39" s="18">
        <f>AVERAGE(EX39:EY39,FB39:FC39)</f>
        <v>133</v>
      </c>
      <c r="FJ39" s="18">
        <f>AVERAGE(EW39:FH39)</f>
        <v>113</v>
      </c>
      <c r="FK39" s="18">
        <f>MAX(EX39:EY39,FB39:FC39)</f>
        <v>156</v>
      </c>
      <c r="FL39" s="18">
        <f>MAX(EW39:FH39)</f>
        <v>156</v>
      </c>
      <c r="FM39" s="7">
        <f>MAX(EX39:EY39,FB39:FC39)-MIN(EX39:EY39,FB39:FC39)</f>
        <v>64</v>
      </c>
      <c r="FN39" s="7">
        <f>MAX(EW39:FH39)-MIN(EW39:FH39)</f>
        <v>92</v>
      </c>
    </row>
    <row r="40" spans="1:170" s="7" customFormat="1">
      <c r="A40" s="75">
        <v>29</v>
      </c>
      <c r="B40" s="7">
        <v>759</v>
      </c>
      <c r="C40" s="7">
        <v>79</v>
      </c>
      <c r="D40" s="7">
        <v>0.2</v>
      </c>
      <c r="E40" s="7">
        <v>0.4</v>
      </c>
      <c r="F40" s="7">
        <v>0.1</v>
      </c>
      <c r="G40" s="18">
        <f t="shared" si="66"/>
        <v>0.23333333333333336</v>
      </c>
      <c r="H40" s="7">
        <f t="shared" si="67"/>
        <v>0.30000000000000004</v>
      </c>
      <c r="I40" s="7">
        <v>125</v>
      </c>
      <c r="J40" s="7">
        <v>125</v>
      </c>
      <c r="K40" s="7">
        <v>119</v>
      </c>
      <c r="L40" s="7">
        <f>MAX(I40:K40)</f>
        <v>125</v>
      </c>
      <c r="M40" s="18">
        <f>(I40+J40+K40)/3</f>
        <v>123</v>
      </c>
      <c r="N40" s="7">
        <f>MAX(I40:K40)-MIN(I40:K40)</f>
        <v>6</v>
      </c>
      <c r="O40" s="18">
        <f>SUM(M40:N40)</f>
        <v>129</v>
      </c>
      <c r="P40" s="20">
        <f>N40/M40</f>
        <v>4.878048780487805E-2</v>
      </c>
      <c r="Q40" s="7">
        <f t="shared" si="68"/>
        <v>306</v>
      </c>
      <c r="R40" s="7">
        <f t="shared" si="68"/>
        <v>295</v>
      </c>
      <c r="S40" s="7">
        <f t="shared" si="68"/>
        <v>289</v>
      </c>
      <c r="T40" s="7">
        <f t="shared" si="11"/>
        <v>306</v>
      </c>
      <c r="U40" s="18">
        <f>(Q40+R40+S40)/3</f>
        <v>296.66666666666669</v>
      </c>
      <c r="V40" s="7">
        <f>MAX(Q40:S40)-MIN(Q40:S40)</f>
        <v>17</v>
      </c>
      <c r="W40" s="7">
        <f t="shared" si="69"/>
        <v>414</v>
      </c>
      <c r="X40" s="7">
        <f t="shared" si="69"/>
        <v>381</v>
      </c>
      <c r="Y40" s="7">
        <f t="shared" si="69"/>
        <v>397</v>
      </c>
      <c r="Z40" s="7">
        <f>MAX(W40:Y40)</f>
        <v>414</v>
      </c>
      <c r="AA40" s="18">
        <f>(Y40+X40+W40)/3</f>
        <v>397.33333333333331</v>
      </c>
      <c r="AB40" s="7">
        <f>MAX(W40:Y40)-MIN(W40:Y40)</f>
        <v>33</v>
      </c>
      <c r="AC40" s="18">
        <f>W40/SQRT(B40/1000)</f>
        <v>475.20330577362552</v>
      </c>
      <c r="AD40" s="18">
        <f>X40/SQRT(B40/1000)</f>
        <v>437.32478140036551</v>
      </c>
      <c r="AE40" s="18">
        <f>Y40/SQRT(B40/1000)</f>
        <v>455.69012655103705</v>
      </c>
      <c r="AF40" s="18">
        <f>MAX(AC40:AE40)</f>
        <v>475.20330577362552</v>
      </c>
      <c r="AG40" s="18">
        <f>AVERAGE(AC40:AE40)</f>
        <v>456.07273790834273</v>
      </c>
      <c r="AH40" s="18">
        <f>MAX(AC40:AE40)-MIN(AC40:AE40)</f>
        <v>37.878524373260007</v>
      </c>
      <c r="AI40" s="7">
        <v>181</v>
      </c>
      <c r="AJ40" s="7">
        <v>170</v>
      </c>
      <c r="AK40" s="7">
        <v>170</v>
      </c>
      <c r="AL40" s="7">
        <f>MAX(AI40:AK40)</f>
        <v>181</v>
      </c>
      <c r="AM40" s="18">
        <f>(AI40+AJ40+AK40)/3</f>
        <v>173.66666666666666</v>
      </c>
      <c r="AN40" s="7">
        <f>MAX(AI40:AK40)-MIN(AI40:AK40)</f>
        <v>11</v>
      </c>
      <c r="AO40" s="7">
        <v>108</v>
      </c>
      <c r="AP40" s="29">
        <v>86</v>
      </c>
      <c r="AQ40" s="7">
        <v>108</v>
      </c>
      <c r="AR40" s="7">
        <f>MAX(AO40:AQ40)</f>
        <v>108</v>
      </c>
      <c r="AS40" s="18">
        <f>(AO40+AP40+AQ40)/3</f>
        <v>100.66666666666667</v>
      </c>
      <c r="AT40" s="7">
        <f>MAX(AO40:AQ40)-MIN(AO40:AQ40)</f>
        <v>22</v>
      </c>
      <c r="AU40" s="7">
        <f>AI40+AO40</f>
        <v>289</v>
      </c>
      <c r="AV40" s="7">
        <f t="shared" si="70"/>
        <v>256</v>
      </c>
      <c r="AW40" s="7">
        <f t="shared" si="70"/>
        <v>278</v>
      </c>
      <c r="AX40" s="18">
        <f>(AU40+AV40+AW40)/3</f>
        <v>274.33333333333331</v>
      </c>
      <c r="AY40" s="7">
        <f>MAX(AU40:AW40)-MIN(AU40:AW40)</f>
        <v>33</v>
      </c>
      <c r="AZ40" s="20">
        <f t="shared" si="71"/>
        <v>0.2608695652173913</v>
      </c>
      <c r="BA40" s="20">
        <f t="shared" si="71"/>
        <v>0.22572178477690288</v>
      </c>
      <c r="BB40" s="20">
        <f t="shared" si="71"/>
        <v>0.27204030226700254</v>
      </c>
      <c r="BC40" s="20">
        <f>MAX(AZ40:BB40)</f>
        <v>0.27204030226700254</v>
      </c>
      <c r="BD40" s="20">
        <f>AVERAGE(AZ40:BB40)</f>
        <v>0.25287721742043229</v>
      </c>
      <c r="BE40" s="20">
        <f>MAX(AZ40:BB40)-MIN(AZ40:BB40)</f>
        <v>4.6318517490099659E-2</v>
      </c>
      <c r="BF40" s="20">
        <f t="shared" si="72"/>
        <v>3.3119999999999998</v>
      </c>
      <c r="BG40" s="20">
        <f t="shared" si="72"/>
        <v>3.048</v>
      </c>
      <c r="BH40" s="20">
        <f t="shared" si="72"/>
        <v>3.3361344537815127</v>
      </c>
      <c r="BI40" s="20">
        <f>MAX(BF40:BH40)</f>
        <v>3.3361344537815127</v>
      </c>
      <c r="BJ40" s="20">
        <f>AVERAGE(BF40:BH40)</f>
        <v>3.232044817927171</v>
      </c>
      <c r="BK40" s="20">
        <f>MAX(BF40:BH40)-MIN(BF40:BH40)</f>
        <v>0.2881344537815127</v>
      </c>
      <c r="BL40" s="20">
        <f>1/BJ40</f>
        <v>0.30940165014213405</v>
      </c>
      <c r="BM40" s="20">
        <f t="shared" si="73"/>
        <v>3.8016264461890041</v>
      </c>
      <c r="BN40" s="20">
        <f t="shared" si="73"/>
        <v>3.4985982512029241</v>
      </c>
      <c r="BO40" s="20">
        <f t="shared" si="73"/>
        <v>3.8293287945465297</v>
      </c>
      <c r="BP40" s="20">
        <f t="shared" si="12"/>
        <v>3.8293287945465297</v>
      </c>
      <c r="BQ40" s="20">
        <f>AVERAGE(BM40:BO40)</f>
        <v>3.709851163979486</v>
      </c>
      <c r="BR40" s="20">
        <f>MAX(BM40:BO40)-MIN(BM40:BO40)</f>
        <v>0.33073054334360563</v>
      </c>
      <c r="BS40" s="20">
        <f t="shared" si="74"/>
        <v>0.86399999999999999</v>
      </c>
      <c r="BT40" s="20">
        <f t="shared" si="74"/>
        <v>0.68799999999999994</v>
      </c>
      <c r="BU40" s="20">
        <f t="shared" si="74"/>
        <v>0.90756302521008403</v>
      </c>
      <c r="BV40" s="20">
        <f t="shared" si="13"/>
        <v>0.90756302521008403</v>
      </c>
      <c r="BW40" s="20">
        <f>AVERAGE(BS40:BU40)</f>
        <v>0.81985434173669469</v>
      </c>
      <c r="BX40" s="20">
        <f>MAX(BS40:BU40)-MIN(BS40:BU40)</f>
        <v>0.21956302521008408</v>
      </c>
      <c r="BY40" s="22">
        <f t="shared" si="75"/>
        <v>2.0869565217391303E-3</v>
      </c>
      <c r="BZ40" s="22">
        <f t="shared" si="75"/>
        <v>1.805774278215223E-3</v>
      </c>
      <c r="CA40" s="22">
        <f t="shared" si="75"/>
        <v>2.2860529602269121E-3</v>
      </c>
      <c r="CB40" s="22">
        <f t="shared" si="14"/>
        <v>2.2860529602269121E-3</v>
      </c>
      <c r="CC40" s="22">
        <f>AVERAGE(BY40:CA40)</f>
        <v>2.0595945867270884E-3</v>
      </c>
      <c r="CD40" s="22">
        <f>MAX(BY40:CA40)-MIN(BY40:CA40)</f>
        <v>4.8027868201168909E-4</v>
      </c>
      <c r="CE40" s="25">
        <f>N40/I40*AO40</f>
        <v>5.1840000000000002</v>
      </c>
      <c r="CF40" s="25">
        <f>N40/J40*AP40</f>
        <v>4.1280000000000001</v>
      </c>
      <c r="CG40" s="25">
        <f>N40/K40*AQ40</f>
        <v>5.4453781512605044</v>
      </c>
      <c r="CH40" s="25">
        <f>MAX(CE40:CG40)</f>
        <v>5.4453781512605044</v>
      </c>
      <c r="CI40" s="25">
        <f>AVERAGE(CE40:CG40)</f>
        <v>4.9191260504201688</v>
      </c>
      <c r="CJ40" s="20">
        <f>MAX(CE40:CG40)-MIN(CE40:CG40)</f>
        <v>1.3173781512605043</v>
      </c>
      <c r="CK40" s="26">
        <f t="shared" si="76"/>
        <v>1.0909015019498881E-2</v>
      </c>
      <c r="CL40" s="26">
        <f t="shared" si="76"/>
        <v>9.4392089713774222E-3</v>
      </c>
      <c r="CM40" s="26">
        <f t="shared" si="76"/>
        <v>1.194973916260752E-2</v>
      </c>
      <c r="CN40" s="26">
        <f t="shared" si="15"/>
        <v>1.194973916260752E-2</v>
      </c>
      <c r="CO40" s="26">
        <f>AVERAGE(CK40:CM40)</f>
        <v>1.0765987717827941E-2</v>
      </c>
      <c r="CP40" s="18">
        <f>M40-120+N40</f>
        <v>9</v>
      </c>
      <c r="CQ40" s="18">
        <f>M40+N40+AG40+AS40</f>
        <v>685.73940457500942</v>
      </c>
      <c r="CR40" s="18">
        <f>M40-120+N40+AG40+AS40</f>
        <v>565.73940457500942</v>
      </c>
      <c r="CS40" s="18">
        <f>M40-120+N40+AG40+AH40+AS40</f>
        <v>603.61792894826942</v>
      </c>
      <c r="CT40" s="18">
        <f>M40-120+N40+AS40</f>
        <v>109.66666666666667</v>
      </c>
      <c r="CU40" s="18">
        <f>M40-120+N40+AS40+AT40</f>
        <v>131.66666666666669</v>
      </c>
      <c r="CV40" s="18">
        <f>M40-120+N40+BD40*100</f>
        <v>34.287721742043232</v>
      </c>
      <c r="CW40" s="18">
        <f>M40-120+N40+AT40+BD40</f>
        <v>31.252877217420433</v>
      </c>
      <c r="CX40" s="18">
        <f>M40-120+N40+AT40+(100*BD40)</f>
        <v>56.287721742043232</v>
      </c>
      <c r="CY40" s="18">
        <f>M40-120+N40+AN40+AT40+BD40*1000</f>
        <v>294.87721742043232</v>
      </c>
      <c r="CZ40" s="25">
        <f>N40+(BL40*100)</f>
        <v>36.940165014213406</v>
      </c>
      <c r="DA40" s="18">
        <f>BQ40+AH40+N40</f>
        <v>47.588375537239493</v>
      </c>
      <c r="DB40" s="20">
        <f>BQ40-BR40</f>
        <v>3.3791206206358804</v>
      </c>
      <c r="DC40" s="18">
        <f>M40+N40+AA40+AM40+AN40+AT40+AS40</f>
        <v>833.66666666666652</v>
      </c>
      <c r="DD40" s="18">
        <f>M40-120+N40+AG40+AM40+AN40+AT40+AS40</f>
        <v>772.40607124167605</v>
      </c>
      <c r="DE40" s="18">
        <f>N40+O40+AH40+AN40+AO40+AU40+AT40</f>
        <v>602.87852437326001</v>
      </c>
      <c r="DF40" s="18">
        <f>M40-120+N40+AG40+AM40+AN40+AT40+BD40*1000</f>
        <v>924.61662199544173</v>
      </c>
      <c r="DG40" s="18">
        <f>O40+AA40+AB40</f>
        <v>559.33333333333326</v>
      </c>
      <c r="DH40" s="7">
        <f>L40+AR40</f>
        <v>233</v>
      </c>
      <c r="DI40" s="18">
        <f>O40+AA40+AB40+AR40</f>
        <v>667.33333333333326</v>
      </c>
      <c r="DN40" s="7">
        <v>29</v>
      </c>
      <c r="DO40" s="7">
        <v>186</v>
      </c>
      <c r="DP40" s="7">
        <v>184</v>
      </c>
      <c r="DQ40" s="7">
        <v>195</v>
      </c>
      <c r="DR40" s="7">
        <v>164</v>
      </c>
      <c r="DS40" s="7" t="s">
        <v>142</v>
      </c>
      <c r="DT40" s="7">
        <v>122</v>
      </c>
      <c r="DU40" s="7" t="s">
        <v>163</v>
      </c>
      <c r="DV40" s="7">
        <v>111</v>
      </c>
      <c r="DW40" s="7" t="s">
        <v>148</v>
      </c>
      <c r="DX40" s="7">
        <v>134</v>
      </c>
      <c r="DY40" s="7" t="s">
        <v>152</v>
      </c>
      <c r="DZ40" s="7" t="s">
        <v>150</v>
      </c>
      <c r="EA40" s="7" t="s">
        <v>143</v>
      </c>
      <c r="EB40" s="7" t="s">
        <v>143</v>
      </c>
      <c r="EC40" s="7" t="s">
        <v>143</v>
      </c>
      <c r="ED40" s="18">
        <f>AVERAGE(DT40,DV40,DX40)</f>
        <v>122.33333333333333</v>
      </c>
      <c r="EE40" s="7">
        <v>2</v>
      </c>
      <c r="EF40" s="7" t="s">
        <v>144</v>
      </c>
      <c r="EG40" s="7">
        <v>84</v>
      </c>
      <c r="EH40" s="7">
        <v>0</v>
      </c>
      <c r="EI40" s="7">
        <v>1.25</v>
      </c>
      <c r="EJ40" s="7">
        <v>84</v>
      </c>
      <c r="EK40" s="7">
        <f>EI40*EJ40</f>
        <v>105</v>
      </c>
      <c r="EL40" s="7">
        <f>AVERAGE(DT40,DV40,DX40,EG40)</f>
        <v>112.75</v>
      </c>
      <c r="EM40" s="7">
        <f>IF(EL40&gt;120,1,0)</f>
        <v>0</v>
      </c>
      <c r="EN40" s="7">
        <f>MAX(DT40,DV40,DX40,EG40)</f>
        <v>134</v>
      </c>
      <c r="EO40" s="7">
        <f>IF(EN40&gt;120,1,0)</f>
        <v>1</v>
      </c>
      <c r="EP40" s="7">
        <f>MAX(DT40,DV40,DX40,EG40)-MIN(DT40,DV40,DX40,EG40)</f>
        <v>50</v>
      </c>
      <c r="EQ40" s="7">
        <v>1</v>
      </c>
      <c r="ER40" s="7">
        <f>EI40*EJ40</f>
        <v>105</v>
      </c>
      <c r="ES40" s="7">
        <f>MIN(DT40,DV40,DX40,EG40)</f>
        <v>84</v>
      </c>
      <c r="ET40" s="7">
        <f>IF(ER40&gt;40,1,0)</f>
        <v>1</v>
      </c>
      <c r="EU40" s="40" t="s">
        <v>162</v>
      </c>
      <c r="EV40" s="40" t="s">
        <v>344</v>
      </c>
      <c r="EW40" s="7">
        <v>94</v>
      </c>
      <c r="EX40" s="7">
        <v>123</v>
      </c>
      <c r="EY40" s="7">
        <v>92</v>
      </c>
      <c r="EZ40" s="7">
        <v>112</v>
      </c>
      <c r="FA40" s="7">
        <v>52</v>
      </c>
      <c r="FB40" s="7">
        <v>94</v>
      </c>
      <c r="FC40" s="7">
        <v>71</v>
      </c>
      <c r="FD40" s="7">
        <v>58</v>
      </c>
      <c r="FE40" s="7">
        <v>104</v>
      </c>
      <c r="FF40" s="7">
        <v>100</v>
      </c>
      <c r="FG40" s="7">
        <v>96</v>
      </c>
      <c r="FH40" s="7">
        <v>101</v>
      </c>
      <c r="FI40" s="18">
        <f>AVERAGE(EX40:EY40,FB40:FC40)</f>
        <v>95</v>
      </c>
      <c r="FJ40" s="18">
        <f>AVERAGE(EW40:FH40)</f>
        <v>91.416666666666671</v>
      </c>
      <c r="FK40" s="18">
        <f>MAX(EX40:EY40,FB40:FC40)</f>
        <v>123</v>
      </c>
      <c r="FL40" s="18">
        <f>MAX(EW40:FH40)</f>
        <v>123</v>
      </c>
      <c r="FM40" s="7">
        <f>MAX(EX40:EY40,FB40:FC40)-MIN(EX40:EY40,FB40:FC40)</f>
        <v>52</v>
      </c>
      <c r="FN40" s="7">
        <f>MAX(EW40:FH40)-MIN(EW40:FH40)</f>
        <v>71</v>
      </c>
    </row>
    <row r="41" spans="1:170" s="8" customFormat="1" hidden="1">
      <c r="A41" s="76"/>
      <c r="G41" s="12" t="e">
        <f t="shared" si="66"/>
        <v>#DIV/0!</v>
      </c>
      <c r="H41" s="8">
        <f t="shared" si="67"/>
        <v>0</v>
      </c>
      <c r="M41" s="12"/>
      <c r="O41" s="12"/>
      <c r="P41" s="30"/>
      <c r="T41" s="7">
        <f t="shared" si="11"/>
        <v>0</v>
      </c>
      <c r="U41" s="12"/>
      <c r="AA41" s="12"/>
      <c r="AC41" s="12"/>
      <c r="AD41" s="12"/>
      <c r="AE41" s="12"/>
      <c r="AF41" s="12"/>
      <c r="AG41" s="12"/>
      <c r="AH41" s="12"/>
      <c r="AM41" s="12"/>
      <c r="AP41" s="1"/>
      <c r="AS41" s="12"/>
      <c r="AX41" s="12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20">
        <f t="shared" si="12"/>
        <v>0</v>
      </c>
      <c r="BQ41" s="30"/>
      <c r="BR41" s="30"/>
      <c r="BS41" s="30"/>
      <c r="BT41" s="30"/>
      <c r="BU41" s="30"/>
      <c r="BV41" s="20">
        <f t="shared" si="13"/>
        <v>0</v>
      </c>
      <c r="BW41" s="30"/>
      <c r="BX41" s="30"/>
      <c r="BY41" s="31"/>
      <c r="BZ41" s="31"/>
      <c r="CA41" s="31"/>
      <c r="CB41" s="22">
        <f t="shared" si="14"/>
        <v>0</v>
      </c>
      <c r="CC41" s="31"/>
      <c r="CD41" s="31"/>
      <c r="CE41" s="33"/>
      <c r="CF41" s="33"/>
      <c r="CG41" s="33"/>
      <c r="CH41" s="33"/>
      <c r="CI41" s="33"/>
      <c r="CJ41" s="30"/>
      <c r="CK41" s="34"/>
      <c r="CL41" s="34"/>
      <c r="CM41" s="34"/>
      <c r="CN41" s="26">
        <f t="shared" si="15"/>
        <v>0</v>
      </c>
      <c r="CO41" s="34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33"/>
      <c r="DA41" s="12"/>
      <c r="DB41" s="30"/>
      <c r="DC41" s="12"/>
      <c r="DD41" s="12"/>
      <c r="DE41" s="12"/>
      <c r="DF41" s="12"/>
      <c r="DG41" s="12"/>
      <c r="DI41" s="12"/>
      <c r="ED41" s="12"/>
      <c r="EU41" s="28"/>
      <c r="EV41" s="28"/>
      <c r="FI41" s="12"/>
      <c r="FJ41" s="12"/>
      <c r="FK41" s="12"/>
      <c r="FL41" s="12"/>
    </row>
    <row r="42" spans="1:170" s="7" customFormat="1">
      <c r="A42" s="75">
        <v>23</v>
      </c>
      <c r="B42" s="7">
        <v>741</v>
      </c>
      <c r="C42" s="7">
        <v>81</v>
      </c>
      <c r="D42" s="7">
        <v>0</v>
      </c>
      <c r="E42" s="7">
        <v>0.2</v>
      </c>
      <c r="F42" s="7">
        <v>0.2</v>
      </c>
      <c r="G42" s="18">
        <f t="shared" si="66"/>
        <v>0.13333333333333333</v>
      </c>
      <c r="H42" s="7">
        <f t="shared" si="67"/>
        <v>0.2</v>
      </c>
      <c r="I42" s="7">
        <v>119</v>
      </c>
      <c r="J42" s="7">
        <v>119</v>
      </c>
      <c r="K42" s="7">
        <v>114</v>
      </c>
      <c r="L42" s="7">
        <f>MAX(I42:K42)</f>
        <v>119</v>
      </c>
      <c r="M42" s="18">
        <f>(I42+J42+K42)/3</f>
        <v>117.33333333333333</v>
      </c>
      <c r="N42" s="7">
        <f>MAX(I42:K42)-MIN(I42:K42)</f>
        <v>5</v>
      </c>
      <c r="O42" s="18">
        <f>SUM(M42:N42)</f>
        <v>122.33333333333333</v>
      </c>
      <c r="P42" s="20">
        <f>N42/M42</f>
        <v>4.2613636363636367E-2</v>
      </c>
      <c r="Q42" s="7">
        <f t="shared" ref="Q42:S44" si="77">I42+AI42</f>
        <v>317</v>
      </c>
      <c r="R42" s="7">
        <f t="shared" si="77"/>
        <v>266</v>
      </c>
      <c r="S42" s="7">
        <f t="shared" si="77"/>
        <v>250</v>
      </c>
      <c r="T42" s="7">
        <f t="shared" si="11"/>
        <v>317</v>
      </c>
      <c r="U42" s="18">
        <f>(Q42+R42+S42)/3</f>
        <v>277.66666666666669</v>
      </c>
      <c r="V42" s="7">
        <f>MAX(Q42:S42)-MIN(Q42:S42)</f>
        <v>67</v>
      </c>
      <c r="W42" s="7">
        <f t="shared" ref="W42:Y44" si="78">Q42+AO42</f>
        <v>453</v>
      </c>
      <c r="X42" s="7">
        <f t="shared" si="78"/>
        <v>363</v>
      </c>
      <c r="Y42" s="7">
        <f t="shared" si="78"/>
        <v>364</v>
      </c>
      <c r="Z42" s="7">
        <f>MAX(W42:Y42)</f>
        <v>453</v>
      </c>
      <c r="AA42" s="18">
        <f>(Y42+X42+W42)/3</f>
        <v>393.33333333333331</v>
      </c>
      <c r="AB42" s="7">
        <f>MAX(W42:Y42)-MIN(W42:Y42)</f>
        <v>90</v>
      </c>
      <c r="AC42" s="18">
        <f>W42/SQRT(B42/1000)</f>
        <v>526.2463516947787</v>
      </c>
      <c r="AD42" s="18">
        <f>X42/SQRT(B42/1000)</f>
        <v>421.69409639118032</v>
      </c>
      <c r="AE42" s="18">
        <f>Y42/SQRT(B42/1000)</f>
        <v>422.85578811677584</v>
      </c>
      <c r="AF42" s="18">
        <f>MAX(AC42:AE42)</f>
        <v>526.2463516947787</v>
      </c>
      <c r="AG42" s="18">
        <f>AVERAGE(AC42:AE42)</f>
        <v>456.93207873424495</v>
      </c>
      <c r="AH42" s="18">
        <f>MAX(AC42:AE42)-MIN(AC42:AE42)</f>
        <v>104.55225530359837</v>
      </c>
      <c r="AI42" s="7">
        <v>198</v>
      </c>
      <c r="AJ42" s="7">
        <v>147</v>
      </c>
      <c r="AK42" s="7">
        <v>136</v>
      </c>
      <c r="AL42" s="7">
        <f>MAX(AI42:AK42)</f>
        <v>198</v>
      </c>
      <c r="AM42" s="18">
        <f>(AI42+AJ42+AK42)/3</f>
        <v>160.33333333333334</v>
      </c>
      <c r="AN42" s="7">
        <f>MAX(AI42:AK42)-MIN(AI42:AK42)</f>
        <v>62</v>
      </c>
      <c r="AO42" s="7">
        <v>136</v>
      </c>
      <c r="AP42" s="29">
        <v>97</v>
      </c>
      <c r="AQ42" s="7">
        <v>114</v>
      </c>
      <c r="AR42" s="7">
        <f>MAX(AO42:AQ42)</f>
        <v>136</v>
      </c>
      <c r="AS42" s="18">
        <f>(AO42+AP42+AQ42)/3</f>
        <v>115.66666666666667</v>
      </c>
      <c r="AT42" s="7">
        <f>MAX(AO42:AQ42)-MIN(AO42:AQ42)</f>
        <v>39</v>
      </c>
      <c r="AU42" s="7">
        <f>AI42+AO42</f>
        <v>334</v>
      </c>
      <c r="AV42" s="7">
        <f t="shared" ref="AV42:AW44" si="79">AP42+AJ42</f>
        <v>244</v>
      </c>
      <c r="AW42" s="7">
        <f t="shared" si="79"/>
        <v>250</v>
      </c>
      <c r="AX42" s="18">
        <f>(AU42+AV42+AW42)/3</f>
        <v>276</v>
      </c>
      <c r="AY42" s="7">
        <f>MAX(AU42:AW42)-MIN(AU42:AW42)</f>
        <v>90</v>
      </c>
      <c r="AZ42" s="20">
        <f t="shared" ref="AZ42:BB44" si="80">AO42/W42</f>
        <v>0.30022075055187636</v>
      </c>
      <c r="BA42" s="20">
        <f t="shared" si="80"/>
        <v>0.26721763085399447</v>
      </c>
      <c r="BB42" s="20">
        <f t="shared" si="80"/>
        <v>0.31318681318681318</v>
      </c>
      <c r="BC42" s="20">
        <f>MAX(AZ42:BB42)</f>
        <v>0.31318681318681318</v>
      </c>
      <c r="BD42" s="20">
        <f>AVERAGE(AZ42:BB42)</f>
        <v>0.29354173153089463</v>
      </c>
      <c r="BE42" s="20">
        <f>MAX(AZ42:BB42)-MIN(AZ42:BB42)</f>
        <v>4.5969182332818714E-2</v>
      </c>
      <c r="BF42" s="20">
        <f t="shared" ref="BF42:BH44" si="81">W42/I42</f>
        <v>3.8067226890756301</v>
      </c>
      <c r="BG42" s="20">
        <f t="shared" si="81"/>
        <v>3.0504201680672267</v>
      </c>
      <c r="BH42" s="20">
        <f t="shared" si="81"/>
        <v>3.192982456140351</v>
      </c>
      <c r="BI42" s="20">
        <f>MAX(BF42:BH42)</f>
        <v>3.8067226890756301</v>
      </c>
      <c r="BJ42" s="20">
        <f>AVERAGE(BF42:BH42)</f>
        <v>3.3500417710944022</v>
      </c>
      <c r="BK42" s="20">
        <f>MAX(BF42:BH42)-MIN(BF42:BH42)</f>
        <v>0.75630252100840334</v>
      </c>
      <c r="BL42" s="20">
        <f>1/BJ42</f>
        <v>0.29850374064837909</v>
      </c>
      <c r="BM42" s="20">
        <f t="shared" ref="BM42:BO44" si="82">AC42/I42</f>
        <v>4.4222382495359556</v>
      </c>
      <c r="BN42" s="20">
        <f t="shared" si="82"/>
        <v>3.5436478688334483</v>
      </c>
      <c r="BO42" s="20">
        <f t="shared" si="82"/>
        <v>3.7092612992699636</v>
      </c>
      <c r="BP42" s="20">
        <f t="shared" si="12"/>
        <v>4.4222382495359556</v>
      </c>
      <c r="BQ42" s="20">
        <f>AVERAGE(BM42:BO42)</f>
        <v>3.8917158058797892</v>
      </c>
      <c r="BR42" s="20">
        <f>MAX(BM42:BO42)-MIN(BM42:BO42)</f>
        <v>0.87859038070250728</v>
      </c>
      <c r="BS42" s="20">
        <f t="shared" ref="BS42:BU44" si="83">AO42/I42</f>
        <v>1.1428571428571428</v>
      </c>
      <c r="BT42" s="20">
        <f t="shared" si="83"/>
        <v>0.81512605042016806</v>
      </c>
      <c r="BU42" s="20">
        <f t="shared" si="83"/>
        <v>1</v>
      </c>
      <c r="BV42" s="20">
        <f t="shared" si="13"/>
        <v>1.1428571428571428</v>
      </c>
      <c r="BW42" s="20">
        <f>AVERAGE(BS42:BU42)</f>
        <v>0.98599439775910369</v>
      </c>
      <c r="BX42" s="20">
        <f>MAX(BS42:BU42)-MIN(BS42:BU42)</f>
        <v>0.32773109243697474</v>
      </c>
      <c r="BY42" s="22">
        <f t="shared" ref="BY42:CA44" si="84">BS42/W42</f>
        <v>2.5228634500157679E-3</v>
      </c>
      <c r="BZ42" s="22">
        <f t="shared" si="84"/>
        <v>2.2455263096974325E-3</v>
      </c>
      <c r="CA42" s="22">
        <f t="shared" si="84"/>
        <v>2.7472527472527475E-3</v>
      </c>
      <c r="CB42" s="22">
        <f t="shared" si="14"/>
        <v>2.7472527472527475E-3</v>
      </c>
      <c r="CC42" s="22">
        <f>AVERAGE(BY42:CA42)</f>
        <v>2.5052141689886494E-3</v>
      </c>
      <c r="CD42" s="22">
        <f>MAX(BY42:CA42)-MIN(BY42:CA42)</f>
        <v>5.0172643755531498E-4</v>
      </c>
      <c r="CE42" s="25">
        <f>N42/I42*AO42</f>
        <v>5.7142857142857144</v>
      </c>
      <c r="CF42" s="25">
        <f>N42/J42*AP42</f>
        <v>4.075630252100841</v>
      </c>
      <c r="CG42" s="25">
        <f>N42/K42*AQ42</f>
        <v>5</v>
      </c>
      <c r="CH42" s="25">
        <f>MAX(CE42:CG42)</f>
        <v>5.7142857142857144</v>
      </c>
      <c r="CI42" s="25">
        <f>AVERAGE(CE42:CG42)</f>
        <v>4.9299719887955185</v>
      </c>
      <c r="CJ42" s="20">
        <f>MAX(CE42:CG42)-MIN(CE42:CG42)</f>
        <v>1.6386554621848735</v>
      </c>
      <c r="CK42" s="26">
        <f t="shared" ref="CK42:CM44" si="85">CE42/AC42</f>
        <v>1.0858575448329156E-2</v>
      </c>
      <c r="CL42" s="26">
        <f t="shared" si="85"/>
        <v>9.6648975809235024E-3</v>
      </c>
      <c r="CM42" s="26">
        <f t="shared" si="85"/>
        <v>1.1824362206954585E-2</v>
      </c>
      <c r="CN42" s="26">
        <f t="shared" si="15"/>
        <v>1.1824362206954585E-2</v>
      </c>
      <c r="CO42" s="26">
        <f>AVERAGE(CK42:CM42)</f>
        <v>1.0782611745402413E-2</v>
      </c>
      <c r="CP42" s="18">
        <f>M42-120+N42</f>
        <v>2.3333333333333286</v>
      </c>
      <c r="CQ42" s="18">
        <f>M42+N42+AG42+AS42</f>
        <v>694.9320787342449</v>
      </c>
      <c r="CR42" s="18">
        <f>M42-120+N42+AG42+AS42</f>
        <v>574.9320787342449</v>
      </c>
      <c r="CS42" s="18">
        <f>M42-120+N42+AG42+AH42+AS42</f>
        <v>679.48433403784327</v>
      </c>
      <c r="CT42" s="18">
        <f>M42-120+N42+AS42</f>
        <v>118</v>
      </c>
      <c r="CU42" s="18">
        <f>M42-120+N42+AS42+AT42</f>
        <v>157</v>
      </c>
      <c r="CV42" s="18">
        <f>M42-120+N42+BD42*100</f>
        <v>31.687506486422791</v>
      </c>
      <c r="CW42" s="18">
        <f>M42-120+N42+AT42+BD42</f>
        <v>41.626875064864223</v>
      </c>
      <c r="CX42" s="18">
        <f>M42-120+N42+AT42+(100*BD42)</f>
        <v>70.687506486422791</v>
      </c>
      <c r="CY42" s="18">
        <f>M42-120+N42+AN42+AT42+BD42*1000</f>
        <v>396.87506486422797</v>
      </c>
      <c r="CZ42" s="25">
        <f>N42+(BL42*100)</f>
        <v>34.850374064837908</v>
      </c>
      <c r="DA42" s="18">
        <f>BQ42+AH42+N42</f>
        <v>113.44397110947816</v>
      </c>
      <c r="DB42" s="20">
        <f>BQ42-BR42</f>
        <v>3.0131254251772819</v>
      </c>
      <c r="DC42" s="18">
        <f>M42+N42+AA42+AM42+AN42+AT42+AS42</f>
        <v>892.66666666666663</v>
      </c>
      <c r="DD42" s="18">
        <f>M42-120+N42+AG42+AM42+AN42+AT42+AS42</f>
        <v>836.26541206757827</v>
      </c>
      <c r="DE42" s="18">
        <f>N42+O42+AH42+AN42+AO42+AU42+AT42</f>
        <v>802.88558863693174</v>
      </c>
      <c r="DF42" s="18">
        <f>M42-120+N42+AG42+AM42+AN42+AT42+BD42*1000</f>
        <v>1014.1404769318062</v>
      </c>
      <c r="DG42" s="18">
        <f>O42+AA42+AB42</f>
        <v>605.66666666666663</v>
      </c>
      <c r="DH42" s="7">
        <f>L42+AR42</f>
        <v>255</v>
      </c>
      <c r="DI42" s="18">
        <f>O42+AA42+AB42+AR42</f>
        <v>741.66666666666663</v>
      </c>
      <c r="DN42" s="7">
        <v>23</v>
      </c>
      <c r="DO42" s="7">
        <v>197</v>
      </c>
      <c r="DP42" s="7">
        <v>213</v>
      </c>
      <c r="DQ42" s="7">
        <v>201</v>
      </c>
      <c r="DR42" s="7">
        <v>176</v>
      </c>
      <c r="DS42" s="7" t="s">
        <v>142</v>
      </c>
      <c r="DT42" s="7">
        <v>128</v>
      </c>
      <c r="DU42" s="7" t="s">
        <v>141</v>
      </c>
      <c r="DV42" s="7">
        <v>129</v>
      </c>
      <c r="DW42" s="7" t="s">
        <v>148</v>
      </c>
      <c r="DX42" s="7">
        <v>113</v>
      </c>
      <c r="DY42" s="7" t="s">
        <v>152</v>
      </c>
      <c r="DZ42" s="7" t="s">
        <v>152</v>
      </c>
      <c r="EA42" s="7" t="s">
        <v>143</v>
      </c>
      <c r="EB42" s="7" t="s">
        <v>143</v>
      </c>
      <c r="EC42" s="7" t="s">
        <v>143</v>
      </c>
      <c r="ED42" s="18">
        <f>AVERAGE(DT42,DV42,DX42)</f>
        <v>123.33333333333333</v>
      </c>
      <c r="EE42" s="7">
        <v>1</v>
      </c>
      <c r="EF42" s="7" t="s">
        <v>144</v>
      </c>
      <c r="EG42" s="7">
        <v>134</v>
      </c>
      <c r="EH42" s="7">
        <v>0</v>
      </c>
      <c r="EI42" s="7">
        <v>0.75</v>
      </c>
      <c r="EJ42" s="7">
        <v>134</v>
      </c>
      <c r="EK42" s="7">
        <f>EI42*EJ42</f>
        <v>100.5</v>
      </c>
      <c r="EL42" s="7">
        <f>AVERAGE(DT42,DV42,DX42,EG42)</f>
        <v>126</v>
      </c>
      <c r="EM42" s="7">
        <f>IF(EL42&gt;120,1,0)</f>
        <v>1</v>
      </c>
      <c r="EN42" s="7">
        <f>MAX(DT42,DV42,DX42,EG42)</f>
        <v>134</v>
      </c>
      <c r="EO42" s="7">
        <f>IF(EN42&gt;120,1,0)</f>
        <v>1</v>
      </c>
      <c r="EP42" s="7">
        <f>MAX(DT42,DV42,DX42,EG42)-MIN(DT42,DV42,DX42,EG42)</f>
        <v>21</v>
      </c>
      <c r="EQ42" s="7">
        <v>0</v>
      </c>
      <c r="ER42" s="7">
        <f>EI42*EJ42</f>
        <v>100.5</v>
      </c>
      <c r="ES42" s="7">
        <f>MIN(DT42,DV42,DX42,EG42)</f>
        <v>113</v>
      </c>
      <c r="ET42" s="7">
        <f>IF(ER42&gt;40,1,0)</f>
        <v>1</v>
      </c>
      <c r="EU42" s="40">
        <v>37561</v>
      </c>
      <c r="EV42" s="40" t="s">
        <v>345</v>
      </c>
      <c r="EW42" s="7">
        <v>140</v>
      </c>
      <c r="EX42" s="7">
        <v>108</v>
      </c>
      <c r="EY42" s="7">
        <v>120</v>
      </c>
      <c r="EZ42" s="7">
        <v>100</v>
      </c>
      <c r="FA42" s="7" t="s">
        <v>147</v>
      </c>
      <c r="FB42" s="7">
        <v>112</v>
      </c>
      <c r="FC42" s="7">
        <v>112</v>
      </c>
      <c r="FD42" s="7">
        <v>124</v>
      </c>
      <c r="FE42" s="7">
        <v>140</v>
      </c>
      <c r="FF42" s="7" t="s">
        <v>147</v>
      </c>
      <c r="FG42" s="7">
        <v>124</v>
      </c>
      <c r="FH42" s="7">
        <v>100</v>
      </c>
      <c r="FI42" s="18">
        <f>AVERAGE(EX42:EY42,FB42:FC42)</f>
        <v>113</v>
      </c>
      <c r="FJ42" s="18">
        <f>AVERAGE(EW42:FH42)</f>
        <v>118</v>
      </c>
      <c r="FK42" s="18">
        <f>MAX(EX42:EY42,FB42:FC42)</f>
        <v>120</v>
      </c>
      <c r="FL42" s="18">
        <f>MAX(EW42:FH42)</f>
        <v>140</v>
      </c>
      <c r="FM42" s="7">
        <f>MAX(EX42:EY42,FB42:FC42)-MIN(EX42:EY42,FB42:FC42)</f>
        <v>12</v>
      </c>
      <c r="FN42" s="7">
        <f>MAX(EW42:FH42)-MIN(EW42:FH42)</f>
        <v>40</v>
      </c>
    </row>
    <row r="43" spans="1:170" s="7" customFormat="1">
      <c r="A43" s="75">
        <v>19</v>
      </c>
      <c r="B43" s="7">
        <v>968</v>
      </c>
      <c r="C43" s="7">
        <v>62</v>
      </c>
      <c r="D43" s="7">
        <v>0.1</v>
      </c>
      <c r="E43" s="7">
        <v>0.3</v>
      </c>
      <c r="F43" s="7">
        <v>0.1</v>
      </c>
      <c r="G43" s="18">
        <f t="shared" si="66"/>
        <v>0.16666666666666666</v>
      </c>
      <c r="H43" s="7">
        <f t="shared" si="67"/>
        <v>0.19999999999999998</v>
      </c>
      <c r="I43" s="7">
        <v>164</v>
      </c>
      <c r="J43" s="7">
        <v>186</v>
      </c>
      <c r="K43" s="7">
        <v>153</v>
      </c>
      <c r="L43" s="7">
        <f>MAX(I43:K43)</f>
        <v>186</v>
      </c>
      <c r="M43" s="18">
        <f>(I43+J43+K43)/3</f>
        <v>167.66666666666666</v>
      </c>
      <c r="N43" s="7">
        <f>MAX(I43:K43)-MIN(I43:K43)</f>
        <v>33</v>
      </c>
      <c r="O43" s="18">
        <f>SUM(M43:N43)</f>
        <v>200.66666666666666</v>
      </c>
      <c r="P43" s="20">
        <f>N43/M43</f>
        <v>0.19681908548707755</v>
      </c>
      <c r="Q43" s="7">
        <f t="shared" si="77"/>
        <v>334</v>
      </c>
      <c r="R43" s="7">
        <f t="shared" si="77"/>
        <v>294</v>
      </c>
      <c r="S43" s="7">
        <f t="shared" si="77"/>
        <v>306</v>
      </c>
      <c r="T43" s="7">
        <f t="shared" si="11"/>
        <v>334</v>
      </c>
      <c r="U43" s="18">
        <f>(Q43+R43+S43)/3</f>
        <v>311.33333333333331</v>
      </c>
      <c r="V43" s="7">
        <f>MAX(Q43:S43)-MIN(Q43:S43)</f>
        <v>40</v>
      </c>
      <c r="W43" s="7">
        <f t="shared" si="78"/>
        <v>414</v>
      </c>
      <c r="X43" s="7">
        <f t="shared" si="78"/>
        <v>402</v>
      </c>
      <c r="Y43" s="7">
        <f t="shared" si="78"/>
        <v>414</v>
      </c>
      <c r="Z43" s="7">
        <f>MAX(W43:Y43)</f>
        <v>414</v>
      </c>
      <c r="AA43" s="18">
        <f>(Y43+X43+W43)/3</f>
        <v>410</v>
      </c>
      <c r="AB43" s="7">
        <f>MAX(W43:Y43)-MIN(W43:Y43)</f>
        <v>12</v>
      </c>
      <c r="AC43" s="18">
        <f>W43/SQRT(B43/1000)</f>
        <v>420.78733758405133</v>
      </c>
      <c r="AD43" s="18">
        <f>X43/SQRT(B43/1000)</f>
        <v>408.59060316132525</v>
      </c>
      <c r="AE43" s="18">
        <f>Y43/SQRT(B43/1000)</f>
        <v>420.78733758405133</v>
      </c>
      <c r="AF43" s="18">
        <f>MAX(AC43:AE43)</f>
        <v>420.78733758405133</v>
      </c>
      <c r="AG43" s="18">
        <f>AVERAGE(AC43:AE43)</f>
        <v>416.72175944314267</v>
      </c>
      <c r="AH43" s="18">
        <f>MAX(AC43:AE43)-MIN(AC43:AE43)</f>
        <v>12.196734422726081</v>
      </c>
      <c r="AI43" s="7">
        <v>170</v>
      </c>
      <c r="AJ43" s="7">
        <v>108</v>
      </c>
      <c r="AK43" s="7">
        <v>153</v>
      </c>
      <c r="AL43" s="7">
        <f>MAX(AI43:AK43)</f>
        <v>170</v>
      </c>
      <c r="AM43" s="18">
        <f>(AI43+AJ43+AK43)/3</f>
        <v>143.66666666666666</v>
      </c>
      <c r="AN43" s="7">
        <f>MAX(AI43:AK43)-MIN(AI43:AK43)</f>
        <v>62</v>
      </c>
      <c r="AO43" s="7">
        <v>80</v>
      </c>
      <c r="AP43" s="29">
        <v>108</v>
      </c>
      <c r="AQ43" s="7">
        <v>108</v>
      </c>
      <c r="AR43" s="7">
        <f>MAX(AO43:AQ43)</f>
        <v>108</v>
      </c>
      <c r="AS43" s="18">
        <f>(AO43+AP43+AQ43)/3</f>
        <v>98.666666666666671</v>
      </c>
      <c r="AT43" s="7">
        <f>MAX(AO43:AQ43)-MIN(AO43:AQ43)</f>
        <v>28</v>
      </c>
      <c r="AU43" s="7">
        <f>AI43+AO43</f>
        <v>250</v>
      </c>
      <c r="AV43" s="7">
        <f t="shared" si="79"/>
        <v>216</v>
      </c>
      <c r="AW43" s="7">
        <f t="shared" si="79"/>
        <v>261</v>
      </c>
      <c r="AX43" s="18">
        <f>(AU43+AV43+AW43)/3</f>
        <v>242.33333333333334</v>
      </c>
      <c r="AY43" s="7">
        <f>MAX(AU43:AW43)-MIN(AU43:AW43)</f>
        <v>45</v>
      </c>
      <c r="AZ43" s="20">
        <f t="shared" si="80"/>
        <v>0.19323671497584541</v>
      </c>
      <c r="BA43" s="20">
        <f t="shared" si="80"/>
        <v>0.26865671641791045</v>
      </c>
      <c r="BB43" s="20">
        <f t="shared" si="80"/>
        <v>0.2608695652173913</v>
      </c>
      <c r="BC43" s="20">
        <f>MAX(AZ43:BB43)</f>
        <v>0.26865671641791045</v>
      </c>
      <c r="BD43" s="20">
        <f>AVERAGE(AZ43:BB43)</f>
        <v>0.24092099887038235</v>
      </c>
      <c r="BE43" s="20">
        <f>MAX(AZ43:BB43)-MIN(AZ43:BB43)</f>
        <v>7.5420001442065038E-2</v>
      </c>
      <c r="BF43" s="20">
        <f t="shared" si="81"/>
        <v>2.524390243902439</v>
      </c>
      <c r="BG43" s="20">
        <f t="shared" si="81"/>
        <v>2.161290322580645</v>
      </c>
      <c r="BH43" s="20">
        <f t="shared" si="81"/>
        <v>2.7058823529411766</v>
      </c>
      <c r="BI43" s="20">
        <f>MAX(BF43:BH43)</f>
        <v>2.7058823529411766</v>
      </c>
      <c r="BJ43" s="20">
        <f>AVERAGE(BF43:BH43)</f>
        <v>2.4638543064747536</v>
      </c>
      <c r="BK43" s="20">
        <f>MAX(BF43:BH43)-MIN(BF43:BH43)</f>
        <v>0.54459203036053161</v>
      </c>
      <c r="BL43" s="20">
        <f>1/BJ43</f>
        <v>0.40586815436777401</v>
      </c>
      <c r="BM43" s="20">
        <f t="shared" si="82"/>
        <v>2.56577644868324</v>
      </c>
      <c r="BN43" s="20">
        <f t="shared" si="82"/>
        <v>2.196723672910351</v>
      </c>
      <c r="BO43" s="20">
        <f t="shared" si="82"/>
        <v>2.7502440364970675</v>
      </c>
      <c r="BP43" s="20">
        <f t="shared" si="12"/>
        <v>2.7502440364970675</v>
      </c>
      <c r="BQ43" s="20">
        <f>AVERAGE(BM43:BO43)</f>
        <v>2.504248052696886</v>
      </c>
      <c r="BR43" s="20">
        <f>MAX(BM43:BO43)-MIN(BM43:BO43)</f>
        <v>0.55352036358671652</v>
      </c>
      <c r="BS43" s="20">
        <f t="shared" si="83"/>
        <v>0.48780487804878048</v>
      </c>
      <c r="BT43" s="20">
        <f t="shared" si="83"/>
        <v>0.58064516129032262</v>
      </c>
      <c r="BU43" s="20">
        <f t="shared" si="83"/>
        <v>0.70588235294117652</v>
      </c>
      <c r="BV43" s="20">
        <f t="shared" si="13"/>
        <v>0.70588235294117652</v>
      </c>
      <c r="BW43" s="20">
        <f>AVERAGE(BS43:BU43)</f>
        <v>0.59144413076009317</v>
      </c>
      <c r="BX43" s="20">
        <f>MAX(BS43:BU43)-MIN(BS43:BU43)</f>
        <v>0.21807747489239604</v>
      </c>
      <c r="BY43" s="22">
        <f t="shared" si="84"/>
        <v>1.1782726522917403E-3</v>
      </c>
      <c r="BZ43" s="22">
        <f t="shared" si="84"/>
        <v>1.4443909484833895E-3</v>
      </c>
      <c r="CA43" s="22">
        <f t="shared" si="84"/>
        <v>1.7050298380221656E-3</v>
      </c>
      <c r="CB43" s="22">
        <f t="shared" si="14"/>
        <v>1.7050298380221656E-3</v>
      </c>
      <c r="CC43" s="22">
        <f>AVERAGE(BY43:CA43)</f>
        <v>1.4425644795990986E-3</v>
      </c>
      <c r="CD43" s="22">
        <f>MAX(BY43:CA43)-MIN(BY43:CA43)</f>
        <v>5.2675718573042527E-4</v>
      </c>
      <c r="CE43" s="25">
        <f>N43/I43*AO43</f>
        <v>16.097560975609756</v>
      </c>
      <c r="CF43" s="25">
        <f>N43/J43*AP43</f>
        <v>19.161290322580648</v>
      </c>
      <c r="CG43" s="25">
        <f>N43/K43*AQ43</f>
        <v>23.294117647058826</v>
      </c>
      <c r="CH43" s="25">
        <f>MAX(CE43:CG43)</f>
        <v>23.294117647058826</v>
      </c>
      <c r="CI43" s="25">
        <f>AVERAGE(CE43:CG43)</f>
        <v>19.517656315083077</v>
      </c>
      <c r="CJ43" s="20">
        <f>MAX(CE43:CG43)-MIN(CE43:CG43)</f>
        <v>7.1965566714490699</v>
      </c>
      <c r="CK43" s="26">
        <f t="shared" si="85"/>
        <v>3.8255811279953984E-2</v>
      </c>
      <c r="CL43" s="26">
        <f t="shared" si="85"/>
        <v>4.6896062156904596E-2</v>
      </c>
      <c r="CM43" s="26">
        <f t="shared" si="85"/>
        <v>5.5358409263933421E-2</v>
      </c>
      <c r="CN43" s="26">
        <f t="shared" si="15"/>
        <v>5.5358409263933421E-2</v>
      </c>
      <c r="CO43" s="26">
        <f>AVERAGE(CK43:CM43)</f>
        <v>4.6836760900264E-2</v>
      </c>
      <c r="CP43" s="18">
        <f>M43-120+N43</f>
        <v>80.666666666666657</v>
      </c>
      <c r="CQ43" s="18">
        <f>M43+N43+AG43+AS43</f>
        <v>716.05509277647593</v>
      </c>
      <c r="CR43" s="18">
        <f>M43-120+N43+AG43+AS43</f>
        <v>596.05509277647593</v>
      </c>
      <c r="CS43" s="18">
        <f>M43-120+N43+AG43+AH43+AS43</f>
        <v>608.25182719920201</v>
      </c>
      <c r="CT43" s="18">
        <f>M43-120+N43+AS43</f>
        <v>179.33333333333331</v>
      </c>
      <c r="CU43" s="18">
        <f>M43-120+N43+AS43+AT43</f>
        <v>207.33333333333331</v>
      </c>
      <c r="CV43" s="18">
        <f>M43-120+N43+BD43*100</f>
        <v>104.75876655370489</v>
      </c>
      <c r="CW43" s="18">
        <f>M43-120+N43+AT43+BD43</f>
        <v>108.90758766553704</v>
      </c>
      <c r="CX43" s="18">
        <f>M43-120+N43+AT43+(100*BD43)</f>
        <v>132.7587665537049</v>
      </c>
      <c r="CY43" s="18">
        <f>M43-120+N43+AN43+AT43+BD43*1000</f>
        <v>411.58766553704902</v>
      </c>
      <c r="CZ43" s="25">
        <f>N43+(BL43*100)</f>
        <v>73.5868154367774</v>
      </c>
      <c r="DA43" s="18">
        <f>BQ43+AH43+N43</f>
        <v>47.700982475422968</v>
      </c>
      <c r="DB43" s="20">
        <f>BQ43-BR43</f>
        <v>1.9507276891101695</v>
      </c>
      <c r="DC43" s="18">
        <f>M43+N43+AA43+AM43+AN43+AT43+AS43</f>
        <v>942.99999999999989</v>
      </c>
      <c r="DD43" s="18">
        <f>M43-120+N43+AG43+AM43+AN43+AT43+AS43</f>
        <v>829.72175944314256</v>
      </c>
      <c r="DE43" s="18">
        <f>N43+O43+AH43+AN43+AO43+AU43+AT43</f>
        <v>665.86340108939271</v>
      </c>
      <c r="DF43" s="18">
        <f>M43-120+N43+AG43+AM43+AN43+AT43+BD43*1000</f>
        <v>971.97609164685832</v>
      </c>
      <c r="DG43" s="18">
        <f>O43+AA43+AB43</f>
        <v>622.66666666666663</v>
      </c>
      <c r="DH43" s="7">
        <f>L43+AR43</f>
        <v>294</v>
      </c>
      <c r="DI43" s="18">
        <f>O43+AA43+AB43+AR43</f>
        <v>730.66666666666663</v>
      </c>
      <c r="DN43" s="7">
        <v>19</v>
      </c>
      <c r="DO43" s="7">
        <v>163</v>
      </c>
      <c r="DP43" s="7">
        <v>171</v>
      </c>
      <c r="DQ43" s="7">
        <v>165</v>
      </c>
      <c r="DR43" s="7">
        <v>154</v>
      </c>
      <c r="DS43" s="7" t="s">
        <v>148</v>
      </c>
      <c r="DT43" s="7">
        <v>102</v>
      </c>
      <c r="DU43" s="7" t="s">
        <v>142</v>
      </c>
      <c r="DV43" s="7">
        <v>70</v>
      </c>
      <c r="DW43" s="7" t="s">
        <v>142</v>
      </c>
      <c r="DX43" s="7">
        <v>107</v>
      </c>
      <c r="DY43" s="7" t="s">
        <v>150</v>
      </c>
      <c r="DZ43" s="7" t="s">
        <v>150</v>
      </c>
      <c r="EA43" s="7" t="s">
        <v>143</v>
      </c>
      <c r="EB43" s="7" t="s">
        <v>143</v>
      </c>
      <c r="EC43" s="7" t="s">
        <v>143</v>
      </c>
      <c r="ED43" s="18">
        <f>AVERAGE(DT43,DV43,DX43)</f>
        <v>93</v>
      </c>
      <c r="EE43" s="7">
        <v>0</v>
      </c>
      <c r="EF43" s="7" t="s">
        <v>142</v>
      </c>
      <c r="EG43" s="7">
        <v>65</v>
      </c>
      <c r="EH43" s="7">
        <v>0.25</v>
      </c>
      <c r="EI43" s="7">
        <v>0</v>
      </c>
      <c r="EJ43" s="7">
        <v>0</v>
      </c>
      <c r="EK43" s="7">
        <f>EI43*EJ43</f>
        <v>0</v>
      </c>
      <c r="EL43" s="7">
        <f>AVERAGE(DT43,DV43,DX43,EG43)</f>
        <v>86</v>
      </c>
      <c r="EM43" s="7">
        <f>IF(EL43&gt;120,1,0)</f>
        <v>0</v>
      </c>
      <c r="EN43" s="7">
        <f>MAX(DT43,DV43,DX43,EG43)</f>
        <v>107</v>
      </c>
      <c r="EO43" s="7">
        <f>IF(EN43&gt;120,1,0)</f>
        <v>0</v>
      </c>
      <c r="EP43" s="7">
        <f>MAX(DT43,DV43,DX43,EG43)-MIN(DT43,DV43,DX43,EG43)</f>
        <v>42</v>
      </c>
      <c r="EQ43" s="7">
        <v>0</v>
      </c>
      <c r="ER43" s="7">
        <f>EI43*EJ43</f>
        <v>0</v>
      </c>
      <c r="ES43" s="7">
        <f>MIN(DT43,DV43,DX43,EG43)</f>
        <v>65</v>
      </c>
      <c r="ET43" s="7">
        <f>IF(ER43&gt;40,1,0)</f>
        <v>0</v>
      </c>
      <c r="EU43" s="40">
        <v>40453</v>
      </c>
      <c r="EV43" s="40" t="s">
        <v>346</v>
      </c>
      <c r="EW43" s="7">
        <v>89</v>
      </c>
      <c r="EX43" s="7">
        <v>108</v>
      </c>
      <c r="EY43" s="7">
        <v>98</v>
      </c>
      <c r="EZ43" s="7">
        <v>92</v>
      </c>
      <c r="FA43" s="7">
        <v>92</v>
      </c>
      <c r="FB43" s="7">
        <v>98</v>
      </c>
      <c r="FC43" s="7">
        <v>40</v>
      </c>
      <c r="FD43" s="7">
        <v>79</v>
      </c>
      <c r="FE43" s="7">
        <v>80</v>
      </c>
      <c r="FF43" s="7">
        <v>81</v>
      </c>
      <c r="FG43" s="7">
        <v>85</v>
      </c>
      <c r="FH43" s="7">
        <v>95</v>
      </c>
      <c r="FI43" s="18">
        <f>AVERAGE(EX43:EY43,FB43:FC43)</f>
        <v>86</v>
      </c>
      <c r="FJ43" s="18">
        <f>AVERAGE(EW43:FH43)</f>
        <v>86.416666666666671</v>
      </c>
      <c r="FK43" s="18">
        <f>MAX(EX43:EY43,FB43:FC43)</f>
        <v>108</v>
      </c>
      <c r="FL43" s="18">
        <f>MAX(EW43:FH43)</f>
        <v>108</v>
      </c>
      <c r="FM43" s="7">
        <f>MAX(EX43:EY43,FB43:FC43)-MIN(EX43:EY43,FB43:FC43)</f>
        <v>68</v>
      </c>
      <c r="FN43" s="7">
        <f>MAX(EW43:FH43)-MIN(EW43:FH43)</f>
        <v>68</v>
      </c>
    </row>
    <row r="44" spans="1:170" s="7" customFormat="1">
      <c r="A44" s="75">
        <v>11</v>
      </c>
      <c r="B44" s="7">
        <v>732</v>
      </c>
      <c r="C44" s="7">
        <v>82</v>
      </c>
      <c r="D44" s="7">
        <v>0.1</v>
      </c>
      <c r="E44" s="7">
        <v>0.2</v>
      </c>
      <c r="F44" s="7">
        <v>0.1</v>
      </c>
      <c r="G44" s="18">
        <f t="shared" si="66"/>
        <v>0.13333333333333333</v>
      </c>
      <c r="H44" s="7">
        <f t="shared" si="67"/>
        <v>0.1</v>
      </c>
      <c r="I44" s="7">
        <v>112</v>
      </c>
      <c r="J44" s="7">
        <v>119</v>
      </c>
      <c r="K44" s="7">
        <v>116</v>
      </c>
      <c r="L44" s="7">
        <f>MAX(I44:K44)</f>
        <v>119</v>
      </c>
      <c r="M44" s="18">
        <f>(I44+J44+K44)/3</f>
        <v>115.66666666666667</v>
      </c>
      <c r="N44" s="7">
        <f>MAX(I44:K44)-MIN(I44:K44)</f>
        <v>7</v>
      </c>
      <c r="O44" s="18">
        <f>SUM(M44:N44)</f>
        <v>122.66666666666667</v>
      </c>
      <c r="P44" s="20">
        <f>N44/M44</f>
        <v>6.0518731988472622E-2</v>
      </c>
      <c r="Q44" s="7">
        <f t="shared" si="77"/>
        <v>339</v>
      </c>
      <c r="R44" s="7">
        <f t="shared" si="77"/>
        <v>326</v>
      </c>
      <c r="S44" s="7">
        <f t="shared" si="77"/>
        <v>313</v>
      </c>
      <c r="T44" s="7">
        <f t="shared" si="11"/>
        <v>339</v>
      </c>
      <c r="U44" s="18">
        <f>(Q44+R44+S44)/3</f>
        <v>326</v>
      </c>
      <c r="V44" s="7">
        <f>MAX(Q44:S44)-MIN(Q44:S44)</f>
        <v>26</v>
      </c>
      <c r="W44" s="7">
        <f t="shared" si="78"/>
        <v>408</v>
      </c>
      <c r="X44" s="7">
        <f t="shared" si="78"/>
        <v>408</v>
      </c>
      <c r="Y44" s="7">
        <f t="shared" si="78"/>
        <v>392</v>
      </c>
      <c r="Z44" s="7">
        <f>MAX(W44:Y44)</f>
        <v>408</v>
      </c>
      <c r="AA44" s="18">
        <f>(Y44+X44+W44)/3</f>
        <v>402.66666666666669</v>
      </c>
      <c r="AB44" s="7">
        <f>MAX(W44:Y44)-MIN(W44:Y44)</f>
        <v>16</v>
      </c>
      <c r="AC44" s="18">
        <f>W44/SQRT(B44/1000)</f>
        <v>476.87507385642812</v>
      </c>
      <c r="AD44" s="18">
        <f>X44/SQRT(B44/1000)</f>
        <v>476.87507385642812</v>
      </c>
      <c r="AE44" s="18">
        <f>Y44/SQRT(B44/1000)</f>
        <v>458.17409056794071</v>
      </c>
      <c r="AF44" s="18">
        <f>MAX(AC44:AE44)</f>
        <v>476.87507385642812</v>
      </c>
      <c r="AG44" s="18">
        <f>AVERAGE(AC44:AE44)</f>
        <v>470.64141276026567</v>
      </c>
      <c r="AH44" s="18">
        <f>MAX(AC44:AE44)-MIN(AC44:AE44)</f>
        <v>18.700983288487407</v>
      </c>
      <c r="AI44" s="7">
        <v>227</v>
      </c>
      <c r="AJ44" s="7">
        <v>207</v>
      </c>
      <c r="AK44" s="7">
        <v>197</v>
      </c>
      <c r="AL44" s="7">
        <f>MAX(AI44:AK44)</f>
        <v>227</v>
      </c>
      <c r="AM44" s="18">
        <f>(AI44+AJ44+AK44)/3</f>
        <v>210.33333333333334</v>
      </c>
      <c r="AN44" s="7">
        <f>MAX(AI44:AK44)-MIN(AI44:AK44)</f>
        <v>30</v>
      </c>
      <c r="AO44" s="7">
        <v>69</v>
      </c>
      <c r="AP44" s="29">
        <v>82</v>
      </c>
      <c r="AQ44" s="7">
        <v>79</v>
      </c>
      <c r="AR44" s="7">
        <f>MAX(AO44:AQ44)</f>
        <v>82</v>
      </c>
      <c r="AS44" s="18">
        <f>(AO44+AP44+AQ44)/3</f>
        <v>76.666666666666671</v>
      </c>
      <c r="AT44" s="7">
        <f>MAX(AO44:AQ44)-MIN(AO44:AQ44)</f>
        <v>13</v>
      </c>
      <c r="AU44" s="7">
        <f>AI44+AO44</f>
        <v>296</v>
      </c>
      <c r="AV44" s="7">
        <f t="shared" si="79"/>
        <v>289</v>
      </c>
      <c r="AW44" s="7">
        <f t="shared" si="79"/>
        <v>276</v>
      </c>
      <c r="AX44" s="18">
        <f>(AU44+AV44+AW44)/3</f>
        <v>287</v>
      </c>
      <c r="AY44" s="7">
        <f>MAX(AU44:AW44)-MIN(AU44:AW44)</f>
        <v>20</v>
      </c>
      <c r="AZ44" s="20">
        <f t="shared" si="80"/>
        <v>0.16911764705882354</v>
      </c>
      <c r="BA44" s="20">
        <f t="shared" si="80"/>
        <v>0.20098039215686275</v>
      </c>
      <c r="BB44" s="20">
        <f t="shared" si="80"/>
        <v>0.20153061224489796</v>
      </c>
      <c r="BC44" s="20">
        <f>MAX(AZ44:BB44)</f>
        <v>0.20153061224489796</v>
      </c>
      <c r="BD44" s="20">
        <f>AVERAGE(AZ44:BB44)</f>
        <v>0.19054288382019477</v>
      </c>
      <c r="BE44" s="20">
        <f>MAX(AZ44:BB44)-MIN(AZ44:BB44)</f>
        <v>3.2412965186074422E-2</v>
      </c>
      <c r="BF44" s="20">
        <f t="shared" si="81"/>
        <v>3.6428571428571428</v>
      </c>
      <c r="BG44" s="20">
        <f t="shared" si="81"/>
        <v>3.4285714285714284</v>
      </c>
      <c r="BH44" s="20">
        <f t="shared" si="81"/>
        <v>3.3793103448275863</v>
      </c>
      <c r="BI44" s="20">
        <f>MAX(BF44:BH44)</f>
        <v>3.6428571428571428</v>
      </c>
      <c r="BJ44" s="20">
        <f>AVERAGE(BF44:BH44)</f>
        <v>3.4835796387520523</v>
      </c>
      <c r="BK44" s="20">
        <f>MAX(BF44:BH44)-MIN(BF44:BH44)</f>
        <v>0.26354679802955649</v>
      </c>
      <c r="BL44" s="20">
        <f>1/BJ44</f>
        <v>0.28706104171576718</v>
      </c>
      <c r="BM44" s="20">
        <f t="shared" si="82"/>
        <v>4.257813159432394</v>
      </c>
      <c r="BN44" s="20">
        <f t="shared" si="82"/>
        <v>4.0073535618187233</v>
      </c>
      <c r="BO44" s="20">
        <f t="shared" si="82"/>
        <v>3.9497766428270751</v>
      </c>
      <c r="BP44" s="20">
        <f t="shared" si="12"/>
        <v>4.257813159432394</v>
      </c>
      <c r="BQ44" s="20">
        <f>AVERAGE(BM44:BO44)</f>
        <v>4.0716477880260635</v>
      </c>
      <c r="BR44" s="20">
        <f>MAX(BM44:BO44)-MIN(BM44:BO44)</f>
        <v>0.30803651660531894</v>
      </c>
      <c r="BS44" s="20">
        <f t="shared" si="83"/>
        <v>0.6160714285714286</v>
      </c>
      <c r="BT44" s="20">
        <f t="shared" si="83"/>
        <v>0.68907563025210083</v>
      </c>
      <c r="BU44" s="20">
        <f t="shared" si="83"/>
        <v>0.68103448275862066</v>
      </c>
      <c r="BV44" s="20">
        <f t="shared" si="13"/>
        <v>0.68907563025210083</v>
      </c>
      <c r="BW44" s="20">
        <f>AVERAGE(BS44:BU44)</f>
        <v>0.66206051386071663</v>
      </c>
      <c r="BX44" s="20">
        <f>MAX(BS44:BU44)-MIN(BS44:BU44)</f>
        <v>7.3004201680672232E-2</v>
      </c>
      <c r="BY44" s="22">
        <f t="shared" si="84"/>
        <v>1.5099789915966387E-3</v>
      </c>
      <c r="BZ44" s="22">
        <f t="shared" si="84"/>
        <v>1.6889108584610315E-3</v>
      </c>
      <c r="CA44" s="22">
        <f t="shared" si="84"/>
        <v>1.7373328641801548E-3</v>
      </c>
      <c r="CB44" s="22">
        <f t="shared" si="14"/>
        <v>1.7373328641801548E-3</v>
      </c>
      <c r="CC44" s="22">
        <f>AVERAGE(BY44:CA44)</f>
        <v>1.6454075714126082E-3</v>
      </c>
      <c r="CD44" s="22">
        <f>MAX(BY44:CA44)-MIN(BY44:CA44)</f>
        <v>2.2735387258351609E-4</v>
      </c>
      <c r="CE44" s="25">
        <f>N44/I44*AO44</f>
        <v>4.3125</v>
      </c>
      <c r="CF44" s="25">
        <f>N44/J44*AP44</f>
        <v>4.8235294117647056</v>
      </c>
      <c r="CG44" s="25">
        <f>N44/K44*AQ44</f>
        <v>4.7672413793103452</v>
      </c>
      <c r="CH44" s="25">
        <f>MAX(CE44:CG44)</f>
        <v>4.8235294117647056</v>
      </c>
      <c r="CI44" s="25">
        <f>AVERAGE(CE44:CG44)</f>
        <v>4.6344235970250169</v>
      </c>
      <c r="CJ44" s="20">
        <f>MAX(CE44:CG44)-MIN(CE44:CG44)</f>
        <v>0.51102941176470562</v>
      </c>
      <c r="CK44" s="26">
        <f t="shared" si="85"/>
        <v>9.0432489270729968E-3</v>
      </c>
      <c r="CL44" s="26">
        <f t="shared" si="85"/>
        <v>1.0114870070178833E-2</v>
      </c>
      <c r="CM44" s="26">
        <f t="shared" si="85"/>
        <v>1.0404868973278251E-2</v>
      </c>
      <c r="CN44" s="26">
        <f t="shared" si="15"/>
        <v>1.0404868973278251E-2</v>
      </c>
      <c r="CO44" s="26">
        <f>AVERAGE(CK44:CM44)</f>
        <v>9.854329323510028E-3</v>
      </c>
      <c r="CP44" s="18">
        <f>M44-120+N44</f>
        <v>2.6666666666666714</v>
      </c>
      <c r="CQ44" s="18">
        <f>M44+N44+AG44+AS44</f>
        <v>669.97474609359892</v>
      </c>
      <c r="CR44" s="18">
        <f>M44-120+N44+AG44+AS44</f>
        <v>549.97474609359904</v>
      </c>
      <c r="CS44" s="18">
        <f>M44-120+N44+AG44+AH44+AS44</f>
        <v>568.67572938208639</v>
      </c>
      <c r="CT44" s="18">
        <f>M44-120+N44+AS44</f>
        <v>79.333333333333343</v>
      </c>
      <c r="CU44" s="18">
        <f>M44-120+N44+AS44+AT44</f>
        <v>92.333333333333343</v>
      </c>
      <c r="CV44" s="18">
        <f>M44-120+N44+BD44*100</f>
        <v>21.720955048686147</v>
      </c>
      <c r="CW44" s="18">
        <f>M44-120+N44+AT44+BD44</f>
        <v>15.857209550486866</v>
      </c>
      <c r="CX44" s="18">
        <f>M44-120+N44+AT44+(100*BD44)</f>
        <v>34.72095504868615</v>
      </c>
      <c r="CY44" s="18">
        <f>M44-120+N44+AN44+AT44+BD44*1000</f>
        <v>236.20955048686142</v>
      </c>
      <c r="CZ44" s="25">
        <f>N44+(BL44*100)</f>
        <v>35.706104171576719</v>
      </c>
      <c r="DA44" s="18">
        <f>BQ44+AH44+N44</f>
        <v>29.77263107651347</v>
      </c>
      <c r="DB44" s="20">
        <f>BQ44-BR44</f>
        <v>3.7636112714207446</v>
      </c>
      <c r="DC44" s="18">
        <f>M44+N44+AA44+AM44+AN44+AT44+AS44</f>
        <v>855.33333333333337</v>
      </c>
      <c r="DD44" s="18">
        <f>M44-120+N44+AG44+AM44+AN44+AT44+AS44</f>
        <v>803.3080794269323</v>
      </c>
      <c r="DE44" s="18">
        <f>N44+O44+AH44+AN44+AO44+AU44+AT44</f>
        <v>556.36764995515409</v>
      </c>
      <c r="DF44" s="18">
        <f>M44-120+N44+AG44+AM44+AN44+AT44+BD44*1000</f>
        <v>917.18429658046045</v>
      </c>
      <c r="DG44" s="18">
        <f>O44+AA44+AB44</f>
        <v>541.33333333333337</v>
      </c>
      <c r="DH44" s="7">
        <f>L44+AR44</f>
        <v>201</v>
      </c>
      <c r="DI44" s="18">
        <f>O44+AA44+AB44+AR44</f>
        <v>623.33333333333337</v>
      </c>
      <c r="DN44" s="7">
        <v>11</v>
      </c>
      <c r="DO44" s="7">
        <v>177</v>
      </c>
      <c r="DP44" s="7">
        <v>176</v>
      </c>
      <c r="DQ44" s="7">
        <v>172</v>
      </c>
      <c r="DR44" s="7">
        <v>162</v>
      </c>
      <c r="DS44" s="7" t="s">
        <v>142</v>
      </c>
      <c r="DT44" s="7">
        <v>129</v>
      </c>
      <c r="DU44" s="7" t="s">
        <v>142</v>
      </c>
      <c r="DV44" s="7">
        <v>118</v>
      </c>
      <c r="DW44" s="7" t="s">
        <v>142</v>
      </c>
      <c r="DX44" s="7">
        <v>108</v>
      </c>
      <c r="DY44" s="7" t="s">
        <v>143</v>
      </c>
      <c r="DZ44" s="7" t="s">
        <v>143</v>
      </c>
      <c r="EA44" s="7" t="s">
        <v>143</v>
      </c>
      <c r="EB44" s="7" t="s">
        <v>143</v>
      </c>
      <c r="EC44" s="7" t="s">
        <v>143</v>
      </c>
      <c r="ED44" s="18">
        <f>AVERAGE(DT44,DV44,DX44)</f>
        <v>118.33333333333333</v>
      </c>
      <c r="EE44" s="7">
        <v>0</v>
      </c>
      <c r="EF44" s="7" t="s">
        <v>151</v>
      </c>
      <c r="EG44" s="7">
        <v>108</v>
      </c>
      <c r="EH44" s="7">
        <v>0.25</v>
      </c>
      <c r="EI44" s="7">
        <v>0.25</v>
      </c>
      <c r="EJ44" s="7">
        <v>58</v>
      </c>
      <c r="EK44" s="7">
        <f>EI44*EJ44</f>
        <v>14.5</v>
      </c>
      <c r="EL44" s="7">
        <f>AVERAGE(DT44,DV44,DX44,EG44)</f>
        <v>115.75</v>
      </c>
      <c r="EM44" s="7">
        <f>IF(EL44&gt;120,1,0)</f>
        <v>0</v>
      </c>
      <c r="EN44" s="7">
        <f>MAX(DT44,DV44,DX44,EG44)</f>
        <v>129</v>
      </c>
      <c r="EO44" s="7">
        <f>IF(EN44&gt;120,1,0)</f>
        <v>1</v>
      </c>
      <c r="EP44" s="7">
        <f>MAX(DT44,DV44,DX44,EG44)-MIN(DT44,DV44,DX44,EG44)</f>
        <v>21</v>
      </c>
      <c r="EQ44" s="7">
        <v>0</v>
      </c>
      <c r="ER44" s="7">
        <f>EI44*EJ44</f>
        <v>14.5</v>
      </c>
      <c r="ES44" s="7">
        <f>MIN(DT44,DV44,DX44,EG44)</f>
        <v>108</v>
      </c>
      <c r="ET44" s="7">
        <f>IF(ER44&gt;40,1,0)</f>
        <v>0</v>
      </c>
      <c r="EU44" s="40">
        <v>42165</v>
      </c>
      <c r="EV44" s="40" t="s">
        <v>347</v>
      </c>
      <c r="EW44" s="7">
        <v>80</v>
      </c>
      <c r="EX44" s="7">
        <v>97</v>
      </c>
      <c r="EY44" s="7">
        <v>78</v>
      </c>
      <c r="EZ44" s="7">
        <v>93</v>
      </c>
      <c r="FA44" s="7">
        <v>64</v>
      </c>
      <c r="FB44" s="7">
        <v>92</v>
      </c>
      <c r="FC44" s="7">
        <v>37</v>
      </c>
      <c r="FD44" s="7">
        <v>60</v>
      </c>
      <c r="FE44" s="7">
        <v>81</v>
      </c>
      <c r="FF44" s="7">
        <v>88</v>
      </c>
      <c r="FG44" s="7">
        <v>88</v>
      </c>
      <c r="FH44" s="7">
        <v>89</v>
      </c>
      <c r="FI44" s="18">
        <f>AVERAGE(EX44:EY44,FB44:FC44)</f>
        <v>76</v>
      </c>
      <c r="FJ44" s="18">
        <f>AVERAGE(EW44:FH44)</f>
        <v>78.916666666666671</v>
      </c>
      <c r="FK44" s="18">
        <f>MAX(EX44:EY44,FB44:FC44)</f>
        <v>97</v>
      </c>
      <c r="FL44" s="18">
        <f>MAX(EW44:FH44)</f>
        <v>97</v>
      </c>
      <c r="FM44" s="7">
        <f>MAX(EX44:EY44,FB44:FC44)-MIN(EX44:EY44,FB44:FC44)</f>
        <v>60</v>
      </c>
      <c r="FN44" s="7">
        <f>MAX(EW44:FH44)-MIN(EW44:FH44)</f>
        <v>60</v>
      </c>
    </row>
    <row r="45" spans="1:170" s="8" customFormat="1" hidden="1">
      <c r="A45" s="76"/>
      <c r="G45" s="12" t="e">
        <f t="shared" si="66"/>
        <v>#DIV/0!</v>
      </c>
      <c r="H45" s="8">
        <f t="shared" si="67"/>
        <v>0</v>
      </c>
      <c r="M45" s="12"/>
      <c r="O45" s="12"/>
      <c r="P45" s="30"/>
      <c r="T45" s="7">
        <f t="shared" si="11"/>
        <v>0</v>
      </c>
      <c r="U45" s="12"/>
      <c r="AA45" s="12"/>
      <c r="AC45" s="12"/>
      <c r="AD45" s="12"/>
      <c r="AE45" s="12"/>
      <c r="AF45" s="12"/>
      <c r="AG45" s="12"/>
      <c r="AH45" s="12"/>
      <c r="AM45" s="12"/>
      <c r="AP45" s="1"/>
      <c r="AS45" s="12"/>
      <c r="AX45" s="12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20">
        <f t="shared" si="12"/>
        <v>0</v>
      </c>
      <c r="BQ45" s="30"/>
      <c r="BR45" s="30"/>
      <c r="BS45" s="30"/>
      <c r="BT45" s="30"/>
      <c r="BU45" s="30"/>
      <c r="BV45" s="20">
        <f t="shared" si="13"/>
        <v>0</v>
      </c>
      <c r="BW45" s="30"/>
      <c r="BX45" s="30"/>
      <c r="BY45" s="31"/>
      <c r="BZ45" s="31"/>
      <c r="CA45" s="31"/>
      <c r="CB45" s="22">
        <f t="shared" si="14"/>
        <v>0</v>
      </c>
      <c r="CC45" s="31"/>
      <c r="CD45" s="31"/>
      <c r="CE45" s="33"/>
      <c r="CF45" s="33"/>
      <c r="CG45" s="33"/>
      <c r="CH45" s="33"/>
      <c r="CI45" s="33"/>
      <c r="CJ45" s="30"/>
      <c r="CK45" s="34"/>
      <c r="CL45" s="34"/>
      <c r="CM45" s="34"/>
      <c r="CN45" s="26">
        <f t="shared" si="15"/>
        <v>0</v>
      </c>
      <c r="CO45" s="34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33"/>
      <c r="DA45" s="12"/>
      <c r="DB45" s="30"/>
      <c r="DC45" s="12"/>
      <c r="DD45" s="12"/>
      <c r="DE45" s="12"/>
      <c r="DF45" s="12"/>
      <c r="DG45" s="12"/>
      <c r="DI45" s="12"/>
      <c r="ED45" s="12"/>
      <c r="EU45" s="28"/>
      <c r="EV45" s="28"/>
      <c r="FI45" s="12"/>
      <c r="FJ45" s="12"/>
      <c r="FK45" s="12"/>
      <c r="FL45" s="12"/>
    </row>
    <row r="46" spans="1:170" s="7" customFormat="1">
      <c r="A46" s="75">
        <v>1</v>
      </c>
      <c r="B46" s="7">
        <v>822</v>
      </c>
      <c r="C46" s="7">
        <v>73</v>
      </c>
      <c r="D46" s="7">
        <v>0.2</v>
      </c>
      <c r="E46" s="7">
        <v>0.3</v>
      </c>
      <c r="F46" s="7">
        <v>0.1</v>
      </c>
      <c r="G46" s="18">
        <f t="shared" si="66"/>
        <v>0.19999999999999998</v>
      </c>
      <c r="H46" s="7">
        <f t="shared" si="67"/>
        <v>0.19999999999999998</v>
      </c>
      <c r="I46" s="7">
        <v>175</v>
      </c>
      <c r="J46" s="7">
        <v>160</v>
      </c>
      <c r="K46" s="7">
        <v>179</v>
      </c>
      <c r="L46" s="7">
        <f>MAX(I46:K46)</f>
        <v>179</v>
      </c>
      <c r="M46" s="18">
        <f>(I46+J46+K46)/3</f>
        <v>171.33333333333334</v>
      </c>
      <c r="N46" s="7">
        <f>MAX(I46:K46)-MIN(I46:K46)</f>
        <v>19</v>
      </c>
      <c r="O46" s="18">
        <f>SUM(M46:N46)</f>
        <v>190.33333333333334</v>
      </c>
      <c r="P46" s="20">
        <f>N46/M46</f>
        <v>0.11089494163424124</v>
      </c>
      <c r="Q46" s="7">
        <f>I46+AI46</f>
        <v>305</v>
      </c>
      <c r="R46" s="7">
        <f>J46+AJ46</f>
        <v>316</v>
      </c>
      <c r="S46" s="7">
        <f>K46+AK46</f>
        <v>335</v>
      </c>
      <c r="T46" s="7">
        <f t="shared" si="11"/>
        <v>335</v>
      </c>
      <c r="U46" s="18">
        <f>(Q46+R46+S46)/3</f>
        <v>318.66666666666669</v>
      </c>
      <c r="V46" s="7">
        <f>MAX(Q46:S46)-MIN(Q46:S46)</f>
        <v>30</v>
      </c>
      <c r="W46" s="7">
        <f>Q46+AO46</f>
        <v>402</v>
      </c>
      <c r="X46" s="7">
        <f>R46+AP46</f>
        <v>397</v>
      </c>
      <c r="Y46" s="7">
        <f>S46+AQ46</f>
        <v>439</v>
      </c>
      <c r="Z46" s="7">
        <f>MAX(W46:Y46)</f>
        <v>439</v>
      </c>
      <c r="AA46" s="18">
        <f>(Y46+X46+W46)/3</f>
        <v>412.66666666666669</v>
      </c>
      <c r="AB46" s="7">
        <f>MAX(W46:Y46)-MIN(W46:Y46)</f>
        <v>42</v>
      </c>
      <c r="AC46" s="18">
        <f>W46/SQRT(B46/1000)</f>
        <v>443.39433932560007</v>
      </c>
      <c r="AD46" s="18">
        <f>X46/SQRT(B46/1000)</f>
        <v>437.87948435886375</v>
      </c>
      <c r="AE46" s="18">
        <f>Y46/SQRT(B46/1000)</f>
        <v>484.20426607944887</v>
      </c>
      <c r="AF46" s="18">
        <f>MAX(AC46:AE46)</f>
        <v>484.20426607944887</v>
      </c>
      <c r="AG46" s="18">
        <f>AVERAGE(AC46:AE46)</f>
        <v>455.15936325463758</v>
      </c>
      <c r="AH46" s="18">
        <f>MAX(AC46:AE46)-MIN(AC46:AE46)</f>
        <v>46.324781720585122</v>
      </c>
      <c r="AI46" s="7">
        <v>130</v>
      </c>
      <c r="AJ46" s="7">
        <v>156</v>
      </c>
      <c r="AK46" s="7">
        <v>156</v>
      </c>
      <c r="AL46" s="7">
        <f>MAX(AI46:AK46)</f>
        <v>156</v>
      </c>
      <c r="AM46" s="18">
        <f>(AI46+AJ46+AK46)/3</f>
        <v>147.33333333333334</v>
      </c>
      <c r="AN46" s="7">
        <f>MAX(AI46:AK46)-MIN(AI46:AK46)</f>
        <v>26</v>
      </c>
      <c r="AO46" s="7">
        <v>97</v>
      </c>
      <c r="AP46" s="29">
        <v>81</v>
      </c>
      <c r="AQ46" s="7">
        <v>104</v>
      </c>
      <c r="AR46" s="7">
        <f>MAX(AO46:AQ46)</f>
        <v>104</v>
      </c>
      <c r="AS46" s="18">
        <f>(AO46+AP46+AQ46)/3</f>
        <v>94</v>
      </c>
      <c r="AT46" s="7">
        <f>MAX(AO46:AQ46)-MIN(AO46:AQ46)</f>
        <v>23</v>
      </c>
      <c r="AU46" s="7">
        <f>AI46+AO46</f>
        <v>227</v>
      </c>
      <c r="AV46" s="7">
        <f>AP46+AJ46</f>
        <v>237</v>
      </c>
      <c r="AW46" s="7">
        <f>AQ46+AK46</f>
        <v>260</v>
      </c>
      <c r="AX46" s="18">
        <f>(AU46+AV46+AW46)/3</f>
        <v>241.33333333333334</v>
      </c>
      <c r="AY46" s="7">
        <f>MAX(AU46:AW46)-MIN(AU46:AW46)</f>
        <v>33</v>
      </c>
      <c r="AZ46" s="20">
        <f>AO46/W46</f>
        <v>0.24129353233830847</v>
      </c>
      <c r="BA46" s="20">
        <f>AP46/X46</f>
        <v>0.20403022670025189</v>
      </c>
      <c r="BB46" s="20">
        <f>AQ46/Y46</f>
        <v>0.23690205011389523</v>
      </c>
      <c r="BC46" s="20">
        <f>MAX(AZ46:BB46)</f>
        <v>0.24129353233830847</v>
      </c>
      <c r="BD46" s="20">
        <f>AVERAGE(AZ46:BB46)</f>
        <v>0.22740860305081853</v>
      </c>
      <c r="BE46" s="20">
        <f>MAX(AZ46:BB46)-MIN(AZ46:BB46)</f>
        <v>3.7263305638056576E-2</v>
      </c>
      <c r="BF46" s="20">
        <f>W46/I46</f>
        <v>2.2971428571428572</v>
      </c>
      <c r="BG46" s="20">
        <f>X46/J46</f>
        <v>2.4812500000000002</v>
      </c>
      <c r="BH46" s="20">
        <f>Y46/K46</f>
        <v>2.4525139664804469</v>
      </c>
      <c r="BI46" s="20">
        <f>MAX(BF46:BH46)</f>
        <v>2.4812500000000002</v>
      </c>
      <c r="BJ46" s="20">
        <f>AVERAGE(BF46:BH46)</f>
        <v>2.4103022745411011</v>
      </c>
      <c r="BK46" s="20">
        <f>MAX(BF46:BH46)-MIN(BF46:BH46)</f>
        <v>0.18410714285714302</v>
      </c>
      <c r="BL46" s="20">
        <f>1/BJ46</f>
        <v>0.4148857222442735</v>
      </c>
      <c r="BM46" s="20">
        <f>AC46/I46</f>
        <v>2.5336819390034289</v>
      </c>
      <c r="BN46" s="20">
        <f>AD46/J46</f>
        <v>2.7367467772428986</v>
      </c>
      <c r="BO46" s="20">
        <f>AE46/K46</f>
        <v>2.705051765806977</v>
      </c>
      <c r="BP46" s="20">
        <f t="shared" si="12"/>
        <v>2.7367467772428986</v>
      </c>
      <c r="BQ46" s="20">
        <f>AVERAGE(BM46:BO46)</f>
        <v>2.658493494017768</v>
      </c>
      <c r="BR46" s="20">
        <f>MAX(BM46:BO46)-MIN(BM46:BO46)</f>
        <v>0.20306483823946975</v>
      </c>
      <c r="BS46" s="20">
        <f>AO46/I46</f>
        <v>0.55428571428571427</v>
      </c>
      <c r="BT46" s="20">
        <f>AP46/J46</f>
        <v>0.50624999999999998</v>
      </c>
      <c r="BU46" s="20">
        <f>AQ46/K46</f>
        <v>0.58100558659217882</v>
      </c>
      <c r="BV46" s="20">
        <f t="shared" si="13"/>
        <v>0.58100558659217882</v>
      </c>
      <c r="BW46" s="20">
        <f>AVERAGE(BS46:BU46)</f>
        <v>0.54718043362596436</v>
      </c>
      <c r="BX46" s="20">
        <f>MAX(BS46:BU46)-MIN(BS46:BU46)</f>
        <v>7.4755586592178846E-2</v>
      </c>
      <c r="BY46" s="22">
        <f>BS46/W46</f>
        <v>1.3788201847903341E-3</v>
      </c>
      <c r="BZ46" s="22">
        <f>BT46/X46</f>
        <v>1.2751889168765742E-3</v>
      </c>
      <c r="CA46" s="22">
        <f>BU46/Y46</f>
        <v>1.3234751403010908E-3</v>
      </c>
      <c r="CB46" s="22">
        <f t="shared" si="14"/>
        <v>1.3788201847903341E-3</v>
      </c>
      <c r="CC46" s="22">
        <f>AVERAGE(BY46:CA46)</f>
        <v>1.3258280806559997E-3</v>
      </c>
      <c r="CD46" s="22">
        <f>MAX(BY46:CA46)-MIN(BY46:CA46)</f>
        <v>1.0363126791375983E-4</v>
      </c>
      <c r="CE46" s="25">
        <f>N46/I46*AO46</f>
        <v>10.531428571428572</v>
      </c>
      <c r="CF46" s="25">
        <f>N46/J46*AP46</f>
        <v>9.6187500000000004</v>
      </c>
      <c r="CG46" s="25">
        <f>N46/K46*AQ46</f>
        <v>11.039106145251397</v>
      </c>
      <c r="CH46" s="25">
        <f>MAX(CE46:CG46)</f>
        <v>11.039106145251397</v>
      </c>
      <c r="CI46" s="25">
        <f>AVERAGE(CE46:CG46)</f>
        <v>10.396428238893323</v>
      </c>
      <c r="CJ46" s="20">
        <f>MAX(CE46:CG46)-MIN(CE46:CG46)</f>
        <v>1.4203561452513966</v>
      </c>
      <c r="CK46" s="26">
        <f>CE46/AC46</f>
        <v>2.3751833610340643E-2</v>
      </c>
      <c r="CL46" s="26">
        <f>CF46/AD46</f>
        <v>2.196666056205767E-2</v>
      </c>
      <c r="CM46" s="26">
        <f>CG46/AE46</f>
        <v>2.2798448751048563E-2</v>
      </c>
      <c r="CN46" s="26">
        <f t="shared" si="15"/>
        <v>2.3751833610340643E-2</v>
      </c>
      <c r="CO46" s="26">
        <f>AVERAGE(CK46:CM46)</f>
        <v>2.2838980974482292E-2</v>
      </c>
      <c r="CP46" s="18">
        <f>M46-120+N46</f>
        <v>70.333333333333343</v>
      </c>
      <c r="CQ46" s="18">
        <f>M46+N46+AG46+AS46</f>
        <v>739.49269658797095</v>
      </c>
      <c r="CR46" s="18">
        <f>M46-120+N46+AG46+AS46</f>
        <v>619.49269658797095</v>
      </c>
      <c r="CS46" s="18">
        <f>M46-120+N46+AG46+AH46+AS46</f>
        <v>665.81747830855602</v>
      </c>
      <c r="CT46" s="18">
        <f>M46-120+N46+AS46</f>
        <v>164.33333333333334</v>
      </c>
      <c r="CU46" s="18">
        <f>M46-120+N46+AS46+AT46</f>
        <v>187.33333333333334</v>
      </c>
      <c r="CV46" s="18">
        <f>M46-120+N46+BD46*100</f>
        <v>93.074193638415196</v>
      </c>
      <c r="CW46" s="18">
        <f>M46-120+N46+AT46+BD46</f>
        <v>93.560741936384161</v>
      </c>
      <c r="CX46" s="18">
        <f>M46-120+N46+AT46+(100*BD46)</f>
        <v>116.0741936384152</v>
      </c>
      <c r="CY46" s="18">
        <f>M46-120+N46+AN46+AT46+BD46*1000</f>
        <v>346.74193638415187</v>
      </c>
      <c r="CZ46" s="25">
        <f>N46+(BL46*100)</f>
        <v>60.488572224427351</v>
      </c>
      <c r="DA46" s="18">
        <f>BQ46+AH46+N46</f>
        <v>67.983275214602884</v>
      </c>
      <c r="DB46" s="20">
        <f>BQ46-BR46</f>
        <v>2.4554286557782983</v>
      </c>
      <c r="DC46" s="18">
        <f>M46+N46+AA46+AM46+AN46+AT46+AS46</f>
        <v>893.33333333333337</v>
      </c>
      <c r="DD46" s="18">
        <f>M46-120+N46+AG46+AM46+AN46+AT46+AS46</f>
        <v>815.82602992130433</v>
      </c>
      <c r="DE46" s="18">
        <f>N46+O46+AH46+AN46+AO46+AU46+AT46</f>
        <v>628.65811505391844</v>
      </c>
      <c r="DF46" s="18">
        <f>M46-120+N46+AG46+AM46+AN46+AT46+BD46*1000</f>
        <v>949.23463297212288</v>
      </c>
      <c r="DG46" s="18">
        <f>O46+AA46+AB46</f>
        <v>645</v>
      </c>
      <c r="DH46" s="7">
        <f>L46+AR46</f>
        <v>283</v>
      </c>
      <c r="DI46" s="18">
        <f>O46+AA46+AB46+AR46</f>
        <v>749</v>
      </c>
      <c r="DN46" s="7">
        <v>1</v>
      </c>
      <c r="DO46" s="7">
        <v>151</v>
      </c>
      <c r="DP46" s="7">
        <v>145</v>
      </c>
      <c r="DQ46" s="7">
        <v>146</v>
      </c>
      <c r="DR46" s="7">
        <v>131</v>
      </c>
      <c r="DS46" s="7" t="s">
        <v>142</v>
      </c>
      <c r="DT46" s="7">
        <v>110</v>
      </c>
      <c r="DU46" s="7" t="s">
        <v>142</v>
      </c>
      <c r="DV46" s="7">
        <v>79</v>
      </c>
      <c r="DW46" s="7" t="s">
        <v>142</v>
      </c>
      <c r="DX46" s="7">
        <v>104</v>
      </c>
      <c r="DY46" s="7" t="s">
        <v>150</v>
      </c>
      <c r="DZ46" s="7" t="s">
        <v>143</v>
      </c>
      <c r="EA46" s="7" t="s">
        <v>143</v>
      </c>
      <c r="EB46" s="7" t="s">
        <v>143</v>
      </c>
      <c r="EC46" s="7" t="s">
        <v>143</v>
      </c>
      <c r="ED46" s="18">
        <f>AVERAGE(DT46,DV46,DX46)</f>
        <v>97.666666666666671</v>
      </c>
      <c r="EE46" s="7">
        <v>0</v>
      </c>
      <c r="EF46" s="7" t="s">
        <v>164</v>
      </c>
      <c r="EG46" s="7">
        <v>59</v>
      </c>
      <c r="EH46" s="7">
        <v>0.25</v>
      </c>
      <c r="EI46" s="7">
        <v>0.25</v>
      </c>
      <c r="EJ46" s="7">
        <v>26</v>
      </c>
      <c r="EK46" s="7">
        <f>EI46*EJ46</f>
        <v>6.5</v>
      </c>
      <c r="EL46" s="7">
        <f>AVERAGE(DT46,DV46,DX46,EG46)</f>
        <v>88</v>
      </c>
      <c r="EM46" s="7">
        <f>IF(EL46&gt;120,1,0)</f>
        <v>0</v>
      </c>
      <c r="EN46" s="7">
        <f>MAX(DT46,DV46,DX46,EG46)</f>
        <v>110</v>
      </c>
      <c r="EO46" s="7">
        <f>IF(EN46&gt;120,1,0)</f>
        <v>0</v>
      </c>
      <c r="EP46" s="7">
        <f>MAX(DT46,DV46,DX46,EG46)-MIN(DT46,DV46,DX46,EG46)</f>
        <v>51</v>
      </c>
      <c r="EQ46" s="7">
        <v>0</v>
      </c>
      <c r="ER46" s="7">
        <f>EI46*EJ46</f>
        <v>6.5</v>
      </c>
      <c r="ES46" s="7">
        <f>MIN(DT46,DV46,DX46,EG46)</f>
        <v>59</v>
      </c>
      <c r="ET46" s="7">
        <f>IF(ER46&gt;40,1,0)</f>
        <v>0</v>
      </c>
      <c r="EU46" s="40" t="s">
        <v>348</v>
      </c>
      <c r="EV46" s="40" t="s">
        <v>349</v>
      </c>
      <c r="EW46" s="7">
        <v>148</v>
      </c>
      <c r="EX46" s="7">
        <v>156</v>
      </c>
      <c r="EY46" s="7">
        <v>100</v>
      </c>
      <c r="EZ46" s="7">
        <v>104</v>
      </c>
      <c r="FA46" s="7">
        <v>56</v>
      </c>
      <c r="FB46" s="7">
        <v>108</v>
      </c>
      <c r="FC46" s="7">
        <v>48</v>
      </c>
      <c r="FD46" s="7">
        <v>184</v>
      </c>
      <c r="FE46" s="7">
        <v>104</v>
      </c>
      <c r="FF46" s="7">
        <v>104</v>
      </c>
      <c r="FG46" s="7">
        <v>100</v>
      </c>
      <c r="FH46" s="7">
        <v>116</v>
      </c>
      <c r="FI46" s="18">
        <f>AVERAGE(EX46:EY46,FB46:FC46)</f>
        <v>103</v>
      </c>
      <c r="FJ46" s="18">
        <f>AVERAGE(EW46:FH46)</f>
        <v>110.66666666666667</v>
      </c>
      <c r="FK46" s="18">
        <f>MAX(EX46:EY46,FB46:FC46)</f>
        <v>156</v>
      </c>
      <c r="FL46" s="18">
        <f>MAX(EW46:FH46)</f>
        <v>184</v>
      </c>
      <c r="FM46" s="7">
        <f>MAX(EX46:EY46,FB46:FC46)-MIN(EX46:EY46,FB46:FC46)</f>
        <v>108</v>
      </c>
      <c r="FN46" s="7">
        <f>MAX(EW46:FH46)-MIN(EW46:FH46)</f>
        <v>136</v>
      </c>
    </row>
    <row r="47" spans="1:170" s="8" customFormat="1" hidden="1">
      <c r="A47" s="76"/>
      <c r="G47" s="12" t="e">
        <f t="shared" si="66"/>
        <v>#DIV/0!</v>
      </c>
      <c r="H47" s="8">
        <f t="shared" si="67"/>
        <v>0</v>
      </c>
      <c r="M47" s="12"/>
      <c r="O47" s="12"/>
      <c r="P47" s="30"/>
      <c r="T47" s="7">
        <f t="shared" si="11"/>
        <v>0</v>
      </c>
      <c r="U47" s="12"/>
      <c r="AA47" s="12"/>
      <c r="AC47" s="12"/>
      <c r="AD47" s="12"/>
      <c r="AE47" s="12"/>
      <c r="AF47" s="12"/>
      <c r="AG47" s="12"/>
      <c r="AH47" s="12"/>
      <c r="AM47" s="12"/>
      <c r="AP47" s="1"/>
      <c r="AS47" s="12"/>
      <c r="AX47" s="12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20">
        <f t="shared" si="12"/>
        <v>0</v>
      </c>
      <c r="BQ47" s="30"/>
      <c r="BR47" s="30"/>
      <c r="BS47" s="30"/>
      <c r="BT47" s="30"/>
      <c r="BU47" s="30"/>
      <c r="BV47" s="20">
        <f t="shared" si="13"/>
        <v>0</v>
      </c>
      <c r="BW47" s="30"/>
      <c r="BX47" s="30"/>
      <c r="BY47" s="31"/>
      <c r="BZ47" s="31"/>
      <c r="CA47" s="31"/>
      <c r="CB47" s="22">
        <f t="shared" si="14"/>
        <v>0</v>
      </c>
      <c r="CC47" s="31"/>
      <c r="CD47" s="31"/>
      <c r="CE47" s="33"/>
      <c r="CF47" s="33"/>
      <c r="CG47" s="33"/>
      <c r="CH47" s="33"/>
      <c r="CI47" s="33"/>
      <c r="CJ47" s="30"/>
      <c r="CK47" s="34"/>
      <c r="CL47" s="34"/>
      <c r="CM47" s="34"/>
      <c r="CN47" s="26">
        <f t="shared" si="15"/>
        <v>0</v>
      </c>
      <c r="CO47" s="34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33"/>
      <c r="DA47" s="12"/>
      <c r="DB47" s="30"/>
      <c r="DC47" s="12"/>
      <c r="DD47" s="12"/>
      <c r="DE47" s="12"/>
      <c r="DF47" s="12"/>
      <c r="DG47" s="12"/>
      <c r="DI47" s="12"/>
      <c r="ED47" s="12"/>
      <c r="EU47" s="28"/>
      <c r="EV47" s="28"/>
      <c r="FI47" s="12"/>
      <c r="FJ47" s="12"/>
      <c r="FK47" s="12"/>
      <c r="FL47" s="12"/>
    </row>
    <row r="48" spans="1:170" s="8" customFormat="1" hidden="1">
      <c r="A48" s="76"/>
      <c r="G48" s="12" t="e">
        <f t="shared" si="66"/>
        <v>#DIV/0!</v>
      </c>
      <c r="H48" s="8">
        <f t="shared" si="67"/>
        <v>0</v>
      </c>
      <c r="M48" s="12"/>
      <c r="O48" s="12"/>
      <c r="P48" s="30"/>
      <c r="T48" s="7">
        <f t="shared" si="11"/>
        <v>0</v>
      </c>
      <c r="U48" s="12"/>
      <c r="AA48" s="12"/>
      <c r="AC48" s="12"/>
      <c r="AD48" s="12"/>
      <c r="AE48" s="12"/>
      <c r="AF48" s="12"/>
      <c r="AG48" s="12"/>
      <c r="AH48" s="12"/>
      <c r="AM48" s="12"/>
      <c r="AP48" s="1"/>
      <c r="AS48" s="12"/>
      <c r="AX48" s="12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20">
        <f t="shared" si="12"/>
        <v>0</v>
      </c>
      <c r="BQ48" s="30"/>
      <c r="BR48" s="30"/>
      <c r="BS48" s="30"/>
      <c r="BT48" s="30"/>
      <c r="BU48" s="30"/>
      <c r="BV48" s="20">
        <f t="shared" si="13"/>
        <v>0</v>
      </c>
      <c r="BW48" s="30"/>
      <c r="BX48" s="30"/>
      <c r="BY48" s="31"/>
      <c r="BZ48" s="31"/>
      <c r="CA48" s="31"/>
      <c r="CB48" s="22">
        <f t="shared" si="14"/>
        <v>0</v>
      </c>
      <c r="CC48" s="31"/>
      <c r="CD48" s="31"/>
      <c r="CE48" s="33"/>
      <c r="CF48" s="33"/>
      <c r="CG48" s="33"/>
      <c r="CH48" s="33"/>
      <c r="CI48" s="33"/>
      <c r="CJ48" s="30"/>
      <c r="CK48" s="34"/>
      <c r="CL48" s="34"/>
      <c r="CM48" s="34"/>
      <c r="CN48" s="26">
        <f t="shared" si="15"/>
        <v>0</v>
      </c>
      <c r="CO48" s="34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33"/>
      <c r="DA48" s="12"/>
      <c r="DB48" s="30"/>
      <c r="DC48" s="12"/>
      <c r="DD48" s="12"/>
      <c r="DE48" s="12"/>
      <c r="DF48" s="12"/>
      <c r="DG48" s="12"/>
      <c r="DI48" s="12"/>
      <c r="ED48" s="12"/>
      <c r="EU48" s="28"/>
      <c r="EV48" s="28"/>
      <c r="FI48" s="12"/>
      <c r="FJ48" s="12"/>
      <c r="FK48" s="12"/>
      <c r="FL48" s="12"/>
    </row>
    <row r="49" spans="1:170" s="7" customFormat="1">
      <c r="A49" s="75">
        <v>36</v>
      </c>
      <c r="B49" s="7">
        <v>779</v>
      </c>
      <c r="C49" s="7">
        <v>77</v>
      </c>
      <c r="D49" s="7">
        <v>0.2</v>
      </c>
      <c r="E49" s="7">
        <v>0.1</v>
      </c>
      <c r="F49" s="7">
        <v>0</v>
      </c>
      <c r="G49" s="18">
        <f t="shared" si="66"/>
        <v>0.10000000000000002</v>
      </c>
      <c r="H49" s="7">
        <f t="shared" si="67"/>
        <v>0.2</v>
      </c>
      <c r="I49" s="7">
        <v>147</v>
      </c>
      <c r="J49" s="7">
        <v>130</v>
      </c>
      <c r="K49" s="7">
        <v>138</v>
      </c>
      <c r="L49" s="7">
        <f t="shared" ref="L49:L55" si="86">MAX(I49:K49)</f>
        <v>147</v>
      </c>
      <c r="M49" s="18">
        <f t="shared" ref="M49:M55" si="87">(I49+J49+K49)/3</f>
        <v>138.33333333333334</v>
      </c>
      <c r="N49" s="7">
        <f t="shared" ref="N49:N55" si="88">MAX(I49:K49)-MIN(I49:K49)</f>
        <v>17</v>
      </c>
      <c r="O49" s="18">
        <f t="shared" ref="O49:O55" si="89">SUM(M49:N49)</f>
        <v>155.33333333333334</v>
      </c>
      <c r="P49" s="20">
        <f t="shared" ref="P49:P55" si="90">N49/M49</f>
        <v>0.12289156626506023</v>
      </c>
      <c r="Q49" s="7">
        <f t="shared" ref="Q49:S55" si="91">I49+AI49</f>
        <v>265</v>
      </c>
      <c r="R49" s="7">
        <f t="shared" si="91"/>
        <v>287</v>
      </c>
      <c r="S49" s="7">
        <f t="shared" si="91"/>
        <v>285</v>
      </c>
      <c r="T49" s="7">
        <f t="shared" si="11"/>
        <v>287</v>
      </c>
      <c r="U49" s="18">
        <f t="shared" ref="U49:U55" si="92">(Q49+R49+S49)/3</f>
        <v>279</v>
      </c>
      <c r="V49" s="7">
        <f t="shared" ref="V49:V55" si="93">MAX(Q49:S49)-MIN(Q49:S49)</f>
        <v>22</v>
      </c>
      <c r="W49" s="7">
        <f t="shared" ref="W49:Y55" si="94">Q49+AO49</f>
        <v>330</v>
      </c>
      <c r="X49" s="7">
        <f t="shared" si="94"/>
        <v>425</v>
      </c>
      <c r="Y49" s="7">
        <f t="shared" si="94"/>
        <v>348</v>
      </c>
      <c r="Z49" s="7">
        <f t="shared" ref="Z49:Z55" si="95">MAX(W49:Y49)</f>
        <v>425</v>
      </c>
      <c r="AA49" s="18">
        <f t="shared" ref="AA49:AA55" si="96">(Y49+X49+W49)/3</f>
        <v>367.66666666666669</v>
      </c>
      <c r="AB49" s="7">
        <f t="shared" ref="AB49:AB55" si="97">MAX(W49:Y49)-MIN(W49:Y49)</f>
        <v>95</v>
      </c>
      <c r="AC49" s="18">
        <f t="shared" ref="AC49:AC55" si="98">W49/SQRT(B49/1000)</f>
        <v>373.89117196371524</v>
      </c>
      <c r="AD49" s="18">
        <f t="shared" ref="AD49:AD55" si="99">X49/SQRT(B49/1000)</f>
        <v>481.52650934720901</v>
      </c>
      <c r="AE49" s="18">
        <f t="shared" ref="AE49:AE55" si="100">Y49/SQRT(B49/1000)</f>
        <v>394.28523588900879</v>
      </c>
      <c r="AF49" s="18">
        <f t="shared" ref="AF49:AF55" si="101">MAX(AC49:AE49)</f>
        <v>481.52650934720901</v>
      </c>
      <c r="AG49" s="18">
        <f t="shared" ref="AG49:AG55" si="102">AVERAGE(AC49:AE49)</f>
        <v>416.5676390666444</v>
      </c>
      <c r="AH49" s="18">
        <f t="shared" ref="AH49:AH55" si="103">MAX(AC49:AE49)-MIN(AC49:AE49)</f>
        <v>107.63533738349378</v>
      </c>
      <c r="AI49" s="7">
        <v>118</v>
      </c>
      <c r="AJ49" s="7">
        <v>157</v>
      </c>
      <c r="AK49" s="7">
        <v>147</v>
      </c>
      <c r="AL49" s="7">
        <f t="shared" ref="AL49:AL55" si="104">MAX(AI49:AK49)</f>
        <v>157</v>
      </c>
      <c r="AM49" s="18">
        <f t="shared" ref="AM49:AM55" si="105">(AI49+AJ49+AK49)/3</f>
        <v>140.66666666666666</v>
      </c>
      <c r="AN49" s="7">
        <f t="shared" ref="AN49:AN55" si="106">MAX(AI49:AK49)-MIN(AI49:AK49)</f>
        <v>39</v>
      </c>
      <c r="AO49" s="7">
        <v>65</v>
      </c>
      <c r="AP49" s="29">
        <v>138</v>
      </c>
      <c r="AQ49" s="7">
        <v>63</v>
      </c>
      <c r="AR49" s="7">
        <f t="shared" ref="AR49:AR55" si="107">MAX(AO49:AQ49)</f>
        <v>138</v>
      </c>
      <c r="AS49" s="18">
        <f t="shared" ref="AS49:AS55" si="108">(AO49+AP49+AQ49)/3</f>
        <v>88.666666666666671</v>
      </c>
      <c r="AT49" s="7">
        <f t="shared" ref="AT49:AT55" si="109">MAX(AO49:AQ49)-MIN(AO49:AQ49)</f>
        <v>75</v>
      </c>
      <c r="AU49" s="7">
        <f t="shared" ref="AU49:AU55" si="110">AI49+AO49</f>
        <v>183</v>
      </c>
      <c r="AV49" s="7">
        <f t="shared" ref="AV49:AW55" si="111">AP49+AJ49</f>
        <v>295</v>
      </c>
      <c r="AW49" s="7">
        <f t="shared" si="111"/>
        <v>210</v>
      </c>
      <c r="AX49" s="18">
        <f t="shared" ref="AX49:AX55" si="112">(AU49+AV49+AW49)/3</f>
        <v>229.33333333333334</v>
      </c>
      <c r="AY49" s="7">
        <f t="shared" ref="AY49:AY55" si="113">MAX(AU49:AW49)-MIN(AU49:AW49)</f>
        <v>112</v>
      </c>
      <c r="AZ49" s="20">
        <f t="shared" ref="AZ49:BB55" si="114">AO49/W49</f>
        <v>0.19696969696969696</v>
      </c>
      <c r="BA49" s="20">
        <f t="shared" si="114"/>
        <v>0.32470588235294118</v>
      </c>
      <c r="BB49" s="20">
        <f t="shared" si="114"/>
        <v>0.18103448275862069</v>
      </c>
      <c r="BC49" s="20">
        <f t="shared" ref="BC49:BC55" si="115">MAX(AZ49:BB49)</f>
        <v>0.32470588235294118</v>
      </c>
      <c r="BD49" s="20">
        <f t="shared" ref="BD49:BD55" si="116">AVERAGE(AZ49:BB49)</f>
        <v>0.23423668736041961</v>
      </c>
      <c r="BE49" s="20">
        <f t="shared" ref="BE49:BE55" si="117">MAX(AZ49:BB49)-MIN(AZ49:BB49)</f>
        <v>0.14367139959432049</v>
      </c>
      <c r="BF49" s="20">
        <f t="shared" ref="BF49:BH55" si="118">W49/I49</f>
        <v>2.2448979591836733</v>
      </c>
      <c r="BG49" s="20">
        <f t="shared" si="118"/>
        <v>3.2692307692307692</v>
      </c>
      <c r="BH49" s="20">
        <f t="shared" si="118"/>
        <v>2.5217391304347827</v>
      </c>
      <c r="BI49" s="20">
        <f t="shared" ref="BI49:BI55" si="119">MAX(BF49:BH49)</f>
        <v>3.2692307692307692</v>
      </c>
      <c r="BJ49" s="20">
        <f t="shared" ref="BJ49:BJ55" si="120">AVERAGE(BF49:BH49)</f>
        <v>2.6786226196164087</v>
      </c>
      <c r="BK49" s="20">
        <f t="shared" ref="BK49:BK55" si="121">MAX(BF49:BH49)-MIN(BF49:BH49)</f>
        <v>1.0243328100470959</v>
      </c>
      <c r="BL49" s="20">
        <f t="shared" ref="BL49:BL55" si="122">1/BJ49</f>
        <v>0.37332619857559657</v>
      </c>
      <c r="BM49" s="20">
        <f t="shared" ref="BM49:BO55" si="123">AC49/I49</f>
        <v>2.5434773602973824</v>
      </c>
      <c r="BN49" s="20">
        <f t="shared" si="123"/>
        <v>3.7040500719016078</v>
      </c>
      <c r="BO49" s="20">
        <f t="shared" si="123"/>
        <v>2.8571393905000635</v>
      </c>
      <c r="BP49" s="20">
        <f t="shared" si="12"/>
        <v>3.7040500719016078</v>
      </c>
      <c r="BQ49" s="20">
        <f t="shared" ref="BQ49:BQ55" si="124">AVERAGE(BM49:BO49)</f>
        <v>3.0348889408996844</v>
      </c>
      <c r="BR49" s="20">
        <f t="shared" ref="BR49:BR55" si="125">MAX(BM49:BO49)-MIN(BM49:BO49)</f>
        <v>1.1605727116042255</v>
      </c>
      <c r="BS49" s="20">
        <f t="shared" ref="BS49:BU55" si="126">AO49/I49</f>
        <v>0.44217687074829931</v>
      </c>
      <c r="BT49" s="20">
        <f t="shared" si="126"/>
        <v>1.0615384615384615</v>
      </c>
      <c r="BU49" s="20">
        <f t="shared" si="126"/>
        <v>0.45652173913043476</v>
      </c>
      <c r="BV49" s="20">
        <f t="shared" si="13"/>
        <v>1.0615384615384615</v>
      </c>
      <c r="BW49" s="20">
        <f t="shared" ref="BW49:BW55" si="127">AVERAGE(BS49:BU49)</f>
        <v>0.6534123571390652</v>
      </c>
      <c r="BX49" s="20">
        <f t="shared" ref="BX49:BX55" si="128">MAX(BS49:BU49)-MIN(BS49:BU49)</f>
        <v>0.61936159079016218</v>
      </c>
      <c r="BY49" s="22">
        <f t="shared" ref="BY49:CA55" si="129">BS49/W49</f>
        <v>1.3399299113584827E-3</v>
      </c>
      <c r="BZ49" s="22">
        <f t="shared" si="129"/>
        <v>2.4977375565610862E-3</v>
      </c>
      <c r="CA49" s="22">
        <f t="shared" si="129"/>
        <v>1.3118440779610193E-3</v>
      </c>
      <c r="CB49" s="22">
        <f t="shared" si="14"/>
        <v>2.4977375565610862E-3</v>
      </c>
      <c r="CC49" s="22">
        <f t="shared" ref="CC49:CC55" si="130">AVERAGE(BY49:CA49)</f>
        <v>1.7165038486268627E-3</v>
      </c>
      <c r="CD49" s="22">
        <f t="shared" ref="CD49:CD55" si="131">MAX(BY49:CA49)-MIN(BY49:CA49)</f>
        <v>1.1858934786000668E-3</v>
      </c>
      <c r="CE49" s="25">
        <f t="shared" ref="CE49:CE55" si="132">N49/I49*AO49</f>
        <v>7.517006802721089</v>
      </c>
      <c r="CF49" s="25">
        <f t="shared" ref="CF49:CF55" si="133">N49/J49*AP49</f>
        <v>18.046153846153846</v>
      </c>
      <c r="CG49" s="25">
        <f t="shared" ref="CG49:CG55" si="134">N49/K49*AQ49</f>
        <v>7.7608695652173916</v>
      </c>
      <c r="CH49" s="25">
        <f t="shared" ref="CH49:CH55" si="135">MAX(CE49:CG49)</f>
        <v>18.046153846153846</v>
      </c>
      <c r="CI49" s="25">
        <f t="shared" ref="CI49:CI55" si="136">AVERAGE(CE49:CG49)</f>
        <v>11.108010071364108</v>
      </c>
      <c r="CJ49" s="20">
        <f t="shared" ref="CJ49:CJ55" si="137">MAX(CE49:CG49)-MIN(CE49:CG49)</f>
        <v>10.529147043432758</v>
      </c>
      <c r="CK49" s="26">
        <f t="shared" ref="CK49:CM55" si="138">CE49/AC49</f>
        <v>2.0104798846255153E-2</v>
      </c>
      <c r="CL49" s="26">
        <f t="shared" si="138"/>
        <v>3.7476968548665106E-2</v>
      </c>
      <c r="CM49" s="26">
        <f t="shared" si="138"/>
        <v>1.9683388721666653E-2</v>
      </c>
      <c r="CN49" s="26">
        <f t="shared" si="15"/>
        <v>3.7476968548665106E-2</v>
      </c>
      <c r="CO49" s="26">
        <f t="shared" ref="CO49:CO55" si="139">AVERAGE(CK49:CM49)</f>
        <v>2.5755052038862303E-2</v>
      </c>
      <c r="CP49" s="18">
        <f t="shared" ref="CP49:CP55" si="140">M49-120+N49</f>
        <v>35.333333333333343</v>
      </c>
      <c r="CQ49" s="18">
        <f t="shared" ref="CQ49:CQ55" si="141">M49+N49+AG49+AS49</f>
        <v>660.56763906664435</v>
      </c>
      <c r="CR49" s="18">
        <f t="shared" ref="CR49:CR55" si="142">M49-120+N49+AG49+AS49</f>
        <v>540.56763906664435</v>
      </c>
      <c r="CS49" s="18">
        <f t="shared" ref="CS49:CS55" si="143">M49-120+N49+AG49+AH49+AS49</f>
        <v>648.20297645013818</v>
      </c>
      <c r="CT49" s="18">
        <f t="shared" ref="CT49:CT55" si="144">M49-120+N49+AS49</f>
        <v>124.00000000000001</v>
      </c>
      <c r="CU49" s="18">
        <f t="shared" ref="CU49:CU55" si="145">M49-120+N49+AS49+AT49</f>
        <v>199</v>
      </c>
      <c r="CV49" s="18">
        <f t="shared" ref="CV49:CV55" si="146">M49-120+N49+BD49*100</f>
        <v>58.757002069375304</v>
      </c>
      <c r="CW49" s="18">
        <f t="shared" ref="CW49:CW55" si="147">M49-120+N49+AT49+BD49</f>
        <v>110.56757002069376</v>
      </c>
      <c r="CX49" s="18">
        <f t="shared" ref="CX49:CX55" si="148">M49-120+N49+AT49+(100*BD49)</f>
        <v>133.75700206937529</v>
      </c>
      <c r="CY49" s="18">
        <f t="shared" ref="CY49:CY55" si="149">M49-120+N49+AN49+AT49+BD49*1000</f>
        <v>383.57002069375295</v>
      </c>
      <c r="CZ49" s="25">
        <f t="shared" ref="CZ49:CZ55" si="150">N49+(BL49*100)</f>
        <v>54.332619857559656</v>
      </c>
      <c r="DA49" s="18">
        <f t="shared" ref="DA49:DA55" si="151">BQ49+AH49+N49</f>
        <v>127.67022632439347</v>
      </c>
      <c r="DB49" s="20">
        <f t="shared" ref="DB49:DB55" si="152">BQ49-BR49</f>
        <v>1.8743162292954589</v>
      </c>
      <c r="DC49" s="18">
        <f t="shared" ref="DC49:DC55" si="153">M49+N49+AA49+AM49+AN49+AT49+AS49</f>
        <v>866.33333333333326</v>
      </c>
      <c r="DD49" s="18">
        <f t="shared" ref="DD49:DD55" si="154">M49-120+N49+AG49+AM49+AN49+AT49+AS49</f>
        <v>795.23430573331098</v>
      </c>
      <c r="DE49" s="18">
        <f t="shared" ref="DE49:DE55" si="155">N49+O49+AH49+AN49+AO49+AU49+AT49</f>
        <v>641.96867071682709</v>
      </c>
      <c r="DF49" s="18">
        <f t="shared" ref="DF49:DF55" si="156">M49-120+N49+AG49+AM49+AN49+AT49+BD49*1000</f>
        <v>940.80432642706398</v>
      </c>
      <c r="DG49" s="18">
        <f t="shared" ref="DG49:DG55" si="157">O49+AA49+AB49</f>
        <v>618</v>
      </c>
      <c r="DH49" s="7">
        <f t="shared" ref="DH49:DH55" si="158">L49+AR49</f>
        <v>285</v>
      </c>
      <c r="DI49" s="18">
        <f t="shared" ref="DI49:DI55" si="159">O49+AA49+AB49+AR49</f>
        <v>756</v>
      </c>
      <c r="DN49" s="7">
        <v>36</v>
      </c>
      <c r="DO49" s="7">
        <v>224</v>
      </c>
      <c r="DP49" s="7">
        <v>230</v>
      </c>
      <c r="DQ49" s="7">
        <v>227</v>
      </c>
      <c r="DR49" s="7">
        <v>219</v>
      </c>
      <c r="DS49" s="7" t="s">
        <v>142</v>
      </c>
      <c r="DT49" s="7">
        <v>156</v>
      </c>
      <c r="DU49" s="7" t="s">
        <v>142</v>
      </c>
      <c r="DV49" s="7">
        <v>98</v>
      </c>
      <c r="DW49" s="7" t="s">
        <v>142</v>
      </c>
      <c r="DX49" s="7">
        <v>125</v>
      </c>
      <c r="DY49" s="7" t="s">
        <v>145</v>
      </c>
      <c r="DZ49" s="7" t="s">
        <v>143</v>
      </c>
      <c r="EA49" s="7" t="s">
        <v>143</v>
      </c>
      <c r="EB49" s="7" t="s">
        <v>143</v>
      </c>
      <c r="EC49" s="7" t="s">
        <v>143</v>
      </c>
      <c r="ED49" s="18">
        <f t="shared" ref="ED49:ED55" si="160">AVERAGE(DT49,DV49,DX49)</f>
        <v>126.33333333333333</v>
      </c>
      <c r="EE49" s="7">
        <v>1</v>
      </c>
      <c r="EF49" s="7" t="s">
        <v>151</v>
      </c>
      <c r="EG49" s="7">
        <v>104</v>
      </c>
      <c r="EH49" s="7">
        <v>0.5</v>
      </c>
      <c r="EI49" s="7">
        <v>0.5</v>
      </c>
      <c r="EJ49" s="7">
        <v>57</v>
      </c>
      <c r="EK49" s="7">
        <f t="shared" ref="EK49:EK55" si="161">EI49*EJ49</f>
        <v>28.5</v>
      </c>
      <c r="EL49" s="7">
        <f t="shared" ref="EL49:EL55" si="162">AVERAGE(DT49,DV49,DX49,EG49)</f>
        <v>120.75</v>
      </c>
      <c r="EM49" s="7">
        <f t="shared" ref="EM49:EM55" si="163">IF(EL49&gt;120,1,0)</f>
        <v>1</v>
      </c>
      <c r="EN49" s="7">
        <f t="shared" ref="EN49:EN55" si="164">MAX(DT49,DV49,DX49,EG49)</f>
        <v>156</v>
      </c>
      <c r="EO49" s="7">
        <f t="shared" ref="EO49:EO55" si="165">IF(EN49&gt;120,1,0)</f>
        <v>1</v>
      </c>
      <c r="EP49" s="7">
        <f t="shared" ref="EP49:EP55" si="166">MAX(DT49,DV49,DX49,EG49)-MIN(DT49,DV49,DX49,EG49)</f>
        <v>58</v>
      </c>
      <c r="EQ49" s="7">
        <v>0</v>
      </c>
      <c r="ER49" s="7">
        <f t="shared" ref="ER49:ER55" si="167">EI49*EJ49</f>
        <v>28.5</v>
      </c>
      <c r="ES49" s="7">
        <f t="shared" ref="ES49:ES55" si="168">MIN(DT49,DV49,DX49,EG49)</f>
        <v>98</v>
      </c>
      <c r="ET49" s="7">
        <f t="shared" ref="ET49:ET55" si="169">IF(ER49&gt;40,1,0)</f>
        <v>0</v>
      </c>
      <c r="EU49" s="40">
        <v>42991</v>
      </c>
      <c r="EV49" s="40" t="s">
        <v>350</v>
      </c>
      <c r="EW49" s="7">
        <v>76</v>
      </c>
      <c r="EX49" s="7">
        <v>116</v>
      </c>
      <c r="EY49" s="7">
        <v>100</v>
      </c>
      <c r="EZ49" s="7">
        <v>140</v>
      </c>
      <c r="FA49" s="7">
        <v>160</v>
      </c>
      <c r="FB49" s="7">
        <v>128</v>
      </c>
      <c r="FC49" s="7">
        <v>40</v>
      </c>
      <c r="FD49" s="7">
        <v>48</v>
      </c>
      <c r="FE49" s="7">
        <v>128</v>
      </c>
      <c r="FF49" s="7">
        <v>136</v>
      </c>
      <c r="FG49" s="7">
        <v>132</v>
      </c>
      <c r="FH49" s="7">
        <v>128</v>
      </c>
      <c r="FI49" s="18">
        <f t="shared" ref="FI49:FI55" si="170">AVERAGE(EX49:EY49,FB49:FC49)</f>
        <v>96</v>
      </c>
      <c r="FJ49" s="18">
        <f t="shared" ref="FJ49:FJ55" si="171">AVERAGE(EW49:FH49)</f>
        <v>111</v>
      </c>
      <c r="FK49" s="18">
        <f t="shared" ref="FK49:FK55" si="172">MAX(EX49:EY49,FB49:FC49)</f>
        <v>128</v>
      </c>
      <c r="FL49" s="18">
        <f t="shared" ref="FL49:FL55" si="173">MAX(EW49:FH49)</f>
        <v>160</v>
      </c>
      <c r="FM49" s="7">
        <f t="shared" ref="FM49:FM55" si="174">MAX(EX49:EY49,FB49:FC49)-MIN(EX49:EY49,FB49:FC49)</f>
        <v>88</v>
      </c>
      <c r="FN49" s="7">
        <f t="shared" ref="FN49:FN55" si="175">MAX(EW49:FH49)-MIN(EW49:FH49)</f>
        <v>120</v>
      </c>
    </row>
    <row r="50" spans="1:170" s="7" customFormat="1">
      <c r="A50" s="75">
        <v>37</v>
      </c>
      <c r="B50" s="7">
        <v>779</v>
      </c>
      <c r="C50" s="7">
        <v>77</v>
      </c>
      <c r="D50" s="7">
        <v>0</v>
      </c>
      <c r="E50" s="7">
        <v>0</v>
      </c>
      <c r="F50" s="7">
        <v>0</v>
      </c>
      <c r="G50" s="18">
        <f t="shared" si="66"/>
        <v>0</v>
      </c>
      <c r="H50" s="7">
        <f t="shared" si="67"/>
        <v>0</v>
      </c>
      <c r="I50" s="7">
        <v>121</v>
      </c>
      <c r="J50" s="7">
        <v>126</v>
      </c>
      <c r="K50" s="7">
        <v>121</v>
      </c>
      <c r="L50" s="7">
        <f t="shared" si="86"/>
        <v>126</v>
      </c>
      <c r="M50" s="18">
        <f t="shared" si="87"/>
        <v>122.66666666666667</v>
      </c>
      <c r="N50" s="7">
        <f t="shared" si="88"/>
        <v>5</v>
      </c>
      <c r="O50" s="18">
        <f t="shared" si="89"/>
        <v>127.66666666666667</v>
      </c>
      <c r="P50" s="20">
        <f t="shared" si="90"/>
        <v>4.0760869565217392E-2</v>
      </c>
      <c r="Q50" s="7">
        <f t="shared" si="91"/>
        <v>360</v>
      </c>
      <c r="R50" s="7">
        <f t="shared" si="91"/>
        <v>406</v>
      </c>
      <c r="S50" s="7">
        <f t="shared" si="91"/>
        <v>297</v>
      </c>
      <c r="T50" s="7">
        <f t="shared" si="11"/>
        <v>406</v>
      </c>
      <c r="U50" s="18">
        <f t="shared" si="92"/>
        <v>354.33333333333331</v>
      </c>
      <c r="V50" s="7">
        <f t="shared" si="93"/>
        <v>109</v>
      </c>
      <c r="W50" s="7">
        <f t="shared" si="94"/>
        <v>450</v>
      </c>
      <c r="X50" s="7">
        <f t="shared" si="94"/>
        <v>477</v>
      </c>
      <c r="Y50" s="7">
        <f t="shared" si="94"/>
        <v>389</v>
      </c>
      <c r="Z50" s="7">
        <f t="shared" si="95"/>
        <v>477</v>
      </c>
      <c r="AA50" s="18">
        <f t="shared" si="96"/>
        <v>438.66666666666669</v>
      </c>
      <c r="AB50" s="7">
        <f t="shared" si="97"/>
        <v>88</v>
      </c>
      <c r="AC50" s="18">
        <f t="shared" si="98"/>
        <v>509.85159813233901</v>
      </c>
      <c r="AD50" s="18">
        <f t="shared" si="99"/>
        <v>540.4426940202793</v>
      </c>
      <c r="AE50" s="18">
        <f t="shared" si="100"/>
        <v>440.73838149662191</v>
      </c>
      <c r="AF50" s="18">
        <f t="shared" si="101"/>
        <v>540.4426940202793</v>
      </c>
      <c r="AG50" s="18">
        <f t="shared" si="102"/>
        <v>497.01089121641343</v>
      </c>
      <c r="AH50" s="18">
        <f t="shared" si="103"/>
        <v>99.704312523657393</v>
      </c>
      <c r="AI50" s="7">
        <v>239</v>
      </c>
      <c r="AJ50" s="7">
        <v>280</v>
      </c>
      <c r="AK50" s="7">
        <v>176</v>
      </c>
      <c r="AL50" s="7">
        <f t="shared" si="104"/>
        <v>280</v>
      </c>
      <c r="AM50" s="18">
        <f t="shared" si="105"/>
        <v>231.66666666666666</v>
      </c>
      <c r="AN50" s="7">
        <f t="shared" si="106"/>
        <v>104</v>
      </c>
      <c r="AO50" s="7">
        <v>90</v>
      </c>
      <c r="AP50" s="29">
        <v>71</v>
      </c>
      <c r="AQ50" s="7">
        <v>92</v>
      </c>
      <c r="AR50" s="7">
        <f t="shared" si="107"/>
        <v>92</v>
      </c>
      <c r="AS50" s="18">
        <f t="shared" si="108"/>
        <v>84.333333333333329</v>
      </c>
      <c r="AT50" s="7">
        <f t="shared" si="109"/>
        <v>21</v>
      </c>
      <c r="AU50" s="7">
        <f t="shared" si="110"/>
        <v>329</v>
      </c>
      <c r="AV50" s="7">
        <f t="shared" si="111"/>
        <v>351</v>
      </c>
      <c r="AW50" s="7">
        <f t="shared" si="111"/>
        <v>268</v>
      </c>
      <c r="AX50" s="18">
        <f t="shared" si="112"/>
        <v>316</v>
      </c>
      <c r="AY50" s="7">
        <f t="shared" si="113"/>
        <v>83</v>
      </c>
      <c r="AZ50" s="20">
        <f t="shared" si="114"/>
        <v>0.2</v>
      </c>
      <c r="BA50" s="20">
        <f t="shared" si="114"/>
        <v>0.1488469601677149</v>
      </c>
      <c r="BB50" s="20">
        <f t="shared" si="114"/>
        <v>0.23650385604113111</v>
      </c>
      <c r="BC50" s="20">
        <f t="shared" si="115"/>
        <v>0.23650385604113111</v>
      </c>
      <c r="BD50" s="20">
        <f t="shared" si="116"/>
        <v>0.195116938736282</v>
      </c>
      <c r="BE50" s="20">
        <f t="shared" si="117"/>
        <v>8.7656895873416213E-2</v>
      </c>
      <c r="BF50" s="20">
        <f t="shared" si="118"/>
        <v>3.71900826446281</v>
      </c>
      <c r="BG50" s="20">
        <f t="shared" si="118"/>
        <v>3.7857142857142856</v>
      </c>
      <c r="BH50" s="20">
        <f t="shared" si="118"/>
        <v>3.2148760330578514</v>
      </c>
      <c r="BI50" s="20">
        <f t="shared" si="119"/>
        <v>3.7857142857142856</v>
      </c>
      <c r="BJ50" s="20">
        <f t="shared" si="120"/>
        <v>3.5731995277449826</v>
      </c>
      <c r="BK50" s="20">
        <f t="shared" si="121"/>
        <v>0.57083825265643418</v>
      </c>
      <c r="BL50" s="20">
        <f t="shared" si="122"/>
        <v>0.27986122583842721</v>
      </c>
      <c r="BM50" s="20">
        <f t="shared" si="123"/>
        <v>4.2136495713416444</v>
      </c>
      <c r="BN50" s="20">
        <f t="shared" si="123"/>
        <v>4.2892277303196771</v>
      </c>
      <c r="BO50" s="20">
        <f t="shared" si="123"/>
        <v>3.6424659627819991</v>
      </c>
      <c r="BP50" s="20">
        <f t="shared" si="12"/>
        <v>4.2892277303196771</v>
      </c>
      <c r="BQ50" s="20">
        <f t="shared" si="124"/>
        <v>4.0484477548144406</v>
      </c>
      <c r="BR50" s="20">
        <f t="shared" si="125"/>
        <v>0.646761767537678</v>
      </c>
      <c r="BS50" s="20">
        <f t="shared" si="126"/>
        <v>0.74380165289256195</v>
      </c>
      <c r="BT50" s="20">
        <f t="shared" si="126"/>
        <v>0.56349206349206349</v>
      </c>
      <c r="BU50" s="20">
        <f t="shared" si="126"/>
        <v>0.76033057851239672</v>
      </c>
      <c r="BV50" s="20">
        <f t="shared" si="13"/>
        <v>0.76033057851239672</v>
      </c>
      <c r="BW50" s="20">
        <f t="shared" si="127"/>
        <v>0.68920809829900742</v>
      </c>
      <c r="BX50" s="20">
        <f t="shared" si="128"/>
        <v>0.19683851502033323</v>
      </c>
      <c r="BY50" s="22">
        <f t="shared" si="129"/>
        <v>1.652892561983471E-3</v>
      </c>
      <c r="BZ50" s="22">
        <f t="shared" si="129"/>
        <v>1.1813250806961498E-3</v>
      </c>
      <c r="CA50" s="22">
        <f t="shared" si="129"/>
        <v>1.9545773226539763E-3</v>
      </c>
      <c r="CB50" s="22">
        <f t="shared" si="14"/>
        <v>1.9545773226539763E-3</v>
      </c>
      <c r="CC50" s="22">
        <f t="shared" si="130"/>
        <v>1.5962649884445322E-3</v>
      </c>
      <c r="CD50" s="22">
        <f t="shared" si="131"/>
        <v>7.7325224195782648E-4</v>
      </c>
      <c r="CE50" s="25">
        <f t="shared" si="132"/>
        <v>3.71900826446281</v>
      </c>
      <c r="CF50" s="25">
        <f t="shared" si="133"/>
        <v>2.8174603174603172</v>
      </c>
      <c r="CG50" s="25">
        <f t="shared" si="134"/>
        <v>3.8016528925619837</v>
      </c>
      <c r="CH50" s="25">
        <f t="shared" si="135"/>
        <v>3.8016528925619837</v>
      </c>
      <c r="CI50" s="25">
        <f t="shared" si="136"/>
        <v>3.4460404914950371</v>
      </c>
      <c r="CJ50" s="20">
        <f t="shared" si="137"/>
        <v>0.98419257510166647</v>
      </c>
      <c r="CK50" s="26">
        <f t="shared" si="138"/>
        <v>7.2942955912780917E-3</v>
      </c>
      <c r="CL50" s="26">
        <f t="shared" si="138"/>
        <v>5.2132452684328385E-3</v>
      </c>
      <c r="CM50" s="26">
        <f t="shared" si="138"/>
        <v>8.6256451722054577E-3</v>
      </c>
      <c r="CN50" s="26">
        <f t="shared" si="15"/>
        <v>8.6256451722054577E-3</v>
      </c>
      <c r="CO50" s="26">
        <f t="shared" si="139"/>
        <v>7.0443953439721296E-3</v>
      </c>
      <c r="CP50" s="18">
        <f t="shared" si="140"/>
        <v>7.6666666666666714</v>
      </c>
      <c r="CQ50" s="18">
        <f t="shared" si="141"/>
        <v>709.01089121641348</v>
      </c>
      <c r="CR50" s="18">
        <f t="shared" si="142"/>
        <v>589.01089121641348</v>
      </c>
      <c r="CS50" s="18">
        <f t="shared" si="143"/>
        <v>688.71520374007093</v>
      </c>
      <c r="CT50" s="18">
        <f t="shared" si="144"/>
        <v>92</v>
      </c>
      <c r="CU50" s="18">
        <f t="shared" si="145"/>
        <v>113</v>
      </c>
      <c r="CV50" s="18">
        <f t="shared" si="146"/>
        <v>27.178360540294872</v>
      </c>
      <c r="CW50" s="18">
        <f t="shared" si="147"/>
        <v>28.861783605402952</v>
      </c>
      <c r="CX50" s="18">
        <f t="shared" si="148"/>
        <v>48.178360540294875</v>
      </c>
      <c r="CY50" s="18">
        <f t="shared" si="149"/>
        <v>327.78360540294869</v>
      </c>
      <c r="CZ50" s="25">
        <f t="shared" si="150"/>
        <v>32.986122583842722</v>
      </c>
      <c r="DA50" s="18">
        <f t="shared" si="151"/>
        <v>108.75276027847184</v>
      </c>
      <c r="DB50" s="20">
        <f t="shared" si="152"/>
        <v>3.4016859872767626</v>
      </c>
      <c r="DC50" s="18">
        <f t="shared" si="153"/>
        <v>1007.3333333333334</v>
      </c>
      <c r="DD50" s="18">
        <f t="shared" si="154"/>
        <v>945.67755788308011</v>
      </c>
      <c r="DE50" s="18">
        <f t="shared" si="155"/>
        <v>776.37097919032408</v>
      </c>
      <c r="DF50" s="18">
        <f t="shared" si="156"/>
        <v>1056.4611632860288</v>
      </c>
      <c r="DG50" s="18">
        <f t="shared" si="157"/>
        <v>654.33333333333337</v>
      </c>
      <c r="DH50" s="7">
        <f t="shared" si="158"/>
        <v>218</v>
      </c>
      <c r="DI50" s="18">
        <f t="shared" si="159"/>
        <v>746.33333333333337</v>
      </c>
      <c r="DN50" s="7">
        <v>37</v>
      </c>
      <c r="DO50" s="7">
        <v>230</v>
      </c>
      <c r="DP50" s="7">
        <v>259</v>
      </c>
      <c r="DQ50" s="7">
        <v>229</v>
      </c>
      <c r="DR50" s="7">
        <v>224</v>
      </c>
      <c r="DS50" s="7" t="s">
        <v>142</v>
      </c>
      <c r="DT50" s="7">
        <v>143</v>
      </c>
      <c r="DU50" s="7" t="s">
        <v>163</v>
      </c>
      <c r="DV50" s="7">
        <v>111</v>
      </c>
      <c r="DW50" s="7" t="s">
        <v>142</v>
      </c>
      <c r="DX50" s="7">
        <v>129</v>
      </c>
      <c r="DY50" s="7" t="s">
        <v>143</v>
      </c>
      <c r="DZ50" s="7" t="s">
        <v>143</v>
      </c>
      <c r="EA50" s="7" t="s">
        <v>143</v>
      </c>
      <c r="EB50" s="7" t="s">
        <v>143</v>
      </c>
      <c r="EC50" s="7" t="s">
        <v>143</v>
      </c>
      <c r="ED50" s="18">
        <f t="shared" si="160"/>
        <v>127.66666666666667</v>
      </c>
      <c r="EE50" s="7">
        <v>2</v>
      </c>
      <c r="EF50" s="7" t="s">
        <v>151</v>
      </c>
      <c r="EG50" s="7">
        <v>130</v>
      </c>
      <c r="EH50" s="7">
        <v>0.5</v>
      </c>
      <c r="EI50" s="7">
        <v>0.5</v>
      </c>
      <c r="EJ50" s="7">
        <v>79</v>
      </c>
      <c r="EK50" s="7">
        <f t="shared" si="161"/>
        <v>39.5</v>
      </c>
      <c r="EL50" s="7">
        <f t="shared" si="162"/>
        <v>128.25</v>
      </c>
      <c r="EM50" s="7">
        <f t="shared" si="163"/>
        <v>1</v>
      </c>
      <c r="EN50" s="7">
        <f t="shared" si="164"/>
        <v>143</v>
      </c>
      <c r="EO50" s="7">
        <f t="shared" si="165"/>
        <v>1</v>
      </c>
      <c r="EP50" s="7">
        <f t="shared" si="166"/>
        <v>32</v>
      </c>
      <c r="EQ50" s="7">
        <v>1</v>
      </c>
      <c r="ER50" s="7">
        <f t="shared" si="167"/>
        <v>39.5</v>
      </c>
      <c r="ES50" s="7">
        <f t="shared" si="168"/>
        <v>111</v>
      </c>
      <c r="ET50" s="7">
        <f t="shared" si="169"/>
        <v>0</v>
      </c>
      <c r="EU50" s="40">
        <v>42340</v>
      </c>
      <c r="EV50" s="40" t="s">
        <v>351</v>
      </c>
      <c r="EW50" s="7">
        <v>80</v>
      </c>
      <c r="EX50" s="7">
        <v>152</v>
      </c>
      <c r="EY50" s="7">
        <v>84</v>
      </c>
      <c r="EZ50" s="7">
        <v>148</v>
      </c>
      <c r="FA50" s="7">
        <v>48</v>
      </c>
      <c r="FB50" s="7">
        <v>116</v>
      </c>
      <c r="FC50" s="7">
        <v>40</v>
      </c>
      <c r="FD50" s="7">
        <v>68</v>
      </c>
      <c r="FE50" s="7">
        <v>72</v>
      </c>
      <c r="FF50" s="7">
        <v>136</v>
      </c>
      <c r="FG50" s="7">
        <v>140</v>
      </c>
      <c r="FH50" s="7">
        <v>144</v>
      </c>
      <c r="FI50" s="18">
        <f t="shared" si="170"/>
        <v>98</v>
      </c>
      <c r="FJ50" s="18">
        <f t="shared" si="171"/>
        <v>102.33333333333333</v>
      </c>
      <c r="FK50" s="18">
        <f t="shared" si="172"/>
        <v>152</v>
      </c>
      <c r="FL50" s="18">
        <f t="shared" si="173"/>
        <v>152</v>
      </c>
      <c r="FM50" s="7">
        <f t="shared" si="174"/>
        <v>112</v>
      </c>
      <c r="FN50" s="7">
        <f t="shared" si="175"/>
        <v>112</v>
      </c>
    </row>
    <row r="51" spans="1:170" s="7" customFormat="1">
      <c r="A51" s="75">
        <v>40</v>
      </c>
      <c r="B51" s="7">
        <v>896</v>
      </c>
      <c r="C51" s="7">
        <v>67</v>
      </c>
      <c r="D51" s="7">
        <v>0.1</v>
      </c>
      <c r="E51" s="7">
        <v>0.1</v>
      </c>
      <c r="F51" s="7">
        <v>0.1</v>
      </c>
      <c r="G51" s="18">
        <f t="shared" si="66"/>
        <v>0.10000000000000002</v>
      </c>
      <c r="H51" s="7">
        <f t="shared" si="67"/>
        <v>0</v>
      </c>
      <c r="I51" s="7">
        <v>111</v>
      </c>
      <c r="J51" s="7">
        <v>99</v>
      </c>
      <c r="K51" s="7">
        <v>111</v>
      </c>
      <c r="L51" s="7">
        <f t="shared" si="86"/>
        <v>111</v>
      </c>
      <c r="M51" s="18">
        <f t="shared" si="87"/>
        <v>107</v>
      </c>
      <c r="N51" s="7">
        <f t="shared" si="88"/>
        <v>12</v>
      </c>
      <c r="O51" s="18">
        <f t="shared" si="89"/>
        <v>119</v>
      </c>
      <c r="P51" s="20">
        <f t="shared" si="90"/>
        <v>0.11214953271028037</v>
      </c>
      <c r="Q51" s="7">
        <f t="shared" si="91"/>
        <v>314</v>
      </c>
      <c r="R51" s="7">
        <f t="shared" si="91"/>
        <v>273</v>
      </c>
      <c r="S51" s="7">
        <f t="shared" si="91"/>
        <v>287</v>
      </c>
      <c r="T51" s="7">
        <f t="shared" si="11"/>
        <v>314</v>
      </c>
      <c r="U51" s="18">
        <f t="shared" si="92"/>
        <v>291.33333333333331</v>
      </c>
      <c r="V51" s="7">
        <f t="shared" si="93"/>
        <v>41</v>
      </c>
      <c r="W51" s="7">
        <f t="shared" si="94"/>
        <v>356</v>
      </c>
      <c r="X51" s="7">
        <f t="shared" si="94"/>
        <v>372</v>
      </c>
      <c r="Y51" s="7">
        <f t="shared" si="94"/>
        <v>389</v>
      </c>
      <c r="Z51" s="7">
        <f t="shared" si="95"/>
        <v>389</v>
      </c>
      <c r="AA51" s="18">
        <f t="shared" si="96"/>
        <v>372.33333333333331</v>
      </c>
      <c r="AB51" s="7">
        <f t="shared" si="97"/>
        <v>33</v>
      </c>
      <c r="AC51" s="18">
        <f t="shared" si="98"/>
        <v>376.09364335418985</v>
      </c>
      <c r="AD51" s="18">
        <f t="shared" si="99"/>
        <v>392.99672844876022</v>
      </c>
      <c r="AE51" s="18">
        <f t="shared" si="100"/>
        <v>410.95625636174117</v>
      </c>
      <c r="AF51" s="18">
        <f t="shared" si="101"/>
        <v>410.95625636174117</v>
      </c>
      <c r="AG51" s="18">
        <f t="shared" si="102"/>
        <v>393.34887605489712</v>
      </c>
      <c r="AH51" s="18">
        <f t="shared" si="103"/>
        <v>34.862613007551317</v>
      </c>
      <c r="AI51" s="7">
        <v>203</v>
      </c>
      <c r="AJ51" s="7">
        <v>174</v>
      </c>
      <c r="AK51" s="7">
        <v>176</v>
      </c>
      <c r="AL51" s="7">
        <f t="shared" si="104"/>
        <v>203</v>
      </c>
      <c r="AM51" s="18">
        <f t="shared" si="105"/>
        <v>184.33333333333334</v>
      </c>
      <c r="AN51" s="7">
        <f t="shared" si="106"/>
        <v>29</v>
      </c>
      <c r="AO51" s="7">
        <v>42</v>
      </c>
      <c r="AP51" s="29">
        <v>99</v>
      </c>
      <c r="AQ51" s="7">
        <v>102</v>
      </c>
      <c r="AR51" s="7">
        <f t="shared" si="107"/>
        <v>102</v>
      </c>
      <c r="AS51" s="18">
        <f t="shared" si="108"/>
        <v>81</v>
      </c>
      <c r="AT51" s="7">
        <f t="shared" si="109"/>
        <v>60</v>
      </c>
      <c r="AU51" s="7">
        <f t="shared" si="110"/>
        <v>245</v>
      </c>
      <c r="AV51" s="7">
        <f t="shared" si="111"/>
        <v>273</v>
      </c>
      <c r="AW51" s="7">
        <f t="shared" si="111"/>
        <v>278</v>
      </c>
      <c r="AX51" s="18">
        <f t="shared" si="112"/>
        <v>265.33333333333331</v>
      </c>
      <c r="AY51" s="7">
        <f t="shared" si="113"/>
        <v>33</v>
      </c>
      <c r="AZ51" s="20">
        <f t="shared" si="114"/>
        <v>0.11797752808988764</v>
      </c>
      <c r="BA51" s="20">
        <f t="shared" si="114"/>
        <v>0.2661290322580645</v>
      </c>
      <c r="BB51" s="20">
        <f t="shared" si="114"/>
        <v>0.26221079691516708</v>
      </c>
      <c r="BC51" s="20">
        <f t="shared" si="115"/>
        <v>0.2661290322580645</v>
      </c>
      <c r="BD51" s="20">
        <f t="shared" si="116"/>
        <v>0.21543911908770641</v>
      </c>
      <c r="BE51" s="20">
        <f t="shared" si="117"/>
        <v>0.14815150416817685</v>
      </c>
      <c r="BF51" s="20">
        <f t="shared" si="118"/>
        <v>3.2072072072072073</v>
      </c>
      <c r="BG51" s="20">
        <f t="shared" si="118"/>
        <v>3.7575757575757578</v>
      </c>
      <c r="BH51" s="20">
        <f t="shared" si="118"/>
        <v>3.5045045045045047</v>
      </c>
      <c r="BI51" s="20">
        <f t="shared" si="119"/>
        <v>3.7575757575757578</v>
      </c>
      <c r="BJ51" s="20">
        <f t="shared" si="120"/>
        <v>3.4897624897624895</v>
      </c>
      <c r="BK51" s="20">
        <f t="shared" si="121"/>
        <v>0.55036855036855048</v>
      </c>
      <c r="BL51" s="20">
        <f t="shared" si="122"/>
        <v>0.28655245247594463</v>
      </c>
      <c r="BM51" s="20">
        <f t="shared" si="123"/>
        <v>3.3882310212089175</v>
      </c>
      <c r="BN51" s="20">
        <f t="shared" si="123"/>
        <v>3.9696639237248506</v>
      </c>
      <c r="BO51" s="20">
        <f t="shared" si="123"/>
        <v>3.7023086158715421</v>
      </c>
      <c r="BP51" s="20">
        <f t="shared" si="12"/>
        <v>3.9696639237248506</v>
      </c>
      <c r="BQ51" s="20">
        <f t="shared" si="124"/>
        <v>3.6867345202684372</v>
      </c>
      <c r="BR51" s="20">
        <f t="shared" si="125"/>
        <v>0.58143290251593305</v>
      </c>
      <c r="BS51" s="20">
        <f t="shared" si="126"/>
        <v>0.3783783783783784</v>
      </c>
      <c r="BT51" s="20">
        <f t="shared" si="126"/>
        <v>1</v>
      </c>
      <c r="BU51" s="20">
        <f t="shared" si="126"/>
        <v>0.91891891891891897</v>
      </c>
      <c r="BV51" s="20">
        <f t="shared" si="13"/>
        <v>1</v>
      </c>
      <c r="BW51" s="20">
        <f t="shared" si="127"/>
        <v>0.76576576576576583</v>
      </c>
      <c r="BX51" s="20">
        <f t="shared" si="128"/>
        <v>0.6216216216216216</v>
      </c>
      <c r="BY51" s="22">
        <f t="shared" si="129"/>
        <v>1.0628606134224113E-3</v>
      </c>
      <c r="BZ51" s="22">
        <f t="shared" si="129"/>
        <v>2.6881720430107529E-3</v>
      </c>
      <c r="CA51" s="22">
        <f t="shared" si="129"/>
        <v>2.3622594316681724E-3</v>
      </c>
      <c r="CB51" s="22">
        <f t="shared" si="14"/>
        <v>2.6881720430107529E-3</v>
      </c>
      <c r="CC51" s="22">
        <f t="shared" si="130"/>
        <v>2.0377640293671121E-3</v>
      </c>
      <c r="CD51" s="22">
        <f t="shared" si="131"/>
        <v>1.6253114295883416E-3</v>
      </c>
      <c r="CE51" s="25">
        <f t="shared" si="132"/>
        <v>4.5405405405405403</v>
      </c>
      <c r="CF51" s="25">
        <f t="shared" si="133"/>
        <v>12</v>
      </c>
      <c r="CG51" s="25">
        <f t="shared" si="134"/>
        <v>11.027027027027028</v>
      </c>
      <c r="CH51" s="25">
        <f t="shared" si="135"/>
        <v>12</v>
      </c>
      <c r="CI51" s="25">
        <f t="shared" si="136"/>
        <v>9.1891891891891895</v>
      </c>
      <c r="CJ51" s="20">
        <f t="shared" si="137"/>
        <v>7.4594594594594597</v>
      </c>
      <c r="CK51" s="26">
        <f t="shared" si="138"/>
        <v>1.2072898919656672E-2</v>
      </c>
      <c r="CL51" s="26">
        <f t="shared" si="138"/>
        <v>3.0534605332127051E-2</v>
      </c>
      <c r="CM51" s="26">
        <f t="shared" si="138"/>
        <v>2.6832605310966651E-2</v>
      </c>
      <c r="CN51" s="26">
        <f t="shared" si="15"/>
        <v>3.0534605332127051E-2</v>
      </c>
      <c r="CO51" s="26">
        <f t="shared" si="139"/>
        <v>2.3146703187583457E-2</v>
      </c>
      <c r="CP51" s="18">
        <f t="shared" si="140"/>
        <v>-1</v>
      </c>
      <c r="CQ51" s="18">
        <f t="shared" si="141"/>
        <v>593.34887605489712</v>
      </c>
      <c r="CR51" s="18">
        <f t="shared" si="142"/>
        <v>473.34887605489712</v>
      </c>
      <c r="CS51" s="18">
        <f t="shared" si="143"/>
        <v>508.21148906244844</v>
      </c>
      <c r="CT51" s="18">
        <f t="shared" si="144"/>
        <v>80</v>
      </c>
      <c r="CU51" s="18">
        <f t="shared" si="145"/>
        <v>140</v>
      </c>
      <c r="CV51" s="18">
        <f t="shared" si="146"/>
        <v>20.543911908770642</v>
      </c>
      <c r="CW51" s="18">
        <f t="shared" si="147"/>
        <v>59.215439119087705</v>
      </c>
      <c r="CX51" s="18">
        <f t="shared" si="148"/>
        <v>80.543911908770639</v>
      </c>
      <c r="CY51" s="18">
        <f t="shared" si="149"/>
        <v>303.43911908770644</v>
      </c>
      <c r="CZ51" s="25">
        <f t="shared" si="150"/>
        <v>40.655245247594465</v>
      </c>
      <c r="DA51" s="18">
        <f t="shared" si="151"/>
        <v>50.549347527819755</v>
      </c>
      <c r="DB51" s="20">
        <f t="shared" si="152"/>
        <v>3.1053016177525041</v>
      </c>
      <c r="DC51" s="18">
        <f t="shared" si="153"/>
        <v>845.66666666666663</v>
      </c>
      <c r="DD51" s="18">
        <f t="shared" si="154"/>
        <v>746.68220938823049</v>
      </c>
      <c r="DE51" s="18">
        <f t="shared" si="155"/>
        <v>541.86261300755132</v>
      </c>
      <c r="DF51" s="18">
        <f t="shared" si="156"/>
        <v>881.12132847593693</v>
      </c>
      <c r="DG51" s="18">
        <f t="shared" si="157"/>
        <v>524.33333333333326</v>
      </c>
      <c r="DH51" s="7">
        <f t="shared" si="158"/>
        <v>213</v>
      </c>
      <c r="DI51" s="18">
        <f t="shared" si="159"/>
        <v>626.33333333333326</v>
      </c>
      <c r="DN51" s="7">
        <v>40</v>
      </c>
      <c r="DO51" s="7">
        <v>172</v>
      </c>
      <c r="DP51" s="7">
        <v>180</v>
      </c>
      <c r="DQ51" s="7">
        <v>180</v>
      </c>
      <c r="DR51" s="7">
        <v>170</v>
      </c>
      <c r="DS51" s="7" t="s">
        <v>142</v>
      </c>
      <c r="DT51" s="7">
        <v>109</v>
      </c>
      <c r="DU51" s="7" t="s">
        <v>142</v>
      </c>
      <c r="DV51" s="7">
        <v>107</v>
      </c>
      <c r="DW51" s="7" t="s">
        <v>142</v>
      </c>
      <c r="DX51" s="7">
        <v>112</v>
      </c>
      <c r="DY51" s="7" t="s">
        <v>143</v>
      </c>
      <c r="DZ51" s="7" t="s">
        <v>143</v>
      </c>
      <c r="EA51" s="7" t="s">
        <v>143</v>
      </c>
      <c r="EB51" s="7" t="s">
        <v>143</v>
      </c>
      <c r="EC51" s="7" t="s">
        <v>143</v>
      </c>
      <c r="ED51" s="18">
        <f t="shared" si="160"/>
        <v>109.33333333333333</v>
      </c>
      <c r="EE51" s="7">
        <v>0</v>
      </c>
      <c r="EF51" s="7" t="s">
        <v>142</v>
      </c>
      <c r="EG51" s="7">
        <v>70</v>
      </c>
      <c r="EH51" s="7">
        <v>0.5</v>
      </c>
      <c r="EI51" s="7">
        <v>0</v>
      </c>
      <c r="EJ51" s="7">
        <v>0</v>
      </c>
      <c r="EK51" s="7">
        <f t="shared" si="161"/>
        <v>0</v>
      </c>
      <c r="EL51" s="7">
        <f t="shared" si="162"/>
        <v>99.5</v>
      </c>
      <c r="EM51" s="7">
        <f t="shared" si="163"/>
        <v>0</v>
      </c>
      <c r="EN51" s="7">
        <f t="shared" si="164"/>
        <v>112</v>
      </c>
      <c r="EO51" s="7">
        <f t="shared" si="165"/>
        <v>0</v>
      </c>
      <c r="EP51" s="7">
        <f t="shared" si="166"/>
        <v>42</v>
      </c>
      <c r="EQ51" s="7">
        <v>0</v>
      </c>
      <c r="ER51" s="7">
        <f t="shared" si="167"/>
        <v>0</v>
      </c>
      <c r="ES51" s="7">
        <f t="shared" si="168"/>
        <v>70</v>
      </c>
      <c r="ET51" s="7">
        <f t="shared" si="169"/>
        <v>0</v>
      </c>
      <c r="EU51" s="40">
        <v>42642</v>
      </c>
      <c r="EV51" s="40" t="s">
        <v>352</v>
      </c>
      <c r="EW51" s="7">
        <v>84</v>
      </c>
      <c r="EX51" s="7">
        <v>100</v>
      </c>
      <c r="EY51" s="7">
        <v>108</v>
      </c>
      <c r="EZ51" s="7">
        <v>108</v>
      </c>
      <c r="FA51" s="7" t="s">
        <v>147</v>
      </c>
      <c r="FB51" s="7">
        <v>96</v>
      </c>
      <c r="FC51" s="7">
        <v>48</v>
      </c>
      <c r="FD51" s="7">
        <v>96</v>
      </c>
      <c r="FE51" s="7">
        <v>48</v>
      </c>
      <c r="FF51" s="7">
        <v>100</v>
      </c>
      <c r="FG51" s="7">
        <v>96</v>
      </c>
      <c r="FH51" s="7">
        <v>92</v>
      </c>
      <c r="FI51" s="18">
        <f t="shared" si="170"/>
        <v>88</v>
      </c>
      <c r="FJ51" s="18">
        <f t="shared" si="171"/>
        <v>88.727272727272734</v>
      </c>
      <c r="FK51" s="18">
        <f t="shared" si="172"/>
        <v>108</v>
      </c>
      <c r="FL51" s="18">
        <f t="shared" si="173"/>
        <v>108</v>
      </c>
      <c r="FM51" s="7">
        <f t="shared" si="174"/>
        <v>60</v>
      </c>
      <c r="FN51" s="7">
        <f t="shared" si="175"/>
        <v>60</v>
      </c>
    </row>
    <row r="52" spans="1:170" s="7" customFormat="1">
      <c r="A52" s="75">
        <v>45</v>
      </c>
      <c r="B52" s="7">
        <v>1034</v>
      </c>
      <c r="C52" s="7">
        <v>58</v>
      </c>
      <c r="D52" s="7">
        <v>0.1</v>
      </c>
      <c r="E52" s="7">
        <v>0.3</v>
      </c>
      <c r="F52" s="7">
        <v>0.2</v>
      </c>
      <c r="G52" s="18">
        <f t="shared" si="66"/>
        <v>0.20000000000000004</v>
      </c>
      <c r="H52" s="7">
        <f t="shared" si="67"/>
        <v>0.19999999999999998</v>
      </c>
      <c r="I52" s="7">
        <v>131</v>
      </c>
      <c r="J52" s="7">
        <v>140</v>
      </c>
      <c r="K52" s="7">
        <v>145</v>
      </c>
      <c r="L52" s="7">
        <f t="shared" si="86"/>
        <v>145</v>
      </c>
      <c r="M52" s="18">
        <f t="shared" si="87"/>
        <v>138.66666666666666</v>
      </c>
      <c r="N52" s="7">
        <f t="shared" si="88"/>
        <v>14</v>
      </c>
      <c r="O52" s="18">
        <f t="shared" si="89"/>
        <v>152.66666666666666</v>
      </c>
      <c r="P52" s="20">
        <f t="shared" si="90"/>
        <v>0.10096153846153846</v>
      </c>
      <c r="Q52" s="7">
        <f t="shared" si="91"/>
        <v>379</v>
      </c>
      <c r="R52" s="7">
        <f t="shared" si="91"/>
        <v>268</v>
      </c>
      <c r="S52" s="7">
        <f t="shared" si="91"/>
        <v>297</v>
      </c>
      <c r="T52" s="7">
        <f t="shared" si="11"/>
        <v>379</v>
      </c>
      <c r="U52" s="18">
        <f t="shared" si="92"/>
        <v>314.66666666666669</v>
      </c>
      <c r="V52" s="7">
        <f t="shared" si="93"/>
        <v>111</v>
      </c>
      <c r="W52" s="7">
        <f t="shared" si="94"/>
        <v>459</v>
      </c>
      <c r="X52" s="7">
        <f t="shared" si="94"/>
        <v>384</v>
      </c>
      <c r="Y52" s="7">
        <f t="shared" si="94"/>
        <v>404</v>
      </c>
      <c r="Z52" s="7">
        <f t="shared" si="95"/>
        <v>459</v>
      </c>
      <c r="AA52" s="18">
        <f t="shared" si="96"/>
        <v>415.66666666666669</v>
      </c>
      <c r="AB52" s="7">
        <f t="shared" si="97"/>
        <v>75</v>
      </c>
      <c r="AC52" s="18">
        <f t="shared" si="98"/>
        <v>451.39050157591862</v>
      </c>
      <c r="AD52" s="18">
        <f t="shared" si="99"/>
        <v>377.63388367135678</v>
      </c>
      <c r="AE52" s="18">
        <f t="shared" si="100"/>
        <v>397.3023151125733</v>
      </c>
      <c r="AF52" s="18">
        <f t="shared" si="101"/>
        <v>451.39050157591862</v>
      </c>
      <c r="AG52" s="18">
        <f t="shared" si="102"/>
        <v>408.77556678661625</v>
      </c>
      <c r="AH52" s="18">
        <f t="shared" si="103"/>
        <v>73.756617904561836</v>
      </c>
      <c r="AI52" s="7">
        <v>248</v>
      </c>
      <c r="AJ52" s="7">
        <v>128</v>
      </c>
      <c r="AK52" s="7">
        <v>152</v>
      </c>
      <c r="AL52" s="7">
        <f t="shared" si="104"/>
        <v>248</v>
      </c>
      <c r="AM52" s="18">
        <f t="shared" si="105"/>
        <v>176</v>
      </c>
      <c r="AN52" s="7">
        <f t="shared" si="106"/>
        <v>120</v>
      </c>
      <c r="AO52" s="7">
        <v>80</v>
      </c>
      <c r="AP52" s="29">
        <v>116</v>
      </c>
      <c r="AQ52" s="7">
        <v>107</v>
      </c>
      <c r="AR52" s="7">
        <f t="shared" si="107"/>
        <v>116</v>
      </c>
      <c r="AS52" s="18">
        <f t="shared" si="108"/>
        <v>101</v>
      </c>
      <c r="AT52" s="7">
        <f t="shared" si="109"/>
        <v>36</v>
      </c>
      <c r="AU52" s="7">
        <f t="shared" si="110"/>
        <v>328</v>
      </c>
      <c r="AV52" s="7">
        <f t="shared" si="111"/>
        <v>244</v>
      </c>
      <c r="AW52" s="7">
        <f t="shared" si="111"/>
        <v>259</v>
      </c>
      <c r="AX52" s="18">
        <f t="shared" si="112"/>
        <v>277</v>
      </c>
      <c r="AY52" s="7">
        <f t="shared" si="113"/>
        <v>84</v>
      </c>
      <c r="AZ52" s="20">
        <f t="shared" si="114"/>
        <v>0.17429193899782136</v>
      </c>
      <c r="BA52" s="20">
        <f t="shared" si="114"/>
        <v>0.30208333333333331</v>
      </c>
      <c r="BB52" s="20">
        <f t="shared" si="114"/>
        <v>0.26485148514851486</v>
      </c>
      <c r="BC52" s="20">
        <f t="shared" si="115"/>
        <v>0.30208333333333331</v>
      </c>
      <c r="BD52" s="20">
        <f t="shared" si="116"/>
        <v>0.24707558582655653</v>
      </c>
      <c r="BE52" s="20">
        <f t="shared" si="117"/>
        <v>0.12779139433551195</v>
      </c>
      <c r="BF52" s="20">
        <f t="shared" si="118"/>
        <v>3.5038167938931299</v>
      </c>
      <c r="BG52" s="20">
        <f t="shared" si="118"/>
        <v>2.7428571428571429</v>
      </c>
      <c r="BH52" s="20">
        <f t="shared" si="118"/>
        <v>2.7862068965517239</v>
      </c>
      <c r="BI52" s="20">
        <f t="shared" si="119"/>
        <v>3.5038167938931299</v>
      </c>
      <c r="BJ52" s="20">
        <f t="shared" si="120"/>
        <v>3.0109602777673321</v>
      </c>
      <c r="BK52" s="20">
        <f t="shared" si="121"/>
        <v>0.76095965103598706</v>
      </c>
      <c r="BL52" s="20">
        <f t="shared" si="122"/>
        <v>0.33211995767061847</v>
      </c>
      <c r="BM52" s="20">
        <f t="shared" si="123"/>
        <v>3.4457290196635011</v>
      </c>
      <c r="BN52" s="20">
        <f t="shared" si="123"/>
        <v>2.6973848833668344</v>
      </c>
      <c r="BO52" s="20">
        <f t="shared" si="123"/>
        <v>2.7400159662936088</v>
      </c>
      <c r="BP52" s="20">
        <f t="shared" si="12"/>
        <v>3.4457290196635011</v>
      </c>
      <c r="BQ52" s="20">
        <f t="shared" si="124"/>
        <v>2.9610432897746484</v>
      </c>
      <c r="BR52" s="20">
        <f t="shared" si="125"/>
        <v>0.74834413629666674</v>
      </c>
      <c r="BS52" s="20">
        <f t="shared" si="126"/>
        <v>0.61068702290076338</v>
      </c>
      <c r="BT52" s="20">
        <f t="shared" si="126"/>
        <v>0.82857142857142863</v>
      </c>
      <c r="BU52" s="20">
        <f t="shared" si="126"/>
        <v>0.73793103448275865</v>
      </c>
      <c r="BV52" s="20">
        <f t="shared" si="13"/>
        <v>0.82857142857142863</v>
      </c>
      <c r="BW52" s="20">
        <f t="shared" si="127"/>
        <v>0.72572982865165026</v>
      </c>
      <c r="BX52" s="20">
        <f t="shared" si="128"/>
        <v>0.21788440567066525</v>
      </c>
      <c r="BY52" s="22">
        <f t="shared" si="129"/>
        <v>1.3304728167772622E-3</v>
      </c>
      <c r="BZ52" s="22">
        <f t="shared" si="129"/>
        <v>2.1577380952380954E-3</v>
      </c>
      <c r="CA52" s="22">
        <f t="shared" si="129"/>
        <v>1.8265619665414818E-3</v>
      </c>
      <c r="CB52" s="22">
        <f t="shared" si="14"/>
        <v>2.1577380952380954E-3</v>
      </c>
      <c r="CC52" s="22">
        <f t="shared" si="130"/>
        <v>1.7715909595189463E-3</v>
      </c>
      <c r="CD52" s="22">
        <f t="shared" si="131"/>
        <v>8.2726527846083316E-4</v>
      </c>
      <c r="CE52" s="25">
        <f t="shared" si="132"/>
        <v>8.5496183206106871</v>
      </c>
      <c r="CF52" s="25">
        <f t="shared" si="133"/>
        <v>11.600000000000001</v>
      </c>
      <c r="CG52" s="25">
        <f t="shared" si="134"/>
        <v>10.331034482758621</v>
      </c>
      <c r="CH52" s="25">
        <f t="shared" si="135"/>
        <v>11.600000000000001</v>
      </c>
      <c r="CI52" s="25">
        <f t="shared" si="136"/>
        <v>10.160217601123103</v>
      </c>
      <c r="CJ52" s="20">
        <f t="shared" si="137"/>
        <v>3.0503816793893144</v>
      </c>
      <c r="CK52" s="26">
        <f t="shared" si="138"/>
        <v>1.8940625225302269E-2</v>
      </c>
      <c r="CL52" s="26">
        <f t="shared" si="138"/>
        <v>3.0717582562308225E-2</v>
      </c>
      <c r="CM52" s="26">
        <f t="shared" si="138"/>
        <v>2.6002955658165201E-2</v>
      </c>
      <c r="CN52" s="26">
        <f t="shared" si="15"/>
        <v>3.0717582562308225E-2</v>
      </c>
      <c r="CO52" s="26">
        <f t="shared" si="139"/>
        <v>2.5220387815258566E-2</v>
      </c>
      <c r="CP52" s="18">
        <f t="shared" si="140"/>
        <v>32.666666666666657</v>
      </c>
      <c r="CQ52" s="18">
        <f t="shared" si="141"/>
        <v>662.44223345328294</v>
      </c>
      <c r="CR52" s="18">
        <f t="shared" si="142"/>
        <v>542.44223345328294</v>
      </c>
      <c r="CS52" s="18">
        <f t="shared" si="143"/>
        <v>616.19885135784477</v>
      </c>
      <c r="CT52" s="18">
        <f t="shared" si="144"/>
        <v>133.66666666666666</v>
      </c>
      <c r="CU52" s="18">
        <f t="shared" si="145"/>
        <v>169.66666666666666</v>
      </c>
      <c r="CV52" s="18">
        <f t="shared" si="146"/>
        <v>57.374225249322308</v>
      </c>
      <c r="CW52" s="18">
        <f t="shared" si="147"/>
        <v>68.913742252493208</v>
      </c>
      <c r="CX52" s="18">
        <f t="shared" si="148"/>
        <v>93.374225249322308</v>
      </c>
      <c r="CY52" s="18">
        <f t="shared" si="149"/>
        <v>435.74225249322319</v>
      </c>
      <c r="CZ52" s="25">
        <f t="shared" si="150"/>
        <v>47.21199576706185</v>
      </c>
      <c r="DA52" s="18">
        <f t="shared" si="151"/>
        <v>90.717661194336486</v>
      </c>
      <c r="DB52" s="20">
        <f t="shared" si="152"/>
        <v>2.2126991534779816</v>
      </c>
      <c r="DC52" s="18">
        <f t="shared" si="153"/>
        <v>1001.3333333333334</v>
      </c>
      <c r="DD52" s="18">
        <f t="shared" si="154"/>
        <v>874.44223345328294</v>
      </c>
      <c r="DE52" s="18">
        <f t="shared" si="155"/>
        <v>804.42328457122846</v>
      </c>
      <c r="DF52" s="18">
        <f t="shared" si="156"/>
        <v>1020.5178192798395</v>
      </c>
      <c r="DG52" s="18">
        <f t="shared" si="157"/>
        <v>643.33333333333337</v>
      </c>
      <c r="DH52" s="7">
        <f t="shared" si="158"/>
        <v>261</v>
      </c>
      <c r="DI52" s="18">
        <f t="shared" si="159"/>
        <v>759.33333333333337</v>
      </c>
      <c r="DN52" s="7">
        <v>45</v>
      </c>
      <c r="DO52" s="7">
        <v>229</v>
      </c>
      <c r="DP52" s="7">
        <v>224</v>
      </c>
      <c r="DQ52" s="7">
        <v>237</v>
      </c>
      <c r="DR52" s="7">
        <v>198</v>
      </c>
      <c r="DS52" s="7" t="s">
        <v>142</v>
      </c>
      <c r="DT52" s="7">
        <v>133</v>
      </c>
      <c r="DU52" s="7" t="s">
        <v>148</v>
      </c>
      <c r="DV52" s="7">
        <v>106</v>
      </c>
      <c r="DW52" s="7" t="s">
        <v>141</v>
      </c>
      <c r="DX52" s="7">
        <v>144</v>
      </c>
      <c r="DY52" s="7" t="s">
        <v>143</v>
      </c>
      <c r="DZ52" s="7" t="s">
        <v>161</v>
      </c>
      <c r="EA52" s="7" t="s">
        <v>161</v>
      </c>
      <c r="EB52" s="7" t="s">
        <v>161</v>
      </c>
      <c r="EC52" s="7" t="s">
        <v>161</v>
      </c>
      <c r="ED52" s="18">
        <f t="shared" si="160"/>
        <v>127.66666666666667</v>
      </c>
      <c r="EE52" s="7">
        <v>1</v>
      </c>
      <c r="EF52" s="7" t="s">
        <v>144</v>
      </c>
      <c r="EG52" s="7">
        <v>134</v>
      </c>
      <c r="EH52" s="7">
        <v>0</v>
      </c>
      <c r="EI52" s="7">
        <v>0.5</v>
      </c>
      <c r="EJ52" s="7">
        <v>134</v>
      </c>
      <c r="EK52" s="7">
        <f t="shared" si="161"/>
        <v>67</v>
      </c>
      <c r="EL52" s="7">
        <f t="shared" si="162"/>
        <v>129.25</v>
      </c>
      <c r="EM52" s="7">
        <f t="shared" si="163"/>
        <v>1</v>
      </c>
      <c r="EN52" s="7">
        <f t="shared" si="164"/>
        <v>144</v>
      </c>
      <c r="EO52" s="7">
        <f t="shared" si="165"/>
        <v>1</v>
      </c>
      <c r="EP52" s="7">
        <f t="shared" si="166"/>
        <v>38</v>
      </c>
      <c r="EQ52" s="7">
        <v>0</v>
      </c>
      <c r="ER52" s="7">
        <f t="shared" si="167"/>
        <v>67</v>
      </c>
      <c r="ES52" s="7">
        <f t="shared" si="168"/>
        <v>106</v>
      </c>
      <c r="ET52" s="7">
        <f t="shared" si="169"/>
        <v>1</v>
      </c>
      <c r="EU52" s="40">
        <v>42485</v>
      </c>
      <c r="EV52" s="40" t="s">
        <v>353</v>
      </c>
      <c r="EW52" s="7">
        <v>114</v>
      </c>
      <c r="EX52" s="7">
        <v>116</v>
      </c>
      <c r="EY52" s="7">
        <v>66</v>
      </c>
      <c r="EZ52" s="7">
        <v>98</v>
      </c>
      <c r="FA52" s="7">
        <v>114</v>
      </c>
      <c r="FB52" s="7">
        <v>92</v>
      </c>
      <c r="FC52" s="7">
        <v>72</v>
      </c>
      <c r="FD52" s="7">
        <v>104</v>
      </c>
      <c r="FE52" s="7">
        <v>116</v>
      </c>
      <c r="FF52" s="7">
        <v>112</v>
      </c>
      <c r="FG52" s="7">
        <v>124</v>
      </c>
      <c r="FH52" s="7">
        <v>108</v>
      </c>
      <c r="FI52" s="18">
        <f t="shared" si="170"/>
        <v>86.5</v>
      </c>
      <c r="FJ52" s="18">
        <f t="shared" si="171"/>
        <v>103</v>
      </c>
      <c r="FK52" s="18">
        <f t="shared" si="172"/>
        <v>116</v>
      </c>
      <c r="FL52" s="18">
        <f t="shared" si="173"/>
        <v>124</v>
      </c>
      <c r="FM52" s="7">
        <f t="shared" si="174"/>
        <v>50</v>
      </c>
      <c r="FN52" s="7">
        <f t="shared" si="175"/>
        <v>58</v>
      </c>
    </row>
    <row r="53" spans="1:170" s="7" customFormat="1">
      <c r="A53" s="75">
        <v>46</v>
      </c>
      <c r="B53" s="7">
        <v>923</v>
      </c>
      <c r="C53" s="7">
        <v>65</v>
      </c>
      <c r="D53" s="7">
        <v>0.1</v>
      </c>
      <c r="E53" s="7">
        <v>0.4</v>
      </c>
      <c r="F53" s="7">
        <v>0.3</v>
      </c>
      <c r="G53" s="18">
        <f t="shared" si="66"/>
        <v>0.26666666666666666</v>
      </c>
      <c r="H53" s="7">
        <f t="shared" si="67"/>
        <v>0.30000000000000004</v>
      </c>
      <c r="I53" s="7">
        <v>119</v>
      </c>
      <c r="J53" s="7">
        <v>95</v>
      </c>
      <c r="K53" s="7">
        <v>99</v>
      </c>
      <c r="L53" s="7">
        <f t="shared" si="86"/>
        <v>119</v>
      </c>
      <c r="M53" s="18">
        <f t="shared" si="87"/>
        <v>104.33333333333333</v>
      </c>
      <c r="N53" s="7">
        <f t="shared" si="88"/>
        <v>24</v>
      </c>
      <c r="O53" s="18">
        <f t="shared" si="89"/>
        <v>128.33333333333331</v>
      </c>
      <c r="P53" s="20">
        <f t="shared" si="90"/>
        <v>0.23003194888178916</v>
      </c>
      <c r="Q53" s="7">
        <f t="shared" si="91"/>
        <v>319</v>
      </c>
      <c r="R53" s="7">
        <f t="shared" si="91"/>
        <v>259</v>
      </c>
      <c r="S53" s="7">
        <f t="shared" si="91"/>
        <v>295</v>
      </c>
      <c r="T53" s="7">
        <f t="shared" si="11"/>
        <v>319</v>
      </c>
      <c r="U53" s="18">
        <f t="shared" si="92"/>
        <v>291</v>
      </c>
      <c r="V53" s="7">
        <f t="shared" si="93"/>
        <v>60</v>
      </c>
      <c r="W53" s="7">
        <f t="shared" si="94"/>
        <v>385</v>
      </c>
      <c r="X53" s="7">
        <f t="shared" si="94"/>
        <v>373</v>
      </c>
      <c r="Y53" s="7">
        <f t="shared" si="94"/>
        <v>387</v>
      </c>
      <c r="Z53" s="7">
        <f t="shared" si="95"/>
        <v>387</v>
      </c>
      <c r="AA53" s="18">
        <f t="shared" si="96"/>
        <v>381.66666666666669</v>
      </c>
      <c r="AB53" s="7">
        <f t="shared" si="97"/>
        <v>14</v>
      </c>
      <c r="AC53" s="18">
        <f t="shared" si="98"/>
        <v>400.73740263688393</v>
      </c>
      <c r="AD53" s="18">
        <f t="shared" si="99"/>
        <v>388.24688619105899</v>
      </c>
      <c r="AE53" s="18">
        <f t="shared" si="100"/>
        <v>402.81915537785477</v>
      </c>
      <c r="AF53" s="18">
        <f t="shared" si="101"/>
        <v>402.81915537785477</v>
      </c>
      <c r="AG53" s="18">
        <f t="shared" si="102"/>
        <v>397.26781473526586</v>
      </c>
      <c r="AH53" s="18">
        <f t="shared" si="103"/>
        <v>14.572269186795779</v>
      </c>
      <c r="AI53" s="7">
        <v>200</v>
      </c>
      <c r="AJ53" s="7">
        <v>164</v>
      </c>
      <c r="AK53" s="7">
        <v>196</v>
      </c>
      <c r="AL53" s="7">
        <f t="shared" si="104"/>
        <v>200</v>
      </c>
      <c r="AM53" s="18">
        <f t="shared" si="105"/>
        <v>186.66666666666666</v>
      </c>
      <c r="AN53" s="7">
        <f t="shared" si="106"/>
        <v>36</v>
      </c>
      <c r="AO53" s="7">
        <v>66</v>
      </c>
      <c r="AP53" s="29">
        <v>114</v>
      </c>
      <c r="AQ53" s="7">
        <v>92</v>
      </c>
      <c r="AR53" s="7">
        <f t="shared" si="107"/>
        <v>114</v>
      </c>
      <c r="AS53" s="18">
        <f t="shared" si="108"/>
        <v>90.666666666666671</v>
      </c>
      <c r="AT53" s="7">
        <f t="shared" si="109"/>
        <v>48</v>
      </c>
      <c r="AU53" s="7">
        <f t="shared" si="110"/>
        <v>266</v>
      </c>
      <c r="AV53" s="7">
        <f t="shared" si="111"/>
        <v>278</v>
      </c>
      <c r="AW53" s="7">
        <f t="shared" si="111"/>
        <v>288</v>
      </c>
      <c r="AX53" s="18">
        <f t="shared" si="112"/>
        <v>277.33333333333331</v>
      </c>
      <c r="AY53" s="7">
        <f t="shared" si="113"/>
        <v>22</v>
      </c>
      <c r="AZ53" s="20">
        <f t="shared" si="114"/>
        <v>0.17142857142857143</v>
      </c>
      <c r="BA53" s="20">
        <f t="shared" si="114"/>
        <v>0.30563002680965146</v>
      </c>
      <c r="BB53" s="20">
        <f t="shared" si="114"/>
        <v>0.23772609819121446</v>
      </c>
      <c r="BC53" s="20">
        <f t="shared" si="115"/>
        <v>0.30563002680965146</v>
      </c>
      <c r="BD53" s="20">
        <f t="shared" si="116"/>
        <v>0.23826156547647911</v>
      </c>
      <c r="BE53" s="20">
        <f t="shared" si="117"/>
        <v>0.13420145538108003</v>
      </c>
      <c r="BF53" s="20">
        <f t="shared" si="118"/>
        <v>3.2352941176470589</v>
      </c>
      <c r="BG53" s="20">
        <f t="shared" si="118"/>
        <v>3.9263157894736844</v>
      </c>
      <c r="BH53" s="20">
        <f t="shared" si="118"/>
        <v>3.9090909090909092</v>
      </c>
      <c r="BI53" s="20">
        <f t="shared" si="119"/>
        <v>3.9263157894736844</v>
      </c>
      <c r="BJ53" s="20">
        <f t="shared" si="120"/>
        <v>3.690233605403884</v>
      </c>
      <c r="BK53" s="20">
        <f t="shared" si="121"/>
        <v>0.69102167182662555</v>
      </c>
      <c r="BL53" s="20">
        <f t="shared" si="122"/>
        <v>0.2709855545555776</v>
      </c>
      <c r="BM53" s="20">
        <f t="shared" si="123"/>
        <v>3.3675411986292767</v>
      </c>
      <c r="BN53" s="20">
        <f t="shared" si="123"/>
        <v>4.0868093283269369</v>
      </c>
      <c r="BO53" s="20">
        <f t="shared" si="123"/>
        <v>4.068880357352068</v>
      </c>
      <c r="BP53" s="20">
        <f t="shared" si="12"/>
        <v>4.0868093283269369</v>
      </c>
      <c r="BQ53" s="20">
        <f t="shared" si="124"/>
        <v>3.841076961436094</v>
      </c>
      <c r="BR53" s="20">
        <f t="shared" si="125"/>
        <v>0.71926812969766019</v>
      </c>
      <c r="BS53" s="20">
        <f t="shared" si="126"/>
        <v>0.55462184873949583</v>
      </c>
      <c r="BT53" s="20">
        <f t="shared" si="126"/>
        <v>1.2</v>
      </c>
      <c r="BU53" s="20">
        <f t="shared" si="126"/>
        <v>0.92929292929292928</v>
      </c>
      <c r="BV53" s="20">
        <f t="shared" si="13"/>
        <v>1.2</v>
      </c>
      <c r="BW53" s="20">
        <f t="shared" si="127"/>
        <v>0.89463825934414165</v>
      </c>
      <c r="BX53" s="20">
        <f t="shared" si="128"/>
        <v>0.64537815126050413</v>
      </c>
      <c r="BY53" s="22">
        <f t="shared" si="129"/>
        <v>1.440576230492197E-3</v>
      </c>
      <c r="BZ53" s="22">
        <f t="shared" si="129"/>
        <v>3.2171581769436996E-3</v>
      </c>
      <c r="CA53" s="22">
        <f t="shared" si="129"/>
        <v>2.4012737191031765E-3</v>
      </c>
      <c r="CB53" s="22">
        <f t="shared" si="14"/>
        <v>3.2171581769436996E-3</v>
      </c>
      <c r="CC53" s="22">
        <f t="shared" si="130"/>
        <v>2.3530027088463578E-3</v>
      </c>
      <c r="CD53" s="22">
        <f t="shared" si="131"/>
        <v>1.7765819464515026E-3</v>
      </c>
      <c r="CE53" s="25">
        <f t="shared" si="132"/>
        <v>13.3109243697479</v>
      </c>
      <c r="CF53" s="25">
        <f t="shared" si="133"/>
        <v>28.8</v>
      </c>
      <c r="CG53" s="25">
        <f t="shared" si="134"/>
        <v>22.303030303030305</v>
      </c>
      <c r="CH53" s="25">
        <f t="shared" si="135"/>
        <v>28.8</v>
      </c>
      <c r="CI53" s="25">
        <f t="shared" si="136"/>
        <v>21.471318224259402</v>
      </c>
      <c r="CJ53" s="20">
        <f t="shared" si="137"/>
        <v>15.489075630252101</v>
      </c>
      <c r="CK53" s="26">
        <f t="shared" si="138"/>
        <v>3.32160768676968E-2</v>
      </c>
      <c r="CL53" s="26">
        <f t="shared" si="138"/>
        <v>7.4179603299708935E-2</v>
      </c>
      <c r="CM53" s="26">
        <f t="shared" si="138"/>
        <v>5.5367352831345584E-2</v>
      </c>
      <c r="CN53" s="26">
        <f t="shared" si="15"/>
        <v>7.4179603299708935E-2</v>
      </c>
      <c r="CO53" s="26">
        <f t="shared" si="139"/>
        <v>5.4254344332917114E-2</v>
      </c>
      <c r="CP53" s="18">
        <f t="shared" si="140"/>
        <v>8.3333333333333286</v>
      </c>
      <c r="CQ53" s="18">
        <f t="shared" si="141"/>
        <v>616.2678147352658</v>
      </c>
      <c r="CR53" s="18">
        <f t="shared" si="142"/>
        <v>496.26781473526586</v>
      </c>
      <c r="CS53" s="18">
        <f t="shared" si="143"/>
        <v>510.84008392206164</v>
      </c>
      <c r="CT53" s="18">
        <f t="shared" si="144"/>
        <v>99</v>
      </c>
      <c r="CU53" s="18">
        <f t="shared" si="145"/>
        <v>147</v>
      </c>
      <c r="CV53" s="18">
        <f t="shared" si="146"/>
        <v>32.159489880981241</v>
      </c>
      <c r="CW53" s="18">
        <f t="shared" si="147"/>
        <v>56.571594898809806</v>
      </c>
      <c r="CX53" s="18">
        <f t="shared" si="148"/>
        <v>80.159489880981241</v>
      </c>
      <c r="CY53" s="18">
        <f t="shared" si="149"/>
        <v>330.59489880981243</v>
      </c>
      <c r="CZ53" s="25">
        <f t="shared" si="150"/>
        <v>51.098555455557758</v>
      </c>
      <c r="DA53" s="18">
        <f t="shared" si="151"/>
        <v>42.413346148231874</v>
      </c>
      <c r="DB53" s="20">
        <f t="shared" si="152"/>
        <v>3.1218088317384338</v>
      </c>
      <c r="DC53" s="18">
        <f t="shared" si="153"/>
        <v>871.33333333333326</v>
      </c>
      <c r="DD53" s="18">
        <f t="shared" si="154"/>
        <v>766.93448140193243</v>
      </c>
      <c r="DE53" s="18">
        <f t="shared" si="155"/>
        <v>582.90560252012915</v>
      </c>
      <c r="DF53" s="18">
        <f t="shared" si="156"/>
        <v>914.52938021174486</v>
      </c>
      <c r="DG53" s="18">
        <f t="shared" si="157"/>
        <v>524</v>
      </c>
      <c r="DH53" s="7">
        <f t="shared" si="158"/>
        <v>233</v>
      </c>
      <c r="DI53" s="18">
        <f t="shared" si="159"/>
        <v>638</v>
      </c>
      <c r="DN53" s="7">
        <v>46</v>
      </c>
      <c r="DO53" s="7">
        <v>214</v>
      </c>
      <c r="DP53" s="7">
        <v>212</v>
      </c>
      <c r="DQ53" s="7">
        <v>214</v>
      </c>
      <c r="DR53" s="7">
        <v>212</v>
      </c>
      <c r="DS53" s="7" t="s">
        <v>142</v>
      </c>
      <c r="DT53" s="7">
        <v>130</v>
      </c>
      <c r="DU53" s="7" t="s">
        <v>141</v>
      </c>
      <c r="DV53" s="7">
        <v>123</v>
      </c>
      <c r="DW53" s="7" t="s">
        <v>142</v>
      </c>
      <c r="DX53" s="7">
        <v>117</v>
      </c>
      <c r="DY53" s="7" t="s">
        <v>143</v>
      </c>
      <c r="DZ53" s="7" t="s">
        <v>143</v>
      </c>
      <c r="EA53" s="7" t="s">
        <v>143</v>
      </c>
      <c r="EB53" s="7" t="s">
        <v>143</v>
      </c>
      <c r="EC53" s="7" t="s">
        <v>161</v>
      </c>
      <c r="ED53" s="18">
        <f t="shared" si="160"/>
        <v>123.33333333333333</v>
      </c>
      <c r="EE53" s="7">
        <v>1</v>
      </c>
      <c r="EF53" s="7" t="s">
        <v>164</v>
      </c>
      <c r="EG53" s="7">
        <v>83</v>
      </c>
      <c r="EH53" s="7">
        <v>0.5</v>
      </c>
      <c r="EI53" s="7">
        <v>0.5</v>
      </c>
      <c r="EJ53" s="7">
        <v>34</v>
      </c>
      <c r="EK53" s="7">
        <f t="shared" si="161"/>
        <v>17</v>
      </c>
      <c r="EL53" s="7">
        <f t="shared" si="162"/>
        <v>113.25</v>
      </c>
      <c r="EM53" s="7">
        <f t="shared" si="163"/>
        <v>0</v>
      </c>
      <c r="EN53" s="7">
        <f t="shared" si="164"/>
        <v>130</v>
      </c>
      <c r="EO53" s="7">
        <f t="shared" si="165"/>
        <v>1</v>
      </c>
      <c r="EP53" s="7">
        <f t="shared" si="166"/>
        <v>47</v>
      </c>
      <c r="EQ53" s="7">
        <v>0</v>
      </c>
      <c r="ER53" s="7">
        <f t="shared" si="167"/>
        <v>17</v>
      </c>
      <c r="ES53" s="7">
        <f t="shared" si="168"/>
        <v>83</v>
      </c>
      <c r="ET53" s="7">
        <f t="shared" si="169"/>
        <v>0</v>
      </c>
      <c r="EU53" s="40">
        <v>43132</v>
      </c>
      <c r="EV53" s="40" t="s">
        <v>354</v>
      </c>
      <c r="EW53" s="7">
        <v>92</v>
      </c>
      <c r="EX53" s="7">
        <v>104</v>
      </c>
      <c r="EY53" s="7">
        <v>96</v>
      </c>
      <c r="EZ53" s="7">
        <v>104</v>
      </c>
      <c r="FA53" s="7">
        <v>48</v>
      </c>
      <c r="FB53" s="7">
        <v>32</v>
      </c>
      <c r="FC53" s="7">
        <v>48</v>
      </c>
      <c r="FD53" s="7">
        <v>64</v>
      </c>
      <c r="FE53" s="7">
        <v>84</v>
      </c>
      <c r="FF53" s="7">
        <v>72</v>
      </c>
      <c r="FG53" s="7">
        <v>92</v>
      </c>
      <c r="FH53" s="7">
        <v>84</v>
      </c>
      <c r="FI53" s="18">
        <f t="shared" si="170"/>
        <v>70</v>
      </c>
      <c r="FJ53" s="18">
        <f t="shared" si="171"/>
        <v>76.666666666666671</v>
      </c>
      <c r="FK53" s="18">
        <f t="shared" si="172"/>
        <v>104</v>
      </c>
      <c r="FL53" s="18">
        <f t="shared" si="173"/>
        <v>104</v>
      </c>
      <c r="FM53" s="7">
        <f t="shared" si="174"/>
        <v>72</v>
      </c>
      <c r="FN53" s="7">
        <f t="shared" si="175"/>
        <v>72</v>
      </c>
    </row>
    <row r="54" spans="1:170" s="7" customFormat="1">
      <c r="A54" s="75">
        <v>47</v>
      </c>
      <c r="B54" s="7">
        <v>1034</v>
      </c>
      <c r="C54" s="7">
        <v>58</v>
      </c>
      <c r="D54" s="7">
        <v>0.1</v>
      </c>
      <c r="E54" s="7">
        <v>0.4</v>
      </c>
      <c r="F54" s="7">
        <v>0.1</v>
      </c>
      <c r="G54" s="18">
        <f t="shared" si="66"/>
        <v>0.19999999999999998</v>
      </c>
      <c r="H54" s="7">
        <f t="shared" si="67"/>
        <v>0.30000000000000004</v>
      </c>
      <c r="I54" s="7">
        <v>214</v>
      </c>
      <c r="J54" s="7">
        <v>137</v>
      </c>
      <c r="K54" s="7">
        <v>128</v>
      </c>
      <c r="L54" s="7">
        <f t="shared" si="86"/>
        <v>214</v>
      </c>
      <c r="M54" s="18">
        <f t="shared" si="87"/>
        <v>159.66666666666666</v>
      </c>
      <c r="N54" s="7">
        <f t="shared" si="88"/>
        <v>86</v>
      </c>
      <c r="O54" s="18">
        <f t="shared" si="89"/>
        <v>245.66666666666666</v>
      </c>
      <c r="P54" s="20">
        <f t="shared" si="90"/>
        <v>0.5386221294363257</v>
      </c>
      <c r="Q54" s="7">
        <f t="shared" si="91"/>
        <v>431</v>
      </c>
      <c r="R54" s="7">
        <f t="shared" si="91"/>
        <v>303</v>
      </c>
      <c r="S54" s="7">
        <f t="shared" si="91"/>
        <v>313</v>
      </c>
      <c r="T54" s="7">
        <f t="shared" si="11"/>
        <v>431</v>
      </c>
      <c r="U54" s="18">
        <f t="shared" si="92"/>
        <v>349</v>
      </c>
      <c r="V54" s="7">
        <f t="shared" si="93"/>
        <v>128</v>
      </c>
      <c r="W54" s="7">
        <f t="shared" si="94"/>
        <v>508</v>
      </c>
      <c r="X54" s="7">
        <f t="shared" si="94"/>
        <v>397</v>
      </c>
      <c r="Y54" s="7">
        <f t="shared" si="94"/>
        <v>421</v>
      </c>
      <c r="Z54" s="7">
        <f t="shared" si="95"/>
        <v>508</v>
      </c>
      <c r="AA54" s="18">
        <f t="shared" si="96"/>
        <v>442</v>
      </c>
      <c r="AB54" s="7">
        <f t="shared" si="97"/>
        <v>111</v>
      </c>
      <c r="AC54" s="18">
        <f t="shared" si="98"/>
        <v>499.57815860689908</v>
      </c>
      <c r="AD54" s="18">
        <f t="shared" si="99"/>
        <v>390.4183641081475</v>
      </c>
      <c r="AE54" s="18">
        <f t="shared" si="100"/>
        <v>414.02048183760729</v>
      </c>
      <c r="AF54" s="18">
        <f t="shared" si="101"/>
        <v>499.57815860689908</v>
      </c>
      <c r="AG54" s="18">
        <f t="shared" si="102"/>
        <v>434.67233485088462</v>
      </c>
      <c r="AH54" s="18">
        <f t="shared" si="103"/>
        <v>109.15979449875158</v>
      </c>
      <c r="AI54" s="7">
        <v>217</v>
      </c>
      <c r="AJ54" s="7">
        <v>166</v>
      </c>
      <c r="AK54" s="7">
        <v>185</v>
      </c>
      <c r="AL54" s="7">
        <f t="shared" si="104"/>
        <v>217</v>
      </c>
      <c r="AM54" s="18">
        <f t="shared" si="105"/>
        <v>189.33333333333334</v>
      </c>
      <c r="AN54" s="7">
        <f t="shared" si="106"/>
        <v>51</v>
      </c>
      <c r="AO54" s="7">
        <v>77</v>
      </c>
      <c r="AP54" s="29">
        <v>94</v>
      </c>
      <c r="AQ54" s="7">
        <v>108</v>
      </c>
      <c r="AR54" s="7">
        <f t="shared" si="107"/>
        <v>108</v>
      </c>
      <c r="AS54" s="18">
        <f t="shared" si="108"/>
        <v>93</v>
      </c>
      <c r="AT54" s="7">
        <f t="shared" si="109"/>
        <v>31</v>
      </c>
      <c r="AU54" s="7">
        <f t="shared" si="110"/>
        <v>294</v>
      </c>
      <c r="AV54" s="7">
        <f t="shared" si="111"/>
        <v>260</v>
      </c>
      <c r="AW54" s="7">
        <f t="shared" si="111"/>
        <v>293</v>
      </c>
      <c r="AX54" s="18">
        <f t="shared" si="112"/>
        <v>282.33333333333331</v>
      </c>
      <c r="AY54" s="7">
        <f t="shared" si="113"/>
        <v>34</v>
      </c>
      <c r="AZ54" s="20">
        <f t="shared" si="114"/>
        <v>0.15157480314960631</v>
      </c>
      <c r="BA54" s="20">
        <f t="shared" si="114"/>
        <v>0.23677581863979849</v>
      </c>
      <c r="BB54" s="20">
        <f t="shared" si="114"/>
        <v>0.25653206650831356</v>
      </c>
      <c r="BC54" s="20">
        <f t="shared" si="115"/>
        <v>0.25653206650831356</v>
      </c>
      <c r="BD54" s="20">
        <f t="shared" si="116"/>
        <v>0.21496089609923943</v>
      </c>
      <c r="BE54" s="20">
        <f t="shared" si="117"/>
        <v>0.10495726335870725</v>
      </c>
      <c r="BF54" s="20">
        <f t="shared" si="118"/>
        <v>2.3738317757009346</v>
      </c>
      <c r="BG54" s="20">
        <f t="shared" si="118"/>
        <v>2.8978102189781021</v>
      </c>
      <c r="BH54" s="20">
        <f t="shared" si="118"/>
        <v>3.2890625</v>
      </c>
      <c r="BI54" s="20">
        <f t="shared" si="119"/>
        <v>3.2890625</v>
      </c>
      <c r="BJ54" s="20">
        <f t="shared" si="120"/>
        <v>2.8535681648930122</v>
      </c>
      <c r="BK54" s="20">
        <f t="shared" si="121"/>
        <v>0.91523072429906538</v>
      </c>
      <c r="BL54" s="20">
        <f t="shared" si="122"/>
        <v>0.35043844836189242</v>
      </c>
      <c r="BM54" s="20">
        <f t="shared" si="123"/>
        <v>2.3344773766677527</v>
      </c>
      <c r="BN54" s="20">
        <f t="shared" si="123"/>
        <v>2.8497690810813685</v>
      </c>
      <c r="BO54" s="20">
        <f t="shared" si="123"/>
        <v>3.234535014356307</v>
      </c>
      <c r="BP54" s="20">
        <f t="shared" si="12"/>
        <v>3.234535014356307</v>
      </c>
      <c r="BQ54" s="20">
        <f t="shared" si="124"/>
        <v>2.8062604907018094</v>
      </c>
      <c r="BR54" s="20">
        <f t="shared" si="125"/>
        <v>0.90005763768855429</v>
      </c>
      <c r="BS54" s="20">
        <f t="shared" si="126"/>
        <v>0.35981308411214952</v>
      </c>
      <c r="BT54" s="20">
        <f t="shared" si="126"/>
        <v>0.68613138686131392</v>
      </c>
      <c r="BU54" s="20">
        <f t="shared" si="126"/>
        <v>0.84375</v>
      </c>
      <c r="BV54" s="20">
        <f t="shared" si="13"/>
        <v>0.84375</v>
      </c>
      <c r="BW54" s="20">
        <f t="shared" si="127"/>
        <v>0.62989815699115448</v>
      </c>
      <c r="BX54" s="20">
        <f t="shared" si="128"/>
        <v>0.48393691588785048</v>
      </c>
      <c r="BY54" s="22">
        <f t="shared" si="129"/>
        <v>7.0829347266171167E-4</v>
      </c>
      <c r="BZ54" s="22">
        <f t="shared" si="129"/>
        <v>1.7282906470058284E-3</v>
      </c>
      <c r="CA54" s="22">
        <f t="shared" si="129"/>
        <v>2.0041567695961997E-3</v>
      </c>
      <c r="CB54" s="22">
        <f t="shared" si="14"/>
        <v>2.0041567695961997E-3</v>
      </c>
      <c r="CC54" s="22">
        <f t="shared" si="130"/>
        <v>1.4802469630879132E-3</v>
      </c>
      <c r="CD54" s="22">
        <f t="shared" si="131"/>
        <v>1.295863296934488E-3</v>
      </c>
      <c r="CE54" s="25">
        <f t="shared" si="132"/>
        <v>30.943925233644858</v>
      </c>
      <c r="CF54" s="25">
        <f t="shared" si="133"/>
        <v>59.007299270072991</v>
      </c>
      <c r="CG54" s="25">
        <f t="shared" si="134"/>
        <v>72.5625</v>
      </c>
      <c r="CH54" s="25">
        <f t="shared" si="135"/>
        <v>72.5625</v>
      </c>
      <c r="CI54" s="25">
        <f t="shared" si="136"/>
        <v>54.171241501239287</v>
      </c>
      <c r="CJ54" s="20">
        <f t="shared" si="137"/>
        <v>41.618574766355138</v>
      </c>
      <c r="CK54" s="26">
        <f t="shared" si="138"/>
        <v>6.1940108270412943E-2</v>
      </c>
      <c r="CL54" s="26">
        <f t="shared" si="138"/>
        <v>0.15113863663884347</v>
      </c>
      <c r="CM54" s="26">
        <f t="shared" si="138"/>
        <v>0.17526306833404789</v>
      </c>
      <c r="CN54" s="26">
        <f t="shared" si="15"/>
        <v>0.17526306833404789</v>
      </c>
      <c r="CO54" s="26">
        <f t="shared" si="139"/>
        <v>0.12944727108110143</v>
      </c>
      <c r="CP54" s="18">
        <f t="shared" si="140"/>
        <v>125.66666666666666</v>
      </c>
      <c r="CQ54" s="18">
        <f t="shared" si="141"/>
        <v>773.33900151755131</v>
      </c>
      <c r="CR54" s="18">
        <f t="shared" si="142"/>
        <v>653.33900151755131</v>
      </c>
      <c r="CS54" s="18">
        <f t="shared" si="143"/>
        <v>762.49879601630289</v>
      </c>
      <c r="CT54" s="18">
        <f t="shared" si="144"/>
        <v>218.66666666666666</v>
      </c>
      <c r="CU54" s="18">
        <f t="shared" si="145"/>
        <v>249.66666666666666</v>
      </c>
      <c r="CV54" s="18">
        <f t="shared" si="146"/>
        <v>147.16275627659059</v>
      </c>
      <c r="CW54" s="18">
        <f t="shared" si="147"/>
        <v>156.88162756276589</v>
      </c>
      <c r="CX54" s="18">
        <f t="shared" si="148"/>
        <v>178.16275627659059</v>
      </c>
      <c r="CY54" s="18">
        <f t="shared" si="149"/>
        <v>422.62756276590608</v>
      </c>
      <c r="CZ54" s="25">
        <f t="shared" si="150"/>
        <v>121.04384483618924</v>
      </c>
      <c r="DA54" s="18">
        <f t="shared" si="151"/>
        <v>197.96605498945337</v>
      </c>
      <c r="DB54" s="20">
        <f t="shared" si="152"/>
        <v>1.9062028530132551</v>
      </c>
      <c r="DC54" s="18">
        <f t="shared" si="153"/>
        <v>1052</v>
      </c>
      <c r="DD54" s="18">
        <f t="shared" si="154"/>
        <v>924.67233485088468</v>
      </c>
      <c r="DE54" s="18">
        <f t="shared" si="155"/>
        <v>893.82646116541821</v>
      </c>
      <c r="DF54" s="18">
        <f t="shared" si="156"/>
        <v>1046.633230950124</v>
      </c>
      <c r="DG54" s="18">
        <f t="shared" si="157"/>
        <v>798.66666666666663</v>
      </c>
      <c r="DH54" s="7">
        <f t="shared" si="158"/>
        <v>322</v>
      </c>
      <c r="DI54" s="18">
        <f t="shared" si="159"/>
        <v>906.66666666666663</v>
      </c>
      <c r="DN54" s="7">
        <v>47</v>
      </c>
      <c r="DO54" s="7">
        <v>209</v>
      </c>
      <c r="DP54" s="7">
        <v>218</v>
      </c>
      <c r="DQ54" s="7">
        <v>203</v>
      </c>
      <c r="DR54" s="7">
        <v>198</v>
      </c>
      <c r="DS54" s="7" t="s">
        <v>142</v>
      </c>
      <c r="DT54" s="7">
        <v>145</v>
      </c>
      <c r="DU54" s="7" t="s">
        <v>142</v>
      </c>
      <c r="DV54" s="7">
        <v>99</v>
      </c>
      <c r="DW54" s="7" t="s">
        <v>141</v>
      </c>
      <c r="DX54" s="7">
        <v>122</v>
      </c>
      <c r="DY54" s="7" t="s">
        <v>143</v>
      </c>
      <c r="DZ54" s="7" t="s">
        <v>143</v>
      </c>
      <c r="EA54" s="7" t="s">
        <v>150</v>
      </c>
      <c r="EB54" s="7" t="s">
        <v>143</v>
      </c>
      <c r="EC54" s="7" t="s">
        <v>143</v>
      </c>
      <c r="ED54" s="18">
        <f t="shared" si="160"/>
        <v>122</v>
      </c>
      <c r="EE54" s="7">
        <v>1</v>
      </c>
      <c r="EF54" s="7" t="s">
        <v>142</v>
      </c>
      <c r="EG54" s="7">
        <v>82</v>
      </c>
      <c r="EH54" s="7">
        <v>0.25</v>
      </c>
      <c r="EI54" s="7">
        <v>0</v>
      </c>
      <c r="EJ54" s="7">
        <v>0</v>
      </c>
      <c r="EK54" s="7">
        <f t="shared" si="161"/>
        <v>0</v>
      </c>
      <c r="EL54" s="7">
        <f t="shared" si="162"/>
        <v>112</v>
      </c>
      <c r="EM54" s="7">
        <f t="shared" si="163"/>
        <v>0</v>
      </c>
      <c r="EN54" s="7">
        <f t="shared" si="164"/>
        <v>145</v>
      </c>
      <c r="EO54" s="7">
        <f t="shared" si="165"/>
        <v>1</v>
      </c>
      <c r="EP54" s="7">
        <f t="shared" si="166"/>
        <v>63</v>
      </c>
      <c r="EQ54" s="7">
        <v>0</v>
      </c>
      <c r="ER54" s="7">
        <f t="shared" si="167"/>
        <v>0</v>
      </c>
      <c r="ES54" s="7">
        <f t="shared" si="168"/>
        <v>82</v>
      </c>
      <c r="ET54" s="7">
        <f t="shared" si="169"/>
        <v>0</v>
      </c>
      <c r="EU54" s="40">
        <v>42795</v>
      </c>
      <c r="EV54" s="40" t="s">
        <v>355</v>
      </c>
      <c r="EW54" s="7">
        <v>92</v>
      </c>
      <c r="EX54" s="7">
        <v>132</v>
      </c>
      <c r="EY54" s="7">
        <v>128</v>
      </c>
      <c r="EZ54" s="7">
        <v>116</v>
      </c>
      <c r="FA54" s="7">
        <v>76</v>
      </c>
      <c r="FB54" s="7">
        <v>120</v>
      </c>
      <c r="FC54" s="7">
        <v>40</v>
      </c>
      <c r="FD54" s="7">
        <v>48</v>
      </c>
      <c r="FE54" s="7">
        <v>108</v>
      </c>
      <c r="FF54" s="7">
        <v>116</v>
      </c>
      <c r="FG54" s="7">
        <v>120</v>
      </c>
      <c r="FH54" s="7">
        <v>108</v>
      </c>
      <c r="FI54" s="18">
        <f t="shared" si="170"/>
        <v>105</v>
      </c>
      <c r="FJ54" s="18">
        <f t="shared" si="171"/>
        <v>100.33333333333333</v>
      </c>
      <c r="FK54" s="18">
        <f t="shared" si="172"/>
        <v>132</v>
      </c>
      <c r="FL54" s="18">
        <f t="shared" si="173"/>
        <v>132</v>
      </c>
      <c r="FM54" s="7">
        <f t="shared" si="174"/>
        <v>92</v>
      </c>
      <c r="FN54" s="7">
        <f t="shared" si="175"/>
        <v>92</v>
      </c>
    </row>
    <row r="55" spans="1:170" s="7" customFormat="1">
      <c r="A55" s="75">
        <v>53</v>
      </c>
      <c r="B55" s="7">
        <v>822</v>
      </c>
      <c r="C55" s="7">
        <v>73</v>
      </c>
      <c r="D55" s="7">
        <v>0.1</v>
      </c>
      <c r="E55" s="7">
        <v>0.3</v>
      </c>
      <c r="F55" s="7">
        <v>0</v>
      </c>
      <c r="G55" s="18">
        <f t="shared" si="66"/>
        <v>0.13333333333333333</v>
      </c>
      <c r="H55" s="7">
        <f t="shared" si="67"/>
        <v>0.3</v>
      </c>
      <c r="I55" s="7">
        <v>126</v>
      </c>
      <c r="J55" s="7">
        <v>126</v>
      </c>
      <c r="K55" s="7">
        <v>128</v>
      </c>
      <c r="L55" s="7">
        <f t="shared" si="86"/>
        <v>128</v>
      </c>
      <c r="M55" s="18">
        <f t="shared" si="87"/>
        <v>126.66666666666667</v>
      </c>
      <c r="N55" s="7">
        <f t="shared" si="88"/>
        <v>2</v>
      </c>
      <c r="O55" s="18">
        <f t="shared" si="89"/>
        <v>128.66666666666669</v>
      </c>
      <c r="P55" s="20">
        <f t="shared" si="90"/>
        <v>1.5789473684210527E-2</v>
      </c>
      <c r="Q55" s="7">
        <f t="shared" si="91"/>
        <v>305</v>
      </c>
      <c r="R55" s="7">
        <f t="shared" si="91"/>
        <v>312</v>
      </c>
      <c r="S55" s="7">
        <f t="shared" si="91"/>
        <v>312</v>
      </c>
      <c r="T55" s="7">
        <f t="shared" si="11"/>
        <v>312</v>
      </c>
      <c r="U55" s="18">
        <f t="shared" si="92"/>
        <v>309.66666666666669</v>
      </c>
      <c r="V55" s="7">
        <f t="shared" si="93"/>
        <v>7</v>
      </c>
      <c r="W55" s="7">
        <f t="shared" si="94"/>
        <v>407</v>
      </c>
      <c r="X55" s="7">
        <f t="shared" si="94"/>
        <v>474</v>
      </c>
      <c r="Y55" s="7">
        <f t="shared" si="94"/>
        <v>363</v>
      </c>
      <c r="Z55" s="7">
        <f t="shared" si="95"/>
        <v>474</v>
      </c>
      <c r="AA55" s="18">
        <f t="shared" si="96"/>
        <v>414.66666666666669</v>
      </c>
      <c r="AB55" s="7">
        <f t="shared" si="97"/>
        <v>111</v>
      </c>
      <c r="AC55" s="18">
        <f t="shared" si="98"/>
        <v>448.90919429233639</v>
      </c>
      <c r="AD55" s="18">
        <f t="shared" si="99"/>
        <v>522.80825084660307</v>
      </c>
      <c r="AE55" s="18">
        <f t="shared" si="100"/>
        <v>400.37847058505679</v>
      </c>
      <c r="AF55" s="18">
        <f t="shared" si="101"/>
        <v>522.80825084660307</v>
      </c>
      <c r="AG55" s="18">
        <f t="shared" si="102"/>
        <v>457.36530524133212</v>
      </c>
      <c r="AH55" s="18">
        <f t="shared" si="103"/>
        <v>122.42978026154628</v>
      </c>
      <c r="AI55" s="7">
        <v>179</v>
      </c>
      <c r="AJ55" s="7">
        <v>186</v>
      </c>
      <c r="AK55" s="7">
        <v>184</v>
      </c>
      <c r="AL55" s="7">
        <f t="shared" si="104"/>
        <v>186</v>
      </c>
      <c r="AM55" s="18">
        <f t="shared" si="105"/>
        <v>183</v>
      </c>
      <c r="AN55" s="7">
        <f t="shared" si="106"/>
        <v>7</v>
      </c>
      <c r="AO55" s="7">
        <v>102</v>
      </c>
      <c r="AP55" s="29">
        <v>162</v>
      </c>
      <c r="AQ55" s="7">
        <v>51</v>
      </c>
      <c r="AR55" s="7">
        <f t="shared" si="107"/>
        <v>162</v>
      </c>
      <c r="AS55" s="18">
        <f t="shared" si="108"/>
        <v>105</v>
      </c>
      <c r="AT55" s="7">
        <f t="shared" si="109"/>
        <v>111</v>
      </c>
      <c r="AU55" s="7">
        <f t="shared" si="110"/>
        <v>281</v>
      </c>
      <c r="AV55" s="7">
        <f t="shared" si="111"/>
        <v>348</v>
      </c>
      <c r="AW55" s="7">
        <f t="shared" si="111"/>
        <v>235</v>
      </c>
      <c r="AX55" s="18">
        <f t="shared" si="112"/>
        <v>288</v>
      </c>
      <c r="AY55" s="7">
        <f t="shared" si="113"/>
        <v>113</v>
      </c>
      <c r="AZ55" s="20">
        <f t="shared" si="114"/>
        <v>0.25061425061425063</v>
      </c>
      <c r="BA55" s="20">
        <f t="shared" si="114"/>
        <v>0.34177215189873417</v>
      </c>
      <c r="BB55" s="20">
        <f t="shared" si="114"/>
        <v>0.14049586776859505</v>
      </c>
      <c r="BC55" s="20">
        <f t="shared" si="115"/>
        <v>0.34177215189873417</v>
      </c>
      <c r="BD55" s="20">
        <f t="shared" si="116"/>
        <v>0.24429409009385994</v>
      </c>
      <c r="BE55" s="20">
        <f t="shared" si="117"/>
        <v>0.20127628413013912</v>
      </c>
      <c r="BF55" s="20">
        <f t="shared" si="118"/>
        <v>3.2301587301587302</v>
      </c>
      <c r="BG55" s="20">
        <f t="shared" si="118"/>
        <v>3.7619047619047619</v>
      </c>
      <c r="BH55" s="20">
        <f t="shared" si="118"/>
        <v>2.8359375</v>
      </c>
      <c r="BI55" s="20">
        <f t="shared" si="119"/>
        <v>3.7619047619047619</v>
      </c>
      <c r="BJ55" s="20">
        <f t="shared" si="120"/>
        <v>3.2760003306878307</v>
      </c>
      <c r="BK55" s="20">
        <f t="shared" si="121"/>
        <v>0.92596726190476186</v>
      </c>
      <c r="BL55" s="20">
        <f t="shared" si="122"/>
        <v>0.3052502744375607</v>
      </c>
      <c r="BM55" s="20">
        <f t="shared" si="123"/>
        <v>3.5627713832725112</v>
      </c>
      <c r="BN55" s="20">
        <f t="shared" si="123"/>
        <v>4.1492718321158977</v>
      </c>
      <c r="BO55" s="20">
        <f t="shared" si="123"/>
        <v>3.1279568014457562</v>
      </c>
      <c r="BP55" s="20">
        <f t="shared" si="12"/>
        <v>4.1492718321158977</v>
      </c>
      <c r="BQ55" s="20">
        <f t="shared" si="124"/>
        <v>3.6133333389447215</v>
      </c>
      <c r="BR55" s="20">
        <f t="shared" si="125"/>
        <v>1.0213150306701415</v>
      </c>
      <c r="BS55" s="20">
        <f t="shared" si="126"/>
        <v>0.80952380952380953</v>
      </c>
      <c r="BT55" s="20">
        <f t="shared" si="126"/>
        <v>1.2857142857142858</v>
      </c>
      <c r="BU55" s="20">
        <f t="shared" si="126"/>
        <v>0.3984375</v>
      </c>
      <c r="BV55" s="20">
        <f t="shared" si="13"/>
        <v>1.2857142857142858</v>
      </c>
      <c r="BW55" s="20">
        <f t="shared" si="127"/>
        <v>0.83122519841269848</v>
      </c>
      <c r="BX55" s="20">
        <f t="shared" si="128"/>
        <v>0.88727678571428581</v>
      </c>
      <c r="BY55" s="22">
        <f t="shared" si="129"/>
        <v>1.989001989001989E-3</v>
      </c>
      <c r="BZ55" s="22">
        <f t="shared" si="129"/>
        <v>2.7124773960216998E-3</v>
      </c>
      <c r="CA55" s="22">
        <f t="shared" si="129"/>
        <v>1.0976239669421488E-3</v>
      </c>
      <c r="CB55" s="22">
        <f t="shared" si="14"/>
        <v>2.7124773960216998E-3</v>
      </c>
      <c r="CC55" s="22">
        <f t="shared" si="130"/>
        <v>1.9330344506552791E-3</v>
      </c>
      <c r="CD55" s="22">
        <f t="shared" si="131"/>
        <v>1.614853429079551E-3</v>
      </c>
      <c r="CE55" s="25">
        <f t="shared" si="132"/>
        <v>1.6190476190476191</v>
      </c>
      <c r="CF55" s="25">
        <f t="shared" si="133"/>
        <v>2.5714285714285712</v>
      </c>
      <c r="CG55" s="25">
        <f t="shared" si="134"/>
        <v>0.796875</v>
      </c>
      <c r="CH55" s="25">
        <f t="shared" si="135"/>
        <v>2.5714285714285712</v>
      </c>
      <c r="CI55" s="25">
        <f t="shared" si="136"/>
        <v>1.6624503968253965</v>
      </c>
      <c r="CJ55" s="20">
        <f t="shared" si="137"/>
        <v>1.7745535714285712</v>
      </c>
      <c r="CK55" s="26">
        <f t="shared" si="138"/>
        <v>3.6066261053082174E-3</v>
      </c>
      <c r="CL55" s="26">
        <f t="shared" si="138"/>
        <v>4.9184927117438566E-3</v>
      </c>
      <c r="CM55" s="26">
        <f t="shared" si="138"/>
        <v>1.9903043208980716E-3</v>
      </c>
      <c r="CN55" s="26">
        <f t="shared" si="15"/>
        <v>4.9184927117438566E-3</v>
      </c>
      <c r="CO55" s="26">
        <f t="shared" si="139"/>
        <v>3.5051410459833818E-3</v>
      </c>
      <c r="CP55" s="18">
        <f t="shared" si="140"/>
        <v>8.6666666666666714</v>
      </c>
      <c r="CQ55" s="18">
        <f t="shared" si="141"/>
        <v>691.03197190799881</v>
      </c>
      <c r="CR55" s="18">
        <f t="shared" si="142"/>
        <v>571.03197190799881</v>
      </c>
      <c r="CS55" s="18">
        <f t="shared" si="143"/>
        <v>693.46175216954509</v>
      </c>
      <c r="CT55" s="18">
        <f t="shared" si="144"/>
        <v>113.66666666666667</v>
      </c>
      <c r="CU55" s="18">
        <f t="shared" si="145"/>
        <v>224.66666666666669</v>
      </c>
      <c r="CV55" s="18">
        <f t="shared" si="146"/>
        <v>33.096075676052664</v>
      </c>
      <c r="CW55" s="18">
        <f t="shared" si="147"/>
        <v>119.91096075676053</v>
      </c>
      <c r="CX55" s="18">
        <f t="shared" si="148"/>
        <v>144.09607567605266</v>
      </c>
      <c r="CY55" s="18">
        <f t="shared" si="149"/>
        <v>370.96075676052664</v>
      </c>
      <c r="CZ55" s="25">
        <f t="shared" si="150"/>
        <v>32.525027443756073</v>
      </c>
      <c r="DA55" s="18">
        <f t="shared" si="151"/>
        <v>128.04311360049101</v>
      </c>
      <c r="DB55" s="20">
        <f t="shared" si="152"/>
        <v>2.59201830827458</v>
      </c>
      <c r="DC55" s="18">
        <f t="shared" si="153"/>
        <v>949.33333333333337</v>
      </c>
      <c r="DD55" s="18">
        <f t="shared" si="154"/>
        <v>872.03197190799881</v>
      </c>
      <c r="DE55" s="18">
        <f t="shared" si="155"/>
        <v>754.09644692821303</v>
      </c>
      <c r="DF55" s="18">
        <f t="shared" si="156"/>
        <v>1011.3260620018588</v>
      </c>
      <c r="DG55" s="18">
        <f t="shared" si="157"/>
        <v>654.33333333333337</v>
      </c>
      <c r="DH55" s="7">
        <f t="shared" si="158"/>
        <v>290</v>
      </c>
      <c r="DI55" s="18">
        <f t="shared" si="159"/>
        <v>816.33333333333337</v>
      </c>
      <c r="DN55" s="7">
        <v>53</v>
      </c>
      <c r="DO55" s="7">
        <v>155</v>
      </c>
      <c r="DP55" s="7">
        <v>171</v>
      </c>
      <c r="DQ55" s="7">
        <v>159</v>
      </c>
      <c r="DR55" s="7">
        <v>158</v>
      </c>
      <c r="DS55" s="7" t="s">
        <v>142</v>
      </c>
      <c r="DT55" s="7">
        <v>109</v>
      </c>
      <c r="DU55" s="7" t="s">
        <v>148</v>
      </c>
      <c r="DV55" s="7">
        <v>112</v>
      </c>
      <c r="DW55" s="7" t="s">
        <v>148</v>
      </c>
      <c r="DX55" s="7">
        <v>118</v>
      </c>
      <c r="DY55" s="7" t="s">
        <v>150</v>
      </c>
      <c r="DZ55" s="7" t="s">
        <v>143</v>
      </c>
      <c r="EA55" s="7" t="s">
        <v>143</v>
      </c>
      <c r="EB55" s="7" t="s">
        <v>143</v>
      </c>
      <c r="EC55" s="7" t="s">
        <v>143</v>
      </c>
      <c r="ED55" s="18">
        <f t="shared" si="160"/>
        <v>113</v>
      </c>
      <c r="EE55" s="7">
        <v>0</v>
      </c>
      <c r="EF55" s="7" t="s">
        <v>148</v>
      </c>
      <c r="EG55" s="7">
        <v>78</v>
      </c>
      <c r="EH55" s="7">
        <v>0.75</v>
      </c>
      <c r="EI55" s="7">
        <v>0</v>
      </c>
      <c r="EJ55" s="7">
        <v>0</v>
      </c>
      <c r="EK55" s="7">
        <f t="shared" si="161"/>
        <v>0</v>
      </c>
      <c r="EL55" s="7">
        <f t="shared" si="162"/>
        <v>104.25</v>
      </c>
      <c r="EM55" s="7">
        <f t="shared" si="163"/>
        <v>0</v>
      </c>
      <c r="EN55" s="7">
        <f t="shared" si="164"/>
        <v>118</v>
      </c>
      <c r="EO55" s="7">
        <f t="shared" si="165"/>
        <v>0</v>
      </c>
      <c r="EP55" s="7">
        <f t="shared" si="166"/>
        <v>40</v>
      </c>
      <c r="EQ55" s="7">
        <v>0</v>
      </c>
      <c r="ER55" s="7">
        <f t="shared" si="167"/>
        <v>0</v>
      </c>
      <c r="ES55" s="7">
        <f t="shared" si="168"/>
        <v>78</v>
      </c>
      <c r="ET55" s="7">
        <f t="shared" si="169"/>
        <v>0</v>
      </c>
      <c r="EU55" s="40">
        <v>40305</v>
      </c>
      <c r="EV55" s="40" t="s">
        <v>356</v>
      </c>
      <c r="EW55" s="7">
        <v>84</v>
      </c>
      <c r="EX55" s="7">
        <v>100</v>
      </c>
      <c r="EY55" s="7">
        <v>104</v>
      </c>
      <c r="EZ55" s="7">
        <v>83</v>
      </c>
      <c r="FA55" s="7">
        <v>66</v>
      </c>
      <c r="FB55" s="7">
        <v>108</v>
      </c>
      <c r="FC55" s="7">
        <v>58</v>
      </c>
      <c r="FD55" s="7">
        <v>86</v>
      </c>
      <c r="FE55" s="7">
        <v>108</v>
      </c>
      <c r="FF55" s="7">
        <v>111</v>
      </c>
      <c r="FG55" s="7">
        <v>100</v>
      </c>
      <c r="FH55" s="7">
        <v>113</v>
      </c>
      <c r="FI55" s="18">
        <f t="shared" si="170"/>
        <v>92.5</v>
      </c>
      <c r="FJ55" s="18">
        <f t="shared" si="171"/>
        <v>93.416666666666671</v>
      </c>
      <c r="FK55" s="18">
        <f t="shared" si="172"/>
        <v>108</v>
      </c>
      <c r="FL55" s="18">
        <f t="shared" si="173"/>
        <v>113</v>
      </c>
      <c r="FM55" s="7">
        <f t="shared" si="174"/>
        <v>50</v>
      </c>
      <c r="FN55" s="7">
        <f t="shared" si="175"/>
        <v>55</v>
      </c>
    </row>
    <row r="56" spans="1:170" s="8" customFormat="1" hidden="1">
      <c r="A56" s="76"/>
      <c r="G56" s="12" t="e">
        <f t="shared" si="66"/>
        <v>#DIV/0!</v>
      </c>
      <c r="H56" s="8">
        <f t="shared" si="67"/>
        <v>0</v>
      </c>
      <c r="M56" s="12"/>
      <c r="O56" s="12"/>
      <c r="P56" s="30"/>
      <c r="T56" s="7">
        <f t="shared" si="11"/>
        <v>0</v>
      </c>
      <c r="U56" s="12"/>
      <c r="AA56" s="12"/>
      <c r="AC56" s="12"/>
      <c r="AD56" s="12"/>
      <c r="AE56" s="12"/>
      <c r="AF56" s="12"/>
      <c r="AG56" s="12"/>
      <c r="AH56" s="12"/>
      <c r="AM56" s="12"/>
      <c r="AP56" s="1"/>
      <c r="AS56" s="12"/>
      <c r="AX56" s="12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20">
        <f t="shared" si="12"/>
        <v>0</v>
      </c>
      <c r="BQ56" s="30"/>
      <c r="BR56" s="30"/>
      <c r="BS56" s="30"/>
      <c r="BT56" s="30"/>
      <c r="BU56" s="30"/>
      <c r="BV56" s="20">
        <f t="shared" si="13"/>
        <v>0</v>
      </c>
      <c r="BW56" s="30"/>
      <c r="BX56" s="30"/>
      <c r="BY56" s="31"/>
      <c r="BZ56" s="31"/>
      <c r="CA56" s="31"/>
      <c r="CB56" s="22">
        <f t="shared" si="14"/>
        <v>0</v>
      </c>
      <c r="CC56" s="31"/>
      <c r="CD56" s="31"/>
      <c r="CE56" s="33"/>
      <c r="CF56" s="33"/>
      <c r="CG56" s="33"/>
      <c r="CH56" s="33"/>
      <c r="CI56" s="33"/>
      <c r="CJ56" s="30"/>
      <c r="CK56" s="34"/>
      <c r="CL56" s="34"/>
      <c r="CM56" s="34"/>
      <c r="CN56" s="26">
        <f t="shared" si="15"/>
        <v>0</v>
      </c>
      <c r="CO56" s="34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33"/>
      <c r="DA56" s="12"/>
      <c r="DB56" s="30"/>
      <c r="DC56" s="12"/>
      <c r="DD56" s="12"/>
      <c r="DE56" s="12"/>
      <c r="DF56" s="12"/>
      <c r="DG56" s="12"/>
      <c r="DI56" s="12"/>
      <c r="ED56" s="12"/>
      <c r="EU56" s="28"/>
      <c r="EV56" s="28"/>
      <c r="FI56" s="12"/>
      <c r="FJ56" s="12"/>
      <c r="FK56" s="12"/>
      <c r="FL56" s="12"/>
    </row>
    <row r="57" spans="1:170" s="8" customFormat="1" hidden="1">
      <c r="A57" s="76"/>
      <c r="G57" s="12" t="e">
        <f t="shared" si="66"/>
        <v>#DIV/0!</v>
      </c>
      <c r="H57" s="8">
        <f t="shared" si="67"/>
        <v>0</v>
      </c>
      <c r="M57" s="12"/>
      <c r="O57" s="12"/>
      <c r="P57" s="30"/>
      <c r="T57" s="7">
        <f t="shared" si="11"/>
        <v>0</v>
      </c>
      <c r="U57" s="12"/>
      <c r="AA57" s="12"/>
      <c r="AC57" s="12"/>
      <c r="AD57" s="12"/>
      <c r="AE57" s="12"/>
      <c r="AF57" s="12"/>
      <c r="AG57" s="12"/>
      <c r="AH57" s="12"/>
      <c r="AM57" s="12"/>
      <c r="AP57" s="1"/>
      <c r="AS57" s="12"/>
      <c r="AX57" s="12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20">
        <f t="shared" si="12"/>
        <v>0</v>
      </c>
      <c r="BQ57" s="30"/>
      <c r="BR57" s="30"/>
      <c r="BS57" s="30"/>
      <c r="BT57" s="30"/>
      <c r="BU57" s="30"/>
      <c r="BV57" s="20">
        <f t="shared" si="13"/>
        <v>0</v>
      </c>
      <c r="BW57" s="30"/>
      <c r="BX57" s="30"/>
      <c r="BY57" s="31"/>
      <c r="BZ57" s="31"/>
      <c r="CA57" s="31"/>
      <c r="CB57" s="22">
        <f t="shared" si="14"/>
        <v>0</v>
      </c>
      <c r="CC57" s="31"/>
      <c r="CD57" s="31"/>
      <c r="CE57" s="33"/>
      <c r="CF57" s="33"/>
      <c r="CG57" s="33"/>
      <c r="CH57" s="33"/>
      <c r="CI57" s="33"/>
      <c r="CJ57" s="30"/>
      <c r="CK57" s="34"/>
      <c r="CL57" s="34"/>
      <c r="CM57" s="34"/>
      <c r="CN57" s="26">
        <f t="shared" si="15"/>
        <v>0</v>
      </c>
      <c r="CO57" s="34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33"/>
      <c r="DA57" s="12"/>
      <c r="DB57" s="30"/>
      <c r="DC57" s="12"/>
      <c r="DD57" s="12"/>
      <c r="DE57" s="12"/>
      <c r="DF57" s="12"/>
      <c r="DG57" s="12"/>
      <c r="DI57" s="12"/>
      <c r="ED57" s="12"/>
      <c r="EU57" s="28"/>
      <c r="EV57" s="28"/>
      <c r="FI57" s="12"/>
      <c r="FJ57" s="12"/>
      <c r="FK57" s="12"/>
      <c r="FL57" s="12"/>
    </row>
    <row r="58" spans="1:170" s="7" customFormat="1">
      <c r="A58" s="75">
        <v>54</v>
      </c>
      <c r="B58" s="7">
        <v>984</v>
      </c>
      <c r="C58" s="7">
        <v>61</v>
      </c>
      <c r="D58" s="7">
        <v>0</v>
      </c>
      <c r="E58" s="7">
        <v>0.2</v>
      </c>
      <c r="F58" s="7">
        <v>0.1</v>
      </c>
      <c r="G58" s="18">
        <f t="shared" si="66"/>
        <v>0.10000000000000002</v>
      </c>
      <c r="H58" s="7">
        <f t="shared" si="67"/>
        <v>0.2</v>
      </c>
      <c r="I58" s="7">
        <v>104</v>
      </c>
      <c r="J58" s="7">
        <v>111</v>
      </c>
      <c r="K58" s="7">
        <v>92</v>
      </c>
      <c r="L58" s="7">
        <f>MAX(I58:K58)</f>
        <v>111</v>
      </c>
      <c r="M58" s="18">
        <f>(I58+J58+K58)/3</f>
        <v>102.33333333333333</v>
      </c>
      <c r="N58" s="7">
        <f>MAX(I58:K58)-MIN(I58:K58)</f>
        <v>19</v>
      </c>
      <c r="O58" s="18">
        <f>SUM(M58:N58)</f>
        <v>121.33333333333333</v>
      </c>
      <c r="P58" s="20">
        <f>N58/M58</f>
        <v>0.18566775244299674</v>
      </c>
      <c r="Q58" s="7">
        <f t="shared" ref="Q58:S62" si="176">I58+AI58</f>
        <v>350</v>
      </c>
      <c r="R58" s="7">
        <f t="shared" si="176"/>
        <v>374</v>
      </c>
      <c r="S58" s="7">
        <f t="shared" si="176"/>
        <v>333</v>
      </c>
      <c r="T58" s="7">
        <f t="shared" si="11"/>
        <v>374</v>
      </c>
      <c r="U58" s="18">
        <f>(Q58+R58+S58)/3</f>
        <v>352.33333333333331</v>
      </c>
      <c r="V58" s="7">
        <f>MAX(Q58:S58)-MIN(Q58:S58)</f>
        <v>41</v>
      </c>
      <c r="W58" s="7">
        <f t="shared" ref="W58:Y62" si="177">Q58+AO58</f>
        <v>421</v>
      </c>
      <c r="X58" s="7">
        <f t="shared" si="177"/>
        <v>459</v>
      </c>
      <c r="Y58" s="7">
        <f t="shared" si="177"/>
        <v>416</v>
      </c>
      <c r="Z58" s="7">
        <f>MAX(W58:Y58)</f>
        <v>459</v>
      </c>
      <c r="AA58" s="18">
        <f>(Y58+X58+W58)/3</f>
        <v>432</v>
      </c>
      <c r="AB58" s="7">
        <f>MAX(W58:Y58)-MIN(W58:Y58)</f>
        <v>43</v>
      </c>
      <c r="AC58" s="18">
        <f>W58/SQRT(B58/1000)</f>
        <v>424.40896253457561</v>
      </c>
      <c r="AD58" s="18">
        <f>X58/SQRT(B58/1000)</f>
        <v>462.71665986548743</v>
      </c>
      <c r="AE58" s="18">
        <f>Y58/SQRT(B58/1000)</f>
        <v>419.36847604366613</v>
      </c>
      <c r="AF58" s="18">
        <f>MAX(AC58:AE58)</f>
        <v>462.71665986548743</v>
      </c>
      <c r="AG58" s="18">
        <f>AVERAGE(AC58:AE58)</f>
        <v>435.49803281457639</v>
      </c>
      <c r="AH58" s="18">
        <f>MAX(AC58:AE58)-MIN(AC58:AE58)</f>
        <v>43.348183821821294</v>
      </c>
      <c r="AI58" s="7">
        <v>246</v>
      </c>
      <c r="AJ58" s="7">
        <v>263</v>
      </c>
      <c r="AK58" s="7">
        <v>241</v>
      </c>
      <c r="AL58" s="7">
        <f>MAX(AI58:AK58)</f>
        <v>263</v>
      </c>
      <c r="AM58" s="18">
        <f>(AI58+AJ58+AK58)/3</f>
        <v>250</v>
      </c>
      <c r="AN58" s="7">
        <f>MAX(AI58:AK58)-MIN(AI58:AK58)</f>
        <v>22</v>
      </c>
      <c r="AO58" s="7">
        <v>71</v>
      </c>
      <c r="AP58" s="29">
        <v>85</v>
      </c>
      <c r="AQ58" s="7">
        <v>83</v>
      </c>
      <c r="AR58" s="7">
        <f>MAX(AO58:AQ58)</f>
        <v>85</v>
      </c>
      <c r="AS58" s="18">
        <f>(AO58+AP58+AQ58)/3</f>
        <v>79.666666666666671</v>
      </c>
      <c r="AT58" s="7">
        <f>MAX(AO58:AQ58)-MIN(AO58:AQ58)</f>
        <v>14</v>
      </c>
      <c r="AU58" s="7">
        <f>AI58+AO58</f>
        <v>317</v>
      </c>
      <c r="AV58" s="7">
        <f t="shared" ref="AV58:AW62" si="178">AP58+AJ58</f>
        <v>348</v>
      </c>
      <c r="AW58" s="7">
        <f t="shared" si="178"/>
        <v>324</v>
      </c>
      <c r="AX58" s="18">
        <f>(AU58+AV58+AW58)/3</f>
        <v>329.66666666666669</v>
      </c>
      <c r="AY58" s="7">
        <f>MAX(AU58:AW58)-MIN(AU58:AW58)</f>
        <v>31</v>
      </c>
      <c r="AZ58" s="20">
        <f t="shared" ref="AZ58:BB62" si="179">AO58/W58</f>
        <v>0.16864608076009502</v>
      </c>
      <c r="BA58" s="20">
        <f t="shared" si="179"/>
        <v>0.18518518518518517</v>
      </c>
      <c r="BB58" s="20">
        <f t="shared" si="179"/>
        <v>0.19951923076923078</v>
      </c>
      <c r="BC58" s="20">
        <f>MAX(AZ58:BB58)</f>
        <v>0.19951923076923078</v>
      </c>
      <c r="BD58" s="20">
        <f>AVERAGE(AZ58:BB58)</f>
        <v>0.18445016557150365</v>
      </c>
      <c r="BE58" s="20">
        <f>MAX(AZ58:BB58)-MIN(AZ58:BB58)</f>
        <v>3.0873150009135764E-2</v>
      </c>
      <c r="BF58" s="20">
        <f t="shared" ref="BF58:BH62" si="180">W58/I58</f>
        <v>4.0480769230769234</v>
      </c>
      <c r="BG58" s="20">
        <f t="shared" si="180"/>
        <v>4.1351351351351351</v>
      </c>
      <c r="BH58" s="20">
        <f t="shared" si="180"/>
        <v>4.5217391304347823</v>
      </c>
      <c r="BI58" s="20">
        <f>MAX(BF58:BH58)</f>
        <v>4.5217391304347823</v>
      </c>
      <c r="BJ58" s="20">
        <f>AVERAGE(BF58:BH58)</f>
        <v>4.2349837295489472</v>
      </c>
      <c r="BK58" s="20">
        <f>MAX(BF58:BH58)-MIN(BF58:BH58)</f>
        <v>0.47366220735785891</v>
      </c>
      <c r="BL58" s="20">
        <f>1/BJ58</f>
        <v>0.23612841603679699</v>
      </c>
      <c r="BM58" s="20">
        <f t="shared" ref="BM58:BO62" si="181">AC58/I58</f>
        <v>4.0808554089863041</v>
      </c>
      <c r="BN58" s="20">
        <f t="shared" si="181"/>
        <v>4.1686185573467336</v>
      </c>
      <c r="BO58" s="20">
        <f t="shared" si="181"/>
        <v>4.5583530004746322</v>
      </c>
      <c r="BP58" s="20">
        <f t="shared" si="12"/>
        <v>4.5583530004746322</v>
      </c>
      <c r="BQ58" s="20">
        <f>AVERAGE(BM58:BO58)</f>
        <v>4.2692756556025566</v>
      </c>
      <c r="BR58" s="20">
        <f>MAX(BM58:BO58)-MIN(BM58:BO58)</f>
        <v>0.47749759148832815</v>
      </c>
      <c r="BS58" s="20">
        <f t="shared" ref="BS58:BU62" si="182">AO58/I58</f>
        <v>0.68269230769230771</v>
      </c>
      <c r="BT58" s="20">
        <f t="shared" si="182"/>
        <v>0.76576576576576572</v>
      </c>
      <c r="BU58" s="20">
        <f t="shared" si="182"/>
        <v>0.90217391304347827</v>
      </c>
      <c r="BV58" s="20">
        <f t="shared" si="13"/>
        <v>0.90217391304347827</v>
      </c>
      <c r="BW58" s="20">
        <f>AVERAGE(BS58:BU58)</f>
        <v>0.78354399550051712</v>
      </c>
      <c r="BX58" s="20">
        <f>MAX(BS58:BU58)-MIN(BS58:BU58)</f>
        <v>0.21948160535117056</v>
      </c>
      <c r="BY58" s="22">
        <f t="shared" ref="BY58:CA62" si="183">BS58/W58</f>
        <v>1.6215969303855289E-3</v>
      </c>
      <c r="BZ58" s="22">
        <f t="shared" si="183"/>
        <v>1.6683350016683349E-3</v>
      </c>
      <c r="CA58" s="22">
        <f t="shared" si="183"/>
        <v>2.1686872909698995E-3</v>
      </c>
      <c r="CB58" s="22">
        <f t="shared" si="14"/>
        <v>2.1686872909698995E-3</v>
      </c>
      <c r="CC58" s="22">
        <f>AVERAGE(BY58:CA58)</f>
        <v>1.8195397410079213E-3</v>
      </c>
      <c r="CD58" s="22">
        <f>MAX(BY58:CA58)-MIN(BY58:CA58)</f>
        <v>5.470903605843706E-4</v>
      </c>
      <c r="CE58" s="25">
        <f>N58/I58*AO58</f>
        <v>12.971153846153845</v>
      </c>
      <c r="CF58" s="25">
        <f>N58/J58*AP58</f>
        <v>14.54954954954955</v>
      </c>
      <c r="CG58" s="25">
        <f>N58/K58*AQ58</f>
        <v>17.141304347826086</v>
      </c>
      <c r="CH58" s="25">
        <f>MAX(CE58:CG58)</f>
        <v>17.141304347826086</v>
      </c>
      <c r="CI58" s="25">
        <f>AVERAGE(CE58:CG58)</f>
        <v>14.887335914509826</v>
      </c>
      <c r="CJ58" s="20">
        <f>MAX(CE58:CG58)-MIN(CE58:CG58)</f>
        <v>4.1701505016722411</v>
      </c>
      <c r="CK58" s="26">
        <f t="shared" ref="CK58:CM62" si="184">CE58/AC58</f>
        <v>3.0562865045756699E-2</v>
      </c>
      <c r="CL58" s="26">
        <f t="shared" si="184"/>
        <v>3.1443755566914602E-2</v>
      </c>
      <c r="CM58" s="26">
        <f t="shared" si="184"/>
        <v>4.0874088843152037E-2</v>
      </c>
      <c r="CN58" s="26">
        <f t="shared" si="15"/>
        <v>4.0874088843152037E-2</v>
      </c>
      <c r="CO58" s="26">
        <f>AVERAGE(CK58:CM58)</f>
        <v>3.4293569818607782E-2</v>
      </c>
      <c r="CP58" s="18">
        <f>M58-120+N58</f>
        <v>1.3333333333333286</v>
      </c>
      <c r="CQ58" s="18">
        <f>M58+N58+AG58+AS58</f>
        <v>636.49803281457639</v>
      </c>
      <c r="CR58" s="18">
        <f>M58-120+N58+AG58+AS58</f>
        <v>516.49803281457639</v>
      </c>
      <c r="CS58" s="18">
        <f>M58-120+N58+AG58+AH58+AS58</f>
        <v>559.84621663639768</v>
      </c>
      <c r="CT58" s="18">
        <f>M58-120+N58+AS58</f>
        <v>81</v>
      </c>
      <c r="CU58" s="18">
        <f>M58-120+N58+AS58+AT58</f>
        <v>95</v>
      </c>
      <c r="CV58" s="18">
        <f>M58-120+N58+BD58*100</f>
        <v>19.778349890483693</v>
      </c>
      <c r="CW58" s="18">
        <f>M58-120+N58+AT58+BD58</f>
        <v>15.517783498904832</v>
      </c>
      <c r="CX58" s="18">
        <f>M58-120+N58+AT58+(100*BD58)</f>
        <v>33.778349890483696</v>
      </c>
      <c r="CY58" s="18">
        <f>M58-120+N58+AN58+AT58+BD58*1000</f>
        <v>221.78349890483696</v>
      </c>
      <c r="CZ58" s="25">
        <f>N58+(BL58*100)</f>
        <v>42.612841603679698</v>
      </c>
      <c r="DA58" s="18">
        <f>BQ58+AH58+N58</f>
        <v>66.61745947742385</v>
      </c>
      <c r="DB58" s="20">
        <f>BQ58-BR58</f>
        <v>3.7917780641142285</v>
      </c>
      <c r="DC58" s="18">
        <f>M58+N58+AA58+AM58+AN58+AT58+AS58</f>
        <v>919</v>
      </c>
      <c r="DD58" s="18">
        <f>M58-120+N58+AG58+AM58+AN58+AT58+AS58</f>
        <v>802.49803281457628</v>
      </c>
      <c r="DE58" s="18">
        <f>N58+O58+AH58+AN58+AO58+AU58+AT58</f>
        <v>607.68151715515455</v>
      </c>
      <c r="DF58" s="18">
        <f>M58-120+N58+AG58+AM58+AN58+AT58+BD58*1000</f>
        <v>907.28153171941335</v>
      </c>
      <c r="DG58" s="18">
        <f>O58+AA58+AB58</f>
        <v>596.33333333333337</v>
      </c>
      <c r="DH58" s="7">
        <f>L58+AR58</f>
        <v>196</v>
      </c>
      <c r="DI58" s="18">
        <f>O58+AA58+AB58+AR58</f>
        <v>681.33333333333337</v>
      </c>
      <c r="DN58" s="7">
        <v>54</v>
      </c>
      <c r="DO58" s="7">
        <v>156</v>
      </c>
      <c r="DP58" s="7">
        <v>124</v>
      </c>
      <c r="DQ58" s="7">
        <v>169</v>
      </c>
      <c r="DR58" s="7">
        <v>149</v>
      </c>
      <c r="DS58" s="7" t="s">
        <v>148</v>
      </c>
      <c r="DT58" s="7">
        <v>107</v>
      </c>
      <c r="DU58" s="7" t="s">
        <v>163</v>
      </c>
      <c r="DV58" s="7">
        <v>54</v>
      </c>
      <c r="DW58" s="7" t="s">
        <v>142</v>
      </c>
      <c r="DX58" s="7">
        <v>114</v>
      </c>
      <c r="DY58" s="7" t="s">
        <v>143</v>
      </c>
      <c r="DZ58" s="7" t="s">
        <v>143</v>
      </c>
      <c r="EA58" s="7" t="s">
        <v>150</v>
      </c>
      <c r="EB58" s="7" t="s">
        <v>143</v>
      </c>
      <c r="EC58" s="7" t="s">
        <v>143</v>
      </c>
      <c r="ED58" s="18">
        <f>AVERAGE(DT58,DV58,DX58)</f>
        <v>91.666666666666671</v>
      </c>
      <c r="EE58" s="7">
        <v>0</v>
      </c>
      <c r="EF58" s="7" t="s">
        <v>151</v>
      </c>
      <c r="EG58" s="7">
        <v>110</v>
      </c>
      <c r="EH58" s="7">
        <v>0.25</v>
      </c>
      <c r="EI58" s="7">
        <v>0.25</v>
      </c>
      <c r="EJ58" s="7">
        <v>67</v>
      </c>
      <c r="EK58" s="7">
        <f>EI58*EJ58</f>
        <v>16.75</v>
      </c>
      <c r="EL58" s="7">
        <f>AVERAGE(DT58,DV58,DX58,EG58)</f>
        <v>96.25</v>
      </c>
      <c r="EM58" s="7">
        <f>IF(EL58&gt;120,1,0)</f>
        <v>0</v>
      </c>
      <c r="EN58" s="7">
        <f>MAX(DT58,DV58,DX58,EG58)</f>
        <v>114</v>
      </c>
      <c r="EO58" s="7">
        <f>IF(EN58&gt;120,1,0)</f>
        <v>0</v>
      </c>
      <c r="EP58" s="7">
        <f>MAX(DT58,DV58,DX58,EG58)-MIN(DT58,DV58,DX58,EG58)</f>
        <v>60</v>
      </c>
      <c r="EQ58" s="7">
        <v>0</v>
      </c>
      <c r="ER58" s="7">
        <f>EI58*EJ58</f>
        <v>16.75</v>
      </c>
      <c r="ES58" s="7">
        <f>MIN(DT58,DV58,DX58,EG58)</f>
        <v>54</v>
      </c>
      <c r="ET58" s="7">
        <f>IF(ER58&gt;40,1,0)</f>
        <v>0</v>
      </c>
      <c r="EU58" s="40">
        <v>43073</v>
      </c>
      <c r="EV58" s="40" t="s">
        <v>357</v>
      </c>
      <c r="EW58" s="7">
        <v>116</v>
      </c>
      <c r="EX58" s="7">
        <v>112</v>
      </c>
      <c r="EY58" s="7">
        <v>76</v>
      </c>
      <c r="EZ58" s="7">
        <v>124</v>
      </c>
      <c r="FA58" s="7">
        <v>64</v>
      </c>
      <c r="FB58" s="7">
        <v>88</v>
      </c>
      <c r="FC58" s="7">
        <v>72</v>
      </c>
      <c r="FD58" s="7">
        <v>68</v>
      </c>
      <c r="FE58" s="7">
        <v>116</v>
      </c>
      <c r="FF58" s="7">
        <v>96</v>
      </c>
      <c r="FG58" s="7">
        <v>116</v>
      </c>
      <c r="FH58" s="7">
        <v>160</v>
      </c>
      <c r="FI58" s="18">
        <f>AVERAGE(EX58:EY58,FB58:FC58)</f>
        <v>87</v>
      </c>
      <c r="FJ58" s="18">
        <f>AVERAGE(EW58:FH58)</f>
        <v>100.66666666666667</v>
      </c>
      <c r="FK58" s="18">
        <f>MAX(EX58:EY58,FB58:FC58)</f>
        <v>112</v>
      </c>
      <c r="FL58" s="18">
        <f>MAX(EW58:FH58)</f>
        <v>160</v>
      </c>
      <c r="FM58" s="7">
        <f>MAX(EX58:EY58,FB58:FC58)-MIN(EX58:EY58,FB58:FC58)</f>
        <v>40</v>
      </c>
      <c r="FN58" s="7">
        <f>MAX(EW58:FH58)-MIN(EW58:FH58)</f>
        <v>96</v>
      </c>
    </row>
    <row r="59" spans="1:170" s="7" customFormat="1">
      <c r="A59" s="75">
        <v>59</v>
      </c>
      <c r="B59" s="7">
        <v>909</v>
      </c>
      <c r="C59" s="7">
        <v>66</v>
      </c>
      <c r="D59" s="7">
        <v>0.1</v>
      </c>
      <c r="E59" s="7">
        <v>0.3</v>
      </c>
      <c r="F59" s="7">
        <v>0.1</v>
      </c>
      <c r="G59" s="18">
        <f t="shared" si="66"/>
        <v>0.16666666666666666</v>
      </c>
      <c r="H59" s="7">
        <f t="shared" si="67"/>
        <v>0.19999999999999998</v>
      </c>
      <c r="I59" s="7">
        <v>150</v>
      </c>
      <c r="J59" s="7">
        <v>124</v>
      </c>
      <c r="K59" s="7">
        <v>116</v>
      </c>
      <c r="L59" s="7">
        <f>MAX(I59:K59)</f>
        <v>150</v>
      </c>
      <c r="M59" s="18">
        <f>(I59+J59+K59)/3</f>
        <v>130</v>
      </c>
      <c r="N59" s="7">
        <f>MAX(I59:K59)-MIN(I59:K59)</f>
        <v>34</v>
      </c>
      <c r="O59" s="18">
        <f>SUM(M59:N59)</f>
        <v>164</v>
      </c>
      <c r="P59" s="20">
        <f>N59/M59</f>
        <v>0.26153846153846155</v>
      </c>
      <c r="Q59" s="7">
        <f t="shared" si="176"/>
        <v>336</v>
      </c>
      <c r="R59" s="7">
        <f t="shared" si="176"/>
        <v>276</v>
      </c>
      <c r="S59" s="7">
        <f t="shared" si="176"/>
        <v>290</v>
      </c>
      <c r="T59" s="7">
        <f t="shared" si="11"/>
        <v>336</v>
      </c>
      <c r="U59" s="18">
        <f>(Q59+R59+S59)/3</f>
        <v>300.66666666666669</v>
      </c>
      <c r="V59" s="7">
        <f>MAX(Q59:S59)-MIN(Q59:S59)</f>
        <v>60</v>
      </c>
      <c r="W59" s="7">
        <f t="shared" si="177"/>
        <v>440</v>
      </c>
      <c r="X59" s="7">
        <f t="shared" si="177"/>
        <v>380</v>
      </c>
      <c r="Y59" s="7">
        <f t="shared" si="177"/>
        <v>411</v>
      </c>
      <c r="Z59" s="7">
        <f>MAX(W59:Y59)</f>
        <v>440</v>
      </c>
      <c r="AA59" s="18">
        <f>(Y59+X59+W59)/3</f>
        <v>410.33333333333331</v>
      </c>
      <c r="AB59" s="7">
        <f>MAX(W59:Y59)-MIN(W59:Y59)</f>
        <v>60</v>
      </c>
      <c r="AC59" s="18">
        <f>W59/SQRT(B59/1000)</f>
        <v>461.49896872020526</v>
      </c>
      <c r="AD59" s="18">
        <f>X59/SQRT(B59/1000)</f>
        <v>398.56729116744998</v>
      </c>
      <c r="AE59" s="18">
        <f>Y59/SQRT(B59/1000)</f>
        <v>431.08199123637354</v>
      </c>
      <c r="AF59" s="18">
        <f>MAX(AC59:AE59)</f>
        <v>461.49896872020526</v>
      </c>
      <c r="AG59" s="18">
        <f>AVERAGE(AC59:AE59)</f>
        <v>430.38275037467628</v>
      </c>
      <c r="AH59" s="18">
        <f>MAX(AC59:AE59)-MIN(AC59:AE59)</f>
        <v>62.931677552755275</v>
      </c>
      <c r="AI59" s="7">
        <v>186</v>
      </c>
      <c r="AJ59" s="7">
        <v>152</v>
      </c>
      <c r="AK59" s="7">
        <v>174</v>
      </c>
      <c r="AL59" s="7">
        <f>MAX(AI59:AK59)</f>
        <v>186</v>
      </c>
      <c r="AM59" s="18">
        <f>(AI59+AJ59+AK59)/3</f>
        <v>170.66666666666666</v>
      </c>
      <c r="AN59" s="7">
        <f>MAX(AI59:AK59)-MIN(AI59:AK59)</f>
        <v>34</v>
      </c>
      <c r="AO59" s="7">
        <v>104</v>
      </c>
      <c r="AP59" s="29">
        <v>104</v>
      </c>
      <c r="AQ59" s="7">
        <v>121</v>
      </c>
      <c r="AR59" s="7">
        <f>MAX(AO59:AQ59)</f>
        <v>121</v>
      </c>
      <c r="AS59" s="18">
        <f>(AO59+AP59+AQ59)/3</f>
        <v>109.66666666666667</v>
      </c>
      <c r="AT59" s="7">
        <f>MAX(AO59:AQ59)-MIN(AO59:AQ59)</f>
        <v>17</v>
      </c>
      <c r="AU59" s="7">
        <f>AI59+AO59</f>
        <v>290</v>
      </c>
      <c r="AV59" s="7">
        <f t="shared" si="178"/>
        <v>256</v>
      </c>
      <c r="AW59" s="7">
        <f t="shared" si="178"/>
        <v>295</v>
      </c>
      <c r="AX59" s="18">
        <f>(AU59+AV59+AW59)/3</f>
        <v>280.33333333333331</v>
      </c>
      <c r="AY59" s="7">
        <f>MAX(AU59:AW59)-MIN(AU59:AW59)</f>
        <v>39</v>
      </c>
      <c r="AZ59" s="20">
        <f t="shared" si="179"/>
        <v>0.23636363636363636</v>
      </c>
      <c r="BA59" s="20">
        <f t="shared" si="179"/>
        <v>0.27368421052631581</v>
      </c>
      <c r="BB59" s="20">
        <f t="shared" si="179"/>
        <v>0.2944038929440389</v>
      </c>
      <c r="BC59" s="20">
        <f>MAX(AZ59:BB59)</f>
        <v>0.2944038929440389</v>
      </c>
      <c r="BD59" s="20">
        <f>AVERAGE(AZ59:BB59)</f>
        <v>0.26815057994466368</v>
      </c>
      <c r="BE59" s="20">
        <f>MAX(AZ59:BB59)-MIN(AZ59:BB59)</f>
        <v>5.8040256580402544E-2</v>
      </c>
      <c r="BF59" s="20">
        <f t="shared" si="180"/>
        <v>2.9333333333333331</v>
      </c>
      <c r="BG59" s="20">
        <f t="shared" si="180"/>
        <v>3.064516129032258</v>
      </c>
      <c r="BH59" s="20">
        <f t="shared" si="180"/>
        <v>3.5431034482758621</v>
      </c>
      <c r="BI59" s="20">
        <f>MAX(BF59:BH59)</f>
        <v>3.5431034482758621</v>
      </c>
      <c r="BJ59" s="20">
        <f>AVERAGE(BF59:BH59)</f>
        <v>3.1803176368804849</v>
      </c>
      <c r="BK59" s="20">
        <f>MAX(BF59:BH59)-MIN(BF59:BH59)</f>
        <v>0.60977011494252897</v>
      </c>
      <c r="BL59" s="20">
        <f>1/BJ59</f>
        <v>0.31443400130965588</v>
      </c>
      <c r="BM59" s="20">
        <f t="shared" si="181"/>
        <v>3.0766597914680349</v>
      </c>
      <c r="BN59" s="20">
        <f t="shared" si="181"/>
        <v>3.2142523481245968</v>
      </c>
      <c r="BO59" s="20">
        <f t="shared" si="181"/>
        <v>3.7162240623825307</v>
      </c>
      <c r="BP59" s="20">
        <f t="shared" si="12"/>
        <v>3.7162240623825307</v>
      </c>
      <c r="BQ59" s="20">
        <f>AVERAGE(BM59:BO59)</f>
        <v>3.3357120673250535</v>
      </c>
      <c r="BR59" s="20">
        <f>MAX(BM59:BO59)-MIN(BM59:BO59)</f>
        <v>0.63956427091449575</v>
      </c>
      <c r="BS59" s="20">
        <f t="shared" si="182"/>
        <v>0.69333333333333336</v>
      </c>
      <c r="BT59" s="20">
        <f t="shared" si="182"/>
        <v>0.83870967741935487</v>
      </c>
      <c r="BU59" s="20">
        <f t="shared" si="182"/>
        <v>1.0431034482758621</v>
      </c>
      <c r="BV59" s="20">
        <f t="shared" si="13"/>
        <v>1.0431034482758621</v>
      </c>
      <c r="BW59" s="20">
        <f>AVERAGE(BS59:BU59)</f>
        <v>0.85838215300951681</v>
      </c>
      <c r="BX59" s="20">
        <f>MAX(BS59:BU59)-MIN(BS59:BU59)</f>
        <v>0.34977011494252874</v>
      </c>
      <c r="BY59" s="22">
        <f t="shared" si="183"/>
        <v>1.5757575757575758E-3</v>
      </c>
      <c r="BZ59" s="22">
        <f t="shared" si="183"/>
        <v>2.2071307300509341E-3</v>
      </c>
      <c r="CA59" s="22">
        <f t="shared" si="183"/>
        <v>2.5379645943451631E-3</v>
      </c>
      <c r="CB59" s="22">
        <f t="shared" si="14"/>
        <v>2.5379645943451631E-3</v>
      </c>
      <c r="CC59" s="22">
        <f>AVERAGE(BY59:CA59)</f>
        <v>2.1069509667178909E-3</v>
      </c>
      <c r="CD59" s="22">
        <f>MAX(BY59:CA59)-MIN(BY59:CA59)</f>
        <v>9.6220701858758728E-4</v>
      </c>
      <c r="CE59" s="25">
        <f>N59/I59*AO59</f>
        <v>23.573333333333331</v>
      </c>
      <c r="CF59" s="25">
        <f>N59/J59*AP59</f>
        <v>28.516129032258064</v>
      </c>
      <c r="CG59" s="25">
        <f>N59/K59*AQ59</f>
        <v>35.46551724137931</v>
      </c>
      <c r="CH59" s="25">
        <f>MAX(CE59:CG59)</f>
        <v>35.46551724137931</v>
      </c>
      <c r="CI59" s="25">
        <f>AVERAGE(CE59:CG59)</f>
        <v>29.184993202323568</v>
      </c>
      <c r="CJ59" s="20">
        <f>MAX(CE59:CG59)-MIN(CE59:CG59)</f>
        <v>11.892183908045979</v>
      </c>
      <c r="CK59" s="26">
        <f t="shared" si="184"/>
        <v>5.1079926351092729E-2</v>
      </c>
      <c r="CL59" s="26">
        <f t="shared" si="184"/>
        <v>7.154658614541852E-2</v>
      </c>
      <c r="CM59" s="26">
        <f t="shared" si="184"/>
        <v>8.2270932125143303E-2</v>
      </c>
      <c r="CN59" s="26">
        <f t="shared" si="15"/>
        <v>8.2270932125143303E-2</v>
      </c>
      <c r="CO59" s="26">
        <f>AVERAGE(CK59:CM59)</f>
        <v>6.8299148207218177E-2</v>
      </c>
      <c r="CP59" s="18">
        <f>M59-120+N59</f>
        <v>44</v>
      </c>
      <c r="CQ59" s="18">
        <f>M59+N59+AG59+AS59</f>
        <v>704.04941704134296</v>
      </c>
      <c r="CR59" s="18">
        <f>M59-120+N59+AG59+AS59</f>
        <v>584.04941704134296</v>
      </c>
      <c r="CS59" s="18">
        <f>M59-120+N59+AG59+AH59+AS59</f>
        <v>646.98109459409818</v>
      </c>
      <c r="CT59" s="18">
        <f>M59-120+N59+AS59</f>
        <v>153.66666666666669</v>
      </c>
      <c r="CU59" s="18">
        <f>M59-120+N59+AS59+AT59</f>
        <v>170.66666666666669</v>
      </c>
      <c r="CV59" s="18">
        <f>M59-120+N59+BD59*100</f>
        <v>70.815057994466372</v>
      </c>
      <c r="CW59" s="18">
        <f>M59-120+N59+AT59+BD59</f>
        <v>61.268150579944667</v>
      </c>
      <c r="CX59" s="18">
        <f>M59-120+N59+AT59+(100*BD59)</f>
        <v>87.815057994466372</v>
      </c>
      <c r="CY59" s="18">
        <f>M59-120+N59+AN59+AT59+BD59*1000</f>
        <v>363.15057994466366</v>
      </c>
      <c r="CZ59" s="25">
        <f>N59+(BL59*100)</f>
        <v>65.443400130965586</v>
      </c>
      <c r="DA59" s="18">
        <f>BQ59+AH59+N59</f>
        <v>100.26738962008032</v>
      </c>
      <c r="DB59" s="20">
        <f>BQ59-BR59</f>
        <v>2.6961477964105578</v>
      </c>
      <c r="DC59" s="18">
        <f>M59+N59+AA59+AM59+AN59+AT59+AS59</f>
        <v>905.66666666666652</v>
      </c>
      <c r="DD59" s="18">
        <f>M59-120+N59+AG59+AM59+AN59+AT59+AS59</f>
        <v>805.71608370800959</v>
      </c>
      <c r="DE59" s="18">
        <f>N59+O59+AH59+AN59+AO59+AU59+AT59</f>
        <v>705.93167755275522</v>
      </c>
      <c r="DF59" s="18">
        <f>M59-120+N59+AG59+AM59+AN59+AT59+BD59*1000</f>
        <v>964.19999698600668</v>
      </c>
      <c r="DG59" s="18">
        <f>O59+AA59+AB59</f>
        <v>634.33333333333326</v>
      </c>
      <c r="DH59" s="7">
        <f>L59+AR59</f>
        <v>271</v>
      </c>
      <c r="DI59" s="18">
        <f>O59+AA59+AB59+AR59</f>
        <v>755.33333333333326</v>
      </c>
      <c r="DN59" s="7">
        <v>59</v>
      </c>
      <c r="DO59" s="7">
        <v>170</v>
      </c>
      <c r="DP59" s="7">
        <v>176</v>
      </c>
      <c r="DQ59" s="7">
        <v>169</v>
      </c>
      <c r="DR59" s="7">
        <v>166</v>
      </c>
      <c r="DS59" s="7" t="s">
        <v>148</v>
      </c>
      <c r="DT59" s="7">
        <v>132</v>
      </c>
      <c r="DU59" s="7" t="s">
        <v>142</v>
      </c>
      <c r="DV59" s="7">
        <v>117</v>
      </c>
      <c r="DW59" s="7" t="s">
        <v>142</v>
      </c>
      <c r="DX59" s="7">
        <v>94</v>
      </c>
      <c r="DY59" s="7" t="s">
        <v>150</v>
      </c>
      <c r="DZ59" s="7" t="s">
        <v>143</v>
      </c>
      <c r="EA59" s="7" t="s">
        <v>143</v>
      </c>
      <c r="EB59" s="7" t="s">
        <v>143</v>
      </c>
      <c r="EC59" s="7" t="s">
        <v>143</v>
      </c>
      <c r="ED59" s="18">
        <f>AVERAGE(DT59,DV59,DX59)</f>
        <v>114.33333333333333</v>
      </c>
      <c r="EE59" s="7">
        <v>0</v>
      </c>
      <c r="EF59" s="7" t="s">
        <v>142</v>
      </c>
      <c r="EG59" s="7">
        <v>72</v>
      </c>
      <c r="EH59" s="7">
        <v>1</v>
      </c>
      <c r="EI59" s="7">
        <v>0</v>
      </c>
      <c r="EJ59" s="7">
        <v>0</v>
      </c>
      <c r="EK59" s="7">
        <f>EI59*EJ59</f>
        <v>0</v>
      </c>
      <c r="EL59" s="7">
        <f>AVERAGE(DT59,DV59,DX59,EG59)</f>
        <v>103.75</v>
      </c>
      <c r="EM59" s="7">
        <f>IF(EL59&gt;120,1,0)</f>
        <v>0</v>
      </c>
      <c r="EN59" s="7">
        <f>MAX(DT59,DV59,DX59,EG59)</f>
        <v>132</v>
      </c>
      <c r="EO59" s="7">
        <f>IF(EN59&gt;120,1,0)</f>
        <v>1</v>
      </c>
      <c r="EP59" s="7">
        <f>MAX(DT59,DV59,DX59,EG59)-MIN(DT59,DV59,DX59,EG59)</f>
        <v>60</v>
      </c>
      <c r="EQ59" s="7">
        <v>0</v>
      </c>
      <c r="ER59" s="7">
        <f>EI59*EJ59</f>
        <v>0</v>
      </c>
      <c r="ES59" s="7">
        <f>MIN(DT59,DV59,DX59,EG59)</f>
        <v>72</v>
      </c>
      <c r="ET59" s="7">
        <f>IF(ER59&gt;40,1,0)</f>
        <v>0</v>
      </c>
      <c r="EU59" s="40">
        <v>41389</v>
      </c>
      <c r="EV59" s="40" t="s">
        <v>358</v>
      </c>
      <c r="EW59" s="7">
        <v>96</v>
      </c>
      <c r="EX59" s="7">
        <v>132</v>
      </c>
      <c r="EY59" s="7">
        <v>76</v>
      </c>
      <c r="EZ59" s="7">
        <v>96</v>
      </c>
      <c r="FA59" s="7">
        <v>60</v>
      </c>
      <c r="FB59" s="7">
        <v>112</v>
      </c>
      <c r="FC59" s="7">
        <v>76</v>
      </c>
      <c r="FD59" s="7">
        <v>104</v>
      </c>
      <c r="FE59" s="7">
        <v>44</v>
      </c>
      <c r="FF59" s="7">
        <v>108</v>
      </c>
      <c r="FG59" s="7">
        <v>128</v>
      </c>
      <c r="FH59" s="7">
        <v>96</v>
      </c>
      <c r="FI59" s="18">
        <f>AVERAGE(EX59:EY59,FB59:FC59)</f>
        <v>99</v>
      </c>
      <c r="FJ59" s="18">
        <f>AVERAGE(EW59:FH59)</f>
        <v>94</v>
      </c>
      <c r="FK59" s="18">
        <f>MAX(EX59:EY59,FB59:FC59)</f>
        <v>132</v>
      </c>
      <c r="FL59" s="18">
        <f>MAX(EW59:FH59)</f>
        <v>132</v>
      </c>
      <c r="FM59" s="7">
        <f>MAX(EX59:EY59,FB59:FC59)-MIN(EX59:EY59,FB59:FC59)</f>
        <v>56</v>
      </c>
      <c r="FN59" s="7">
        <f>MAX(EW59:FH59)-MIN(EW59:FH59)</f>
        <v>88</v>
      </c>
    </row>
    <row r="60" spans="1:170" s="7" customFormat="1">
      <c r="A60" s="75">
        <v>61</v>
      </c>
      <c r="B60" s="7">
        <v>882</v>
      </c>
      <c r="C60" s="7">
        <v>68</v>
      </c>
      <c r="D60" s="7">
        <v>0.1</v>
      </c>
      <c r="E60" s="7">
        <v>0.7</v>
      </c>
      <c r="F60" s="7">
        <v>0.1</v>
      </c>
      <c r="G60" s="18">
        <f t="shared" si="66"/>
        <v>0.3</v>
      </c>
      <c r="H60" s="7">
        <f t="shared" si="67"/>
        <v>0.6</v>
      </c>
      <c r="I60" s="7">
        <v>119</v>
      </c>
      <c r="J60" s="7">
        <v>114</v>
      </c>
      <c r="K60" s="7">
        <v>95</v>
      </c>
      <c r="L60" s="7">
        <f>MAX(I60:K60)</f>
        <v>119</v>
      </c>
      <c r="M60" s="18">
        <f>(I60+J60+K60)/3</f>
        <v>109.33333333333333</v>
      </c>
      <c r="N60" s="7">
        <f>MAX(I60:K60)-MIN(I60:K60)</f>
        <v>24</v>
      </c>
      <c r="O60" s="18">
        <f>SUM(M60:N60)</f>
        <v>133.33333333333331</v>
      </c>
      <c r="P60" s="20">
        <f>N60/M60</f>
        <v>0.21951219512195122</v>
      </c>
      <c r="Q60" s="7">
        <f t="shared" si="176"/>
        <v>336</v>
      </c>
      <c r="R60" s="7">
        <f t="shared" si="176"/>
        <v>278</v>
      </c>
      <c r="S60" s="7">
        <f t="shared" si="176"/>
        <v>269</v>
      </c>
      <c r="T60" s="7">
        <f t="shared" si="11"/>
        <v>336</v>
      </c>
      <c r="U60" s="18">
        <f>(Q60+R60+S60)/3</f>
        <v>294.33333333333331</v>
      </c>
      <c r="V60" s="7">
        <f>MAX(Q60:S60)-MIN(Q60:S60)</f>
        <v>67</v>
      </c>
      <c r="W60" s="7">
        <f t="shared" si="177"/>
        <v>448</v>
      </c>
      <c r="X60" s="7">
        <f t="shared" si="177"/>
        <v>385</v>
      </c>
      <c r="Y60" s="7">
        <f t="shared" si="177"/>
        <v>354</v>
      </c>
      <c r="Z60" s="7">
        <f>MAX(W60:Y60)</f>
        <v>448</v>
      </c>
      <c r="AA60" s="18">
        <f>(Y60+X60+W60)/3</f>
        <v>395.66666666666669</v>
      </c>
      <c r="AB60" s="7">
        <f>MAX(W60:Y60)-MIN(W60:Y60)</f>
        <v>94</v>
      </c>
      <c r="AC60" s="18">
        <f>W60/SQRT(B60/1000)</f>
        <v>477.02783519995518</v>
      </c>
      <c r="AD60" s="18">
        <f>X60/SQRT(B60/1000)</f>
        <v>409.94579587496145</v>
      </c>
      <c r="AE60" s="18">
        <f>Y60/SQRT(B60/1000)</f>
        <v>376.93717334996455</v>
      </c>
      <c r="AF60" s="18">
        <f>MAX(AC60:AE60)</f>
        <v>477.02783519995518</v>
      </c>
      <c r="AG60" s="18">
        <f>AVERAGE(AC60:AE60)</f>
        <v>421.30360147496043</v>
      </c>
      <c r="AH60" s="18">
        <f>MAX(AC60:AE60)-MIN(AC60:AE60)</f>
        <v>100.09066184999062</v>
      </c>
      <c r="AI60" s="7">
        <v>217</v>
      </c>
      <c r="AJ60" s="7">
        <v>164</v>
      </c>
      <c r="AK60" s="7">
        <v>174</v>
      </c>
      <c r="AL60" s="7">
        <f>MAX(AI60:AK60)</f>
        <v>217</v>
      </c>
      <c r="AM60" s="18">
        <f>(AI60+AJ60+AK60)/3</f>
        <v>185</v>
      </c>
      <c r="AN60" s="7">
        <f>MAX(AI60:AK60)-MIN(AI60:AK60)</f>
        <v>53</v>
      </c>
      <c r="AO60" s="7">
        <v>112</v>
      </c>
      <c r="AP60" s="29">
        <v>107</v>
      </c>
      <c r="AQ60" s="7">
        <v>85</v>
      </c>
      <c r="AR60" s="7">
        <f>MAX(AO60:AQ60)</f>
        <v>112</v>
      </c>
      <c r="AS60" s="18">
        <f>(AO60+AP60+AQ60)/3</f>
        <v>101.33333333333333</v>
      </c>
      <c r="AT60" s="7">
        <f>MAX(AO60:AQ60)-MIN(AO60:AQ60)</f>
        <v>27</v>
      </c>
      <c r="AU60" s="7">
        <f>AI60+AO60</f>
        <v>329</v>
      </c>
      <c r="AV60" s="7">
        <f t="shared" si="178"/>
        <v>271</v>
      </c>
      <c r="AW60" s="7">
        <f t="shared" si="178"/>
        <v>259</v>
      </c>
      <c r="AX60" s="18">
        <f>(AU60+AV60+AW60)/3</f>
        <v>286.33333333333331</v>
      </c>
      <c r="AY60" s="7">
        <f>MAX(AU60:AW60)-MIN(AU60:AW60)</f>
        <v>70</v>
      </c>
      <c r="AZ60" s="20">
        <f t="shared" si="179"/>
        <v>0.25</v>
      </c>
      <c r="BA60" s="20">
        <f t="shared" si="179"/>
        <v>0.2779220779220779</v>
      </c>
      <c r="BB60" s="20">
        <f t="shared" si="179"/>
        <v>0.24011299435028249</v>
      </c>
      <c r="BC60" s="20">
        <f>MAX(AZ60:BB60)</f>
        <v>0.2779220779220779</v>
      </c>
      <c r="BD60" s="20">
        <f>AVERAGE(AZ60:BB60)</f>
        <v>0.25601169075745345</v>
      </c>
      <c r="BE60" s="20">
        <f>MAX(AZ60:BB60)-MIN(AZ60:BB60)</f>
        <v>3.780908357179541E-2</v>
      </c>
      <c r="BF60" s="20">
        <f t="shared" si="180"/>
        <v>3.7647058823529411</v>
      </c>
      <c r="BG60" s="20">
        <f t="shared" si="180"/>
        <v>3.3771929824561404</v>
      </c>
      <c r="BH60" s="20">
        <f t="shared" si="180"/>
        <v>3.7263157894736842</v>
      </c>
      <c r="BI60" s="20">
        <f>MAX(BF60:BH60)</f>
        <v>3.7647058823529411</v>
      </c>
      <c r="BJ60" s="20">
        <f>AVERAGE(BF60:BH60)</f>
        <v>3.6227382180942556</v>
      </c>
      <c r="BK60" s="20">
        <f>MAX(BF60:BH60)-MIN(BF60:BH60)</f>
        <v>0.38751289989680071</v>
      </c>
      <c r="BL60" s="20">
        <f>1/BJ60</f>
        <v>0.27603429776001059</v>
      </c>
      <c r="BM60" s="20">
        <f t="shared" si="181"/>
        <v>4.008637270587859</v>
      </c>
      <c r="BN60" s="20">
        <f t="shared" si="181"/>
        <v>3.5960157532891355</v>
      </c>
      <c r="BO60" s="20">
        <f t="shared" si="181"/>
        <v>3.9677597194733112</v>
      </c>
      <c r="BP60" s="20">
        <f t="shared" si="12"/>
        <v>4.008637270587859</v>
      </c>
      <c r="BQ60" s="20">
        <f>AVERAGE(BM60:BO60)</f>
        <v>3.857470914450102</v>
      </c>
      <c r="BR60" s="20">
        <f>MAX(BM60:BO60)-MIN(BM60:BO60)</f>
        <v>0.41262151729872354</v>
      </c>
      <c r="BS60" s="20">
        <f t="shared" si="182"/>
        <v>0.94117647058823528</v>
      </c>
      <c r="BT60" s="20">
        <f t="shared" si="182"/>
        <v>0.93859649122807021</v>
      </c>
      <c r="BU60" s="20">
        <f t="shared" si="182"/>
        <v>0.89473684210526316</v>
      </c>
      <c r="BV60" s="20">
        <f t="shared" si="13"/>
        <v>0.94117647058823528</v>
      </c>
      <c r="BW60" s="20">
        <f>AVERAGE(BS60:BU60)</f>
        <v>0.92483660130718948</v>
      </c>
      <c r="BX60" s="20">
        <f>MAX(BS60:BU60)-MIN(BS60:BU60)</f>
        <v>4.6439628482972117E-2</v>
      </c>
      <c r="BY60" s="22">
        <f t="shared" si="183"/>
        <v>2.1008403361344537E-3</v>
      </c>
      <c r="BZ60" s="22">
        <f t="shared" si="183"/>
        <v>2.4379129642287537E-3</v>
      </c>
      <c r="CA60" s="22">
        <f t="shared" si="183"/>
        <v>2.5275052036871841E-3</v>
      </c>
      <c r="CB60" s="22">
        <f t="shared" si="14"/>
        <v>2.5275052036871841E-3</v>
      </c>
      <c r="CC60" s="22">
        <f>AVERAGE(BY60:CA60)</f>
        <v>2.3554195013501308E-3</v>
      </c>
      <c r="CD60" s="22">
        <f>MAX(BY60:CA60)-MIN(BY60:CA60)</f>
        <v>4.2666486755273039E-4</v>
      </c>
      <c r="CE60" s="25">
        <f>N60/I60*AO60</f>
        <v>22.588235294117649</v>
      </c>
      <c r="CF60" s="25">
        <f>N60/J60*AP60</f>
        <v>22.526315789473681</v>
      </c>
      <c r="CG60" s="25">
        <f>N60/K60*AQ60</f>
        <v>21.473684210526315</v>
      </c>
      <c r="CH60" s="25">
        <f>MAX(CE60:CG60)</f>
        <v>22.588235294117649</v>
      </c>
      <c r="CI60" s="25">
        <f>AVERAGE(CE60:CG60)</f>
        <v>22.196078431372552</v>
      </c>
      <c r="CJ60" s="20">
        <f>MAX(CE60:CG60)-MIN(CE60:CG60)</f>
        <v>1.1145510835913335</v>
      </c>
      <c r="CK60" s="26">
        <f t="shared" si="184"/>
        <v>4.7352027758819075E-2</v>
      </c>
      <c r="CL60" s="26">
        <f t="shared" si="184"/>
        <v>5.4949498241334535E-2</v>
      </c>
      <c r="CM60" s="26">
        <f t="shared" si="184"/>
        <v>5.6968868365204275E-2</v>
      </c>
      <c r="CN60" s="26">
        <f t="shared" si="15"/>
        <v>5.6968868365204275E-2</v>
      </c>
      <c r="CO60" s="26">
        <f>AVERAGE(CK60:CM60)</f>
        <v>5.3090131455119295E-2</v>
      </c>
      <c r="CP60" s="18">
        <f>M60-120+N60</f>
        <v>13.333333333333329</v>
      </c>
      <c r="CQ60" s="18">
        <f>M60+N60+AG60+AS60</f>
        <v>655.97026814162712</v>
      </c>
      <c r="CR60" s="18">
        <f>M60-120+N60+AG60+AS60</f>
        <v>535.97026814162712</v>
      </c>
      <c r="CS60" s="18">
        <f>M60-120+N60+AG60+AH60+AS60</f>
        <v>636.06092999161774</v>
      </c>
      <c r="CT60" s="18">
        <f>M60-120+N60+AS60</f>
        <v>114.66666666666666</v>
      </c>
      <c r="CU60" s="18">
        <f>M60-120+N60+AS60+AT60</f>
        <v>141.66666666666666</v>
      </c>
      <c r="CV60" s="18">
        <f>M60-120+N60+BD60*100</f>
        <v>38.934502409078675</v>
      </c>
      <c r="CW60" s="18">
        <f>M60-120+N60+AT60+BD60</f>
        <v>40.589345024090782</v>
      </c>
      <c r="CX60" s="18">
        <f>M60-120+N60+AT60+(100*BD60)</f>
        <v>65.934502409078675</v>
      </c>
      <c r="CY60" s="18">
        <f>M60-120+N60+AN60+AT60+BD60*1000</f>
        <v>349.34502409078675</v>
      </c>
      <c r="CZ60" s="25">
        <f>N60+(BL60*100)</f>
        <v>51.603429776001065</v>
      </c>
      <c r="DA60" s="18">
        <f>BQ60+AH60+N60</f>
        <v>127.94813276444073</v>
      </c>
      <c r="DB60" s="20">
        <f>BQ60-BR60</f>
        <v>3.4448493971513785</v>
      </c>
      <c r="DC60" s="18">
        <f>M60+N60+AA60+AM60+AN60+AT60+AS60</f>
        <v>895.33333333333337</v>
      </c>
      <c r="DD60" s="18">
        <f>M60-120+N60+AG60+AM60+AN60+AT60+AS60</f>
        <v>800.97026814162712</v>
      </c>
      <c r="DE60" s="18">
        <f>N60+O60+AH60+AN60+AO60+AU60+AT60</f>
        <v>778.423995183324</v>
      </c>
      <c r="DF60" s="18">
        <f>M60-120+N60+AG60+AM60+AN60+AT60+BD60*1000</f>
        <v>955.64862556574712</v>
      </c>
      <c r="DG60" s="18">
        <f>O60+AA60+AB60</f>
        <v>623</v>
      </c>
      <c r="DH60" s="7">
        <f>L60+AR60</f>
        <v>231</v>
      </c>
      <c r="DI60" s="18">
        <f>O60+AA60+AB60+AR60</f>
        <v>735</v>
      </c>
      <c r="DN60" s="7">
        <v>61</v>
      </c>
      <c r="DO60" s="7">
        <v>135</v>
      </c>
      <c r="DP60" s="7">
        <v>124</v>
      </c>
      <c r="DQ60" s="7">
        <v>141</v>
      </c>
      <c r="DR60" s="7">
        <v>138</v>
      </c>
      <c r="DS60" s="7" t="s">
        <v>142</v>
      </c>
      <c r="DT60" s="7">
        <v>93</v>
      </c>
      <c r="DU60" s="7" t="s">
        <v>142</v>
      </c>
      <c r="DV60" s="7">
        <v>79</v>
      </c>
      <c r="DW60" s="7" t="s">
        <v>148</v>
      </c>
      <c r="DX60" s="7">
        <v>103</v>
      </c>
      <c r="DY60" s="7" t="s">
        <v>150</v>
      </c>
      <c r="DZ60" s="7" t="s">
        <v>150</v>
      </c>
      <c r="EA60" s="7" t="s">
        <v>143</v>
      </c>
      <c r="EB60" s="7" t="s">
        <v>143</v>
      </c>
      <c r="EC60" s="7" t="s">
        <v>143</v>
      </c>
      <c r="ED60" s="18">
        <f>AVERAGE(DT60,DV60,DX60)</f>
        <v>91.666666666666671</v>
      </c>
      <c r="EE60" s="7">
        <v>0</v>
      </c>
      <c r="EF60" s="7" t="s">
        <v>151</v>
      </c>
      <c r="EG60" s="7">
        <v>90</v>
      </c>
      <c r="EH60" s="7">
        <v>0.5</v>
      </c>
      <c r="EI60" s="7">
        <v>0.5</v>
      </c>
      <c r="EJ60" s="7">
        <v>55</v>
      </c>
      <c r="EK60" s="7">
        <f>EI60*EJ60</f>
        <v>27.5</v>
      </c>
      <c r="EL60" s="7">
        <f>AVERAGE(DT60,DV60,DX60,EG60)</f>
        <v>91.25</v>
      </c>
      <c r="EM60" s="7">
        <f>IF(EL60&gt;120,1,0)</f>
        <v>0</v>
      </c>
      <c r="EN60" s="7">
        <f>MAX(DT60,DV60,DX60,EG60)</f>
        <v>103</v>
      </c>
      <c r="EO60" s="7">
        <f>IF(EN60&gt;120,1,0)</f>
        <v>0</v>
      </c>
      <c r="EP60" s="7">
        <f>MAX(DT60,DV60,DX60,EG60)-MIN(DT60,DV60,DX60,EG60)</f>
        <v>24</v>
      </c>
      <c r="EQ60" s="7">
        <v>0</v>
      </c>
      <c r="ER60" s="7">
        <f>EI60*EJ60</f>
        <v>27.5</v>
      </c>
      <c r="ES60" s="7">
        <f>MIN(DT60,DV60,DX60,EG60)</f>
        <v>79</v>
      </c>
      <c r="ET60" s="7">
        <f>IF(ER60&gt;40,1,0)</f>
        <v>0</v>
      </c>
      <c r="EU60" s="40">
        <v>43028</v>
      </c>
      <c r="EV60" s="40" t="s">
        <v>359</v>
      </c>
      <c r="EW60" s="7">
        <v>120</v>
      </c>
      <c r="EX60" s="7">
        <v>108</v>
      </c>
      <c r="EY60" s="7">
        <v>176</v>
      </c>
      <c r="EZ60" s="7">
        <v>24</v>
      </c>
      <c r="FA60" s="7">
        <v>88</v>
      </c>
      <c r="FB60" s="7">
        <v>168</v>
      </c>
      <c r="FC60" s="7">
        <v>40</v>
      </c>
      <c r="FD60" s="7">
        <v>44</v>
      </c>
      <c r="FE60" s="7">
        <v>136</v>
      </c>
      <c r="FF60" s="7">
        <v>152</v>
      </c>
      <c r="FG60" s="7">
        <v>156</v>
      </c>
      <c r="FH60" s="7">
        <v>80</v>
      </c>
      <c r="FI60" s="18">
        <f>AVERAGE(EX60:EY60,FB60:FC60)</f>
        <v>123</v>
      </c>
      <c r="FJ60" s="18">
        <f>AVERAGE(EW60:FH60)</f>
        <v>107.66666666666667</v>
      </c>
      <c r="FK60" s="18">
        <f>MAX(EX60:EY60,FB60:FC60)</f>
        <v>176</v>
      </c>
      <c r="FL60" s="18">
        <f>MAX(EW60:FH60)</f>
        <v>176</v>
      </c>
      <c r="FM60" s="7">
        <f>MAX(EX60:EY60,FB60:FC60)-MIN(EX60:EY60,FB60:FC60)</f>
        <v>136</v>
      </c>
      <c r="FN60" s="7">
        <f>MAX(EW60:FH60)-MIN(EW60:FH60)</f>
        <v>152</v>
      </c>
    </row>
    <row r="61" spans="1:170" s="7" customFormat="1">
      <c r="A61" s="75">
        <v>62</v>
      </c>
      <c r="B61" s="7">
        <v>682</v>
      </c>
      <c r="C61" s="7">
        <v>88</v>
      </c>
      <c r="D61" s="7">
        <v>0</v>
      </c>
      <c r="E61" s="7">
        <v>0.4</v>
      </c>
      <c r="F61" s="7">
        <v>0.1</v>
      </c>
      <c r="G61" s="18">
        <f t="shared" si="66"/>
        <v>0.16666666666666666</v>
      </c>
      <c r="H61" s="7">
        <f t="shared" si="67"/>
        <v>0.4</v>
      </c>
      <c r="I61" s="7">
        <v>143</v>
      </c>
      <c r="J61" s="7">
        <v>102</v>
      </c>
      <c r="K61" s="7">
        <v>100</v>
      </c>
      <c r="L61" s="7">
        <f>MAX(I61:K61)</f>
        <v>143</v>
      </c>
      <c r="M61" s="18">
        <f>(I61+J61+K61)/3</f>
        <v>115</v>
      </c>
      <c r="N61" s="7">
        <f>MAX(I61:K61)-MIN(I61:K61)</f>
        <v>43</v>
      </c>
      <c r="O61" s="18">
        <f>SUM(M61:N61)</f>
        <v>158</v>
      </c>
      <c r="P61" s="20">
        <f>N61/M61</f>
        <v>0.37391304347826088</v>
      </c>
      <c r="Q61" s="7">
        <f t="shared" si="176"/>
        <v>334</v>
      </c>
      <c r="R61" s="7">
        <f t="shared" si="176"/>
        <v>259</v>
      </c>
      <c r="S61" s="7">
        <f t="shared" si="176"/>
        <v>231</v>
      </c>
      <c r="T61" s="7">
        <f t="shared" si="11"/>
        <v>334</v>
      </c>
      <c r="U61" s="18">
        <f>(Q61+R61+S61)/3</f>
        <v>274.66666666666669</v>
      </c>
      <c r="V61" s="7">
        <f>MAX(Q61:S61)-MIN(Q61:S61)</f>
        <v>103</v>
      </c>
      <c r="W61" s="7">
        <f t="shared" si="177"/>
        <v>436</v>
      </c>
      <c r="X61" s="7">
        <f t="shared" si="177"/>
        <v>383</v>
      </c>
      <c r="Y61" s="7">
        <f t="shared" si="177"/>
        <v>350</v>
      </c>
      <c r="Z61" s="7">
        <f>MAX(W61:Y61)</f>
        <v>436</v>
      </c>
      <c r="AA61" s="18">
        <f>(Y61+X61+W61)/3</f>
        <v>389.66666666666669</v>
      </c>
      <c r="AB61" s="7">
        <f>MAX(W61:Y61)-MIN(W61:Y61)</f>
        <v>86</v>
      </c>
      <c r="AC61" s="18">
        <f>W61/SQRT(B61/1000)</f>
        <v>527.9518328691662</v>
      </c>
      <c r="AD61" s="18">
        <f>X61/SQRT(B61/1000)</f>
        <v>463.77420180938225</v>
      </c>
      <c r="AE61" s="18">
        <f>Y61/SQRT(B61/1000)</f>
        <v>423.81454473442238</v>
      </c>
      <c r="AF61" s="18">
        <f>MAX(AC61:AE61)</f>
        <v>527.9518328691662</v>
      </c>
      <c r="AG61" s="18">
        <f>AVERAGE(AC61:AE61)</f>
        <v>471.84685980432363</v>
      </c>
      <c r="AH61" s="18">
        <f>MAX(AC61:AE61)-MIN(AC61:AE61)</f>
        <v>104.13728813474381</v>
      </c>
      <c r="AI61" s="7">
        <v>191</v>
      </c>
      <c r="AJ61" s="7">
        <v>157</v>
      </c>
      <c r="AK61" s="7">
        <v>131</v>
      </c>
      <c r="AL61" s="7">
        <f>MAX(AI61:AK61)</f>
        <v>191</v>
      </c>
      <c r="AM61" s="18">
        <f>(AI61+AJ61+AK61)/3</f>
        <v>159.66666666666666</v>
      </c>
      <c r="AN61" s="7">
        <f>MAX(AI61:AK61)-MIN(AI61:AK61)</f>
        <v>60</v>
      </c>
      <c r="AO61" s="7">
        <v>102</v>
      </c>
      <c r="AP61" s="29">
        <v>124</v>
      </c>
      <c r="AQ61" s="7">
        <v>119</v>
      </c>
      <c r="AR61" s="7">
        <f>MAX(AO61:AQ61)</f>
        <v>124</v>
      </c>
      <c r="AS61" s="18">
        <f>(AO61+AP61+AQ61)/3</f>
        <v>115</v>
      </c>
      <c r="AT61" s="7">
        <f>MAX(AO61:AQ61)-MIN(AO61:AQ61)</f>
        <v>22</v>
      </c>
      <c r="AU61" s="7">
        <f>AI61+AO61</f>
        <v>293</v>
      </c>
      <c r="AV61" s="7">
        <f t="shared" si="178"/>
        <v>281</v>
      </c>
      <c r="AW61" s="7">
        <f t="shared" si="178"/>
        <v>250</v>
      </c>
      <c r="AX61" s="18">
        <f>(AU61+AV61+AW61)/3</f>
        <v>274.66666666666669</v>
      </c>
      <c r="AY61" s="7">
        <f>MAX(AU61:AW61)-MIN(AU61:AW61)</f>
        <v>43</v>
      </c>
      <c r="AZ61" s="20">
        <f t="shared" si="179"/>
        <v>0.23394495412844038</v>
      </c>
      <c r="BA61" s="20">
        <f t="shared" si="179"/>
        <v>0.32375979112271541</v>
      </c>
      <c r="BB61" s="20">
        <f t="shared" si="179"/>
        <v>0.34</v>
      </c>
      <c r="BC61" s="20">
        <f>MAX(AZ61:BB61)</f>
        <v>0.34</v>
      </c>
      <c r="BD61" s="20">
        <f>AVERAGE(AZ61:BB61)</f>
        <v>0.29923491508371858</v>
      </c>
      <c r="BE61" s="20">
        <f>MAX(AZ61:BB61)-MIN(AZ61:BB61)</f>
        <v>0.10605504587155964</v>
      </c>
      <c r="BF61" s="20">
        <f t="shared" si="180"/>
        <v>3.0489510489510487</v>
      </c>
      <c r="BG61" s="20">
        <f t="shared" si="180"/>
        <v>3.7549019607843137</v>
      </c>
      <c r="BH61" s="20">
        <f t="shared" si="180"/>
        <v>3.5</v>
      </c>
      <c r="BI61" s="20">
        <f>MAX(BF61:BH61)</f>
        <v>3.7549019607843137</v>
      </c>
      <c r="BJ61" s="20">
        <f>AVERAGE(BF61:BH61)</f>
        <v>3.4346176699117876</v>
      </c>
      <c r="BK61" s="20">
        <f>MAX(BF61:BH61)-MIN(BF61:BH61)</f>
        <v>0.70595091183326497</v>
      </c>
      <c r="BL61" s="20">
        <f>1/BJ61</f>
        <v>0.29115322172836877</v>
      </c>
      <c r="BM61" s="20">
        <f t="shared" si="181"/>
        <v>3.6919708592249383</v>
      </c>
      <c r="BN61" s="20">
        <f t="shared" si="181"/>
        <v>4.5468059000919832</v>
      </c>
      <c r="BO61" s="20">
        <f t="shared" si="181"/>
        <v>4.2381454473442242</v>
      </c>
      <c r="BP61" s="20">
        <f t="shared" si="12"/>
        <v>4.5468059000919832</v>
      </c>
      <c r="BQ61" s="20">
        <f>AVERAGE(BM61:BO61)</f>
        <v>4.1589740688870487</v>
      </c>
      <c r="BR61" s="20">
        <f>MAX(BM61:BO61)-MIN(BM61:BO61)</f>
        <v>0.85483504086704487</v>
      </c>
      <c r="BS61" s="20">
        <f t="shared" si="182"/>
        <v>0.71328671328671334</v>
      </c>
      <c r="BT61" s="20">
        <f t="shared" si="182"/>
        <v>1.2156862745098038</v>
      </c>
      <c r="BU61" s="20">
        <f t="shared" si="182"/>
        <v>1.19</v>
      </c>
      <c r="BV61" s="20">
        <f t="shared" si="13"/>
        <v>1.2156862745098038</v>
      </c>
      <c r="BW61" s="20">
        <f>AVERAGE(BS61:BU61)</f>
        <v>1.039657662598839</v>
      </c>
      <c r="BX61" s="20">
        <f>MAX(BS61:BU61)-MIN(BS61:BU61)</f>
        <v>0.50239956122309049</v>
      </c>
      <c r="BY61" s="22">
        <f t="shared" si="183"/>
        <v>1.6359787001988839E-3</v>
      </c>
      <c r="BZ61" s="22">
        <f t="shared" si="183"/>
        <v>3.1741155992423076E-3</v>
      </c>
      <c r="CA61" s="22">
        <f t="shared" si="183"/>
        <v>3.3999999999999998E-3</v>
      </c>
      <c r="CB61" s="22">
        <f t="shared" si="14"/>
        <v>3.3999999999999998E-3</v>
      </c>
      <c r="CC61" s="22">
        <f>AVERAGE(BY61:CA61)</f>
        <v>2.7366980998137307E-3</v>
      </c>
      <c r="CD61" s="22">
        <f>MAX(BY61:CA61)-MIN(BY61:CA61)</f>
        <v>1.764021299801116E-3</v>
      </c>
      <c r="CE61" s="25">
        <f>N61/I61*AO61</f>
        <v>30.67132867132867</v>
      </c>
      <c r="CF61" s="25">
        <f>N61/J61*AP61</f>
        <v>52.274509803921568</v>
      </c>
      <c r="CG61" s="25">
        <f>N61/K61*AQ61</f>
        <v>51.17</v>
      </c>
      <c r="CH61" s="25">
        <f>MAX(CE61:CG61)</f>
        <v>52.274509803921568</v>
      </c>
      <c r="CI61" s="25">
        <f>AVERAGE(CE61:CG61)</f>
        <v>44.705279491750083</v>
      </c>
      <c r="CJ61" s="20">
        <f>MAX(CE61:CG61)-MIN(CE61:CG61)</f>
        <v>21.603181132592898</v>
      </c>
      <c r="CK61" s="26">
        <f t="shared" si="184"/>
        <v>5.8094937382155945E-2</v>
      </c>
      <c r="CL61" s="26">
        <f t="shared" si="184"/>
        <v>0.11271543263936688</v>
      </c>
      <c r="CM61" s="26">
        <f t="shared" si="184"/>
        <v>0.12073677186342198</v>
      </c>
      <c r="CN61" s="26">
        <f t="shared" si="15"/>
        <v>0.12073677186342198</v>
      </c>
      <c r="CO61" s="26">
        <f>AVERAGE(CK61:CM61)</f>
        <v>9.7182380628314927E-2</v>
      </c>
      <c r="CP61" s="18">
        <f>M61-120+N61</f>
        <v>38</v>
      </c>
      <c r="CQ61" s="18">
        <f>M61+N61+AG61+AS61</f>
        <v>744.84685980432369</v>
      </c>
      <c r="CR61" s="18">
        <f>M61-120+N61+AG61+AS61</f>
        <v>624.84685980432369</v>
      </c>
      <c r="CS61" s="18">
        <f>M61-120+N61+AG61+AH61+AS61</f>
        <v>728.9841479390675</v>
      </c>
      <c r="CT61" s="18">
        <f>M61-120+N61+AS61</f>
        <v>153</v>
      </c>
      <c r="CU61" s="18">
        <f>M61-120+N61+AS61+AT61</f>
        <v>175</v>
      </c>
      <c r="CV61" s="18">
        <f>M61-120+N61+BD61*100</f>
        <v>67.923491508371853</v>
      </c>
      <c r="CW61" s="18">
        <f>M61-120+N61+AT61+BD61</f>
        <v>60.299234915083716</v>
      </c>
      <c r="CX61" s="18">
        <f>M61-120+N61+AT61+(100*BD61)</f>
        <v>89.923491508371853</v>
      </c>
      <c r="CY61" s="18">
        <f>M61-120+N61+AN61+AT61+BD61*1000</f>
        <v>419.23491508371859</v>
      </c>
      <c r="CZ61" s="25">
        <f>N61+(BL61*100)</f>
        <v>72.115322172836869</v>
      </c>
      <c r="DA61" s="18">
        <f>BQ61+AH61+N61</f>
        <v>151.29626220363087</v>
      </c>
      <c r="DB61" s="20">
        <f>BQ61-BR61</f>
        <v>3.3041390280200038</v>
      </c>
      <c r="DC61" s="18">
        <f>M61+N61+AA61+AM61+AN61+AT61+AS61</f>
        <v>904.33333333333337</v>
      </c>
      <c r="DD61" s="18">
        <f>M61-120+N61+AG61+AM61+AN61+AT61+AS61</f>
        <v>866.51352647099031</v>
      </c>
      <c r="DE61" s="18">
        <f>N61+O61+AH61+AN61+AO61+AU61+AT61</f>
        <v>782.13728813474381</v>
      </c>
      <c r="DF61" s="18">
        <f>M61-120+N61+AG61+AM61+AN61+AT61+BD61*1000</f>
        <v>1050.748441554709</v>
      </c>
      <c r="DG61" s="18">
        <f>O61+AA61+AB61</f>
        <v>633.66666666666674</v>
      </c>
      <c r="DH61" s="7">
        <f>L61+AR61</f>
        <v>267</v>
      </c>
      <c r="DI61" s="18">
        <f>O61+AA61+AB61+AR61</f>
        <v>757.66666666666674</v>
      </c>
      <c r="DN61" s="7">
        <v>62</v>
      </c>
      <c r="DO61" s="7">
        <v>170</v>
      </c>
      <c r="DP61" s="7">
        <v>158</v>
      </c>
      <c r="DQ61" s="7">
        <v>153</v>
      </c>
      <c r="DR61" s="7">
        <v>121</v>
      </c>
      <c r="DS61" s="7" t="s">
        <v>142</v>
      </c>
      <c r="DT61" s="7">
        <v>108</v>
      </c>
      <c r="DU61" s="7" t="s">
        <v>148</v>
      </c>
      <c r="DV61" s="7">
        <v>109</v>
      </c>
      <c r="DW61" s="7" t="s">
        <v>148</v>
      </c>
      <c r="DX61" s="7">
        <v>97</v>
      </c>
      <c r="DY61" s="7" t="s">
        <v>143</v>
      </c>
      <c r="DZ61" s="7" t="s">
        <v>143</v>
      </c>
      <c r="EA61" s="7" t="s">
        <v>143</v>
      </c>
      <c r="EB61" s="7" t="s">
        <v>143</v>
      </c>
      <c r="EC61" s="7" t="s">
        <v>143</v>
      </c>
      <c r="ED61" s="18">
        <f>AVERAGE(DT61,DV61,DX61)</f>
        <v>104.66666666666667</v>
      </c>
      <c r="EE61" s="7">
        <v>0</v>
      </c>
      <c r="EF61" s="7" t="s">
        <v>144</v>
      </c>
      <c r="EG61" s="7">
        <v>74</v>
      </c>
      <c r="EH61" s="7">
        <v>0</v>
      </c>
      <c r="EI61" s="7">
        <v>0.5</v>
      </c>
      <c r="EJ61" s="7">
        <v>74</v>
      </c>
      <c r="EK61" s="7">
        <f>EI61*EJ61</f>
        <v>37</v>
      </c>
      <c r="EL61" s="7">
        <f>AVERAGE(DT61,DV61,DX61,EG61)</f>
        <v>97</v>
      </c>
      <c r="EM61" s="7">
        <f>IF(EL61&gt;120,1,0)</f>
        <v>0</v>
      </c>
      <c r="EN61" s="7">
        <f>MAX(DT61,DV61,DX61,EG61)</f>
        <v>109</v>
      </c>
      <c r="EO61" s="7">
        <f>IF(EN61&gt;120,1,0)</f>
        <v>0</v>
      </c>
      <c r="EP61" s="7">
        <f>MAX(DT61,DV61,DX61,EG61)-MIN(DT61,DV61,DX61,EG61)</f>
        <v>35</v>
      </c>
      <c r="EQ61" s="7">
        <v>0</v>
      </c>
      <c r="ER61" s="7">
        <f>EI61*EJ61</f>
        <v>37</v>
      </c>
      <c r="ES61" s="7">
        <f>MIN(DT61,DV61,DX61,EG61)</f>
        <v>74</v>
      </c>
      <c r="ET61" s="7">
        <f>IF(ER61&gt;40,1,0)</f>
        <v>0</v>
      </c>
      <c r="EU61" s="40">
        <v>43098</v>
      </c>
      <c r="EV61" s="40" t="s">
        <v>360</v>
      </c>
      <c r="EW61" s="7">
        <v>104</v>
      </c>
      <c r="EX61" s="7">
        <v>92</v>
      </c>
      <c r="EY61" s="7">
        <v>68</v>
      </c>
      <c r="EZ61" s="7">
        <v>104</v>
      </c>
      <c r="FA61" s="7">
        <v>108</v>
      </c>
      <c r="FB61" s="7">
        <v>88</v>
      </c>
      <c r="FC61" s="7">
        <v>48</v>
      </c>
      <c r="FD61" s="7">
        <v>72</v>
      </c>
      <c r="FE61" s="7">
        <v>60</v>
      </c>
      <c r="FF61" s="7">
        <v>88</v>
      </c>
      <c r="FG61" s="7">
        <v>120</v>
      </c>
      <c r="FH61" s="7">
        <v>116</v>
      </c>
      <c r="FI61" s="18">
        <f>AVERAGE(EX61:EY61,FB61:FC61)</f>
        <v>74</v>
      </c>
      <c r="FJ61" s="18">
        <f>AVERAGE(EW61:FH61)</f>
        <v>89</v>
      </c>
      <c r="FK61" s="18">
        <f>MAX(EX61:EY61,FB61:FC61)</f>
        <v>92</v>
      </c>
      <c r="FL61" s="18">
        <f>MAX(EW61:FH61)</f>
        <v>120</v>
      </c>
      <c r="FM61" s="7">
        <f>MAX(EX61:EY61,FB61:FC61)-MIN(EX61:EY61,FB61:FC61)</f>
        <v>44</v>
      </c>
      <c r="FN61" s="7">
        <f>MAX(EW61:FH61)-MIN(EW61:FH61)</f>
        <v>72</v>
      </c>
    </row>
    <row r="62" spans="1:170" s="7" customFormat="1">
      <c r="A62" s="75">
        <v>33</v>
      </c>
      <c r="B62" s="7">
        <v>984</v>
      </c>
      <c r="C62" s="7">
        <v>61</v>
      </c>
      <c r="D62" s="7">
        <v>0.1</v>
      </c>
      <c r="E62" s="7">
        <v>0.1</v>
      </c>
      <c r="F62" s="7">
        <v>0</v>
      </c>
      <c r="G62" s="18">
        <f t="shared" si="66"/>
        <v>6.6666666666666666E-2</v>
      </c>
      <c r="H62" s="7">
        <f t="shared" si="67"/>
        <v>0.1</v>
      </c>
      <c r="I62" s="7">
        <v>108</v>
      </c>
      <c r="J62" s="7">
        <v>108</v>
      </c>
      <c r="K62" s="7">
        <v>119</v>
      </c>
      <c r="L62" s="7">
        <f>MAX(I62:K62)</f>
        <v>119</v>
      </c>
      <c r="M62" s="18">
        <f>(I62+J62+K62)/3</f>
        <v>111.66666666666667</v>
      </c>
      <c r="N62" s="7">
        <f>MAX(I62:K62)-MIN(I62:K62)</f>
        <v>11</v>
      </c>
      <c r="O62" s="18">
        <f>SUM(M62:N62)</f>
        <v>122.66666666666667</v>
      </c>
      <c r="P62" s="20">
        <f>N62/M62</f>
        <v>9.8507462686567154E-2</v>
      </c>
      <c r="Q62" s="7">
        <f t="shared" si="176"/>
        <v>323</v>
      </c>
      <c r="R62" s="7">
        <f t="shared" si="176"/>
        <v>311</v>
      </c>
      <c r="S62" s="7">
        <f t="shared" si="176"/>
        <v>322</v>
      </c>
      <c r="T62" s="7">
        <f t="shared" si="11"/>
        <v>323</v>
      </c>
      <c r="U62" s="18">
        <f>(Q62+R62+S62)/3</f>
        <v>318.66666666666669</v>
      </c>
      <c r="V62" s="7">
        <f>MAX(Q62:S62)-MIN(Q62:S62)</f>
        <v>12</v>
      </c>
      <c r="W62" s="7">
        <f t="shared" si="177"/>
        <v>392</v>
      </c>
      <c r="X62" s="7">
        <f t="shared" si="177"/>
        <v>408</v>
      </c>
      <c r="Y62" s="7">
        <f t="shared" si="177"/>
        <v>413</v>
      </c>
      <c r="Z62" s="7">
        <f>MAX(W62:Y62)</f>
        <v>413</v>
      </c>
      <c r="AA62" s="18">
        <f>(Y62+X62+W62)/3</f>
        <v>404.33333333333331</v>
      </c>
      <c r="AB62" s="7">
        <f>MAX(W62:Y62)-MIN(W62:Y62)</f>
        <v>21</v>
      </c>
      <c r="AC62" s="18">
        <f>W62/SQRT(B62/1000)</f>
        <v>395.17414088730078</v>
      </c>
      <c r="AD62" s="18">
        <f>X62/SQRT(B62/1000)</f>
        <v>411.30369765821104</v>
      </c>
      <c r="AE62" s="18">
        <f>Y62/SQRT(B62/1000)</f>
        <v>416.34418414912051</v>
      </c>
      <c r="AF62" s="18">
        <f>MAX(AC62:AE62)</f>
        <v>416.34418414912051</v>
      </c>
      <c r="AG62" s="18">
        <f>AVERAGE(AC62:AE62)</f>
        <v>407.60734089821079</v>
      </c>
      <c r="AH62" s="18">
        <f>MAX(AC62:AE62)-MIN(AC62:AE62)</f>
        <v>21.170043261819728</v>
      </c>
      <c r="AI62" s="7">
        <v>215</v>
      </c>
      <c r="AJ62" s="7">
        <v>203</v>
      </c>
      <c r="AK62" s="7">
        <v>203</v>
      </c>
      <c r="AL62" s="7">
        <f>MAX(AI62:AK62)</f>
        <v>215</v>
      </c>
      <c r="AM62" s="18">
        <f>(AI62+AJ62+AK62)/3</f>
        <v>207</v>
      </c>
      <c r="AN62" s="7">
        <f>MAX(AI62:AK62)-MIN(AI62:AK62)</f>
        <v>12</v>
      </c>
      <c r="AO62" s="7">
        <v>69</v>
      </c>
      <c r="AP62" s="29">
        <v>97</v>
      </c>
      <c r="AQ62" s="7">
        <v>91</v>
      </c>
      <c r="AR62" s="7">
        <f>MAX(AO62:AQ62)</f>
        <v>97</v>
      </c>
      <c r="AS62" s="18">
        <f>(AO62+AP62+AQ62)/3</f>
        <v>85.666666666666671</v>
      </c>
      <c r="AT62" s="7">
        <f>MAX(AO62:AQ62)-MIN(AO62:AQ62)</f>
        <v>28</v>
      </c>
      <c r="AU62" s="7">
        <f>AI62+AO62</f>
        <v>284</v>
      </c>
      <c r="AV62" s="7">
        <f t="shared" si="178"/>
        <v>300</v>
      </c>
      <c r="AW62" s="7">
        <f t="shared" si="178"/>
        <v>294</v>
      </c>
      <c r="AX62" s="18">
        <f>(AU62+AV62+AW62)/3</f>
        <v>292.66666666666669</v>
      </c>
      <c r="AY62" s="7">
        <f>MAX(AU62:AW62)-MIN(AU62:AW62)</f>
        <v>16</v>
      </c>
      <c r="AZ62" s="20">
        <f t="shared" si="179"/>
        <v>0.17602040816326531</v>
      </c>
      <c r="BA62" s="20">
        <f t="shared" si="179"/>
        <v>0.23774509803921567</v>
      </c>
      <c r="BB62" s="20">
        <f t="shared" si="179"/>
        <v>0.22033898305084745</v>
      </c>
      <c r="BC62" s="20">
        <f>MAX(AZ62:BB62)</f>
        <v>0.23774509803921567</v>
      </c>
      <c r="BD62" s="20">
        <f>AVERAGE(AZ62:BB62)</f>
        <v>0.21136816308444281</v>
      </c>
      <c r="BE62" s="20">
        <f>MAX(AZ62:BB62)-MIN(AZ62:BB62)</f>
        <v>6.1724689875950367E-2</v>
      </c>
      <c r="BF62" s="20">
        <f t="shared" si="180"/>
        <v>3.6296296296296298</v>
      </c>
      <c r="BG62" s="20">
        <f t="shared" si="180"/>
        <v>3.7777777777777777</v>
      </c>
      <c r="BH62" s="20">
        <f t="shared" si="180"/>
        <v>3.4705882352941178</v>
      </c>
      <c r="BI62" s="20">
        <f>MAX(BF62:BH62)</f>
        <v>3.7777777777777777</v>
      </c>
      <c r="BJ62" s="20">
        <f>AVERAGE(BF62:BH62)</f>
        <v>3.6259985475671748</v>
      </c>
      <c r="BK62" s="20">
        <f>MAX(BF62:BH62)-MIN(BF62:BH62)</f>
        <v>0.30718954248365993</v>
      </c>
      <c r="BL62" s="20">
        <f>1/BJ62</f>
        <v>0.27578610054075708</v>
      </c>
      <c r="BM62" s="20">
        <f t="shared" si="181"/>
        <v>3.6590198230305626</v>
      </c>
      <c r="BN62" s="20">
        <f t="shared" si="181"/>
        <v>3.8083675709093616</v>
      </c>
      <c r="BO62" s="20">
        <f t="shared" si="181"/>
        <v>3.4986906231018531</v>
      </c>
      <c r="BP62" s="20">
        <f t="shared" si="12"/>
        <v>3.8083675709093616</v>
      </c>
      <c r="BQ62" s="20">
        <f>AVERAGE(BM62:BO62)</f>
        <v>3.6553593390139256</v>
      </c>
      <c r="BR62" s="20">
        <f>MAX(BM62:BO62)-MIN(BM62:BO62)</f>
        <v>0.30967694780750854</v>
      </c>
      <c r="BS62" s="20">
        <f t="shared" si="182"/>
        <v>0.63888888888888884</v>
      </c>
      <c r="BT62" s="20">
        <f t="shared" si="182"/>
        <v>0.89814814814814814</v>
      </c>
      <c r="BU62" s="20">
        <f t="shared" si="182"/>
        <v>0.76470588235294112</v>
      </c>
      <c r="BV62" s="20">
        <f t="shared" si="13"/>
        <v>0.89814814814814814</v>
      </c>
      <c r="BW62" s="20">
        <f>AVERAGE(BS62:BU62)</f>
        <v>0.76724763979665944</v>
      </c>
      <c r="BX62" s="20">
        <f>MAX(BS62:BU62)-MIN(BS62:BU62)</f>
        <v>0.2592592592592593</v>
      </c>
      <c r="BY62" s="22">
        <f t="shared" si="183"/>
        <v>1.6298185941043082E-3</v>
      </c>
      <c r="BZ62" s="22">
        <f t="shared" si="183"/>
        <v>2.2013435003631083E-3</v>
      </c>
      <c r="CA62" s="22">
        <f t="shared" si="183"/>
        <v>1.8515880928642642E-3</v>
      </c>
      <c r="CB62" s="22">
        <f t="shared" si="14"/>
        <v>2.2013435003631083E-3</v>
      </c>
      <c r="CC62" s="22">
        <f>AVERAGE(BY62:CA62)</f>
        <v>1.8942500624438937E-3</v>
      </c>
      <c r="CD62" s="22">
        <f>MAX(BY62:CA62)-MIN(BY62:CA62)</f>
        <v>5.7152490625880011E-4</v>
      </c>
      <c r="CE62" s="25">
        <f>N62/I62*AO62</f>
        <v>7.0277777777777777</v>
      </c>
      <c r="CF62" s="25">
        <f>N62/J62*AP62</f>
        <v>9.8796296296296298</v>
      </c>
      <c r="CG62" s="25">
        <f>N62/K62*AQ62</f>
        <v>8.4117647058823533</v>
      </c>
      <c r="CH62" s="25">
        <f>MAX(CE62:CG62)</f>
        <v>9.8796296296296298</v>
      </c>
      <c r="CI62" s="25">
        <f>AVERAGE(CE62:CG62)</f>
        <v>8.4397240377632539</v>
      </c>
      <c r="CJ62" s="20">
        <f>MAX(CE62:CG62)-MIN(CE62:CG62)</f>
        <v>2.8518518518518521</v>
      </c>
      <c r="CK62" s="26">
        <f t="shared" si="184"/>
        <v>1.7784002166735959E-2</v>
      </c>
      <c r="CL62" s="26">
        <f t="shared" si="184"/>
        <v>2.4020279141374255E-2</v>
      </c>
      <c r="CM62" s="26">
        <f t="shared" si="184"/>
        <v>2.0203872243522301E-2</v>
      </c>
      <c r="CN62" s="26">
        <f t="shared" si="15"/>
        <v>2.4020279141374255E-2</v>
      </c>
      <c r="CO62" s="26">
        <f>AVERAGE(CK62:CM62)</f>
        <v>2.0669384517210839E-2</v>
      </c>
      <c r="CP62" s="18">
        <f>M62-120+N62</f>
        <v>2.6666666666666714</v>
      </c>
      <c r="CQ62" s="18">
        <f>M62+N62+AG62+AS62</f>
        <v>615.94067423154411</v>
      </c>
      <c r="CR62" s="18">
        <f>M62-120+N62+AG62+AS62</f>
        <v>495.94067423154416</v>
      </c>
      <c r="CS62" s="18">
        <f>M62-120+N62+AG62+AH62+AS62</f>
        <v>517.11071749336384</v>
      </c>
      <c r="CT62" s="18">
        <f>M62-120+N62+AS62</f>
        <v>88.333333333333343</v>
      </c>
      <c r="CU62" s="18">
        <f>M62-120+N62+AS62+AT62</f>
        <v>116.33333333333334</v>
      </c>
      <c r="CV62" s="18">
        <f>M62-120+N62+BD62*100</f>
        <v>23.803482975110953</v>
      </c>
      <c r="CW62" s="18">
        <f>M62-120+N62+AT62+BD62</f>
        <v>30.878034829751115</v>
      </c>
      <c r="CX62" s="18">
        <f>M62-120+N62+AT62+(100*BD62)</f>
        <v>51.803482975110953</v>
      </c>
      <c r="CY62" s="18">
        <f>M62-120+N62+AN62+AT62+BD62*1000</f>
        <v>254.0348297511095</v>
      </c>
      <c r="CZ62" s="25">
        <f>N62+(BL62*100)</f>
        <v>38.57861005407571</v>
      </c>
      <c r="DA62" s="18">
        <f>BQ62+AH62+N62</f>
        <v>35.825402600833655</v>
      </c>
      <c r="DB62" s="20">
        <f>BQ62-BR62</f>
        <v>3.3456823912064171</v>
      </c>
      <c r="DC62" s="18">
        <f>M62+N62+AA62+AM62+AN62+AT62+AS62</f>
        <v>859.66666666666663</v>
      </c>
      <c r="DD62" s="18">
        <f>M62-120+N62+AG62+AM62+AN62+AT62+AS62</f>
        <v>742.94067423154411</v>
      </c>
      <c r="DE62" s="18">
        <f>N62+O62+AH62+AN62+AO62+AU62+AT62</f>
        <v>547.83670992848647</v>
      </c>
      <c r="DF62" s="18">
        <f>M62-120+N62+AG62+AM62+AN62+AT62+BD62*1000</f>
        <v>868.64217064932029</v>
      </c>
      <c r="DG62" s="18">
        <f>O62+AA62+AB62</f>
        <v>548</v>
      </c>
      <c r="DH62" s="7">
        <f>L62+AR62</f>
        <v>216</v>
      </c>
      <c r="DI62" s="18">
        <f>O62+AA62+AB62+AR62</f>
        <v>645</v>
      </c>
      <c r="DN62" s="7">
        <v>33</v>
      </c>
      <c r="DO62" s="7">
        <v>240</v>
      </c>
      <c r="DP62" s="7">
        <v>244</v>
      </c>
      <c r="DQ62" s="7">
        <v>226</v>
      </c>
      <c r="DR62" s="7">
        <v>241</v>
      </c>
      <c r="DS62" s="7" t="s">
        <v>142</v>
      </c>
      <c r="DT62" s="7">
        <v>108</v>
      </c>
      <c r="DU62" s="7" t="s">
        <v>148</v>
      </c>
      <c r="DV62" s="7">
        <v>88</v>
      </c>
      <c r="DW62" s="7" t="s">
        <v>142</v>
      </c>
      <c r="DX62" s="7">
        <v>103</v>
      </c>
      <c r="DY62" s="7" t="s">
        <v>150</v>
      </c>
      <c r="DZ62" s="7" t="s">
        <v>143</v>
      </c>
      <c r="EA62" s="7" t="s">
        <v>143</v>
      </c>
      <c r="EB62" s="7" t="s">
        <v>150</v>
      </c>
      <c r="EC62" s="7" t="s">
        <v>143</v>
      </c>
      <c r="ED62" s="18">
        <f>AVERAGE(DT62,DV62,DX62)</f>
        <v>99.666666666666671</v>
      </c>
      <c r="EE62" s="7">
        <v>0</v>
      </c>
      <c r="EF62" s="7" t="s">
        <v>151</v>
      </c>
      <c r="EG62" s="7">
        <v>102</v>
      </c>
      <c r="EH62" s="7">
        <v>1</v>
      </c>
      <c r="EI62" s="7">
        <v>0.5</v>
      </c>
      <c r="EJ62" s="7">
        <v>54</v>
      </c>
      <c r="EK62" s="7">
        <f>EI62*EJ62</f>
        <v>27</v>
      </c>
      <c r="EL62" s="7">
        <f>AVERAGE(DT62,DV62,DX62,EG62)</f>
        <v>100.25</v>
      </c>
      <c r="EM62" s="7">
        <f>IF(EL62&gt;120,1,0)</f>
        <v>0</v>
      </c>
      <c r="EN62" s="7">
        <f>MAX(DT62,DV62,DX62,EG62)</f>
        <v>108</v>
      </c>
      <c r="EO62" s="7">
        <f>IF(EN62&gt;120,1,0)</f>
        <v>0</v>
      </c>
      <c r="EP62" s="7">
        <f>MAX(DT62,DV62,DX62,EG62)-MIN(DT62,DV62,DX62,EG62)</f>
        <v>20</v>
      </c>
      <c r="EQ62" s="7">
        <v>0</v>
      </c>
      <c r="ER62" s="7">
        <f>EI62*EJ62</f>
        <v>27</v>
      </c>
      <c r="ES62" s="7">
        <f>MIN(DT62,DV62,DX62,EG62)</f>
        <v>88</v>
      </c>
      <c r="ET62" s="7">
        <f>IF(ER62&gt;40,1,0)</f>
        <v>0</v>
      </c>
      <c r="EU62" s="40">
        <v>42402</v>
      </c>
      <c r="EV62" s="40" t="s">
        <v>361</v>
      </c>
      <c r="EW62" s="7">
        <v>72</v>
      </c>
      <c r="EX62" s="7">
        <v>132</v>
      </c>
      <c r="EY62" s="7">
        <v>108</v>
      </c>
      <c r="EZ62" s="7">
        <v>128</v>
      </c>
      <c r="FA62" s="7">
        <v>68</v>
      </c>
      <c r="FB62" s="7">
        <v>140</v>
      </c>
      <c r="FC62" s="7">
        <v>28</v>
      </c>
      <c r="FD62" s="7">
        <v>40</v>
      </c>
      <c r="FE62" s="7">
        <v>44</v>
      </c>
      <c r="FF62" s="7">
        <v>24</v>
      </c>
      <c r="FG62" s="7">
        <v>124</v>
      </c>
      <c r="FH62" s="7">
        <v>68</v>
      </c>
      <c r="FI62" s="18">
        <f>AVERAGE(EX62:EY62,FB62:FC62)</f>
        <v>102</v>
      </c>
      <c r="FJ62" s="18">
        <f>AVERAGE(EW62:FH62)</f>
        <v>81.333333333333329</v>
      </c>
      <c r="FK62" s="18">
        <f>MAX(EX62:EY62,FB62:FC62)</f>
        <v>140</v>
      </c>
      <c r="FL62" s="18">
        <f>MAX(EW62:FH62)</f>
        <v>140</v>
      </c>
      <c r="FM62" s="7">
        <f>MAX(EX62:EY62,FB62:FC62)-MIN(EX62:EY62,FB62:FC62)</f>
        <v>112</v>
      </c>
      <c r="FN62" s="7">
        <f>MAX(EW62:FH62)-MIN(EW62:FH62)</f>
        <v>116</v>
      </c>
    </row>
    <row r="63" spans="1:170" s="8" customFormat="1" hidden="1">
      <c r="A63" s="76"/>
      <c r="G63" s="12" t="e">
        <f t="shared" si="66"/>
        <v>#DIV/0!</v>
      </c>
      <c r="H63" s="8">
        <f t="shared" si="67"/>
        <v>0</v>
      </c>
      <c r="M63" s="12"/>
      <c r="O63" s="12"/>
      <c r="P63" s="30"/>
      <c r="T63" s="7">
        <f t="shared" si="11"/>
        <v>0</v>
      </c>
      <c r="U63" s="12"/>
      <c r="AA63" s="12"/>
      <c r="AC63" s="12"/>
      <c r="AD63" s="12"/>
      <c r="AE63" s="12"/>
      <c r="AF63" s="12"/>
      <c r="AG63" s="12"/>
      <c r="AH63" s="12"/>
      <c r="AM63" s="12"/>
      <c r="AP63" s="1"/>
      <c r="AS63" s="12"/>
      <c r="AX63" s="12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20">
        <f t="shared" si="12"/>
        <v>0</v>
      </c>
      <c r="BQ63" s="30"/>
      <c r="BR63" s="30"/>
      <c r="BS63" s="30"/>
      <c r="BT63" s="30"/>
      <c r="BU63" s="30"/>
      <c r="BV63" s="20">
        <f t="shared" si="13"/>
        <v>0</v>
      </c>
      <c r="BW63" s="30"/>
      <c r="BX63" s="30"/>
      <c r="BY63" s="31"/>
      <c r="BZ63" s="31"/>
      <c r="CA63" s="31"/>
      <c r="CB63" s="22">
        <f t="shared" si="14"/>
        <v>0</v>
      </c>
      <c r="CC63" s="31"/>
      <c r="CD63" s="31"/>
      <c r="CE63" s="33"/>
      <c r="CF63" s="33"/>
      <c r="CG63" s="33"/>
      <c r="CH63" s="33"/>
      <c r="CI63" s="33"/>
      <c r="CJ63" s="30"/>
      <c r="CK63" s="34"/>
      <c r="CL63" s="34"/>
      <c r="CM63" s="34"/>
      <c r="CN63" s="26">
        <f t="shared" si="15"/>
        <v>0</v>
      </c>
      <c r="CO63" s="34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33"/>
      <c r="DA63" s="12"/>
      <c r="DB63" s="30"/>
      <c r="DC63" s="12"/>
      <c r="DD63" s="12"/>
      <c r="DE63" s="12"/>
      <c r="DF63" s="12"/>
      <c r="DG63" s="12"/>
      <c r="DI63" s="12"/>
      <c r="ED63" s="12"/>
      <c r="EU63" s="28"/>
      <c r="EV63" s="28"/>
      <c r="FI63" s="12"/>
      <c r="FJ63" s="12"/>
      <c r="FK63" s="12"/>
      <c r="FL63" s="12"/>
    </row>
    <row r="64" spans="1:170" s="7" customFormat="1">
      <c r="A64" s="75">
        <v>28</v>
      </c>
      <c r="B64" s="7">
        <v>1250</v>
      </c>
      <c r="C64" s="7">
        <v>48</v>
      </c>
      <c r="D64" s="7">
        <v>0</v>
      </c>
      <c r="E64" s="7">
        <v>0.1</v>
      </c>
      <c r="F64" s="7">
        <v>0.3</v>
      </c>
      <c r="G64" s="18">
        <f t="shared" si="66"/>
        <v>0.13333333333333333</v>
      </c>
      <c r="H64" s="7">
        <f t="shared" si="67"/>
        <v>0.3</v>
      </c>
      <c r="I64" s="7">
        <v>142</v>
      </c>
      <c r="J64" s="7">
        <v>147</v>
      </c>
      <c r="K64" s="7">
        <v>170</v>
      </c>
      <c r="L64" s="7">
        <f>MAX(I64:K64)</f>
        <v>170</v>
      </c>
      <c r="M64" s="18">
        <f>(I64+J64+K64)/3</f>
        <v>153</v>
      </c>
      <c r="N64" s="7">
        <f>MAX(I64:K64)-MIN(I64:K64)</f>
        <v>28</v>
      </c>
      <c r="O64" s="18">
        <f>SUM(M64:N64)</f>
        <v>181</v>
      </c>
      <c r="P64" s="20">
        <f>N64/M64</f>
        <v>0.18300653594771241</v>
      </c>
      <c r="Q64" s="7">
        <f t="shared" ref="Q64:S66" si="185">I64+AI64</f>
        <v>390</v>
      </c>
      <c r="R64" s="7">
        <f t="shared" si="185"/>
        <v>356</v>
      </c>
      <c r="S64" s="7">
        <f t="shared" si="185"/>
        <v>351</v>
      </c>
      <c r="T64" s="7">
        <f t="shared" si="11"/>
        <v>390</v>
      </c>
      <c r="U64" s="18">
        <f>(Q64+R64+S64)/3</f>
        <v>365.66666666666669</v>
      </c>
      <c r="V64" s="7">
        <f>MAX(Q64:S64)-MIN(Q64:S64)</f>
        <v>39</v>
      </c>
      <c r="W64" s="7">
        <f t="shared" ref="W64:Y66" si="186">Q64+AO64</f>
        <v>470</v>
      </c>
      <c r="X64" s="7">
        <f t="shared" si="186"/>
        <v>464</v>
      </c>
      <c r="Y64" s="7">
        <f t="shared" si="186"/>
        <v>476</v>
      </c>
      <c r="Z64" s="7">
        <f>MAX(W64:Y64)</f>
        <v>476</v>
      </c>
      <c r="AA64" s="18">
        <f>(Y64+X64+W64)/3</f>
        <v>470</v>
      </c>
      <c r="AB64" s="7">
        <f>MAX(W64:Y64)-MIN(W64:Y64)</f>
        <v>12</v>
      </c>
      <c r="AC64" s="18">
        <f>W64/SQRT(B64/1000)</f>
        <v>420.38077976996044</v>
      </c>
      <c r="AD64" s="18">
        <f>X64/SQRT(B64/1000)</f>
        <v>415.01421662396092</v>
      </c>
      <c r="AE64" s="18">
        <f>Y64/SQRT(B64/1000)</f>
        <v>425.74734291595996</v>
      </c>
      <c r="AF64" s="18">
        <f>MAX(AC64:AE64)</f>
        <v>425.74734291595996</v>
      </c>
      <c r="AG64" s="18">
        <f>AVERAGE(AC64:AE64)</f>
        <v>420.38077976996038</v>
      </c>
      <c r="AH64" s="18">
        <f>MAX(AC64:AE64)-MIN(AC64:AE64)</f>
        <v>10.733126291999042</v>
      </c>
      <c r="AI64" s="7">
        <v>248</v>
      </c>
      <c r="AJ64" s="7">
        <v>209</v>
      </c>
      <c r="AK64" s="7">
        <v>181</v>
      </c>
      <c r="AL64" s="7">
        <f>MAX(AI64:AK64)</f>
        <v>248</v>
      </c>
      <c r="AM64" s="18">
        <f>(AI64+AJ64+AK64)/3</f>
        <v>212.66666666666666</v>
      </c>
      <c r="AN64" s="7">
        <f>MAX(AI64:AK64)-MIN(AI64:AK64)</f>
        <v>67</v>
      </c>
      <c r="AO64" s="7">
        <v>80</v>
      </c>
      <c r="AP64" s="29">
        <v>108</v>
      </c>
      <c r="AQ64" s="7">
        <v>125</v>
      </c>
      <c r="AR64" s="7">
        <f>MAX(AO64:AQ64)</f>
        <v>125</v>
      </c>
      <c r="AS64" s="18">
        <f>(AO64+AP64+AQ64)/3</f>
        <v>104.33333333333333</v>
      </c>
      <c r="AT64" s="7">
        <f>MAX(AO64:AQ64)-MIN(AO64:AQ64)</f>
        <v>45</v>
      </c>
      <c r="AU64" s="7">
        <f>AI64+AO64</f>
        <v>328</v>
      </c>
      <c r="AV64" s="7">
        <f t="shared" ref="AV64:AW66" si="187">AP64+AJ64</f>
        <v>317</v>
      </c>
      <c r="AW64" s="7">
        <f t="shared" si="187"/>
        <v>306</v>
      </c>
      <c r="AX64" s="18">
        <f>(AU64+AV64+AW64)/3</f>
        <v>317</v>
      </c>
      <c r="AY64" s="7">
        <f>MAX(AU64:AW64)-MIN(AU64:AW64)</f>
        <v>22</v>
      </c>
      <c r="AZ64" s="20">
        <f t="shared" ref="AZ64:BB66" si="188">AO64/W64</f>
        <v>0.1702127659574468</v>
      </c>
      <c r="BA64" s="20">
        <f t="shared" si="188"/>
        <v>0.23275862068965517</v>
      </c>
      <c r="BB64" s="20">
        <f t="shared" si="188"/>
        <v>0.26260504201680673</v>
      </c>
      <c r="BC64" s="20">
        <f>MAX(AZ64:BB64)</f>
        <v>0.26260504201680673</v>
      </c>
      <c r="BD64" s="20">
        <f>AVERAGE(AZ64:BB64)</f>
        <v>0.22185880955463624</v>
      </c>
      <c r="BE64" s="20">
        <f>MAX(AZ64:BB64)-MIN(AZ64:BB64)</f>
        <v>9.2392276059359929E-2</v>
      </c>
      <c r="BF64" s="20">
        <f t="shared" ref="BF64:BH66" si="189">W64/I64</f>
        <v>3.3098591549295775</v>
      </c>
      <c r="BG64" s="20">
        <f t="shared" si="189"/>
        <v>3.1564625850340136</v>
      </c>
      <c r="BH64" s="20">
        <f t="shared" si="189"/>
        <v>2.8</v>
      </c>
      <c r="BI64" s="20">
        <f>MAX(BF64:BH64)</f>
        <v>3.3098591549295775</v>
      </c>
      <c r="BJ64" s="20">
        <f>AVERAGE(BF64:BH64)</f>
        <v>3.0887739133211967</v>
      </c>
      <c r="BK64" s="20">
        <f>MAX(BF64:BH64)-MIN(BF64:BH64)</f>
        <v>0.50985915492957767</v>
      </c>
      <c r="BL64" s="20">
        <f>1/BJ64</f>
        <v>0.32375305802966731</v>
      </c>
      <c r="BM64" s="20">
        <f t="shared" ref="BM64:BO66" si="190">AC64/I64</f>
        <v>2.960428026549017</v>
      </c>
      <c r="BN64" s="20">
        <f t="shared" si="190"/>
        <v>2.8232259634283055</v>
      </c>
      <c r="BO64" s="20">
        <f t="shared" si="190"/>
        <v>2.5043961347997645</v>
      </c>
      <c r="BP64" s="20">
        <f t="shared" si="12"/>
        <v>2.960428026549017</v>
      </c>
      <c r="BQ64" s="20">
        <f>AVERAGE(BM64:BO64)</f>
        <v>2.7626833749256954</v>
      </c>
      <c r="BR64" s="20">
        <f>MAX(BM64:BO64)-MIN(BM64:BO64)</f>
        <v>0.45603189174925252</v>
      </c>
      <c r="BS64" s="20">
        <f t="shared" ref="BS64:BU66" si="191">AO64/I64</f>
        <v>0.56338028169014087</v>
      </c>
      <c r="BT64" s="20">
        <f t="shared" si="191"/>
        <v>0.73469387755102045</v>
      </c>
      <c r="BU64" s="20">
        <f t="shared" si="191"/>
        <v>0.73529411764705888</v>
      </c>
      <c r="BV64" s="20">
        <f t="shared" si="13"/>
        <v>0.73529411764705888</v>
      </c>
      <c r="BW64" s="20">
        <f>AVERAGE(BS64:BU64)</f>
        <v>0.67778942562940669</v>
      </c>
      <c r="BX64" s="20">
        <f>MAX(BS64:BU64)-MIN(BS64:BU64)</f>
        <v>0.171913835956918</v>
      </c>
      <c r="BY64" s="22">
        <f t="shared" ref="BY64:CA66" si="192">BS64/W64</f>
        <v>1.1986814504045551E-3</v>
      </c>
      <c r="BZ64" s="22">
        <f t="shared" si="192"/>
        <v>1.5833919774806476E-3</v>
      </c>
      <c r="CA64" s="22">
        <f t="shared" si="192"/>
        <v>1.5447355412753338E-3</v>
      </c>
      <c r="CB64" s="22">
        <f t="shared" si="14"/>
        <v>1.5833919774806476E-3</v>
      </c>
      <c r="CC64" s="22">
        <f>AVERAGE(BY64:CA64)</f>
        <v>1.4422696563868454E-3</v>
      </c>
      <c r="CD64" s="22">
        <f>MAX(BY64:CA64)-MIN(BY64:CA64)</f>
        <v>3.8471052707609254E-4</v>
      </c>
      <c r="CE64" s="25">
        <f>N64/I64*AO64</f>
        <v>15.774647887323942</v>
      </c>
      <c r="CF64" s="25">
        <f>N64/J64*AP64</f>
        <v>20.571428571428569</v>
      </c>
      <c r="CG64" s="25">
        <f>N64/K64*AQ64</f>
        <v>20.588235294117649</v>
      </c>
      <c r="CH64" s="25">
        <f>MAX(CE64:CG64)</f>
        <v>20.588235294117649</v>
      </c>
      <c r="CI64" s="25">
        <f>AVERAGE(CE64:CG64)</f>
        <v>18.978103917623386</v>
      </c>
      <c r="CJ64" s="20">
        <f>MAX(CE64:CG64)-MIN(CE64:CG64)</f>
        <v>4.8135874067937063</v>
      </c>
      <c r="CK64" s="26">
        <f t="shared" ref="CK64:CM66" si="193">CE64/AC64</f>
        <v>3.7524664890616788E-2</v>
      </c>
      <c r="CL64" s="26">
        <f t="shared" si="193"/>
        <v>4.9568009353443618E-2</v>
      </c>
      <c r="CM64" s="26">
        <f t="shared" si="193"/>
        <v>4.8357871485722098E-2</v>
      </c>
      <c r="CN64" s="26">
        <f t="shared" si="15"/>
        <v>4.9568009353443618E-2</v>
      </c>
      <c r="CO64" s="26">
        <f>AVERAGE(CK64:CM64)</f>
        <v>4.5150181909927499E-2</v>
      </c>
      <c r="CP64" s="18">
        <f>M64-120+N64</f>
        <v>61</v>
      </c>
      <c r="CQ64" s="18">
        <f>M64+N64+AG64+AS64</f>
        <v>705.7141131032937</v>
      </c>
      <c r="CR64" s="18">
        <f>M64-120+N64+AG64+AS64</f>
        <v>585.7141131032937</v>
      </c>
      <c r="CS64" s="18">
        <f>M64-120+N64+AG64+AH64+AS64</f>
        <v>596.44723939529274</v>
      </c>
      <c r="CT64" s="18">
        <f>M64-120+N64+AS64</f>
        <v>165.33333333333331</v>
      </c>
      <c r="CU64" s="18">
        <f>M64-120+N64+AS64+AT64</f>
        <v>210.33333333333331</v>
      </c>
      <c r="CV64" s="18">
        <f>M64-120+N64+BD64*100</f>
        <v>83.185880955463631</v>
      </c>
      <c r="CW64" s="18">
        <f>M64-120+N64+AT64+BD64</f>
        <v>106.22185880955463</v>
      </c>
      <c r="CX64" s="18">
        <f>M64-120+N64+AT64+(100*BD64)</f>
        <v>128.18588095546363</v>
      </c>
      <c r="CY64" s="18">
        <f>M64-120+N64+AN64+AT64+BD64*1000</f>
        <v>394.85880955463625</v>
      </c>
      <c r="CZ64" s="25">
        <f>N64+(BL64*100)</f>
        <v>60.375305802966729</v>
      </c>
      <c r="DA64" s="18">
        <f>BQ64+AH64+N64</f>
        <v>41.495809666924735</v>
      </c>
      <c r="DB64" s="20">
        <f>BQ64-BR64</f>
        <v>2.3066514831764429</v>
      </c>
      <c r="DC64" s="18">
        <f>M64+N64+AA64+AM64+AN64+AT64+AS64</f>
        <v>1080</v>
      </c>
      <c r="DD64" s="18">
        <f>M64-120+N64+AG64+AM64+AN64+AT64+AS64</f>
        <v>910.38077976996044</v>
      </c>
      <c r="DE64" s="18">
        <f>N64+O64+AH64+AN64+AO64+AU64+AT64</f>
        <v>739.73312629199904</v>
      </c>
      <c r="DF64" s="18">
        <f>M64-120+N64+AG64+AM64+AN64+AT64+BD64*1000</f>
        <v>1027.9062559912634</v>
      </c>
      <c r="DG64" s="18">
        <f>O64+AA64+AB64</f>
        <v>663</v>
      </c>
      <c r="DH64" s="7">
        <f>L64+AR64</f>
        <v>295</v>
      </c>
      <c r="DI64" s="18">
        <f>O64+AA64+AB64+AR64</f>
        <v>788</v>
      </c>
      <c r="DN64" s="7">
        <v>28</v>
      </c>
      <c r="DO64" s="7">
        <v>160</v>
      </c>
      <c r="DP64" s="7">
        <v>164</v>
      </c>
      <c r="DQ64" s="7">
        <v>159</v>
      </c>
      <c r="DR64" s="7">
        <v>140</v>
      </c>
      <c r="DS64" s="7" t="s">
        <v>142</v>
      </c>
      <c r="DT64" s="7">
        <v>120</v>
      </c>
      <c r="DU64" s="7" t="s">
        <v>142</v>
      </c>
      <c r="DV64" s="7">
        <v>130</v>
      </c>
      <c r="DW64" s="7" t="s">
        <v>142</v>
      </c>
      <c r="DX64" s="7">
        <v>125</v>
      </c>
      <c r="DY64" s="7" t="s">
        <v>143</v>
      </c>
      <c r="DZ64" s="7" t="s">
        <v>150</v>
      </c>
      <c r="EA64" s="7" t="s">
        <v>143</v>
      </c>
      <c r="EB64" s="7" t="s">
        <v>143</v>
      </c>
      <c r="EC64" s="7" t="s">
        <v>143</v>
      </c>
      <c r="ED64" s="18">
        <f>AVERAGE(DT64,DV64,DX64)</f>
        <v>125</v>
      </c>
      <c r="EE64" s="7">
        <v>1</v>
      </c>
      <c r="EF64" s="7" t="s">
        <v>144</v>
      </c>
      <c r="EG64" s="7">
        <v>71</v>
      </c>
      <c r="EH64" s="7">
        <v>0</v>
      </c>
      <c r="EI64" s="7">
        <v>0.5</v>
      </c>
      <c r="EJ64" s="7">
        <v>71</v>
      </c>
      <c r="EK64" s="7">
        <f>EI64*EJ64</f>
        <v>35.5</v>
      </c>
      <c r="EL64" s="7">
        <f>AVERAGE(DT64,DV64,DX64,EG64)</f>
        <v>111.5</v>
      </c>
      <c r="EM64" s="7">
        <f>IF(EL64&gt;120,1,0)</f>
        <v>0</v>
      </c>
      <c r="EN64" s="7">
        <f>MAX(DT64,DV64,DX64,EG64)</f>
        <v>130</v>
      </c>
      <c r="EO64" s="7">
        <f>IF(EN64&gt;120,1,0)</f>
        <v>1</v>
      </c>
      <c r="EP64" s="7">
        <f>MAX(DT64,DV64,DX64,EG64)-MIN(DT64,DV64,DX64,EG64)</f>
        <v>59</v>
      </c>
      <c r="EQ64" s="7">
        <v>0</v>
      </c>
      <c r="ER64" s="7">
        <f>EI64*EJ64</f>
        <v>35.5</v>
      </c>
      <c r="ES64" s="7">
        <f>MIN(DT64,DV64,DX64,EG64)</f>
        <v>71</v>
      </c>
      <c r="ET64" s="7">
        <f>IF(ER64&gt;40,1,0)</f>
        <v>0</v>
      </c>
      <c r="EU64" s="40">
        <v>41799</v>
      </c>
      <c r="EV64" s="40" t="s">
        <v>362</v>
      </c>
      <c r="EW64" s="7">
        <v>132</v>
      </c>
      <c r="EX64" s="7">
        <v>108</v>
      </c>
      <c r="EY64" s="7">
        <v>112</v>
      </c>
      <c r="EZ64" s="7">
        <v>120</v>
      </c>
      <c r="FA64" s="7">
        <v>88</v>
      </c>
      <c r="FB64" s="7">
        <v>128</v>
      </c>
      <c r="FC64" s="7">
        <v>24</v>
      </c>
      <c r="FD64" s="7">
        <v>32</v>
      </c>
      <c r="FE64" s="7">
        <v>144</v>
      </c>
      <c r="FF64" s="7">
        <v>116</v>
      </c>
      <c r="FG64" s="7">
        <v>108</v>
      </c>
      <c r="FH64" s="7">
        <v>108</v>
      </c>
      <c r="FI64" s="18">
        <f>AVERAGE(EX64:EY64,FB64:FC64)</f>
        <v>93</v>
      </c>
      <c r="FJ64" s="18">
        <f>AVERAGE(EW64:FH64)</f>
        <v>101.66666666666667</v>
      </c>
      <c r="FK64" s="18">
        <f>MAX(EX64:EY64,FB64:FC64)</f>
        <v>128</v>
      </c>
      <c r="FL64" s="18">
        <f>MAX(EW64:FH64)</f>
        <v>144</v>
      </c>
      <c r="FM64" s="7">
        <f>MAX(EX64:EY64,FB64:FC64)-MIN(EX64:EY64,FB64:FC64)</f>
        <v>104</v>
      </c>
      <c r="FN64" s="7">
        <f>MAX(EW64:FH64)-MIN(EW64:FH64)</f>
        <v>120</v>
      </c>
    </row>
    <row r="65" spans="1:176" s="7" customFormat="1">
      <c r="A65" s="75">
        <v>16</v>
      </c>
      <c r="B65" s="7">
        <v>732</v>
      </c>
      <c r="C65" s="7">
        <v>82</v>
      </c>
      <c r="D65" s="7">
        <v>0.1</v>
      </c>
      <c r="E65" s="7">
        <v>0.4</v>
      </c>
      <c r="F65" s="7">
        <v>0.2</v>
      </c>
      <c r="G65" s="18">
        <f t="shared" si="66"/>
        <v>0.23333333333333331</v>
      </c>
      <c r="H65" s="7">
        <f t="shared" si="67"/>
        <v>0.30000000000000004</v>
      </c>
      <c r="I65" s="7">
        <v>130</v>
      </c>
      <c r="J65" s="7">
        <v>114</v>
      </c>
      <c r="K65" s="7">
        <v>114</v>
      </c>
      <c r="L65" s="7">
        <f>MAX(I65:K65)</f>
        <v>130</v>
      </c>
      <c r="M65" s="18">
        <f>(I65+J65+K65)/3</f>
        <v>119.33333333333333</v>
      </c>
      <c r="N65" s="7">
        <f>MAX(I65:K65)-MIN(I65:K65)</f>
        <v>16</v>
      </c>
      <c r="O65" s="18">
        <f>SUM(M65:N65)</f>
        <v>135.33333333333331</v>
      </c>
      <c r="P65" s="20">
        <f>N65/M65</f>
        <v>0.13407821229050279</v>
      </c>
      <c r="Q65" s="7">
        <f t="shared" si="185"/>
        <v>288</v>
      </c>
      <c r="R65" s="7">
        <f t="shared" si="185"/>
        <v>278</v>
      </c>
      <c r="S65" s="7">
        <f t="shared" si="185"/>
        <v>272</v>
      </c>
      <c r="T65" s="7">
        <f t="shared" si="11"/>
        <v>288</v>
      </c>
      <c r="U65" s="18">
        <f>(Q65+R65+S65)/3</f>
        <v>279.33333333333331</v>
      </c>
      <c r="V65" s="7">
        <f>MAX(Q65:S65)-MIN(Q65:S65)</f>
        <v>16</v>
      </c>
      <c r="W65" s="7">
        <f t="shared" si="186"/>
        <v>374</v>
      </c>
      <c r="X65" s="7">
        <f t="shared" si="186"/>
        <v>364</v>
      </c>
      <c r="Y65" s="7">
        <f t="shared" si="186"/>
        <v>352</v>
      </c>
      <c r="Z65" s="7">
        <f>MAX(W65:Y65)</f>
        <v>374</v>
      </c>
      <c r="AA65" s="18">
        <f>(Y65+X65+W65)/3</f>
        <v>363.33333333333331</v>
      </c>
      <c r="AB65" s="7">
        <f>MAX(W65:Y65)-MIN(W65:Y65)</f>
        <v>22</v>
      </c>
      <c r="AC65" s="18">
        <f>W65/SQRT(B65/1000)</f>
        <v>437.13548436839244</v>
      </c>
      <c r="AD65" s="18">
        <f>X65/SQRT(B65/1000)</f>
        <v>425.44736981308779</v>
      </c>
      <c r="AE65" s="18">
        <f>Y65/SQRT(B65/1000)</f>
        <v>411.42163234672228</v>
      </c>
      <c r="AF65" s="18">
        <f>MAX(AC65:AE65)</f>
        <v>437.13548436839244</v>
      </c>
      <c r="AG65" s="18">
        <f>AVERAGE(AC65:AE65)</f>
        <v>424.66816217606748</v>
      </c>
      <c r="AH65" s="18">
        <f>MAX(AC65:AE65)-MIN(AC65:AE65)</f>
        <v>25.713852021670164</v>
      </c>
      <c r="AI65" s="7">
        <v>158</v>
      </c>
      <c r="AJ65" s="7">
        <v>164</v>
      </c>
      <c r="AK65" s="7">
        <v>158</v>
      </c>
      <c r="AL65" s="7">
        <f>MAX(AI65:AK65)</f>
        <v>164</v>
      </c>
      <c r="AM65" s="18">
        <f>(AI65+AJ65+AK65)/3</f>
        <v>160</v>
      </c>
      <c r="AN65" s="7">
        <f>MAX(AI65:AK65)-MIN(AI65:AK65)</f>
        <v>6</v>
      </c>
      <c r="AO65" s="7">
        <v>86</v>
      </c>
      <c r="AP65" s="29">
        <v>86</v>
      </c>
      <c r="AQ65" s="7">
        <v>80</v>
      </c>
      <c r="AR65" s="7">
        <f>MAX(AO65:AQ65)</f>
        <v>86</v>
      </c>
      <c r="AS65" s="18">
        <f>(AO65+AP65+AQ65)/3</f>
        <v>84</v>
      </c>
      <c r="AT65" s="7">
        <f>MAX(AO65:AQ65)-MIN(AO65:AQ65)</f>
        <v>6</v>
      </c>
      <c r="AU65" s="7">
        <f>AI65+AO65</f>
        <v>244</v>
      </c>
      <c r="AV65" s="7">
        <f t="shared" si="187"/>
        <v>250</v>
      </c>
      <c r="AW65" s="7">
        <f t="shared" si="187"/>
        <v>238</v>
      </c>
      <c r="AX65" s="18">
        <f>(AU65+AV65+AW65)/3</f>
        <v>244</v>
      </c>
      <c r="AY65" s="7">
        <f>MAX(AU65:AW65)-MIN(AU65:AW65)</f>
        <v>12</v>
      </c>
      <c r="AZ65" s="20">
        <f t="shared" si="188"/>
        <v>0.22994652406417113</v>
      </c>
      <c r="BA65" s="20">
        <f t="shared" si="188"/>
        <v>0.23626373626373626</v>
      </c>
      <c r="BB65" s="20">
        <f t="shared" si="188"/>
        <v>0.22727272727272727</v>
      </c>
      <c r="BC65" s="20">
        <f>MAX(AZ65:BB65)</f>
        <v>0.23626373626373626</v>
      </c>
      <c r="BD65" s="20">
        <f>AVERAGE(AZ65:BB65)</f>
        <v>0.23116099586687822</v>
      </c>
      <c r="BE65" s="20">
        <f>MAX(AZ65:BB65)-MIN(AZ65:BB65)</f>
        <v>8.9910089910089919E-3</v>
      </c>
      <c r="BF65" s="20">
        <f t="shared" si="189"/>
        <v>2.8769230769230769</v>
      </c>
      <c r="BG65" s="20">
        <f t="shared" si="189"/>
        <v>3.192982456140351</v>
      </c>
      <c r="BH65" s="20">
        <f t="shared" si="189"/>
        <v>3.0877192982456139</v>
      </c>
      <c r="BI65" s="20">
        <f>MAX(BF65:BH65)</f>
        <v>3.192982456140351</v>
      </c>
      <c r="BJ65" s="20">
        <f>AVERAGE(BF65:BH65)</f>
        <v>3.0525416104363479</v>
      </c>
      <c r="BK65" s="20">
        <f>MAX(BF65:BH65)-MIN(BF65:BH65)</f>
        <v>0.31605937921727412</v>
      </c>
      <c r="BL65" s="20">
        <f>1/BJ65</f>
        <v>0.32759586194700691</v>
      </c>
      <c r="BM65" s="20">
        <f t="shared" si="190"/>
        <v>3.3625806489876342</v>
      </c>
      <c r="BN65" s="20">
        <f t="shared" si="190"/>
        <v>3.7319944720446299</v>
      </c>
      <c r="BO65" s="20">
        <f t="shared" si="190"/>
        <v>3.6089616872519499</v>
      </c>
      <c r="BP65" s="20">
        <f t="shared" si="12"/>
        <v>3.7319944720446299</v>
      </c>
      <c r="BQ65" s="20">
        <f>AVERAGE(BM65:BO65)</f>
        <v>3.5678456027614049</v>
      </c>
      <c r="BR65" s="20">
        <f>MAX(BM65:BO65)-MIN(BM65:BO65)</f>
        <v>0.36941382305699566</v>
      </c>
      <c r="BS65" s="20">
        <f t="shared" si="191"/>
        <v>0.66153846153846152</v>
      </c>
      <c r="BT65" s="20">
        <f t="shared" si="191"/>
        <v>0.75438596491228072</v>
      </c>
      <c r="BU65" s="20">
        <f t="shared" si="191"/>
        <v>0.70175438596491224</v>
      </c>
      <c r="BV65" s="20">
        <f t="shared" si="13"/>
        <v>0.75438596491228072</v>
      </c>
      <c r="BW65" s="20">
        <f>AVERAGE(BS65:BU65)</f>
        <v>0.70589293747188486</v>
      </c>
      <c r="BX65" s="20">
        <f>MAX(BS65:BU65)-MIN(BS65:BU65)</f>
        <v>9.2847503373819196E-2</v>
      </c>
      <c r="BY65" s="22">
        <f t="shared" si="192"/>
        <v>1.7688194158782394E-3</v>
      </c>
      <c r="BZ65" s="22">
        <f t="shared" si="192"/>
        <v>2.0724889145941777E-3</v>
      </c>
      <c r="CA65" s="22">
        <f t="shared" si="192"/>
        <v>1.9936204146730461E-3</v>
      </c>
      <c r="CB65" s="22">
        <f t="shared" si="14"/>
        <v>2.0724889145941777E-3</v>
      </c>
      <c r="CC65" s="22">
        <f>AVERAGE(BY65:CA65)</f>
        <v>1.9449762483818211E-3</v>
      </c>
      <c r="CD65" s="22">
        <f>MAX(BY65:CA65)-MIN(BY65:CA65)</f>
        <v>3.0366949871593824E-4</v>
      </c>
      <c r="CE65" s="25">
        <f>N65/I65*AO65</f>
        <v>10.584615384615386</v>
      </c>
      <c r="CF65" s="25">
        <f>N65/J65*AP65</f>
        <v>12.07017543859649</v>
      </c>
      <c r="CG65" s="25">
        <f>N65/K65*AQ65</f>
        <v>11.228070175438596</v>
      </c>
      <c r="CH65" s="25">
        <f>MAX(CE65:CG65)</f>
        <v>12.07017543859649</v>
      </c>
      <c r="CI65" s="25">
        <f>AVERAGE(CE65:CG65)</f>
        <v>11.294286999550158</v>
      </c>
      <c r="CJ65" s="20">
        <f>MAX(CE65:CG65)-MIN(CE65:CG65)</f>
        <v>1.4855600539811036</v>
      </c>
      <c r="CK65" s="26">
        <f t="shared" si="193"/>
        <v>2.4213580830457784E-2</v>
      </c>
      <c r="CL65" s="26">
        <f t="shared" si="193"/>
        <v>2.8370548968017575E-2</v>
      </c>
      <c r="CM65" s="26">
        <f t="shared" si="193"/>
        <v>2.7290908626739951E-2</v>
      </c>
      <c r="CN65" s="26">
        <f t="shared" si="15"/>
        <v>2.8370548968017575E-2</v>
      </c>
      <c r="CO65" s="26">
        <f>AVERAGE(CK65:CM65)</f>
        <v>2.6625012808405107E-2</v>
      </c>
      <c r="CP65" s="18">
        <f>M65-120+N65</f>
        <v>15.333333333333329</v>
      </c>
      <c r="CQ65" s="18">
        <f>M65+N65+AG65+AS65</f>
        <v>644.0014955094008</v>
      </c>
      <c r="CR65" s="18">
        <f>M65-120+N65+AG65+AS65</f>
        <v>524.0014955094008</v>
      </c>
      <c r="CS65" s="18">
        <f>M65-120+N65+AG65+AH65+AS65</f>
        <v>549.71534753107096</v>
      </c>
      <c r="CT65" s="18">
        <f>M65-120+N65+AS65</f>
        <v>99.333333333333329</v>
      </c>
      <c r="CU65" s="18">
        <f>M65-120+N65+AS65+AT65</f>
        <v>105.33333333333333</v>
      </c>
      <c r="CV65" s="18">
        <f>M65-120+N65+BD65*100</f>
        <v>38.449432920021152</v>
      </c>
      <c r="CW65" s="18">
        <f>M65-120+N65+AT65+BD65</f>
        <v>21.564494329200208</v>
      </c>
      <c r="CX65" s="18">
        <f>M65-120+N65+AT65+(100*BD65)</f>
        <v>44.449432920021152</v>
      </c>
      <c r="CY65" s="18">
        <f>M65-120+N65+AN65+AT65+BD65*1000</f>
        <v>258.49432920021155</v>
      </c>
      <c r="CZ65" s="25">
        <f>N65+(BL65*100)</f>
        <v>48.759586194700688</v>
      </c>
      <c r="DA65" s="18">
        <f>BQ65+AH65+N65</f>
        <v>45.281697624431573</v>
      </c>
      <c r="DB65" s="20">
        <f>BQ65-BR65</f>
        <v>3.1984317797044093</v>
      </c>
      <c r="DC65" s="18">
        <f>M65+N65+AA65+AM65+AN65+AT65+AS65</f>
        <v>754.66666666666663</v>
      </c>
      <c r="DD65" s="18">
        <f>M65-120+N65+AG65+AM65+AN65+AT65+AS65</f>
        <v>696.0014955094008</v>
      </c>
      <c r="DE65" s="18">
        <f>N65+O65+AH65+AN65+AO65+AU65+AT65</f>
        <v>519.04718535500342</v>
      </c>
      <c r="DF65" s="18">
        <f>M65-120+N65+AG65+AM65+AN65+AT65+BD65*1000</f>
        <v>843.16249137627904</v>
      </c>
      <c r="DG65" s="18">
        <f>O65+AA65+AB65</f>
        <v>520.66666666666663</v>
      </c>
      <c r="DH65" s="7">
        <f>L65+AR65</f>
        <v>216</v>
      </c>
      <c r="DI65" s="18">
        <f>O65+AA65+AB65+AR65</f>
        <v>606.66666666666663</v>
      </c>
      <c r="DN65" s="7">
        <v>16</v>
      </c>
      <c r="DO65" s="7">
        <v>186</v>
      </c>
      <c r="DP65" s="7">
        <v>189</v>
      </c>
      <c r="DQ65" s="7">
        <v>185</v>
      </c>
      <c r="DR65" s="7">
        <v>176</v>
      </c>
      <c r="DS65" s="7" t="s">
        <v>148</v>
      </c>
      <c r="DT65" s="7">
        <v>111</v>
      </c>
      <c r="DU65" s="7" t="s">
        <v>142</v>
      </c>
      <c r="DV65" s="7">
        <v>117</v>
      </c>
      <c r="DW65" s="7" t="s">
        <v>148</v>
      </c>
      <c r="DX65" s="7">
        <v>114</v>
      </c>
      <c r="DY65" s="7" t="s">
        <v>143</v>
      </c>
      <c r="DZ65" s="7" t="s">
        <v>143</v>
      </c>
      <c r="EA65" s="7" t="s">
        <v>150</v>
      </c>
      <c r="EB65" s="7" t="s">
        <v>150</v>
      </c>
      <c r="EC65" s="7" t="s">
        <v>161</v>
      </c>
      <c r="ED65" s="18">
        <f>AVERAGE(DT65,DV65,DX65)</f>
        <v>114</v>
      </c>
      <c r="EE65" s="7">
        <v>0</v>
      </c>
      <c r="EF65" s="7" t="s">
        <v>164</v>
      </c>
      <c r="EG65" s="7">
        <v>94</v>
      </c>
      <c r="EH65" s="7">
        <v>1</v>
      </c>
      <c r="EI65" s="7">
        <v>0.25</v>
      </c>
      <c r="EJ65" s="7">
        <v>38</v>
      </c>
      <c r="EK65" s="7">
        <f>EI65*EJ65</f>
        <v>9.5</v>
      </c>
      <c r="EL65" s="7">
        <f>AVERAGE(DT65,DV65,DX65,EG65)</f>
        <v>109</v>
      </c>
      <c r="EM65" s="7">
        <f>IF(EL65&gt;120,1,0)</f>
        <v>0</v>
      </c>
      <c r="EN65" s="7">
        <f>MAX(DT65,DV65,DX65,EG65)</f>
        <v>117</v>
      </c>
      <c r="EO65" s="7">
        <f>IF(EN65&gt;120,1,0)</f>
        <v>0</v>
      </c>
      <c r="EP65" s="7">
        <f>MAX(DT65,DV65,DX65,EG65)-MIN(DT65,DV65,DX65,EG65)</f>
        <v>23</v>
      </c>
      <c r="EQ65" s="7">
        <v>0</v>
      </c>
      <c r="ER65" s="7">
        <f>EI65*EJ65</f>
        <v>9.5</v>
      </c>
      <c r="ES65" s="7">
        <f>MIN(DT65,DV65,DX65,EG65)</f>
        <v>94</v>
      </c>
      <c r="ET65" s="7">
        <f>IF(ER65&gt;40,1,0)</f>
        <v>0</v>
      </c>
      <c r="EU65" s="40">
        <v>38725</v>
      </c>
      <c r="EV65" s="40" t="s">
        <v>363</v>
      </c>
      <c r="EW65" s="7">
        <v>44</v>
      </c>
      <c r="EX65" s="7">
        <v>108</v>
      </c>
      <c r="EY65" s="7">
        <v>108</v>
      </c>
      <c r="EZ65" s="7">
        <v>112</v>
      </c>
      <c r="FA65" s="7">
        <v>116</v>
      </c>
      <c r="FB65" s="7">
        <v>100</v>
      </c>
      <c r="FC65" s="7">
        <v>60</v>
      </c>
      <c r="FD65" s="7">
        <v>52</v>
      </c>
      <c r="FE65" s="7">
        <v>60</v>
      </c>
      <c r="FF65" s="7">
        <v>124</v>
      </c>
      <c r="FG65" s="7">
        <v>100</v>
      </c>
      <c r="FH65" s="7">
        <v>96</v>
      </c>
      <c r="FI65" s="18">
        <f>AVERAGE(EX65:EY65,FB65:FC65)</f>
        <v>94</v>
      </c>
      <c r="FJ65" s="18">
        <f>AVERAGE(EW65:FH65)</f>
        <v>90</v>
      </c>
      <c r="FK65" s="18">
        <f>MAX(EX65:EY65,FB65:FC65)</f>
        <v>108</v>
      </c>
      <c r="FL65" s="18">
        <f>MAX(EW65:FH65)</f>
        <v>124</v>
      </c>
      <c r="FM65" s="7">
        <f>MAX(EX65:EY65,FB65:FC65)-MIN(EX65:EY65,FB65:FC65)</f>
        <v>48</v>
      </c>
      <c r="FN65" s="7">
        <f>MAX(EW65:FH65)-MIN(EW65:FH65)</f>
        <v>80</v>
      </c>
    </row>
    <row r="66" spans="1:176" s="7" customFormat="1">
      <c r="A66" s="75">
        <v>12</v>
      </c>
      <c r="B66" s="7">
        <v>600</v>
      </c>
      <c r="C66" s="7">
        <v>100</v>
      </c>
      <c r="D66" s="7">
        <v>0.1</v>
      </c>
      <c r="E66" s="7">
        <v>0.2</v>
      </c>
      <c r="F66" s="7">
        <v>0.1</v>
      </c>
      <c r="G66" s="18">
        <f t="shared" si="66"/>
        <v>0.13333333333333333</v>
      </c>
      <c r="H66" s="7">
        <f t="shared" si="67"/>
        <v>0.1</v>
      </c>
      <c r="I66" s="7">
        <v>130</v>
      </c>
      <c r="J66" s="7">
        <v>130</v>
      </c>
      <c r="K66" s="7">
        <v>130</v>
      </c>
      <c r="L66" s="7">
        <f>MAX(I66:K66)</f>
        <v>130</v>
      </c>
      <c r="M66" s="18">
        <f>(I66+J66+K66)/3</f>
        <v>130</v>
      </c>
      <c r="N66" s="7">
        <f>MAX(I66:K66)-MIN(I66:K66)</f>
        <v>0</v>
      </c>
      <c r="O66" s="18">
        <f>SUM(M66:N66)</f>
        <v>130</v>
      </c>
      <c r="P66" s="20">
        <f>N66/M66</f>
        <v>0</v>
      </c>
      <c r="Q66" s="7">
        <f t="shared" si="185"/>
        <v>283</v>
      </c>
      <c r="R66" s="7">
        <f t="shared" si="185"/>
        <v>238</v>
      </c>
      <c r="S66" s="7">
        <f t="shared" si="185"/>
        <v>249</v>
      </c>
      <c r="T66" s="7">
        <f t="shared" si="11"/>
        <v>283</v>
      </c>
      <c r="U66" s="18">
        <f>(Q66+R66+S66)/3</f>
        <v>256.66666666666669</v>
      </c>
      <c r="V66" s="7">
        <f>MAX(Q66:S66)-MIN(Q66:S66)</f>
        <v>45</v>
      </c>
      <c r="W66" s="7">
        <f t="shared" si="186"/>
        <v>346</v>
      </c>
      <c r="X66" s="7">
        <f t="shared" si="186"/>
        <v>352</v>
      </c>
      <c r="Y66" s="7">
        <f t="shared" si="186"/>
        <v>357</v>
      </c>
      <c r="Z66" s="7">
        <f>MAX(W66:Y66)</f>
        <v>357</v>
      </c>
      <c r="AA66" s="18">
        <f>(Y66+X66+W66)/3</f>
        <v>351.66666666666669</v>
      </c>
      <c r="AB66" s="7">
        <f>MAX(W66:Y66)-MIN(W66:Y66)</f>
        <v>11</v>
      </c>
      <c r="AC66" s="18">
        <f>W66/SQRT(B66/1000)</f>
        <v>446.68407926258874</v>
      </c>
      <c r="AD66" s="18">
        <f>X66/SQRT(B66/1000)</f>
        <v>454.43004595500355</v>
      </c>
      <c r="AE66" s="18">
        <f>Y66/SQRT(B66/1000)</f>
        <v>460.88501819868259</v>
      </c>
      <c r="AF66" s="18">
        <f>MAX(AC66:AE66)</f>
        <v>460.88501819868259</v>
      </c>
      <c r="AG66" s="18">
        <f>AVERAGE(AC66:AE66)</f>
        <v>453.99971447209163</v>
      </c>
      <c r="AH66" s="18">
        <f>MAX(AC66:AE66)-MIN(AC66:AE66)</f>
        <v>14.200938936093848</v>
      </c>
      <c r="AI66" s="7">
        <v>153</v>
      </c>
      <c r="AJ66" s="7">
        <v>108</v>
      </c>
      <c r="AK66" s="7">
        <v>119</v>
      </c>
      <c r="AL66" s="7">
        <f>MAX(AI66:AK66)</f>
        <v>153</v>
      </c>
      <c r="AM66" s="18">
        <f>(AI66+AJ66+AK66)/3</f>
        <v>126.66666666666667</v>
      </c>
      <c r="AN66" s="7">
        <f>MAX(AI66:AK66)-MIN(AI66:AK66)</f>
        <v>45</v>
      </c>
      <c r="AO66" s="7">
        <v>63</v>
      </c>
      <c r="AP66" s="29">
        <v>114</v>
      </c>
      <c r="AQ66" s="7">
        <v>108</v>
      </c>
      <c r="AR66" s="7">
        <f>MAX(AO66:AQ66)</f>
        <v>114</v>
      </c>
      <c r="AS66" s="18">
        <f>(AO66+AP66+AQ66)/3</f>
        <v>95</v>
      </c>
      <c r="AT66" s="7">
        <f>MAX(AO66:AQ66)-MIN(AO66:AQ66)</f>
        <v>51</v>
      </c>
      <c r="AU66" s="7">
        <f>AI66+AO66</f>
        <v>216</v>
      </c>
      <c r="AV66" s="7">
        <f t="shared" si="187"/>
        <v>222</v>
      </c>
      <c r="AW66" s="7">
        <f t="shared" si="187"/>
        <v>227</v>
      </c>
      <c r="AX66" s="18">
        <f>(AU66+AV66+AW66)/3</f>
        <v>221.66666666666666</v>
      </c>
      <c r="AY66" s="7">
        <f>MAX(AU66:AW66)-MIN(AU66:AW66)</f>
        <v>11</v>
      </c>
      <c r="AZ66" s="20">
        <f t="shared" si="188"/>
        <v>0.18208092485549132</v>
      </c>
      <c r="BA66" s="20">
        <f t="shared" si="188"/>
        <v>0.32386363636363635</v>
      </c>
      <c r="BB66" s="20">
        <f t="shared" si="188"/>
        <v>0.30252100840336132</v>
      </c>
      <c r="BC66" s="20">
        <f>MAX(AZ66:BB66)</f>
        <v>0.32386363636363635</v>
      </c>
      <c r="BD66" s="20">
        <f>AVERAGE(AZ66:BB66)</f>
        <v>0.26948852320749633</v>
      </c>
      <c r="BE66" s="20">
        <f>MAX(AZ66:BB66)-MIN(AZ66:BB66)</f>
        <v>0.14178271150814503</v>
      </c>
      <c r="BF66" s="20">
        <f t="shared" si="189"/>
        <v>2.6615384615384614</v>
      </c>
      <c r="BG66" s="20">
        <f t="shared" si="189"/>
        <v>2.7076923076923078</v>
      </c>
      <c r="BH66" s="20">
        <f t="shared" si="189"/>
        <v>2.7461538461538462</v>
      </c>
      <c r="BI66" s="20">
        <f>MAX(BF66:BH66)</f>
        <v>2.7461538461538462</v>
      </c>
      <c r="BJ66" s="20">
        <f>AVERAGE(BF66:BH66)</f>
        <v>2.7051282051282057</v>
      </c>
      <c r="BK66" s="20">
        <f>MAX(BF66:BH66)-MIN(BF66:BH66)</f>
        <v>8.4615384615384759E-2</v>
      </c>
      <c r="BL66" s="20">
        <f>1/BJ66</f>
        <v>0.36966824644549756</v>
      </c>
      <c r="BM66" s="20">
        <f t="shared" si="190"/>
        <v>3.4360313789429902</v>
      </c>
      <c r="BN66" s="20">
        <f t="shared" si="190"/>
        <v>3.4956157381154118</v>
      </c>
      <c r="BO66" s="20">
        <f t="shared" si="190"/>
        <v>3.545269370759097</v>
      </c>
      <c r="BP66" s="20">
        <f t="shared" si="12"/>
        <v>3.545269370759097</v>
      </c>
      <c r="BQ66" s="20">
        <f>AVERAGE(BM66:BO66)</f>
        <v>3.4923054959391666</v>
      </c>
      <c r="BR66" s="20">
        <f>MAX(BM66:BO66)-MIN(BM66:BO66)</f>
        <v>0.10923799181610683</v>
      </c>
      <c r="BS66" s="20">
        <f t="shared" si="191"/>
        <v>0.48461538461538461</v>
      </c>
      <c r="BT66" s="20">
        <f t="shared" si="191"/>
        <v>0.87692307692307692</v>
      </c>
      <c r="BU66" s="20">
        <f t="shared" si="191"/>
        <v>0.83076923076923082</v>
      </c>
      <c r="BV66" s="20">
        <f t="shared" si="13"/>
        <v>0.87692307692307692</v>
      </c>
      <c r="BW66" s="20">
        <f>AVERAGE(BS66:BU66)</f>
        <v>0.73076923076923084</v>
      </c>
      <c r="BX66" s="20">
        <f>MAX(BS66:BU66)-MIN(BS66:BU66)</f>
        <v>0.3923076923076923</v>
      </c>
      <c r="BY66" s="22">
        <f t="shared" si="192"/>
        <v>1.4006224988883948E-3</v>
      </c>
      <c r="BZ66" s="22">
        <f t="shared" si="192"/>
        <v>2.4912587412587411E-3</v>
      </c>
      <c r="CA66" s="22">
        <f t="shared" si="192"/>
        <v>2.3270846800258565E-3</v>
      </c>
      <c r="CB66" s="22">
        <f t="shared" si="14"/>
        <v>2.4912587412587411E-3</v>
      </c>
      <c r="CC66" s="22">
        <f>AVERAGE(BY66:CA66)</f>
        <v>2.072988640057664E-3</v>
      </c>
      <c r="CD66" s="22">
        <f>MAX(BY66:CA66)-MIN(BY66:CA66)</f>
        <v>1.0906362423703463E-3</v>
      </c>
      <c r="CE66" s="25">
        <f>N66/I66*AO66</f>
        <v>0</v>
      </c>
      <c r="CF66" s="25">
        <f>N66/J66*AP66</f>
        <v>0</v>
      </c>
      <c r="CG66" s="25">
        <f>N66/K66*AQ66</f>
        <v>0</v>
      </c>
      <c r="CH66" s="25">
        <f>MAX(CE66:CG66)</f>
        <v>0</v>
      </c>
      <c r="CI66" s="25">
        <f>AVERAGE(CE66:CG66)</f>
        <v>0</v>
      </c>
      <c r="CJ66" s="20">
        <f>MAX(CE66:CG66)-MIN(CE66:CG66)</f>
        <v>0</v>
      </c>
      <c r="CK66" s="26">
        <f t="shared" si="193"/>
        <v>0</v>
      </c>
      <c r="CL66" s="26">
        <f t="shared" si="193"/>
        <v>0</v>
      </c>
      <c r="CM66" s="26">
        <f t="shared" si="193"/>
        <v>0</v>
      </c>
      <c r="CN66" s="26">
        <f t="shared" si="15"/>
        <v>0</v>
      </c>
      <c r="CO66" s="26">
        <f>AVERAGE(CK66:CM66)</f>
        <v>0</v>
      </c>
      <c r="CP66" s="18">
        <f>M66-120+N66</f>
        <v>10</v>
      </c>
      <c r="CQ66" s="18">
        <f>M66+N66+AG66+AS66</f>
        <v>678.99971447209168</v>
      </c>
      <c r="CR66" s="18">
        <f>M66-120+N66+AG66+AS66</f>
        <v>558.99971447209168</v>
      </c>
      <c r="CS66" s="18">
        <f>M66-120+N66+AG66+AH66+AS66</f>
        <v>573.20065340818542</v>
      </c>
      <c r="CT66" s="18">
        <f>M66-120+N66+AS66</f>
        <v>105</v>
      </c>
      <c r="CU66" s="18">
        <f>M66-120+N66+AS66+AT66</f>
        <v>156</v>
      </c>
      <c r="CV66" s="18">
        <f>M66-120+N66+BD66*100</f>
        <v>36.948852320749637</v>
      </c>
      <c r="CW66" s="18">
        <f>M66-120+N66+AT66+BD66</f>
        <v>61.269488523207499</v>
      </c>
      <c r="CX66" s="18">
        <f>M66-120+N66+AT66+(100*BD66)</f>
        <v>87.948852320749637</v>
      </c>
      <c r="CY66" s="18">
        <f>M66-120+N66+AN66+AT66+BD66*1000</f>
        <v>375.48852320749631</v>
      </c>
      <c r="CZ66" s="25">
        <f>N66+(BL66*100)</f>
        <v>36.966824644549753</v>
      </c>
      <c r="DA66" s="18">
        <f>BQ66+AH66+N66</f>
        <v>17.693244432033016</v>
      </c>
      <c r="DB66" s="20">
        <f>BQ66-BR66</f>
        <v>3.3830675041230598</v>
      </c>
      <c r="DC66" s="18">
        <f>M66+N66+AA66+AM66+AN66+AT66+AS66</f>
        <v>799.33333333333337</v>
      </c>
      <c r="DD66" s="18">
        <f>M66-120+N66+AG66+AM66+AN66+AT66+AS66</f>
        <v>781.66638113875831</v>
      </c>
      <c r="DE66" s="18">
        <f>N66+O66+AH66+AN66+AO66+AU66+AT66</f>
        <v>519.20093893609385</v>
      </c>
      <c r="DF66" s="18">
        <f>M66-120+N66+AG66+AM66+AN66+AT66+BD66*1000</f>
        <v>956.15490434625463</v>
      </c>
      <c r="DG66" s="18">
        <f>O66+AA66+AB66</f>
        <v>492.66666666666669</v>
      </c>
      <c r="DH66" s="7">
        <f>L66+AR66</f>
        <v>244</v>
      </c>
      <c r="DI66" s="18">
        <f>O66+AA66+AB66+AR66</f>
        <v>606.66666666666674</v>
      </c>
      <c r="DN66" s="7">
        <v>12</v>
      </c>
      <c r="DO66" s="7">
        <v>185</v>
      </c>
      <c r="DP66" s="7">
        <v>180</v>
      </c>
      <c r="DQ66" s="7">
        <v>175</v>
      </c>
      <c r="DR66" s="7">
        <v>173</v>
      </c>
      <c r="DS66" s="7" t="s">
        <v>141</v>
      </c>
      <c r="DT66" s="7">
        <v>126</v>
      </c>
      <c r="DU66" s="7" t="s">
        <v>148</v>
      </c>
      <c r="DV66" s="7">
        <v>113</v>
      </c>
      <c r="DW66" s="7" t="s">
        <v>148</v>
      </c>
      <c r="DX66" s="7">
        <v>103</v>
      </c>
      <c r="DY66" s="7" t="s">
        <v>143</v>
      </c>
      <c r="DZ66" s="7" t="s">
        <v>143</v>
      </c>
      <c r="EA66" s="7" t="s">
        <v>143</v>
      </c>
      <c r="EB66" s="7" t="s">
        <v>143</v>
      </c>
      <c r="EC66" s="7" t="s">
        <v>143</v>
      </c>
      <c r="ED66" s="18">
        <f>AVERAGE(DT66,DV66,DX66)</f>
        <v>114</v>
      </c>
      <c r="EE66" s="7">
        <v>0</v>
      </c>
      <c r="EF66" s="7" t="s">
        <v>142</v>
      </c>
      <c r="EG66" s="7">
        <v>65</v>
      </c>
      <c r="EH66" s="7">
        <v>0.75</v>
      </c>
      <c r="EI66" s="7">
        <v>0</v>
      </c>
      <c r="EJ66" s="7">
        <v>0</v>
      </c>
      <c r="EK66" s="7">
        <f>EI66*EJ66</f>
        <v>0</v>
      </c>
      <c r="EL66" s="7">
        <f>AVERAGE(DT66,DV66,DX66,EG66)</f>
        <v>101.75</v>
      </c>
      <c r="EM66" s="7">
        <f>IF(EL66&gt;120,1,0)</f>
        <v>0</v>
      </c>
      <c r="EN66" s="7">
        <f>MAX(DT66,DV66,DX66,EG66)</f>
        <v>126</v>
      </c>
      <c r="EO66" s="7">
        <f>IF(EN66&gt;120,1,0)</f>
        <v>1</v>
      </c>
      <c r="EP66" s="7">
        <f>MAX(DT66,DV66,DX66,EG66)-MIN(DT66,DV66,DX66,EG66)</f>
        <v>61</v>
      </c>
      <c r="EQ66" s="7">
        <v>0</v>
      </c>
      <c r="ER66" s="7">
        <f>EI66*EJ66</f>
        <v>0</v>
      </c>
      <c r="ES66" s="7">
        <f>MIN(DT66,DV66,DX66,EG66)</f>
        <v>65</v>
      </c>
      <c r="ET66" s="7">
        <f>IF(ER66&gt;40,1,0)</f>
        <v>0</v>
      </c>
      <c r="EU66" s="40" t="s">
        <v>165</v>
      </c>
      <c r="EV66" s="40" t="s">
        <v>364</v>
      </c>
      <c r="EW66" s="7">
        <v>86</v>
      </c>
      <c r="EX66" s="7">
        <v>107</v>
      </c>
      <c r="EY66" s="7">
        <v>96</v>
      </c>
      <c r="EZ66" s="7">
        <v>94</v>
      </c>
      <c r="FA66" s="7">
        <v>60</v>
      </c>
      <c r="FB66" s="7">
        <v>94</v>
      </c>
      <c r="FC66" s="7">
        <v>48</v>
      </c>
      <c r="FD66" s="7">
        <v>94</v>
      </c>
      <c r="FE66" s="7">
        <v>96</v>
      </c>
      <c r="FF66" s="7">
        <v>93</v>
      </c>
      <c r="FG66" s="7">
        <v>92</v>
      </c>
      <c r="FH66" s="7">
        <v>88</v>
      </c>
      <c r="FI66" s="18">
        <f>AVERAGE(EX66:EY66,FB66:FC66)</f>
        <v>86.25</v>
      </c>
      <c r="FJ66" s="18">
        <f>AVERAGE(EW66:FH66)</f>
        <v>87.333333333333329</v>
      </c>
      <c r="FK66" s="18">
        <f>MAX(EX66:EY66,FB66:FC66)</f>
        <v>107</v>
      </c>
      <c r="FL66" s="18">
        <f>MAX(EW66:FH66)</f>
        <v>107</v>
      </c>
      <c r="FM66" s="7">
        <f>MAX(EX66:EY66,FB66:FC66)-MIN(EX66:EY66,FB66:FC66)</f>
        <v>59</v>
      </c>
      <c r="FN66" s="7">
        <f>MAX(EW66:FH66)-MIN(EW66:FH66)</f>
        <v>59</v>
      </c>
    </row>
    <row r="67" spans="1:176" s="8" customFormat="1" hidden="1">
      <c r="A67" s="76"/>
      <c r="G67" s="12" t="e">
        <f t="shared" ref="G67:G84" si="194">AVERAGE(D67:F67)</f>
        <v>#DIV/0!</v>
      </c>
      <c r="H67" s="8">
        <f t="shared" ref="H67:H84" si="195">MAX(D67:F67)-MIN(D67:F67)</f>
        <v>0</v>
      </c>
      <c r="M67" s="12"/>
      <c r="O67" s="12"/>
      <c r="P67" s="30"/>
      <c r="T67" s="7">
        <f t="shared" si="11"/>
        <v>0</v>
      </c>
      <c r="U67" s="12"/>
      <c r="AA67" s="12"/>
      <c r="AC67" s="12"/>
      <c r="AD67" s="12"/>
      <c r="AE67" s="12"/>
      <c r="AF67" s="12"/>
      <c r="AG67" s="12"/>
      <c r="AH67" s="12"/>
      <c r="AM67" s="12"/>
      <c r="AP67" s="1"/>
      <c r="AS67" s="12"/>
      <c r="AX67" s="12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20">
        <f t="shared" si="12"/>
        <v>0</v>
      </c>
      <c r="BQ67" s="30"/>
      <c r="BR67" s="30"/>
      <c r="BS67" s="30"/>
      <c r="BT67" s="30"/>
      <c r="BU67" s="30"/>
      <c r="BV67" s="20">
        <f t="shared" si="13"/>
        <v>0</v>
      </c>
      <c r="BW67" s="30"/>
      <c r="BX67" s="30"/>
      <c r="BY67" s="31"/>
      <c r="BZ67" s="31"/>
      <c r="CA67" s="31"/>
      <c r="CB67" s="22">
        <f t="shared" si="14"/>
        <v>0</v>
      </c>
      <c r="CC67" s="31"/>
      <c r="CD67" s="31"/>
      <c r="CE67" s="33"/>
      <c r="CF67" s="33"/>
      <c r="CG67" s="33"/>
      <c r="CH67" s="33"/>
      <c r="CI67" s="33"/>
      <c r="CJ67" s="30"/>
      <c r="CK67" s="34"/>
      <c r="CL67" s="34"/>
      <c r="CM67" s="34"/>
      <c r="CN67" s="26">
        <f t="shared" si="15"/>
        <v>0</v>
      </c>
      <c r="CO67" s="34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33"/>
      <c r="DA67" s="12"/>
      <c r="DB67" s="30"/>
      <c r="DC67" s="12"/>
      <c r="DD67" s="12"/>
      <c r="DE67" s="12"/>
      <c r="DF67" s="12"/>
      <c r="DG67" s="12"/>
      <c r="DI67" s="12"/>
      <c r="ED67" s="12"/>
      <c r="EU67" s="28"/>
      <c r="EV67" s="28"/>
      <c r="FI67" s="12"/>
      <c r="FJ67" s="12"/>
      <c r="FK67" s="12"/>
      <c r="FL67" s="12"/>
    </row>
    <row r="68" spans="1:176" s="8" customFormat="1" hidden="1">
      <c r="A68" s="76"/>
      <c r="G68" s="12" t="e">
        <f t="shared" si="194"/>
        <v>#DIV/0!</v>
      </c>
      <c r="H68" s="8">
        <f t="shared" si="195"/>
        <v>0</v>
      </c>
      <c r="M68" s="12"/>
      <c r="O68" s="12"/>
      <c r="P68" s="30"/>
      <c r="T68" s="7">
        <f t="shared" ref="T68:T131" si="196">MAX(Q68:S68)</f>
        <v>0</v>
      </c>
      <c r="U68" s="12"/>
      <c r="AA68" s="12"/>
      <c r="AC68" s="12"/>
      <c r="AD68" s="12"/>
      <c r="AE68" s="12"/>
      <c r="AF68" s="12"/>
      <c r="AG68" s="12"/>
      <c r="AH68" s="12"/>
      <c r="AM68" s="12"/>
      <c r="AP68" s="1"/>
      <c r="AS68" s="12"/>
      <c r="AX68" s="12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20">
        <f t="shared" ref="BP68:BP131" si="197">MAX(BM68:BO68)</f>
        <v>0</v>
      </c>
      <c r="BQ68" s="30"/>
      <c r="BR68" s="30"/>
      <c r="BS68" s="30"/>
      <c r="BT68" s="30"/>
      <c r="BU68" s="30"/>
      <c r="BV68" s="20">
        <f t="shared" ref="BV68:BV131" si="198">MAX(BS68:BU68)</f>
        <v>0</v>
      </c>
      <c r="BW68" s="30"/>
      <c r="BX68" s="30"/>
      <c r="BY68" s="31"/>
      <c r="BZ68" s="31"/>
      <c r="CA68" s="31"/>
      <c r="CB68" s="22">
        <f t="shared" ref="CB68:CB131" si="199">MAX(BY68:CA68)</f>
        <v>0</v>
      </c>
      <c r="CC68" s="31"/>
      <c r="CD68" s="31"/>
      <c r="CE68" s="33"/>
      <c r="CF68" s="33"/>
      <c r="CG68" s="33"/>
      <c r="CH68" s="33"/>
      <c r="CI68" s="33"/>
      <c r="CJ68" s="30"/>
      <c r="CK68" s="34"/>
      <c r="CL68" s="34"/>
      <c r="CM68" s="34"/>
      <c r="CN68" s="26">
        <f t="shared" ref="CN68:CN131" si="200">MAX(CK68:CM68)</f>
        <v>0</v>
      </c>
      <c r="CO68" s="34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33"/>
      <c r="DA68" s="12"/>
      <c r="DB68" s="30"/>
      <c r="DC68" s="12"/>
      <c r="DD68" s="12"/>
      <c r="DE68" s="12"/>
      <c r="DF68" s="12"/>
      <c r="DG68" s="12"/>
      <c r="DI68" s="12"/>
      <c r="ED68" s="12"/>
      <c r="EU68" s="28"/>
      <c r="EV68" s="28"/>
      <c r="FI68" s="12"/>
      <c r="FJ68" s="12"/>
      <c r="FK68" s="12"/>
      <c r="FL68" s="12"/>
    </row>
    <row r="69" spans="1:176" s="8" customFormat="1" hidden="1">
      <c r="A69" s="76"/>
      <c r="G69" s="12" t="e">
        <f t="shared" si="194"/>
        <v>#DIV/0!</v>
      </c>
      <c r="H69" s="8">
        <f t="shared" si="195"/>
        <v>0</v>
      </c>
      <c r="M69" s="12"/>
      <c r="O69" s="12"/>
      <c r="P69" s="30"/>
      <c r="T69" s="7">
        <f t="shared" si="196"/>
        <v>0</v>
      </c>
      <c r="U69" s="12"/>
      <c r="AA69" s="12"/>
      <c r="AC69" s="12"/>
      <c r="AD69" s="12"/>
      <c r="AE69" s="12"/>
      <c r="AF69" s="12"/>
      <c r="AG69" s="12"/>
      <c r="AH69" s="12"/>
      <c r="AM69" s="12"/>
      <c r="AP69" s="1"/>
      <c r="AS69" s="12"/>
      <c r="AX69" s="12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20">
        <f t="shared" si="197"/>
        <v>0</v>
      </c>
      <c r="BQ69" s="30"/>
      <c r="BR69" s="30"/>
      <c r="BS69" s="30"/>
      <c r="BT69" s="30"/>
      <c r="BU69" s="30"/>
      <c r="BV69" s="20">
        <f t="shared" si="198"/>
        <v>0</v>
      </c>
      <c r="BW69" s="30"/>
      <c r="BX69" s="30"/>
      <c r="BY69" s="31"/>
      <c r="BZ69" s="31"/>
      <c r="CA69" s="31"/>
      <c r="CB69" s="22">
        <f t="shared" si="199"/>
        <v>0</v>
      </c>
      <c r="CC69" s="31"/>
      <c r="CD69" s="31"/>
      <c r="CE69" s="33"/>
      <c r="CF69" s="33"/>
      <c r="CG69" s="33"/>
      <c r="CH69" s="33"/>
      <c r="CI69" s="33"/>
      <c r="CJ69" s="30"/>
      <c r="CK69" s="34"/>
      <c r="CL69" s="34"/>
      <c r="CM69" s="34"/>
      <c r="CN69" s="26">
        <f t="shared" si="200"/>
        <v>0</v>
      </c>
      <c r="CO69" s="34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33"/>
      <c r="DA69" s="12"/>
      <c r="DB69" s="30"/>
      <c r="DC69" s="12"/>
      <c r="DD69" s="12"/>
      <c r="DE69" s="12"/>
      <c r="DF69" s="12"/>
      <c r="DG69" s="12"/>
      <c r="DI69" s="12"/>
      <c r="ED69" s="12"/>
      <c r="EU69" s="28"/>
      <c r="EV69" s="28"/>
      <c r="FI69" s="12"/>
      <c r="FJ69" s="12"/>
      <c r="FK69" s="12"/>
      <c r="FL69" s="12"/>
    </row>
    <row r="70" spans="1:176" s="8" customFormat="1" hidden="1">
      <c r="A70" s="76"/>
      <c r="G70" s="12" t="e">
        <f t="shared" si="194"/>
        <v>#DIV/0!</v>
      </c>
      <c r="H70" s="8">
        <f t="shared" si="195"/>
        <v>0</v>
      </c>
      <c r="M70" s="12"/>
      <c r="O70" s="12"/>
      <c r="P70" s="30"/>
      <c r="T70" s="7">
        <f t="shared" si="196"/>
        <v>0</v>
      </c>
      <c r="U70" s="12"/>
      <c r="AA70" s="12"/>
      <c r="AC70" s="12"/>
      <c r="AD70" s="12"/>
      <c r="AE70" s="12"/>
      <c r="AF70" s="12"/>
      <c r="AG70" s="12"/>
      <c r="AH70" s="12"/>
      <c r="AM70" s="12"/>
      <c r="AP70" s="1"/>
      <c r="AS70" s="12"/>
      <c r="AX70" s="12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20">
        <f t="shared" si="197"/>
        <v>0</v>
      </c>
      <c r="BQ70" s="30"/>
      <c r="BR70" s="30"/>
      <c r="BS70" s="30"/>
      <c r="BT70" s="30"/>
      <c r="BU70" s="30"/>
      <c r="BV70" s="20">
        <f t="shared" si="198"/>
        <v>0</v>
      </c>
      <c r="BW70" s="30"/>
      <c r="BX70" s="30"/>
      <c r="BY70" s="31"/>
      <c r="BZ70" s="31"/>
      <c r="CA70" s="31"/>
      <c r="CB70" s="22">
        <f t="shared" si="199"/>
        <v>0</v>
      </c>
      <c r="CC70" s="31"/>
      <c r="CD70" s="31"/>
      <c r="CE70" s="33"/>
      <c r="CF70" s="33"/>
      <c r="CG70" s="33"/>
      <c r="CH70" s="33"/>
      <c r="CI70" s="33"/>
      <c r="CJ70" s="30"/>
      <c r="CK70" s="34"/>
      <c r="CL70" s="34"/>
      <c r="CM70" s="34"/>
      <c r="CN70" s="26">
        <f t="shared" si="200"/>
        <v>0</v>
      </c>
      <c r="CO70" s="34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33"/>
      <c r="DA70" s="12"/>
      <c r="DB70" s="30"/>
      <c r="DC70" s="12"/>
      <c r="DD70" s="12"/>
      <c r="DE70" s="12"/>
      <c r="DF70" s="12"/>
      <c r="DG70" s="12"/>
      <c r="DI70" s="12"/>
      <c r="ED70" s="12"/>
      <c r="EU70" s="28"/>
      <c r="EV70" s="28"/>
      <c r="FI70" s="12"/>
      <c r="FJ70" s="12"/>
      <c r="FK70" s="12"/>
      <c r="FL70" s="12"/>
    </row>
    <row r="71" spans="1:176" s="8" customFormat="1" hidden="1">
      <c r="A71" s="76"/>
      <c r="G71" s="12" t="e">
        <f t="shared" si="194"/>
        <v>#DIV/0!</v>
      </c>
      <c r="H71" s="8">
        <f t="shared" si="195"/>
        <v>0</v>
      </c>
      <c r="M71" s="12"/>
      <c r="O71" s="12"/>
      <c r="P71" s="30"/>
      <c r="T71" s="7">
        <f t="shared" si="196"/>
        <v>0</v>
      </c>
      <c r="U71" s="12"/>
      <c r="AA71" s="12"/>
      <c r="AC71" s="12"/>
      <c r="AD71" s="12"/>
      <c r="AE71" s="12"/>
      <c r="AF71" s="12"/>
      <c r="AG71" s="12"/>
      <c r="AH71" s="12"/>
      <c r="AM71" s="12"/>
      <c r="AP71" s="1"/>
      <c r="AS71" s="12"/>
      <c r="AX71" s="12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20">
        <f t="shared" si="197"/>
        <v>0</v>
      </c>
      <c r="BQ71" s="30"/>
      <c r="BR71" s="30"/>
      <c r="BS71" s="30"/>
      <c r="BT71" s="30"/>
      <c r="BU71" s="30"/>
      <c r="BV71" s="20">
        <f t="shared" si="198"/>
        <v>0</v>
      </c>
      <c r="BW71" s="30"/>
      <c r="BX71" s="30"/>
      <c r="BY71" s="31"/>
      <c r="BZ71" s="31"/>
      <c r="CA71" s="31"/>
      <c r="CB71" s="22">
        <f t="shared" si="199"/>
        <v>0</v>
      </c>
      <c r="CC71" s="31"/>
      <c r="CD71" s="31"/>
      <c r="CE71" s="33"/>
      <c r="CF71" s="33"/>
      <c r="CG71" s="33"/>
      <c r="CH71" s="33"/>
      <c r="CI71" s="33"/>
      <c r="CJ71" s="30"/>
      <c r="CK71" s="34"/>
      <c r="CL71" s="34"/>
      <c r="CM71" s="34"/>
      <c r="CN71" s="26">
        <f t="shared" si="200"/>
        <v>0</v>
      </c>
      <c r="CO71" s="34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33"/>
      <c r="DA71" s="12"/>
      <c r="DB71" s="30"/>
      <c r="DC71" s="12"/>
      <c r="DD71" s="12"/>
      <c r="DE71" s="12"/>
      <c r="DF71" s="12"/>
      <c r="DG71" s="12"/>
      <c r="DI71" s="12"/>
      <c r="ED71" s="12"/>
      <c r="EU71" s="28"/>
      <c r="EV71" s="28"/>
      <c r="FI71" s="12"/>
      <c r="FJ71" s="12"/>
      <c r="FK71" s="12"/>
      <c r="FL71" s="12"/>
    </row>
    <row r="72" spans="1:176" s="8" customFormat="1" hidden="1">
      <c r="A72" s="76"/>
      <c r="G72" s="12" t="e">
        <f t="shared" si="194"/>
        <v>#DIV/0!</v>
      </c>
      <c r="H72" s="8">
        <f t="shared" si="195"/>
        <v>0</v>
      </c>
      <c r="M72" s="12"/>
      <c r="O72" s="12"/>
      <c r="P72" s="30"/>
      <c r="T72" s="7">
        <f t="shared" si="196"/>
        <v>0</v>
      </c>
      <c r="U72" s="12"/>
      <c r="AA72" s="12"/>
      <c r="AC72" s="12"/>
      <c r="AD72" s="12"/>
      <c r="AE72" s="12"/>
      <c r="AF72" s="12"/>
      <c r="AG72" s="12"/>
      <c r="AH72" s="12"/>
      <c r="AM72" s="12"/>
      <c r="AP72" s="1"/>
      <c r="AS72" s="12"/>
      <c r="AX72" s="12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20">
        <f t="shared" si="197"/>
        <v>0</v>
      </c>
      <c r="BQ72" s="30"/>
      <c r="BR72" s="30"/>
      <c r="BS72" s="30"/>
      <c r="BT72" s="30"/>
      <c r="BU72" s="30"/>
      <c r="BV72" s="20">
        <f t="shared" si="198"/>
        <v>0</v>
      </c>
      <c r="BW72" s="30"/>
      <c r="BX72" s="30"/>
      <c r="BY72" s="31"/>
      <c r="BZ72" s="31"/>
      <c r="CA72" s="31"/>
      <c r="CB72" s="22">
        <f t="shared" si="199"/>
        <v>0</v>
      </c>
      <c r="CC72" s="31"/>
      <c r="CD72" s="31"/>
      <c r="CE72" s="33"/>
      <c r="CF72" s="33"/>
      <c r="CG72" s="33"/>
      <c r="CH72" s="33"/>
      <c r="CI72" s="33"/>
      <c r="CJ72" s="30"/>
      <c r="CK72" s="34"/>
      <c r="CL72" s="34"/>
      <c r="CM72" s="34"/>
      <c r="CN72" s="26">
        <f t="shared" si="200"/>
        <v>0</v>
      </c>
      <c r="CO72" s="34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33"/>
      <c r="DA72" s="12"/>
      <c r="DB72" s="30"/>
      <c r="DC72" s="12"/>
      <c r="DD72" s="12"/>
      <c r="DE72" s="12"/>
      <c r="DF72" s="12"/>
      <c r="DG72" s="12"/>
      <c r="DI72" s="12"/>
      <c r="ED72" s="12"/>
      <c r="EU72" s="28"/>
      <c r="EV72" s="28"/>
      <c r="FI72" s="12"/>
      <c r="FJ72" s="12"/>
      <c r="FK72" s="12"/>
      <c r="FL72" s="12"/>
    </row>
    <row r="73" spans="1:176" s="8" customFormat="1" hidden="1">
      <c r="A73" s="76"/>
      <c r="G73" s="12" t="e">
        <f t="shared" si="194"/>
        <v>#DIV/0!</v>
      </c>
      <c r="H73" s="8">
        <f t="shared" si="195"/>
        <v>0</v>
      </c>
      <c r="M73" s="12"/>
      <c r="O73" s="12"/>
      <c r="P73" s="30"/>
      <c r="T73" s="7">
        <f t="shared" si="196"/>
        <v>0</v>
      </c>
      <c r="U73" s="12"/>
      <c r="AA73" s="12"/>
      <c r="AC73" s="12"/>
      <c r="AD73" s="12"/>
      <c r="AE73" s="12"/>
      <c r="AF73" s="12"/>
      <c r="AG73" s="12"/>
      <c r="AH73" s="12"/>
      <c r="AM73" s="12"/>
      <c r="AP73" s="1"/>
      <c r="AS73" s="12"/>
      <c r="AX73" s="12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20">
        <f t="shared" si="197"/>
        <v>0</v>
      </c>
      <c r="BQ73" s="30"/>
      <c r="BR73" s="30"/>
      <c r="BS73" s="30"/>
      <c r="BT73" s="30"/>
      <c r="BU73" s="30"/>
      <c r="BV73" s="20">
        <f t="shared" si="198"/>
        <v>0</v>
      </c>
      <c r="BW73" s="30"/>
      <c r="BX73" s="30"/>
      <c r="BY73" s="31"/>
      <c r="BZ73" s="31"/>
      <c r="CA73" s="31"/>
      <c r="CB73" s="22">
        <f t="shared" si="199"/>
        <v>0</v>
      </c>
      <c r="CC73" s="31"/>
      <c r="CD73" s="31"/>
      <c r="CE73" s="33"/>
      <c r="CF73" s="33"/>
      <c r="CG73" s="33"/>
      <c r="CH73" s="33"/>
      <c r="CI73" s="33"/>
      <c r="CJ73" s="30"/>
      <c r="CK73" s="34"/>
      <c r="CL73" s="34"/>
      <c r="CM73" s="34"/>
      <c r="CN73" s="26">
        <f t="shared" si="200"/>
        <v>0</v>
      </c>
      <c r="CO73" s="34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33"/>
      <c r="DA73" s="12"/>
      <c r="DB73" s="30"/>
      <c r="DC73" s="12"/>
      <c r="DD73" s="12"/>
      <c r="DE73" s="12"/>
      <c r="DF73" s="12"/>
      <c r="DG73" s="12"/>
      <c r="DI73" s="12"/>
      <c r="ED73" s="12"/>
      <c r="EU73" s="28"/>
      <c r="EV73" s="28"/>
      <c r="FI73" s="12"/>
      <c r="FJ73" s="12"/>
      <c r="FK73" s="12"/>
      <c r="FL73" s="12"/>
    </row>
    <row r="74" spans="1:176" s="8" customFormat="1" hidden="1">
      <c r="A74" s="76"/>
      <c r="G74" s="12" t="e">
        <f t="shared" si="194"/>
        <v>#DIV/0!</v>
      </c>
      <c r="H74" s="8">
        <f t="shared" si="195"/>
        <v>0</v>
      </c>
      <c r="M74" s="12"/>
      <c r="O74" s="12"/>
      <c r="P74" s="30"/>
      <c r="T74" s="7">
        <f t="shared" si="196"/>
        <v>0</v>
      </c>
      <c r="U74" s="12"/>
      <c r="AA74" s="12"/>
      <c r="AC74" s="12"/>
      <c r="AD74" s="12"/>
      <c r="AE74" s="12"/>
      <c r="AF74" s="12"/>
      <c r="AG74" s="12"/>
      <c r="AH74" s="12"/>
      <c r="AM74" s="12"/>
      <c r="AP74" s="1"/>
      <c r="AS74" s="12"/>
      <c r="AX74" s="12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20">
        <f t="shared" si="197"/>
        <v>0</v>
      </c>
      <c r="BQ74" s="30"/>
      <c r="BR74" s="30"/>
      <c r="BS74" s="30"/>
      <c r="BT74" s="30"/>
      <c r="BU74" s="30"/>
      <c r="BV74" s="20">
        <f t="shared" si="198"/>
        <v>0</v>
      </c>
      <c r="BW74" s="30"/>
      <c r="BX74" s="30"/>
      <c r="BY74" s="31"/>
      <c r="BZ74" s="31"/>
      <c r="CA74" s="31"/>
      <c r="CB74" s="22">
        <f t="shared" si="199"/>
        <v>0</v>
      </c>
      <c r="CC74" s="31"/>
      <c r="CD74" s="31"/>
      <c r="CE74" s="33"/>
      <c r="CF74" s="33"/>
      <c r="CG74" s="33"/>
      <c r="CH74" s="33"/>
      <c r="CI74" s="33"/>
      <c r="CJ74" s="30"/>
      <c r="CK74" s="34"/>
      <c r="CL74" s="34"/>
      <c r="CM74" s="34"/>
      <c r="CN74" s="26">
        <f t="shared" si="200"/>
        <v>0</v>
      </c>
      <c r="CO74" s="34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33"/>
      <c r="DA74" s="12"/>
      <c r="DB74" s="30"/>
      <c r="DC74" s="12"/>
      <c r="DD74" s="12"/>
      <c r="DE74" s="12"/>
      <c r="DF74" s="12"/>
      <c r="DG74" s="12"/>
      <c r="DI74" s="12"/>
      <c r="ED74" s="12"/>
      <c r="EU74" s="28"/>
      <c r="EV74" s="28"/>
      <c r="FI74" s="12"/>
      <c r="FJ74" s="12"/>
      <c r="FK74" s="12"/>
      <c r="FL74" s="12"/>
    </row>
    <row r="75" spans="1:176" s="7" customFormat="1">
      <c r="A75" s="75">
        <v>30</v>
      </c>
      <c r="B75" s="7">
        <v>741</v>
      </c>
      <c r="C75" s="7">
        <v>81</v>
      </c>
      <c r="D75" s="7">
        <v>0</v>
      </c>
      <c r="E75" s="7">
        <v>0.1</v>
      </c>
      <c r="F75" s="7">
        <v>0</v>
      </c>
      <c r="G75" s="18">
        <f t="shared" si="194"/>
        <v>3.3333333333333333E-2</v>
      </c>
      <c r="H75" s="7">
        <f t="shared" si="195"/>
        <v>0.1</v>
      </c>
      <c r="I75" s="7">
        <v>164</v>
      </c>
      <c r="J75" s="7">
        <v>147</v>
      </c>
      <c r="K75" s="7">
        <v>142</v>
      </c>
      <c r="L75" s="7">
        <f>MAX(I75:K75)</f>
        <v>164</v>
      </c>
      <c r="M75" s="18">
        <f>(I75+J75+K75)/3</f>
        <v>151</v>
      </c>
      <c r="N75" s="7">
        <f>MAX(I75:K75)-MIN(I75:K75)</f>
        <v>22</v>
      </c>
      <c r="O75" s="18">
        <f>SUM(M75:N75)</f>
        <v>173</v>
      </c>
      <c r="P75" s="20">
        <f>N75/M75</f>
        <v>0.14569536423841059</v>
      </c>
      <c r="Q75" s="7">
        <f t="shared" ref="Q75:S76" si="201">I75+AI75</f>
        <v>351</v>
      </c>
      <c r="R75" s="7">
        <f t="shared" si="201"/>
        <v>261</v>
      </c>
      <c r="S75" s="7">
        <f t="shared" si="201"/>
        <v>256</v>
      </c>
      <c r="T75" s="7">
        <f t="shared" si="196"/>
        <v>351</v>
      </c>
      <c r="U75" s="18">
        <f>(Q75+R75+S75)/3</f>
        <v>289.33333333333331</v>
      </c>
      <c r="V75" s="7">
        <f>MAX(Q75:S75)-MIN(Q75:S75)</f>
        <v>95</v>
      </c>
      <c r="W75" s="7">
        <f t="shared" ref="W75:Y76" si="202">Q75+AO75</f>
        <v>465</v>
      </c>
      <c r="X75" s="7">
        <f t="shared" si="202"/>
        <v>386</v>
      </c>
      <c r="Y75" s="7">
        <f t="shared" si="202"/>
        <v>359</v>
      </c>
      <c r="Z75" s="7">
        <f>MAX(W75:Y75)</f>
        <v>465</v>
      </c>
      <c r="AA75" s="18">
        <f>(Y75+X75+W75)/3</f>
        <v>403.33333333333331</v>
      </c>
      <c r="AB75" s="7">
        <f>MAX(W75:Y75)-MIN(W75:Y75)</f>
        <v>106</v>
      </c>
      <c r="AC75" s="18">
        <f>W75/SQRT(B75/1000)</f>
        <v>540.18665240192524</v>
      </c>
      <c r="AD75" s="18">
        <f>X75/SQRT(B75/1000)</f>
        <v>448.41300607987768</v>
      </c>
      <c r="AE75" s="18">
        <f>Y75/SQRT(B75/1000)</f>
        <v>417.04732948879814</v>
      </c>
      <c r="AF75" s="18">
        <f>MAX(AC75:AE75)</f>
        <v>540.18665240192524</v>
      </c>
      <c r="AG75" s="18">
        <f>AVERAGE(AC75:AE75)</f>
        <v>468.54899599020035</v>
      </c>
      <c r="AH75" s="18">
        <f>MAX(AC75:AE75)-MIN(AC75:AE75)</f>
        <v>123.1393229131271</v>
      </c>
      <c r="AI75" s="7">
        <v>187</v>
      </c>
      <c r="AJ75" s="7">
        <v>114</v>
      </c>
      <c r="AK75" s="7">
        <v>114</v>
      </c>
      <c r="AL75" s="7">
        <f>MAX(AI75:AK75)</f>
        <v>187</v>
      </c>
      <c r="AM75" s="18">
        <f>(AI75+AJ75+AK75)/3</f>
        <v>138.33333333333334</v>
      </c>
      <c r="AN75" s="7">
        <f>MAX(AI75:AK75)-MIN(AI75:AK75)</f>
        <v>73</v>
      </c>
      <c r="AO75" s="7">
        <v>114</v>
      </c>
      <c r="AP75" s="29">
        <v>125</v>
      </c>
      <c r="AQ75" s="7">
        <v>103</v>
      </c>
      <c r="AR75" s="7">
        <f>MAX(AO75:AQ75)</f>
        <v>125</v>
      </c>
      <c r="AS75" s="18">
        <f>(AO75+AP75+AQ75)/3</f>
        <v>114</v>
      </c>
      <c r="AT75" s="7">
        <f>MAX(AO75:AQ75)-MIN(AO75:AQ75)</f>
        <v>22</v>
      </c>
      <c r="AU75" s="7">
        <f>AI75+AO75</f>
        <v>301</v>
      </c>
      <c r="AV75" s="7">
        <f>AP75+AJ75</f>
        <v>239</v>
      </c>
      <c r="AW75" s="7">
        <f>AQ75+AK75</f>
        <v>217</v>
      </c>
      <c r="AX75" s="18">
        <f>(AU75+AV75+AW75)/3</f>
        <v>252.33333333333334</v>
      </c>
      <c r="AY75" s="7">
        <f>MAX(AU75:AW75)-MIN(AU75:AW75)</f>
        <v>84</v>
      </c>
      <c r="AZ75" s="20">
        <f t="shared" ref="AZ75:BB76" si="203">AO75/W75</f>
        <v>0.24516129032258063</v>
      </c>
      <c r="BA75" s="20">
        <f t="shared" si="203"/>
        <v>0.32383419689119169</v>
      </c>
      <c r="BB75" s="20">
        <f t="shared" si="203"/>
        <v>0.28690807799442897</v>
      </c>
      <c r="BC75" s="20">
        <f>MAX(AZ75:BB75)</f>
        <v>0.32383419689119169</v>
      </c>
      <c r="BD75" s="20">
        <f>AVERAGE(AZ75:BB75)</f>
        <v>0.28530118840273377</v>
      </c>
      <c r="BE75" s="20">
        <f>MAX(AZ75:BB75)-MIN(AZ75:BB75)</f>
        <v>7.8672906568611062E-2</v>
      </c>
      <c r="BF75" s="20">
        <f t="shared" ref="BF75:BH76" si="204">W75/I75</f>
        <v>2.8353658536585367</v>
      </c>
      <c r="BG75" s="20">
        <f t="shared" si="204"/>
        <v>2.6258503401360542</v>
      </c>
      <c r="BH75" s="20">
        <f t="shared" si="204"/>
        <v>2.528169014084507</v>
      </c>
      <c r="BI75" s="20">
        <f>MAX(BF75:BH75)</f>
        <v>2.8353658536585367</v>
      </c>
      <c r="BJ75" s="20">
        <f>AVERAGE(BF75:BH75)</f>
        <v>2.663128402626366</v>
      </c>
      <c r="BK75" s="20">
        <f>MAX(BF75:BH75)-MIN(BF75:BH75)</f>
        <v>0.30719683957402966</v>
      </c>
      <c r="BL75" s="20">
        <f>1/BJ75</f>
        <v>0.3754982294559302</v>
      </c>
      <c r="BM75" s="20">
        <f t="shared" ref="BM75:BO76" si="205">AC75/I75</f>
        <v>3.2938210512312516</v>
      </c>
      <c r="BN75" s="20">
        <f t="shared" si="205"/>
        <v>3.0504286127882834</v>
      </c>
      <c r="BO75" s="20">
        <f t="shared" si="205"/>
        <v>2.936953024569001</v>
      </c>
      <c r="BP75" s="20">
        <f t="shared" si="197"/>
        <v>3.2938210512312516</v>
      </c>
      <c r="BQ75" s="20">
        <f>AVERAGE(BM75:BO75)</f>
        <v>3.0937342295295118</v>
      </c>
      <c r="BR75" s="20">
        <f>MAX(BM75:BO75)-MIN(BM75:BO75)</f>
        <v>0.35686802666225059</v>
      </c>
      <c r="BS75" s="20">
        <f t="shared" ref="BS75:BU76" si="206">AO75/I75</f>
        <v>0.69512195121951215</v>
      </c>
      <c r="BT75" s="20">
        <f t="shared" si="206"/>
        <v>0.85034013605442171</v>
      </c>
      <c r="BU75" s="20">
        <f t="shared" si="206"/>
        <v>0.72535211267605637</v>
      </c>
      <c r="BV75" s="20">
        <f t="shared" si="198"/>
        <v>0.85034013605442171</v>
      </c>
      <c r="BW75" s="20">
        <f>AVERAGE(BS75:BU75)</f>
        <v>0.75693806664999685</v>
      </c>
      <c r="BX75" s="20">
        <f>MAX(BS75:BU75)-MIN(BS75:BU75)</f>
        <v>0.15521818483490957</v>
      </c>
      <c r="BY75" s="22">
        <f t="shared" ref="BY75:CA76" si="207">BS75/W75</f>
        <v>1.4948859166011015E-3</v>
      </c>
      <c r="BZ75" s="22">
        <f t="shared" si="207"/>
        <v>2.202953720348243E-3</v>
      </c>
      <c r="CA75" s="22">
        <f t="shared" si="207"/>
        <v>2.0204794224959787E-3</v>
      </c>
      <c r="CB75" s="22">
        <f t="shared" si="199"/>
        <v>2.202953720348243E-3</v>
      </c>
      <c r="CC75" s="22">
        <f>AVERAGE(BY75:CA75)</f>
        <v>1.9061063531484411E-3</v>
      </c>
      <c r="CD75" s="22">
        <f>MAX(BY75:CA75)-MIN(BY75:CA75)</f>
        <v>7.0806780374714148E-4</v>
      </c>
      <c r="CE75" s="25">
        <f>N75/I75*AO75</f>
        <v>15.292682926829269</v>
      </c>
      <c r="CF75" s="25">
        <f>N75/J75*AP75</f>
        <v>18.707482993197278</v>
      </c>
      <c r="CG75" s="25">
        <f>N75/K75*AQ75</f>
        <v>15.957746478873238</v>
      </c>
      <c r="CH75" s="25">
        <f>MAX(CE75:CG75)</f>
        <v>18.707482993197278</v>
      </c>
      <c r="CI75" s="25">
        <f>AVERAGE(CE75:CG75)</f>
        <v>16.652637466299929</v>
      </c>
      <c r="CJ75" s="20">
        <f>MAX(CE75:CG75)-MIN(CE75:CG75)</f>
        <v>3.4148000663680094</v>
      </c>
      <c r="CK75" s="26">
        <f t="shared" ref="CK75:CM76" si="208">CE75/AC75</f>
        <v>2.8309997773604309E-2</v>
      </c>
      <c r="CL75" s="26">
        <f t="shared" si="208"/>
        <v>4.1719313979632508E-2</v>
      </c>
      <c r="CM75" s="26">
        <f t="shared" si="208"/>
        <v>3.8263634246102664E-2</v>
      </c>
      <c r="CN75" s="26">
        <f t="shared" si="200"/>
        <v>4.1719313979632508E-2</v>
      </c>
      <c r="CO75" s="26">
        <f>AVERAGE(CK75:CM75)</f>
        <v>3.6097648666446491E-2</v>
      </c>
      <c r="CP75" s="18">
        <f>M75-120+N75</f>
        <v>53</v>
      </c>
      <c r="CQ75" s="18">
        <f>M75+N75+AG75+AS75</f>
        <v>755.54899599020041</v>
      </c>
      <c r="CR75" s="18">
        <f>M75-120+N75+AG75+AS75</f>
        <v>635.54899599020041</v>
      </c>
      <c r="CS75" s="18">
        <f>M75-120+N75+AG75+AH75+AS75</f>
        <v>758.68831890332751</v>
      </c>
      <c r="CT75" s="18">
        <f>M75-120+N75+AS75</f>
        <v>167</v>
      </c>
      <c r="CU75" s="18">
        <f>M75-120+N75+AS75+AT75</f>
        <v>189</v>
      </c>
      <c r="CV75" s="18">
        <f>M75-120+N75+BD75*100</f>
        <v>81.530118840273374</v>
      </c>
      <c r="CW75" s="18">
        <f>M75-120+N75+AT75+BD75</f>
        <v>75.285301188402727</v>
      </c>
      <c r="CX75" s="18">
        <f>M75-120+N75+AT75+(100*BD75)</f>
        <v>103.53011884027337</v>
      </c>
      <c r="CY75" s="18">
        <f>M75-120+N75+AN75+AT75+BD75*1000</f>
        <v>433.30118840273377</v>
      </c>
      <c r="CZ75" s="25">
        <f>N75+(BL75*100)</f>
        <v>59.549822945593021</v>
      </c>
      <c r="DA75" s="18">
        <f>BQ75+AH75+N75</f>
        <v>148.23305714265661</v>
      </c>
      <c r="DB75" s="20">
        <f>BQ75-BR75</f>
        <v>2.7368662028672612</v>
      </c>
      <c r="DC75" s="18">
        <f>M75+N75+AA75+AM75+AN75+AT75+AS75</f>
        <v>923.66666666666663</v>
      </c>
      <c r="DD75" s="18">
        <f>M75-120+N75+AG75+AM75+AN75+AT75+AS75</f>
        <v>868.88232932353378</v>
      </c>
      <c r="DE75" s="18">
        <f>N75+O75+AH75+AN75+AO75+AU75+AT75</f>
        <v>828.1393229131271</v>
      </c>
      <c r="DF75" s="18">
        <f>M75-120+N75+AG75+AM75+AN75+AT75+BD75*1000</f>
        <v>1040.1835177262676</v>
      </c>
      <c r="DG75" s="18">
        <f>O75+AA75+AB75</f>
        <v>682.33333333333326</v>
      </c>
      <c r="DH75" s="7">
        <f>L75+AR75</f>
        <v>289</v>
      </c>
      <c r="DI75" s="18">
        <f>O75+AA75+AB75+AR75</f>
        <v>807.33333333333326</v>
      </c>
      <c r="DN75" s="7">
        <v>30</v>
      </c>
      <c r="DO75" s="7">
        <v>143</v>
      </c>
      <c r="DP75" s="7">
        <v>156</v>
      </c>
      <c r="DQ75" s="7">
        <v>156</v>
      </c>
      <c r="DR75" s="7">
        <v>153</v>
      </c>
      <c r="DS75" s="7" t="s">
        <v>142</v>
      </c>
      <c r="DT75" s="7">
        <v>83</v>
      </c>
      <c r="DU75" s="7" t="s">
        <v>167</v>
      </c>
      <c r="DV75" s="7">
        <v>103</v>
      </c>
      <c r="DW75" s="7" t="s">
        <v>167</v>
      </c>
      <c r="DX75" s="7">
        <v>72</v>
      </c>
      <c r="DY75" s="7" t="s">
        <v>150</v>
      </c>
      <c r="DZ75" s="7" t="s">
        <v>150</v>
      </c>
      <c r="EA75" s="7" t="s">
        <v>143</v>
      </c>
      <c r="EB75" s="7" t="s">
        <v>143</v>
      </c>
      <c r="EC75" s="7" t="s">
        <v>161</v>
      </c>
      <c r="ED75" s="18">
        <f>AVERAGE(DT75,DV75,DX75)</f>
        <v>86</v>
      </c>
      <c r="EE75" s="7">
        <v>0</v>
      </c>
      <c r="EF75" s="7" t="s">
        <v>164</v>
      </c>
      <c r="EG75" s="7">
        <v>88</v>
      </c>
      <c r="EH75" s="7">
        <v>0.25</v>
      </c>
      <c r="EI75" s="7">
        <v>0.25</v>
      </c>
      <c r="EJ75" s="7">
        <v>41</v>
      </c>
      <c r="EK75" s="7">
        <f>EI75*EJ75</f>
        <v>10.25</v>
      </c>
      <c r="EL75" s="7">
        <f>AVERAGE(DT75,DV75,DX75,EG75)</f>
        <v>86.5</v>
      </c>
      <c r="EM75" s="7">
        <f>IF(EL75&gt;120,1,0)</f>
        <v>0</v>
      </c>
      <c r="EN75" s="7">
        <f>MAX(DT75,DV75,DX75,EG75)</f>
        <v>103</v>
      </c>
      <c r="EO75" s="7">
        <f>IF(EN75&gt;120,1,0)</f>
        <v>0</v>
      </c>
      <c r="EP75" s="7">
        <f>MAX(DT75,DV75,DX75,EG75)-MIN(DT75,DV75,DX75,EG75)</f>
        <v>31</v>
      </c>
      <c r="EQ75" s="7">
        <v>0</v>
      </c>
      <c r="ER75" s="7">
        <f>EI75*EJ75</f>
        <v>10.25</v>
      </c>
      <c r="ES75" s="7">
        <f>MIN(DT75,DV75,DX75,EG75)</f>
        <v>72</v>
      </c>
      <c r="ET75" s="7">
        <f>IF(ER75&gt;40,1,0)</f>
        <v>0</v>
      </c>
      <c r="EU75" s="40" t="s">
        <v>166</v>
      </c>
      <c r="EV75" s="40" t="s">
        <v>365</v>
      </c>
      <c r="EW75" s="7">
        <v>98</v>
      </c>
      <c r="EX75" s="7">
        <v>108</v>
      </c>
      <c r="EY75" s="7">
        <v>76</v>
      </c>
      <c r="EZ75" s="7">
        <v>88</v>
      </c>
      <c r="FA75" s="7">
        <v>92</v>
      </c>
      <c r="FB75" s="7">
        <v>88</v>
      </c>
      <c r="FC75" s="7">
        <v>100</v>
      </c>
      <c r="FD75" s="7">
        <v>98</v>
      </c>
      <c r="FE75" s="7">
        <v>100</v>
      </c>
      <c r="FF75" s="7">
        <v>104</v>
      </c>
      <c r="FG75" s="7">
        <v>94</v>
      </c>
      <c r="FH75" s="7">
        <v>80</v>
      </c>
      <c r="FI75" s="18">
        <f>AVERAGE(EX75:EY75,FB75:FC75)</f>
        <v>93</v>
      </c>
      <c r="FJ75" s="18">
        <f>AVERAGE(EW75:FH75)</f>
        <v>93.833333333333329</v>
      </c>
      <c r="FK75" s="18">
        <f>MAX(EX75:EY75,FB75:FC75)</f>
        <v>108</v>
      </c>
      <c r="FL75" s="18">
        <f>MAX(EW75:FH75)</f>
        <v>108</v>
      </c>
      <c r="FM75" s="7">
        <f>MAX(EX75:EY75,FB75:FC75)-MIN(EX75:EY75,FB75:FC75)</f>
        <v>32</v>
      </c>
      <c r="FN75" s="7">
        <f>MAX(EW75:FH75)-MIN(EW75:FH75)</f>
        <v>32</v>
      </c>
    </row>
    <row r="76" spans="1:176" s="7" customFormat="1">
      <c r="A76" s="75">
        <v>39</v>
      </c>
      <c r="B76" s="7">
        <v>938</v>
      </c>
      <c r="C76" s="7">
        <v>64</v>
      </c>
      <c r="D76" s="7">
        <v>0.1</v>
      </c>
      <c r="E76" s="7">
        <v>0.3</v>
      </c>
      <c r="F76" s="7">
        <v>0.1</v>
      </c>
      <c r="G76" s="18">
        <f t="shared" si="194"/>
        <v>0.16666666666666666</v>
      </c>
      <c r="H76" s="7">
        <f t="shared" si="195"/>
        <v>0.19999999999999998</v>
      </c>
      <c r="I76" s="7">
        <v>195</v>
      </c>
      <c r="J76" s="7">
        <v>157</v>
      </c>
      <c r="K76" s="7">
        <v>128</v>
      </c>
      <c r="L76" s="7">
        <f>MAX(I76:K76)</f>
        <v>195</v>
      </c>
      <c r="M76" s="18">
        <f>(I76+J76+K76)/3</f>
        <v>160</v>
      </c>
      <c r="N76" s="7">
        <f>MAX(I76:K76)-MIN(I76:K76)</f>
        <v>67</v>
      </c>
      <c r="O76" s="18">
        <f>SUM(M76:N76)</f>
        <v>227</v>
      </c>
      <c r="P76" s="20">
        <f>N76/M76</f>
        <v>0.41875000000000001</v>
      </c>
      <c r="Q76" s="7">
        <f t="shared" si="201"/>
        <v>299</v>
      </c>
      <c r="R76" s="7">
        <f t="shared" si="201"/>
        <v>295</v>
      </c>
      <c r="S76" s="7">
        <f t="shared" si="201"/>
        <v>292</v>
      </c>
      <c r="T76" s="7">
        <f t="shared" si="196"/>
        <v>299</v>
      </c>
      <c r="U76" s="18">
        <f>(Q76+R76+S76)/3</f>
        <v>295.33333333333331</v>
      </c>
      <c r="V76" s="7">
        <f>MAX(Q76:S76)-MIN(Q76:S76)</f>
        <v>7</v>
      </c>
      <c r="W76" s="7">
        <f t="shared" si="202"/>
        <v>458</v>
      </c>
      <c r="X76" s="7">
        <f t="shared" si="202"/>
        <v>385</v>
      </c>
      <c r="Y76" s="7">
        <f t="shared" si="202"/>
        <v>480</v>
      </c>
      <c r="Z76" s="7">
        <f>MAX(W76:Y76)</f>
        <v>480</v>
      </c>
      <c r="AA76" s="18">
        <f>(Y76+X76+W76)/3</f>
        <v>441</v>
      </c>
      <c r="AB76" s="7">
        <f>MAX(W76:Y76)-MIN(W76:Y76)</f>
        <v>95</v>
      </c>
      <c r="AC76" s="18">
        <f>W76/SQRT(B76/1000)</f>
        <v>472.89427768561956</v>
      </c>
      <c r="AD76" s="18">
        <f>X76/SQRT(B76/1000)</f>
        <v>397.520298927868</v>
      </c>
      <c r="AE76" s="18">
        <f>Y76/SQRT(B76/1000)</f>
        <v>495.60972333864061</v>
      </c>
      <c r="AF76" s="18">
        <f>MAX(AC76:AE76)</f>
        <v>495.60972333864061</v>
      </c>
      <c r="AG76" s="18">
        <f>AVERAGE(AC76:AE76)</f>
        <v>455.34143331737602</v>
      </c>
      <c r="AH76" s="18">
        <f>MAX(AC76:AE76)-MIN(AC76:AE76)</f>
        <v>98.089424410772608</v>
      </c>
      <c r="AI76" s="7">
        <v>104</v>
      </c>
      <c r="AJ76" s="7">
        <v>138</v>
      </c>
      <c r="AK76" s="7">
        <v>164</v>
      </c>
      <c r="AL76" s="7">
        <f>MAX(AI76:AK76)</f>
        <v>164</v>
      </c>
      <c r="AM76" s="18">
        <f>(AI76+AJ76+AK76)/3</f>
        <v>135.33333333333334</v>
      </c>
      <c r="AN76" s="7">
        <f>MAX(AI76:AK76)-MIN(AI76:AK76)</f>
        <v>60</v>
      </c>
      <c r="AO76" s="7">
        <v>159</v>
      </c>
      <c r="AP76" s="29">
        <v>90</v>
      </c>
      <c r="AQ76" s="7">
        <v>188</v>
      </c>
      <c r="AR76" s="7">
        <f>MAX(AO76:AQ76)</f>
        <v>188</v>
      </c>
      <c r="AS76" s="18">
        <f>(AO76+AP76+AQ76)/3</f>
        <v>145.66666666666666</v>
      </c>
      <c r="AT76" s="7">
        <f>MAX(AO76:AQ76)-MIN(AO76:AQ76)</f>
        <v>98</v>
      </c>
      <c r="AU76" s="7">
        <f>AI76+AO76</f>
        <v>263</v>
      </c>
      <c r="AV76" s="7">
        <f>AP76+AJ76</f>
        <v>228</v>
      </c>
      <c r="AW76" s="7">
        <f>AQ76+AK76</f>
        <v>352</v>
      </c>
      <c r="AX76" s="18">
        <f>(AU76+AV76+AW76)/3</f>
        <v>281</v>
      </c>
      <c r="AY76" s="7">
        <f>MAX(AU76:AW76)-MIN(AU76:AW76)</f>
        <v>124</v>
      </c>
      <c r="AZ76" s="20">
        <f t="shared" si="203"/>
        <v>0.34716157205240172</v>
      </c>
      <c r="BA76" s="20">
        <f t="shared" si="203"/>
        <v>0.23376623376623376</v>
      </c>
      <c r="BB76" s="20">
        <f t="shared" si="203"/>
        <v>0.39166666666666666</v>
      </c>
      <c r="BC76" s="20">
        <f>MAX(AZ76:BB76)</f>
        <v>0.39166666666666666</v>
      </c>
      <c r="BD76" s="20">
        <f>AVERAGE(AZ76:BB76)</f>
        <v>0.32419815749510073</v>
      </c>
      <c r="BE76" s="20">
        <f>MAX(AZ76:BB76)-MIN(AZ76:BB76)</f>
        <v>0.1579004329004329</v>
      </c>
      <c r="BF76" s="20">
        <f t="shared" si="204"/>
        <v>2.3487179487179488</v>
      </c>
      <c r="BG76" s="20">
        <f t="shared" si="204"/>
        <v>2.4522292993630574</v>
      </c>
      <c r="BH76" s="20">
        <f t="shared" si="204"/>
        <v>3.75</v>
      </c>
      <c r="BI76" s="20">
        <f>MAX(BF76:BH76)</f>
        <v>3.75</v>
      </c>
      <c r="BJ76" s="20">
        <f>AVERAGE(BF76:BH76)</f>
        <v>2.8503157493603353</v>
      </c>
      <c r="BK76" s="20">
        <f>MAX(BF76:BH76)-MIN(BF76:BH76)</f>
        <v>1.4012820512820512</v>
      </c>
      <c r="BL76" s="20">
        <f>1/BJ76</f>
        <v>0.35083832386795005</v>
      </c>
      <c r="BM76" s="20">
        <f t="shared" si="205"/>
        <v>2.425098859926254</v>
      </c>
      <c r="BN76" s="20">
        <f t="shared" si="205"/>
        <v>2.5319764262921529</v>
      </c>
      <c r="BO76" s="20">
        <f t="shared" si="205"/>
        <v>3.8719509635831297</v>
      </c>
      <c r="BP76" s="20">
        <f t="shared" si="197"/>
        <v>3.8719509635831297</v>
      </c>
      <c r="BQ76" s="20">
        <f>AVERAGE(BM76:BO76)</f>
        <v>2.9430087499338455</v>
      </c>
      <c r="BR76" s="20">
        <f>MAX(BM76:BO76)-MIN(BM76:BO76)</f>
        <v>1.4468521036568758</v>
      </c>
      <c r="BS76" s="20">
        <f t="shared" si="206"/>
        <v>0.81538461538461537</v>
      </c>
      <c r="BT76" s="20">
        <f t="shared" si="206"/>
        <v>0.57324840764331209</v>
      </c>
      <c r="BU76" s="20">
        <f t="shared" si="206"/>
        <v>1.46875</v>
      </c>
      <c r="BV76" s="20">
        <f t="shared" si="198"/>
        <v>1.46875</v>
      </c>
      <c r="BW76" s="20">
        <f>AVERAGE(BS76:BU76)</f>
        <v>0.95246100767597586</v>
      </c>
      <c r="BX76" s="20">
        <f>MAX(BS76:BU76)-MIN(BS76:BU76)</f>
        <v>0.89550159235668791</v>
      </c>
      <c r="BY76" s="22">
        <f t="shared" si="207"/>
        <v>1.7803157541148808E-3</v>
      </c>
      <c r="BZ76" s="22">
        <f t="shared" si="207"/>
        <v>1.4889569029696418E-3</v>
      </c>
      <c r="CA76" s="22">
        <f t="shared" si="207"/>
        <v>3.0598958333333333E-3</v>
      </c>
      <c r="CB76" s="22">
        <f t="shared" si="199"/>
        <v>3.0598958333333333E-3</v>
      </c>
      <c r="CC76" s="22">
        <f>AVERAGE(BY76:CA76)</f>
        <v>2.1097228301392851E-3</v>
      </c>
      <c r="CD76" s="22">
        <f>MAX(BY76:CA76)-MIN(BY76:CA76)</f>
        <v>1.5709389303636915E-3</v>
      </c>
      <c r="CE76" s="25">
        <f>N76/I76*AO76</f>
        <v>54.630769230769232</v>
      </c>
      <c r="CF76" s="25">
        <f>N76/J76*AP76</f>
        <v>38.407643312101911</v>
      </c>
      <c r="CG76" s="25">
        <f>N76/K76*AQ76</f>
        <v>98.40625</v>
      </c>
      <c r="CH76" s="25">
        <f>MAX(CE76:CG76)</f>
        <v>98.40625</v>
      </c>
      <c r="CI76" s="25">
        <f>AVERAGE(CE76:CG76)</f>
        <v>63.814887514290376</v>
      </c>
      <c r="CJ76" s="20">
        <f>MAX(CE76:CG76)-MIN(CE76:CG76)</f>
        <v>59.998606687898089</v>
      </c>
      <c r="CK76" s="26">
        <f t="shared" si="208"/>
        <v>0.11552427637343458</v>
      </c>
      <c r="CL76" s="26">
        <f t="shared" si="208"/>
        <v>9.6618068097878859E-2</v>
      </c>
      <c r="CM76" s="26">
        <f t="shared" si="208"/>
        <v>0.1985559309391533</v>
      </c>
      <c r="CN76" s="26">
        <f t="shared" si="200"/>
        <v>0.1985559309391533</v>
      </c>
      <c r="CO76" s="26">
        <f>AVERAGE(CK76:CM76)</f>
        <v>0.13689942513682227</v>
      </c>
      <c r="CP76" s="18">
        <f>M76-120+N76</f>
        <v>107</v>
      </c>
      <c r="CQ76" s="18">
        <f>M76+N76+AG76+AS76</f>
        <v>828.00809998404259</v>
      </c>
      <c r="CR76" s="18">
        <f>M76-120+N76+AG76+AS76</f>
        <v>708.00809998404259</v>
      </c>
      <c r="CS76" s="18">
        <f>M76-120+N76+AG76+AH76+AS76</f>
        <v>806.0975243948152</v>
      </c>
      <c r="CT76" s="18">
        <f>M76-120+N76+AS76</f>
        <v>252.66666666666666</v>
      </c>
      <c r="CU76" s="18">
        <f>M76-120+N76+AS76+AT76</f>
        <v>350.66666666666663</v>
      </c>
      <c r="CV76" s="18">
        <f>M76-120+N76+BD76*100</f>
        <v>139.41981574951006</v>
      </c>
      <c r="CW76" s="18">
        <f>M76-120+N76+AT76+BD76</f>
        <v>205.32419815749509</v>
      </c>
      <c r="CX76" s="18">
        <f>M76-120+N76+AT76+(100*BD76)</f>
        <v>237.41981574951006</v>
      </c>
      <c r="CY76" s="18">
        <f>M76-120+N76+AN76+AT76+BD76*1000</f>
        <v>589.19815749510076</v>
      </c>
      <c r="CZ76" s="25">
        <f>N76+(BL76*100)</f>
        <v>102.083832386795</v>
      </c>
      <c r="DA76" s="18">
        <f>BQ76+AH76+N76</f>
        <v>168.03243316070646</v>
      </c>
      <c r="DB76" s="20">
        <f>BQ76-BR76</f>
        <v>1.4961566462769698</v>
      </c>
      <c r="DC76" s="18">
        <f>M76+N76+AA76+AM76+AN76+AT76+AS76</f>
        <v>1107</v>
      </c>
      <c r="DD76" s="18">
        <f>M76-120+N76+AG76+AM76+AN76+AT76+AS76</f>
        <v>1001.341433317376</v>
      </c>
      <c r="DE76" s="18">
        <f>N76+O76+AH76+AN76+AO76+AU76+AT76</f>
        <v>972.08942441077261</v>
      </c>
      <c r="DF76" s="18">
        <f>M76-120+N76+AG76+AM76+AN76+AT76+BD76*1000</f>
        <v>1179.87292414581</v>
      </c>
      <c r="DG76" s="18">
        <f>O76+AA76+AB76</f>
        <v>763</v>
      </c>
      <c r="DH76" s="7">
        <f>L76+AR76</f>
        <v>383</v>
      </c>
      <c r="DI76" s="18">
        <f>O76+AA76+AB76+AR76</f>
        <v>951</v>
      </c>
      <c r="DN76" s="7">
        <v>39</v>
      </c>
      <c r="DO76" s="7">
        <v>167</v>
      </c>
      <c r="DP76" s="7">
        <v>160</v>
      </c>
      <c r="DQ76" s="7">
        <v>158</v>
      </c>
      <c r="DR76" s="7">
        <v>115</v>
      </c>
      <c r="DS76" s="7" t="s">
        <v>142</v>
      </c>
      <c r="DT76" s="7">
        <v>122</v>
      </c>
      <c r="DU76" s="7" t="s">
        <v>142</v>
      </c>
      <c r="DV76" s="7">
        <v>125</v>
      </c>
      <c r="DW76" s="7" t="s">
        <v>141</v>
      </c>
      <c r="DX76" s="7">
        <v>123</v>
      </c>
      <c r="DY76" s="7" t="s">
        <v>143</v>
      </c>
      <c r="DZ76" s="7" t="s">
        <v>143</v>
      </c>
      <c r="EA76" s="7" t="s">
        <v>143</v>
      </c>
      <c r="EB76" s="7" t="s">
        <v>143</v>
      </c>
      <c r="EC76" s="7" t="s">
        <v>143</v>
      </c>
      <c r="ED76" s="18">
        <f>AVERAGE(DT76,DV76,DX76)</f>
        <v>123.33333333333333</v>
      </c>
      <c r="EE76" s="7">
        <v>1</v>
      </c>
      <c r="EF76" s="7" t="s">
        <v>144</v>
      </c>
      <c r="EG76" s="7">
        <v>61</v>
      </c>
      <c r="EH76" s="7">
        <v>0</v>
      </c>
      <c r="EI76" s="7">
        <v>0.25</v>
      </c>
      <c r="EJ76" s="7">
        <v>61</v>
      </c>
      <c r="EK76" s="7">
        <f>EI76*EJ76</f>
        <v>15.25</v>
      </c>
      <c r="EL76" s="7">
        <f>AVERAGE(DT76,DV76,DX76,EG76)</f>
        <v>107.75</v>
      </c>
      <c r="EM76" s="7">
        <f>IF(EL76&gt;120,1,0)</f>
        <v>0</v>
      </c>
      <c r="EN76" s="7">
        <f>MAX(DT76,DV76,DX76,EG76)</f>
        <v>125</v>
      </c>
      <c r="EO76" s="7">
        <f>IF(EN76&gt;120,1,0)</f>
        <v>1</v>
      </c>
      <c r="EP76" s="7">
        <f>MAX(DT76,DV76,DX76,EG76)-MIN(DT76,DV76,DX76,EG76)</f>
        <v>64</v>
      </c>
      <c r="EQ76" s="7">
        <v>0</v>
      </c>
      <c r="ER76" s="7">
        <f>EI76*EJ76</f>
        <v>15.25</v>
      </c>
      <c r="ES76" s="7">
        <f>MIN(DT76,DV76,DX76,EG76)</f>
        <v>61</v>
      </c>
      <c r="ET76" s="7">
        <f>IF(ER76&gt;40,1,0)</f>
        <v>0</v>
      </c>
      <c r="EU76" s="40">
        <v>43167</v>
      </c>
      <c r="EV76" s="40" t="s">
        <v>366</v>
      </c>
      <c r="EW76" s="7">
        <v>36</v>
      </c>
      <c r="EX76" s="7">
        <v>112</v>
      </c>
      <c r="EY76" s="7">
        <v>108</v>
      </c>
      <c r="EZ76" s="7">
        <v>132</v>
      </c>
      <c r="FA76" s="7">
        <v>168</v>
      </c>
      <c r="FB76" s="7">
        <v>124</v>
      </c>
      <c r="FC76" s="7">
        <v>52</v>
      </c>
      <c r="FD76" s="7">
        <v>48</v>
      </c>
      <c r="FE76" s="7">
        <v>128</v>
      </c>
      <c r="FF76" s="7">
        <v>148</v>
      </c>
      <c r="FG76" s="7">
        <v>120</v>
      </c>
      <c r="FH76" s="7">
        <v>108</v>
      </c>
      <c r="FI76" s="18">
        <f>AVERAGE(EX76:EY76,FB76:FC76)</f>
        <v>99</v>
      </c>
      <c r="FJ76" s="18">
        <f>AVERAGE(EW76:FH76)</f>
        <v>107</v>
      </c>
      <c r="FK76" s="18">
        <f>MAX(EX76:EY76,FB76:FC76)</f>
        <v>124</v>
      </c>
      <c r="FL76" s="18">
        <f>MAX(EW76:FH76)</f>
        <v>168</v>
      </c>
      <c r="FM76" s="7">
        <f>MAX(EX76:EY76,FB76:FC76)-MIN(EX76:EY76,FB76:FC76)</f>
        <v>72</v>
      </c>
      <c r="FN76" s="7">
        <f>MAX(EW76:FH76)-MIN(EW76:FH76)</f>
        <v>132</v>
      </c>
    </row>
    <row r="77" spans="1:176" s="8" customFormat="1" hidden="1">
      <c r="A77" s="76"/>
      <c r="G77" s="12" t="e">
        <f t="shared" si="194"/>
        <v>#DIV/0!</v>
      </c>
      <c r="H77" s="8">
        <f t="shared" si="195"/>
        <v>0</v>
      </c>
      <c r="M77" s="12"/>
      <c r="O77" s="12"/>
      <c r="P77" s="30"/>
      <c r="T77" s="7">
        <f t="shared" si="196"/>
        <v>0</v>
      </c>
      <c r="U77" s="12"/>
      <c r="AA77" s="12"/>
      <c r="AC77" s="12"/>
      <c r="AD77" s="12"/>
      <c r="AE77" s="12"/>
      <c r="AF77" s="12"/>
      <c r="AG77" s="12"/>
      <c r="AH77" s="12"/>
      <c r="AM77" s="12"/>
      <c r="AP77" s="1"/>
      <c r="AS77" s="12"/>
      <c r="AX77" s="12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20">
        <f t="shared" si="197"/>
        <v>0</v>
      </c>
      <c r="BQ77" s="30"/>
      <c r="BR77" s="30"/>
      <c r="BS77" s="30"/>
      <c r="BT77" s="30"/>
      <c r="BU77" s="30"/>
      <c r="BV77" s="20">
        <f t="shared" si="198"/>
        <v>0</v>
      </c>
      <c r="BW77" s="30"/>
      <c r="BX77" s="30"/>
      <c r="BY77" s="31"/>
      <c r="BZ77" s="31"/>
      <c r="CA77" s="31"/>
      <c r="CB77" s="22">
        <f t="shared" si="199"/>
        <v>0</v>
      </c>
      <c r="CC77" s="31"/>
      <c r="CD77" s="31"/>
      <c r="CE77" s="33"/>
      <c r="CF77" s="33"/>
      <c r="CG77" s="33"/>
      <c r="CH77" s="33"/>
      <c r="CI77" s="33"/>
      <c r="CJ77" s="30"/>
      <c r="CK77" s="34"/>
      <c r="CL77" s="34"/>
      <c r="CM77" s="34"/>
      <c r="CN77" s="26">
        <f t="shared" si="200"/>
        <v>0</v>
      </c>
      <c r="CO77" s="34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33"/>
      <c r="DA77" s="12"/>
      <c r="DB77" s="30"/>
      <c r="DC77" s="12"/>
      <c r="DD77" s="12"/>
      <c r="DE77" s="12"/>
      <c r="DF77" s="12"/>
      <c r="DG77" s="12"/>
      <c r="DI77" s="12"/>
      <c r="ED77" s="12"/>
      <c r="EU77" s="28"/>
      <c r="EV77" s="28"/>
      <c r="FI77" s="12"/>
      <c r="FJ77" s="12"/>
      <c r="FK77" s="12"/>
      <c r="FL77" s="12"/>
    </row>
    <row r="78" spans="1:176" s="7" customFormat="1">
      <c r="A78" s="75">
        <v>51</v>
      </c>
      <c r="B78" s="7">
        <v>984</v>
      </c>
      <c r="C78" s="7">
        <v>61</v>
      </c>
      <c r="D78" s="7">
        <v>0.4</v>
      </c>
      <c r="E78" s="7">
        <v>0.6</v>
      </c>
      <c r="F78" s="7">
        <v>0.2</v>
      </c>
      <c r="G78" s="18">
        <f t="shared" si="194"/>
        <v>0.39999999999999997</v>
      </c>
      <c r="H78" s="7">
        <f t="shared" si="195"/>
        <v>0.39999999999999997</v>
      </c>
      <c r="I78" s="7">
        <v>159</v>
      </c>
      <c r="J78" s="7">
        <v>160</v>
      </c>
      <c r="K78" s="7">
        <v>116</v>
      </c>
      <c r="L78" s="7">
        <f>MAX(I78:K78)</f>
        <v>160</v>
      </c>
      <c r="M78" s="18">
        <f>(I78+J78+K78)/3</f>
        <v>145</v>
      </c>
      <c r="N78" s="7">
        <f>MAX(I78:K78)-MIN(I78:K78)</f>
        <v>44</v>
      </c>
      <c r="O78" s="18">
        <f>SUM(M78:N78)</f>
        <v>189</v>
      </c>
      <c r="P78" s="20">
        <f>N78/M78</f>
        <v>0.30344827586206896</v>
      </c>
      <c r="Q78" s="7">
        <f>I78+AI78</f>
        <v>323</v>
      </c>
      <c r="R78" s="7">
        <f>J78+AJ78</f>
        <v>286</v>
      </c>
      <c r="S78" s="7">
        <f>K78+AK78</f>
        <v>285</v>
      </c>
      <c r="T78" s="7">
        <f t="shared" si="196"/>
        <v>323</v>
      </c>
      <c r="U78" s="18">
        <f>(Q78+R78+S78)/3</f>
        <v>298</v>
      </c>
      <c r="V78" s="7">
        <f>MAX(Q78:S78)-MIN(Q78:S78)</f>
        <v>38</v>
      </c>
      <c r="W78" s="7">
        <f>Q78+AO78</f>
        <v>396</v>
      </c>
      <c r="X78" s="7">
        <f>R78+AP78</f>
        <v>412</v>
      </c>
      <c r="Y78" s="7">
        <f>S78+AQ78</f>
        <v>384</v>
      </c>
      <c r="Z78" s="7">
        <f>MAX(W78:Y78)</f>
        <v>412</v>
      </c>
      <c r="AA78" s="18">
        <f>(Y78+X78+W78)/3</f>
        <v>397.33333333333331</v>
      </c>
      <c r="AB78" s="7">
        <f>MAX(W78:Y78)-MIN(W78:Y78)</f>
        <v>28</v>
      </c>
      <c r="AC78" s="18">
        <f>W78/SQRT(B78/1000)</f>
        <v>399.20653008002836</v>
      </c>
      <c r="AD78" s="18">
        <f>X78/SQRT(B78/1000)</f>
        <v>415.33608685093861</v>
      </c>
      <c r="AE78" s="18">
        <f>Y78/SQRT(B78/1000)</f>
        <v>387.10936250184568</v>
      </c>
      <c r="AF78" s="18">
        <f>MAX(AC78:AE78)</f>
        <v>415.33608685093861</v>
      </c>
      <c r="AG78" s="18">
        <f>AVERAGE(AC78:AE78)</f>
        <v>400.55065981093753</v>
      </c>
      <c r="AH78" s="18">
        <f>MAX(AC78:AE78)-MIN(AC78:AE78)</f>
        <v>28.226724349092933</v>
      </c>
      <c r="AI78" s="7">
        <v>164</v>
      </c>
      <c r="AJ78" s="7">
        <v>126</v>
      </c>
      <c r="AK78" s="7">
        <v>169</v>
      </c>
      <c r="AL78" s="7">
        <f>MAX(AI78:AK78)</f>
        <v>169</v>
      </c>
      <c r="AM78" s="18">
        <f>(AI78+AJ78+AK78)/3</f>
        <v>153</v>
      </c>
      <c r="AN78" s="7">
        <f>MAX(AI78:AK78)-MIN(AI78:AK78)</f>
        <v>43</v>
      </c>
      <c r="AO78" s="7">
        <v>73</v>
      </c>
      <c r="AP78" s="29">
        <v>126</v>
      </c>
      <c r="AQ78" s="7">
        <v>99</v>
      </c>
      <c r="AR78" s="7">
        <f>MAX(AO78:AQ78)</f>
        <v>126</v>
      </c>
      <c r="AS78" s="18">
        <f>(AO78+AP78+AQ78)/3</f>
        <v>99.333333333333329</v>
      </c>
      <c r="AT78" s="7">
        <f>MAX(AO78:AQ78)-MIN(AO78:AQ78)</f>
        <v>53</v>
      </c>
      <c r="AU78" s="7">
        <f>AI78+AO78</f>
        <v>237</v>
      </c>
      <c r="AV78" s="7">
        <f>AP78+AJ78</f>
        <v>252</v>
      </c>
      <c r="AW78" s="7">
        <f>AQ78+AK78</f>
        <v>268</v>
      </c>
      <c r="AX78" s="18">
        <f>(AU78+AV78+AW78)/3</f>
        <v>252.33333333333334</v>
      </c>
      <c r="AY78" s="7">
        <f>MAX(AU78:AW78)-MIN(AU78:AW78)</f>
        <v>31</v>
      </c>
      <c r="AZ78" s="20">
        <f>AO78/W78</f>
        <v>0.18434343434343434</v>
      </c>
      <c r="BA78" s="20">
        <f>AP78/X78</f>
        <v>0.30582524271844658</v>
      </c>
      <c r="BB78" s="20">
        <f>AQ78/Y78</f>
        <v>0.2578125</v>
      </c>
      <c r="BC78" s="20">
        <f>MAX(AZ78:BB78)</f>
        <v>0.30582524271844658</v>
      </c>
      <c r="BD78" s="20">
        <f>AVERAGE(AZ78:BB78)</f>
        <v>0.24932705902062699</v>
      </c>
      <c r="BE78" s="20">
        <f>MAX(AZ78:BB78)-MIN(AZ78:BB78)</f>
        <v>0.12148180837501224</v>
      </c>
      <c r="BF78" s="20">
        <f>W78/I78</f>
        <v>2.4905660377358489</v>
      </c>
      <c r="BG78" s="20">
        <f>X78/J78</f>
        <v>2.5750000000000002</v>
      </c>
      <c r="BH78" s="20">
        <f>Y78/K78</f>
        <v>3.3103448275862069</v>
      </c>
      <c r="BI78" s="20">
        <f>MAX(BF78:BH78)</f>
        <v>3.3103448275862069</v>
      </c>
      <c r="BJ78" s="20">
        <f>AVERAGE(BF78:BH78)</f>
        <v>2.7919702884406852</v>
      </c>
      <c r="BK78" s="20">
        <f>MAX(BF78:BH78)-MIN(BF78:BH78)</f>
        <v>0.8197787898503579</v>
      </c>
      <c r="BL78" s="20">
        <f>1/BJ78</f>
        <v>0.3581700006408377</v>
      </c>
      <c r="BM78" s="20">
        <f>AC78/I78</f>
        <v>2.5107328935850841</v>
      </c>
      <c r="BN78" s="20">
        <f>AD78/J78</f>
        <v>2.5958505428183662</v>
      </c>
      <c r="BO78" s="20">
        <f>AE78/K78</f>
        <v>3.337149676740049</v>
      </c>
      <c r="BP78" s="20">
        <f t="shared" si="197"/>
        <v>3.337149676740049</v>
      </c>
      <c r="BQ78" s="20">
        <f>AVERAGE(BM78:BO78)</f>
        <v>2.8145777043811666</v>
      </c>
      <c r="BR78" s="20">
        <f>MAX(BM78:BO78)-MIN(BM78:BO78)</f>
        <v>0.82641678315496492</v>
      </c>
      <c r="BS78" s="20">
        <f>AO78/I78</f>
        <v>0.45911949685534592</v>
      </c>
      <c r="BT78" s="20">
        <f>AP78/J78</f>
        <v>0.78749999999999998</v>
      </c>
      <c r="BU78" s="20">
        <f>AQ78/K78</f>
        <v>0.85344827586206895</v>
      </c>
      <c r="BV78" s="20">
        <f t="shared" si="198"/>
        <v>0.85344827586206895</v>
      </c>
      <c r="BW78" s="20">
        <f>AVERAGE(BS78:BU78)</f>
        <v>0.70002259090580488</v>
      </c>
      <c r="BX78" s="20">
        <f>MAX(BS78:BU78)-MIN(BS78:BU78)</f>
        <v>0.39432877900672303</v>
      </c>
      <c r="BY78" s="22">
        <f>BS78/W78</f>
        <v>1.1593926688266312E-3</v>
      </c>
      <c r="BZ78" s="22">
        <f>BT78/X78</f>
        <v>1.9114077669902911E-3</v>
      </c>
      <c r="CA78" s="22">
        <f>BU78/Y78</f>
        <v>2.222521551724138E-3</v>
      </c>
      <c r="CB78" s="22">
        <f t="shared" si="199"/>
        <v>2.222521551724138E-3</v>
      </c>
      <c r="CC78" s="22">
        <f>AVERAGE(BY78:CA78)</f>
        <v>1.7644406625136869E-3</v>
      </c>
      <c r="CD78" s="22">
        <f>MAX(BY78:CA78)-MIN(BY78:CA78)</f>
        <v>1.0631288828975068E-3</v>
      </c>
      <c r="CE78" s="25">
        <f>N78/I78*AO78</f>
        <v>20.20125786163522</v>
      </c>
      <c r="CF78" s="25">
        <f>N78/J78*AP78</f>
        <v>34.650000000000006</v>
      </c>
      <c r="CG78" s="25">
        <f>N78/K78*AQ78</f>
        <v>37.551724137931032</v>
      </c>
      <c r="CH78" s="25">
        <f>MAX(CE78:CG78)</f>
        <v>37.551724137931032</v>
      </c>
      <c r="CI78" s="25">
        <f>AVERAGE(CE78:CG78)</f>
        <v>30.800993999855422</v>
      </c>
      <c r="CJ78" s="20">
        <f>MAX(CE78:CG78)-MIN(CE78:CG78)</f>
        <v>17.350466276295812</v>
      </c>
      <c r="CK78" s="26">
        <f>CE78/AC78</f>
        <v>5.0603525592593644E-2</v>
      </c>
      <c r="CL78" s="26">
        <f>CF78/AD78</f>
        <v>8.3426413203617586E-2</v>
      </c>
      <c r="CM78" s="26">
        <f>CG78/AE78</f>
        <v>9.7005466091644815E-2</v>
      </c>
      <c r="CN78" s="26">
        <f t="shared" si="200"/>
        <v>9.7005466091644815E-2</v>
      </c>
      <c r="CO78" s="26">
        <f>AVERAGE(CK78:CM78)</f>
        <v>7.7011801629285351E-2</v>
      </c>
      <c r="CP78" s="18">
        <f>M78-120+N78</f>
        <v>69</v>
      </c>
      <c r="CQ78" s="18">
        <f>M78+N78+AG78+AS78</f>
        <v>688.8839931442709</v>
      </c>
      <c r="CR78" s="18">
        <f>M78-120+N78+AG78+AS78</f>
        <v>568.8839931442709</v>
      </c>
      <c r="CS78" s="18">
        <f>M78-120+N78+AG78+AH78+AS78</f>
        <v>597.11071749336384</v>
      </c>
      <c r="CT78" s="18">
        <f>M78-120+N78+AS78</f>
        <v>168.33333333333331</v>
      </c>
      <c r="CU78" s="18">
        <f>M78-120+N78+AS78+AT78</f>
        <v>221.33333333333331</v>
      </c>
      <c r="CV78" s="18">
        <f>M78-120+N78+BD78*100</f>
        <v>93.932705902062708</v>
      </c>
      <c r="CW78" s="18">
        <f>M78-120+N78+AT78+BD78</f>
        <v>122.24932705902063</v>
      </c>
      <c r="CX78" s="18">
        <f>M78-120+N78+AT78+(100*BD78)</f>
        <v>146.93270590206271</v>
      </c>
      <c r="CY78" s="18">
        <f>M78-120+N78+AN78+AT78+BD78*1000</f>
        <v>414.32705902062696</v>
      </c>
      <c r="CZ78" s="25">
        <f>N78+(BL78*100)</f>
        <v>79.817000064083771</v>
      </c>
      <c r="DA78" s="18">
        <f>BQ78+AH78+N78</f>
        <v>75.041302053474098</v>
      </c>
      <c r="DB78" s="20">
        <f>BQ78-BR78</f>
        <v>1.9881609212262017</v>
      </c>
      <c r="DC78" s="18">
        <f>M78+N78+AA78+AM78+AN78+AT78+AS78</f>
        <v>934.66666666666663</v>
      </c>
      <c r="DD78" s="18">
        <f>M78-120+N78+AG78+AM78+AN78+AT78+AS78</f>
        <v>817.8839931442709</v>
      </c>
      <c r="DE78" s="18">
        <f>N78+O78+AH78+AN78+AO78+AU78+AT78</f>
        <v>667.22672434909293</v>
      </c>
      <c r="DF78" s="18">
        <f>M78-120+N78+AG78+AM78+AN78+AT78+BD78*1000</f>
        <v>967.87771883156449</v>
      </c>
      <c r="DG78" s="18">
        <f>O78+AA78+AB78</f>
        <v>614.33333333333326</v>
      </c>
      <c r="DH78" s="7">
        <f>L78+AR78</f>
        <v>286</v>
      </c>
      <c r="DI78" s="18">
        <f>O78+AA78+AB78+AR78</f>
        <v>740.33333333333326</v>
      </c>
      <c r="DN78" s="7">
        <v>51</v>
      </c>
      <c r="DO78" s="7">
        <v>169</v>
      </c>
      <c r="DP78" s="7">
        <v>167</v>
      </c>
      <c r="DQ78" s="7">
        <v>174</v>
      </c>
      <c r="DR78" s="7">
        <v>166</v>
      </c>
      <c r="DS78" s="7" t="s">
        <v>142</v>
      </c>
      <c r="DT78" s="7">
        <v>98</v>
      </c>
      <c r="DU78" s="7" t="s">
        <v>142</v>
      </c>
      <c r="DV78" s="7">
        <v>114</v>
      </c>
      <c r="DW78" s="7" t="s">
        <v>142</v>
      </c>
      <c r="DX78" s="7">
        <v>109</v>
      </c>
      <c r="DY78" s="7" t="s">
        <v>168</v>
      </c>
      <c r="DZ78" s="7" t="s">
        <v>143</v>
      </c>
      <c r="EA78" s="7" t="s">
        <v>150</v>
      </c>
      <c r="EB78" s="7" t="s">
        <v>150</v>
      </c>
      <c r="EC78" s="7" t="s">
        <v>150</v>
      </c>
      <c r="ED78" s="18">
        <f>AVERAGE(DT78,DV78,DX78)</f>
        <v>107</v>
      </c>
      <c r="EE78" s="7">
        <v>0</v>
      </c>
      <c r="EF78" s="7" t="s">
        <v>151</v>
      </c>
      <c r="EG78" s="7">
        <v>86</v>
      </c>
      <c r="EH78" s="7">
        <v>0.5</v>
      </c>
      <c r="EI78" s="7">
        <v>0.5</v>
      </c>
      <c r="EJ78" s="7">
        <v>47</v>
      </c>
      <c r="EK78" s="7">
        <f>EI78*EJ78</f>
        <v>23.5</v>
      </c>
      <c r="EL78" s="7">
        <f>AVERAGE(DT78,DV78,DX78,EG78)</f>
        <v>101.75</v>
      </c>
      <c r="EM78" s="7">
        <f>IF(EL78&gt;120,1,0)</f>
        <v>0</v>
      </c>
      <c r="EN78" s="7">
        <f>MAX(DT78,DV78,DX78,EG78)</f>
        <v>114</v>
      </c>
      <c r="EO78" s="7">
        <f>IF(EN78&gt;120,1,0)</f>
        <v>0</v>
      </c>
      <c r="EP78" s="7">
        <f>MAX(DT78,DV78,DX78,EG78)-MIN(DT78,DV78,DX78,EG78)</f>
        <v>28</v>
      </c>
      <c r="EQ78" s="7">
        <v>0</v>
      </c>
      <c r="ER78" s="7">
        <f>EI78*EJ78</f>
        <v>23.5</v>
      </c>
      <c r="ES78" s="7">
        <f>MIN(DT78,DV78,DX78,EG78)</f>
        <v>86</v>
      </c>
      <c r="ET78" s="7">
        <f>IF(ER78&gt;40,1,0)</f>
        <v>0</v>
      </c>
      <c r="EU78" s="40">
        <v>42947</v>
      </c>
      <c r="EV78" s="40" t="s">
        <v>367</v>
      </c>
      <c r="EW78" s="7">
        <v>120</v>
      </c>
      <c r="EX78" s="7">
        <v>176</v>
      </c>
      <c r="EY78" s="7">
        <v>168</v>
      </c>
      <c r="EZ78" s="7">
        <v>28</v>
      </c>
      <c r="FA78" s="7">
        <v>112</v>
      </c>
      <c r="FB78" s="7">
        <v>164</v>
      </c>
      <c r="FC78" s="7">
        <v>108</v>
      </c>
      <c r="FD78" s="7">
        <v>52</v>
      </c>
      <c r="FE78" s="7">
        <v>24</v>
      </c>
      <c r="FF78" s="7">
        <v>28</v>
      </c>
      <c r="FG78" s="7">
        <v>108</v>
      </c>
      <c r="FH78" s="7">
        <v>148</v>
      </c>
      <c r="FI78" s="18">
        <f>AVERAGE(EX78:EY78,FB78:FC78)</f>
        <v>154</v>
      </c>
      <c r="FJ78" s="18">
        <f>AVERAGE(EW78:FH78)</f>
        <v>103</v>
      </c>
      <c r="FK78" s="18">
        <f>MAX(EX78:EY78,FB78:FC78)</f>
        <v>176</v>
      </c>
      <c r="FL78" s="18">
        <f>MAX(EW78:FH78)</f>
        <v>176</v>
      </c>
      <c r="FM78" s="7">
        <f>MAX(EX78:EY78,FB78:FC78)-MIN(EX78:EY78,FB78:FC78)</f>
        <v>68</v>
      </c>
      <c r="FN78" s="7">
        <f>MAX(EW78:FH78)-MIN(EW78:FH78)</f>
        <v>152</v>
      </c>
      <c r="FO78" s="7" t="s">
        <v>368</v>
      </c>
    </row>
    <row r="79" spans="1:176" s="7" customFormat="1" hidden="1">
      <c r="A79" s="75"/>
      <c r="G79" s="18" t="e">
        <f t="shared" si="194"/>
        <v>#DIV/0!</v>
      </c>
      <c r="H79" s="7">
        <f t="shared" si="195"/>
        <v>0</v>
      </c>
      <c r="M79" s="18"/>
      <c r="O79" s="18"/>
      <c r="P79" s="20"/>
      <c r="T79" s="7">
        <f t="shared" si="196"/>
        <v>0</v>
      </c>
      <c r="U79" s="18"/>
      <c r="AA79" s="18"/>
      <c r="AC79" s="18"/>
      <c r="AD79" s="18"/>
      <c r="AE79" s="18"/>
      <c r="AF79" s="18"/>
      <c r="AG79" s="18"/>
      <c r="AH79" s="18"/>
      <c r="AM79" s="18"/>
      <c r="AP79" s="29"/>
      <c r="AS79" s="18"/>
      <c r="AX79" s="18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>
        <f t="shared" si="197"/>
        <v>0</v>
      </c>
      <c r="BQ79" s="20"/>
      <c r="BR79" s="20"/>
      <c r="BS79" s="20"/>
      <c r="BT79" s="20"/>
      <c r="BU79" s="20"/>
      <c r="BV79" s="20">
        <f t="shared" si="198"/>
        <v>0</v>
      </c>
      <c r="BW79" s="20"/>
      <c r="BX79" s="20"/>
      <c r="BY79" s="22"/>
      <c r="BZ79" s="22"/>
      <c r="CA79" s="22"/>
      <c r="CB79" s="22">
        <f t="shared" si="199"/>
        <v>0</v>
      </c>
      <c r="CC79" s="22"/>
      <c r="CD79" s="22"/>
      <c r="CE79" s="25"/>
      <c r="CF79" s="25"/>
      <c r="CG79" s="25"/>
      <c r="CH79" s="25"/>
      <c r="CI79" s="25"/>
      <c r="CJ79" s="20"/>
      <c r="CK79" s="26"/>
      <c r="CL79" s="26"/>
      <c r="CM79" s="26"/>
      <c r="CN79" s="26">
        <f t="shared" si="200"/>
        <v>0</v>
      </c>
      <c r="CO79" s="26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25"/>
      <c r="DA79" s="18"/>
      <c r="DB79" s="20"/>
      <c r="DC79" s="18"/>
      <c r="DD79" s="18"/>
      <c r="DE79" s="18"/>
      <c r="DF79" s="18"/>
      <c r="DG79" s="18"/>
      <c r="DI79" s="18"/>
      <c r="ED79" s="18"/>
      <c r="EU79" s="40"/>
      <c r="EV79" s="40"/>
      <c r="FI79" s="18"/>
      <c r="FJ79" s="18"/>
      <c r="FK79" s="18"/>
      <c r="FL79" s="18"/>
    </row>
    <row r="80" spans="1:176" s="7" customFormat="1">
      <c r="A80" s="75">
        <v>55</v>
      </c>
      <c r="B80" s="7">
        <v>968</v>
      </c>
      <c r="C80" s="7">
        <v>62</v>
      </c>
      <c r="D80" s="7">
        <v>0.1</v>
      </c>
      <c r="E80" s="7">
        <v>0.1</v>
      </c>
      <c r="F80" s="7">
        <v>0.1</v>
      </c>
      <c r="G80" s="18">
        <f t="shared" si="194"/>
        <v>0.10000000000000002</v>
      </c>
      <c r="H80" s="7">
        <f t="shared" si="195"/>
        <v>0</v>
      </c>
      <c r="I80" s="7">
        <v>155</v>
      </c>
      <c r="J80" s="7">
        <v>160</v>
      </c>
      <c r="K80" s="7">
        <v>111</v>
      </c>
      <c r="L80" s="7">
        <f>MAX(I80:K80)</f>
        <v>160</v>
      </c>
      <c r="M80" s="18">
        <f>(I80+J80+K80)/3</f>
        <v>142</v>
      </c>
      <c r="N80" s="7">
        <f>MAX(I80:K80)-MIN(I80:K80)</f>
        <v>49</v>
      </c>
      <c r="O80" s="18">
        <f>SUM(M80:N80)</f>
        <v>191</v>
      </c>
      <c r="P80" s="20">
        <f>N80/M80</f>
        <v>0.34507042253521125</v>
      </c>
      <c r="Q80" s="7">
        <f t="shared" ref="Q80:S84" si="209">I80+AI80</f>
        <v>348</v>
      </c>
      <c r="R80" s="7">
        <f t="shared" si="209"/>
        <v>358</v>
      </c>
      <c r="S80" s="7">
        <f t="shared" si="209"/>
        <v>338</v>
      </c>
      <c r="T80" s="7">
        <f t="shared" si="196"/>
        <v>358</v>
      </c>
      <c r="U80" s="18">
        <f>(Q80+R80+S80)/3</f>
        <v>348</v>
      </c>
      <c r="V80" s="7">
        <f>MAX(Q80:S80)-MIN(Q80:S80)</f>
        <v>20</v>
      </c>
      <c r="W80" s="7">
        <f t="shared" ref="W80:Y84" si="210">Q80+AO80</f>
        <v>452</v>
      </c>
      <c r="X80" s="7">
        <f t="shared" si="210"/>
        <v>448</v>
      </c>
      <c r="Y80" s="7">
        <f t="shared" si="210"/>
        <v>440</v>
      </c>
      <c r="Z80" s="7">
        <f>MAX(W80:Y80)</f>
        <v>452</v>
      </c>
      <c r="AA80" s="18">
        <f>(Y80+X80+W80)/3</f>
        <v>446.66666666666669</v>
      </c>
      <c r="AB80" s="7">
        <f>MAX(W80:Y80)-MIN(W80:Y80)</f>
        <v>12</v>
      </c>
      <c r="AC80" s="18">
        <f>W80/SQRT(B80/1000)</f>
        <v>459.41032992268407</v>
      </c>
      <c r="AD80" s="18">
        <f>X80/SQRT(B80/1000)</f>
        <v>455.34475178177536</v>
      </c>
      <c r="AE80" s="18">
        <f>Y80/SQRT(B80/1000)</f>
        <v>447.21359549995793</v>
      </c>
      <c r="AF80" s="18">
        <f>MAX(AC80:AE80)</f>
        <v>459.41032992268407</v>
      </c>
      <c r="AG80" s="18">
        <f>AVERAGE(AC80:AE80)</f>
        <v>453.98955906813916</v>
      </c>
      <c r="AH80" s="18">
        <f>MAX(AC80:AE80)-MIN(AC80:AE80)</f>
        <v>12.196734422726138</v>
      </c>
      <c r="AI80" s="7">
        <v>193</v>
      </c>
      <c r="AJ80" s="7">
        <v>198</v>
      </c>
      <c r="AK80" s="7">
        <v>227</v>
      </c>
      <c r="AL80" s="7">
        <f>MAX(AI80:AK80)</f>
        <v>227</v>
      </c>
      <c r="AM80" s="18">
        <f>(AI80+AJ80+AK80)/3</f>
        <v>206</v>
      </c>
      <c r="AN80" s="7">
        <f>MAX(AI80:AK80)-MIN(AI80:AK80)</f>
        <v>34</v>
      </c>
      <c r="AO80" s="7">
        <v>104</v>
      </c>
      <c r="AP80" s="29">
        <v>90</v>
      </c>
      <c r="AQ80" s="7">
        <v>102</v>
      </c>
      <c r="AR80" s="7">
        <f>MAX(AO80:AQ80)</f>
        <v>104</v>
      </c>
      <c r="AS80" s="18">
        <f>(AO80+AP80+AQ80)/3</f>
        <v>98.666666666666671</v>
      </c>
      <c r="AT80" s="7">
        <f>MAX(AO80:AQ80)-MIN(AO80:AQ80)</f>
        <v>14</v>
      </c>
      <c r="AU80" s="7">
        <f>AI80+AO80</f>
        <v>297</v>
      </c>
      <c r="AV80" s="7">
        <f t="shared" ref="AV80:AW84" si="211">AP80+AJ80</f>
        <v>288</v>
      </c>
      <c r="AW80" s="7">
        <f t="shared" si="211"/>
        <v>329</v>
      </c>
      <c r="AX80" s="18">
        <f>(AU80+AV80+AW80)/3</f>
        <v>304.66666666666669</v>
      </c>
      <c r="AY80" s="7">
        <f>MAX(AU80:AW80)-MIN(AU80:AW80)</f>
        <v>41</v>
      </c>
      <c r="AZ80" s="20">
        <f t="shared" ref="AZ80:BB84" si="212">AO80/W80</f>
        <v>0.23008849557522124</v>
      </c>
      <c r="BA80" s="20">
        <f t="shared" si="212"/>
        <v>0.20089285714285715</v>
      </c>
      <c r="BB80" s="20">
        <f t="shared" si="212"/>
        <v>0.23181818181818181</v>
      </c>
      <c r="BC80" s="20">
        <f>MAX(AZ80:BB80)</f>
        <v>0.23181818181818181</v>
      </c>
      <c r="BD80" s="20">
        <f>AVERAGE(AZ80:BB80)</f>
        <v>0.22093317817875338</v>
      </c>
      <c r="BE80" s="20">
        <f>MAX(AZ80:BB80)-MIN(AZ80:BB80)</f>
        <v>3.0925324675324661E-2</v>
      </c>
      <c r="BF80" s="20">
        <f t="shared" ref="BF80:BH84" si="213">W80/I80</f>
        <v>2.9161290322580644</v>
      </c>
      <c r="BG80" s="20">
        <f t="shared" si="213"/>
        <v>2.8</v>
      </c>
      <c r="BH80" s="20">
        <f t="shared" si="213"/>
        <v>3.9639639639639639</v>
      </c>
      <c r="BI80" s="20">
        <f>MAX(BF80:BH80)</f>
        <v>3.9639639639639639</v>
      </c>
      <c r="BJ80" s="20">
        <f>AVERAGE(BF80:BH80)</f>
        <v>3.2266976654073427</v>
      </c>
      <c r="BK80" s="20">
        <f>MAX(BF80:BH80)-MIN(BF80:BH80)</f>
        <v>1.1639639639639641</v>
      </c>
      <c r="BL80" s="20">
        <f>1/BJ80</f>
        <v>0.30991437800967903</v>
      </c>
      <c r="BM80" s="20">
        <f t="shared" ref="BM80:BO84" si="214">AC80/I80</f>
        <v>2.9639376124044134</v>
      </c>
      <c r="BN80" s="20">
        <f t="shared" si="214"/>
        <v>2.8459046986360961</v>
      </c>
      <c r="BO80" s="20">
        <f t="shared" si="214"/>
        <v>4.0289513108104318</v>
      </c>
      <c r="BP80" s="20">
        <f t="shared" si="197"/>
        <v>4.0289513108104318</v>
      </c>
      <c r="BQ80" s="20">
        <f>AVERAGE(BM80:BO80)</f>
        <v>3.2795978739503138</v>
      </c>
      <c r="BR80" s="20">
        <f>MAX(BM80:BO80)-MIN(BM80:BO80)</f>
        <v>1.1830466121743357</v>
      </c>
      <c r="BS80" s="20">
        <f t="shared" ref="BS80:BU84" si="215">AO80/I80</f>
        <v>0.67096774193548392</v>
      </c>
      <c r="BT80" s="20">
        <f t="shared" si="215"/>
        <v>0.5625</v>
      </c>
      <c r="BU80" s="20">
        <f t="shared" si="215"/>
        <v>0.91891891891891897</v>
      </c>
      <c r="BV80" s="20">
        <f t="shared" si="198"/>
        <v>0.91891891891891897</v>
      </c>
      <c r="BW80" s="20">
        <f>AVERAGE(BS80:BU80)</f>
        <v>0.71746222028480089</v>
      </c>
      <c r="BX80" s="20">
        <f>MAX(BS80:BU80)-MIN(BS80:BU80)</f>
        <v>0.35641891891891897</v>
      </c>
      <c r="BY80" s="22">
        <f t="shared" ref="BY80:CA84" si="216">BS80/W80</f>
        <v>1.4844419069369114E-3</v>
      </c>
      <c r="BZ80" s="22">
        <f t="shared" si="216"/>
        <v>1.2555803571428572E-3</v>
      </c>
      <c r="CA80" s="22">
        <f t="shared" si="216"/>
        <v>2.0884520884520887E-3</v>
      </c>
      <c r="CB80" s="22">
        <f t="shared" si="199"/>
        <v>2.0884520884520887E-3</v>
      </c>
      <c r="CC80" s="22">
        <f>AVERAGE(BY80:CA80)</f>
        <v>1.6094914508439525E-3</v>
      </c>
      <c r="CD80" s="22">
        <f>MAX(BY80:CA80)-MIN(BY80:CA80)</f>
        <v>8.3287173130923149E-4</v>
      </c>
      <c r="CE80" s="25">
        <f>N80/I80*AO80</f>
        <v>32.877419354838707</v>
      </c>
      <c r="CF80" s="25">
        <f>N80/J80*AP80</f>
        <v>27.562500000000004</v>
      </c>
      <c r="CG80" s="25">
        <f>N80/K80*AQ80</f>
        <v>45.027027027027025</v>
      </c>
      <c r="CH80" s="25">
        <f>MAX(CE80:CG80)</f>
        <v>45.027027027027025</v>
      </c>
      <c r="CI80" s="25">
        <f>AVERAGE(CE80:CG80)</f>
        <v>35.155648793955244</v>
      </c>
      <c r="CJ80" s="20">
        <f>MAX(CE80:CG80)-MIN(CE80:CG80)</f>
        <v>17.464527027027021</v>
      </c>
      <c r="CK80" s="26">
        <f t="shared" ref="CK80:CM84" si="217">CE80/AC80</f>
        <v>7.1564388550801147E-2</v>
      </c>
      <c r="CL80" s="26">
        <f t="shared" si="217"/>
        <v>6.0531058922162283E-2</v>
      </c>
      <c r="CM80" s="26">
        <f t="shared" si="217"/>
        <v>0.10068349325715269</v>
      </c>
      <c r="CN80" s="26">
        <f t="shared" si="200"/>
        <v>0.10068349325715269</v>
      </c>
      <c r="CO80" s="26">
        <f>AVERAGE(CK80:CM80)</f>
        <v>7.7592980243372037E-2</v>
      </c>
      <c r="CP80" s="18">
        <f>M80-120+N80</f>
        <v>71</v>
      </c>
      <c r="CQ80" s="18">
        <f>M80+N80+AG80+AS80</f>
        <v>743.65622573480584</v>
      </c>
      <c r="CR80" s="18">
        <f>M80-120+N80+AG80+AS80</f>
        <v>623.65622573480584</v>
      </c>
      <c r="CS80" s="18">
        <f>M80-120+N80+AG80+AH80+AS80</f>
        <v>635.85296015753204</v>
      </c>
      <c r="CT80" s="18">
        <f>M80-120+N80+AS80</f>
        <v>169.66666666666669</v>
      </c>
      <c r="CU80" s="18">
        <f>M80-120+N80+AS80+AT80</f>
        <v>183.66666666666669</v>
      </c>
      <c r="CV80" s="18">
        <f>M80-120+N80+BD80*100</f>
        <v>93.093317817875345</v>
      </c>
      <c r="CW80" s="18">
        <f>M80-120+N80+AT80+BD80</f>
        <v>85.220933178178754</v>
      </c>
      <c r="CX80" s="18">
        <f>M80-120+N80+AT80+(100*BD80)</f>
        <v>107.09331781787535</v>
      </c>
      <c r="CY80" s="18">
        <f>M80-120+N80+AN80+AT80+BD80*1000</f>
        <v>339.93317817875339</v>
      </c>
      <c r="CZ80" s="25">
        <f>N80+(BL80*100)</f>
        <v>79.991437800967901</v>
      </c>
      <c r="DA80" s="18">
        <f>BQ80+AH80+N80</f>
        <v>64.476332296676446</v>
      </c>
      <c r="DB80" s="20">
        <f>BQ80-BR80</f>
        <v>2.0965512617759781</v>
      </c>
      <c r="DC80" s="18">
        <f>M80+N80+AA80+AM80+AN80+AT80+AS80</f>
        <v>990.33333333333337</v>
      </c>
      <c r="DD80" s="18">
        <f>M80-120+N80+AG80+AM80+AN80+AT80+AS80</f>
        <v>877.65622573480584</v>
      </c>
      <c r="DE80" s="18">
        <f>N80+O80+AH80+AN80+AO80+AU80+AT80</f>
        <v>701.19673442272619</v>
      </c>
      <c r="DF80" s="18">
        <f>M80-120+N80+AG80+AM80+AN80+AT80+BD80*1000</f>
        <v>999.92273724689267</v>
      </c>
      <c r="DG80" s="18">
        <f>O80+AA80+AB80</f>
        <v>649.66666666666674</v>
      </c>
      <c r="DH80" s="7">
        <f>L80+AR80</f>
        <v>264</v>
      </c>
      <c r="DI80" s="18">
        <f>O80+AA80+AB80+AR80</f>
        <v>753.66666666666674</v>
      </c>
      <c r="DN80" s="7">
        <v>55</v>
      </c>
      <c r="DO80" s="7">
        <v>186</v>
      </c>
      <c r="DP80" s="7">
        <v>190</v>
      </c>
      <c r="DQ80" s="7">
        <v>195</v>
      </c>
      <c r="DR80" s="7">
        <v>188</v>
      </c>
      <c r="DS80" s="7" t="s">
        <v>148</v>
      </c>
      <c r="DT80" s="7">
        <v>113</v>
      </c>
      <c r="DU80" s="7" t="s">
        <v>148</v>
      </c>
      <c r="DV80" s="7">
        <v>114</v>
      </c>
      <c r="DW80" s="7" t="s">
        <v>148</v>
      </c>
      <c r="DX80" s="7">
        <v>119</v>
      </c>
      <c r="DY80" s="7" t="s">
        <v>150</v>
      </c>
      <c r="DZ80" s="7" t="s">
        <v>150</v>
      </c>
      <c r="EA80" s="7" t="s">
        <v>150</v>
      </c>
      <c r="EB80" s="7" t="s">
        <v>143</v>
      </c>
      <c r="EC80" s="7" t="s">
        <v>143</v>
      </c>
      <c r="ED80" s="18">
        <f>AVERAGE(DT80,DV80,DX80)</f>
        <v>115.33333333333333</v>
      </c>
      <c r="EE80" s="7">
        <v>0</v>
      </c>
      <c r="EF80" s="7" t="s">
        <v>142</v>
      </c>
      <c r="EG80" s="7">
        <v>61</v>
      </c>
      <c r="EH80" s="7">
        <v>1</v>
      </c>
      <c r="EI80" s="7">
        <v>0</v>
      </c>
      <c r="EJ80" s="7">
        <v>0</v>
      </c>
      <c r="EK80" s="7">
        <f>EI80*EJ80</f>
        <v>0</v>
      </c>
      <c r="EL80" s="7">
        <f>AVERAGE(DT80,DV80,DX80,EG80)</f>
        <v>101.75</v>
      </c>
      <c r="EM80" s="7">
        <f>IF(EL80&gt;120,1,0)</f>
        <v>0</v>
      </c>
      <c r="EN80" s="7">
        <f>MAX(DT80,DV80,DX80,EG80)</f>
        <v>119</v>
      </c>
      <c r="EO80" s="7">
        <f>IF(EN80&gt;120,1,0)</f>
        <v>0</v>
      </c>
      <c r="EP80" s="7">
        <f>MAX(DT80,DV80,DX80,EG80)-MIN(DT80,DV80,DX80,EG80)</f>
        <v>58</v>
      </c>
      <c r="EQ80" s="7">
        <v>0</v>
      </c>
      <c r="ER80" s="7">
        <f>EI80*EJ80</f>
        <v>0</v>
      </c>
      <c r="ES80" s="7">
        <f>MIN(DT80,DV80,DX80,EG80)</f>
        <v>61</v>
      </c>
      <c r="ET80" s="7">
        <f>IF(ER80&gt;40,1,0)</f>
        <v>0</v>
      </c>
      <c r="EU80" s="40">
        <v>41974</v>
      </c>
      <c r="EV80" s="40" t="s">
        <v>369</v>
      </c>
      <c r="EW80" s="7">
        <v>112</v>
      </c>
      <c r="EX80" s="7">
        <v>104</v>
      </c>
      <c r="EY80" s="7">
        <v>106</v>
      </c>
      <c r="EZ80" s="7">
        <v>96</v>
      </c>
      <c r="FA80" s="7">
        <v>101</v>
      </c>
      <c r="FB80" s="7">
        <v>105</v>
      </c>
      <c r="FC80" s="7">
        <v>64</v>
      </c>
      <c r="FD80" s="7">
        <v>60</v>
      </c>
      <c r="FE80" s="7">
        <v>94</v>
      </c>
      <c r="FF80" s="7">
        <v>90</v>
      </c>
      <c r="FG80" s="7">
        <v>96</v>
      </c>
      <c r="FH80" s="7">
        <v>92</v>
      </c>
      <c r="FI80" s="18">
        <f>AVERAGE(EX80:EY80,FB80:FC80)</f>
        <v>94.75</v>
      </c>
      <c r="FJ80" s="18">
        <f>AVERAGE(EW80:FH80)</f>
        <v>93.333333333333329</v>
      </c>
      <c r="FK80" s="18">
        <f>MAX(EX80:EY80,FB80:FC80)</f>
        <v>106</v>
      </c>
      <c r="FL80" s="18">
        <f>MAX(EW80:FH80)</f>
        <v>112</v>
      </c>
      <c r="FM80" s="18">
        <f>MAX(EX80:EY80,FB80:FC80)-MIN(EX80:EY80,FB80:FC80)</f>
        <v>42</v>
      </c>
      <c r="FN80" s="7">
        <f>MAX(EW80:FH80)-MIN(EW80:FH80)</f>
        <v>52</v>
      </c>
      <c r="FO80" s="11" t="s">
        <v>315</v>
      </c>
      <c r="FP80" s="11" t="s">
        <v>316</v>
      </c>
      <c r="FQ80" s="11" t="s">
        <v>317</v>
      </c>
      <c r="FR80" s="11" t="s">
        <v>318</v>
      </c>
      <c r="FS80" s="11" t="s">
        <v>370</v>
      </c>
      <c r="FT80" s="11" t="s">
        <v>371</v>
      </c>
    </row>
    <row r="81" spans="1:176" s="7" customFormat="1">
      <c r="A81" s="75">
        <v>63</v>
      </c>
      <c r="B81" s="7">
        <v>822</v>
      </c>
      <c r="C81" s="7">
        <v>73</v>
      </c>
      <c r="D81" s="7">
        <v>0.2</v>
      </c>
      <c r="E81" s="7">
        <v>0.3</v>
      </c>
      <c r="F81" s="7">
        <v>0.1</v>
      </c>
      <c r="G81" s="18">
        <f t="shared" si="194"/>
        <v>0.19999999999999998</v>
      </c>
      <c r="H81" s="7">
        <f t="shared" si="195"/>
        <v>0.19999999999999998</v>
      </c>
      <c r="I81" s="7">
        <v>181</v>
      </c>
      <c r="J81" s="7">
        <v>100</v>
      </c>
      <c r="K81" s="7">
        <v>107</v>
      </c>
      <c r="L81" s="7">
        <f>MAX(I81:K81)</f>
        <v>181</v>
      </c>
      <c r="M81" s="18">
        <f>(I81+J81+K81)/3</f>
        <v>129.33333333333334</v>
      </c>
      <c r="N81" s="7">
        <f>MAX(I81:K81)-MIN(I81:K81)</f>
        <v>81</v>
      </c>
      <c r="O81" s="18">
        <f>SUM(M81:N81)</f>
        <v>210.33333333333334</v>
      </c>
      <c r="P81" s="20">
        <f>N81/M81</f>
        <v>0.62628865979381443</v>
      </c>
      <c r="Q81" s="7">
        <f t="shared" si="209"/>
        <v>273</v>
      </c>
      <c r="R81" s="7">
        <f t="shared" si="209"/>
        <v>303</v>
      </c>
      <c r="S81" s="7">
        <f t="shared" si="209"/>
        <v>283</v>
      </c>
      <c r="T81" s="7">
        <f t="shared" si="196"/>
        <v>303</v>
      </c>
      <c r="U81" s="18">
        <f>(Q81+R81+S81)/3</f>
        <v>286.33333333333331</v>
      </c>
      <c r="V81" s="7">
        <f>MAX(Q81:S81)-MIN(Q81:S81)</f>
        <v>30</v>
      </c>
      <c r="W81" s="7">
        <f t="shared" si="210"/>
        <v>337</v>
      </c>
      <c r="X81" s="7">
        <f t="shared" si="210"/>
        <v>400</v>
      </c>
      <c r="Y81" s="7">
        <f t="shared" si="210"/>
        <v>402</v>
      </c>
      <c r="Z81" s="7">
        <f>MAX(W81:Y81)</f>
        <v>402</v>
      </c>
      <c r="AA81" s="18">
        <f>(Y81+X81+W81)/3</f>
        <v>379.66666666666669</v>
      </c>
      <c r="AB81" s="7">
        <f>MAX(W81:Y81)-MIN(W81:Y81)</f>
        <v>65</v>
      </c>
      <c r="AC81" s="18">
        <f>W81/SQRT(B81/1000)</f>
        <v>371.70122475802793</v>
      </c>
      <c r="AD81" s="18">
        <f>X81/SQRT(B81/1000)</f>
        <v>441.18839733890553</v>
      </c>
      <c r="AE81" s="18">
        <f>Y81/SQRT(B81/1000)</f>
        <v>443.39433932560007</v>
      </c>
      <c r="AF81" s="18">
        <f>MAX(AC81:AE81)</f>
        <v>443.39433932560007</v>
      </c>
      <c r="AG81" s="18">
        <f>AVERAGE(AC81:AE81)</f>
        <v>418.76132047417786</v>
      </c>
      <c r="AH81" s="18">
        <f>MAX(AC81:AE81)-MIN(AC81:AE81)</f>
        <v>71.693114567572138</v>
      </c>
      <c r="AI81" s="7">
        <v>92</v>
      </c>
      <c r="AJ81" s="7">
        <v>203</v>
      </c>
      <c r="AK81" s="7">
        <v>176</v>
      </c>
      <c r="AL81" s="7">
        <f>MAX(AI81:AK81)</f>
        <v>203</v>
      </c>
      <c r="AM81" s="18">
        <f>(AI81+AJ81+AK81)/3</f>
        <v>157</v>
      </c>
      <c r="AN81" s="7">
        <f>MAX(AI81:AK81)-MIN(AI81:AK81)</f>
        <v>111</v>
      </c>
      <c r="AO81" s="7">
        <v>64</v>
      </c>
      <c r="AP81" s="29">
        <v>97</v>
      </c>
      <c r="AQ81" s="7">
        <v>119</v>
      </c>
      <c r="AR81" s="7">
        <f>MAX(AO81:AQ81)</f>
        <v>119</v>
      </c>
      <c r="AS81" s="18">
        <f>(AO81+AP81+AQ81)/3</f>
        <v>93.333333333333329</v>
      </c>
      <c r="AT81" s="7">
        <f>MAX(AO81:AQ81)-MIN(AO81:AQ81)</f>
        <v>55</v>
      </c>
      <c r="AU81" s="7">
        <f>AI81+AO81</f>
        <v>156</v>
      </c>
      <c r="AV81" s="7">
        <f t="shared" si="211"/>
        <v>300</v>
      </c>
      <c r="AW81" s="7">
        <f t="shared" si="211"/>
        <v>295</v>
      </c>
      <c r="AX81" s="18">
        <f>(AU81+AV81+AW81)/3</f>
        <v>250.33333333333334</v>
      </c>
      <c r="AY81" s="7">
        <f>MAX(AU81:AW81)-MIN(AU81:AW81)</f>
        <v>144</v>
      </c>
      <c r="AZ81" s="20">
        <f t="shared" si="212"/>
        <v>0.18991097922848665</v>
      </c>
      <c r="BA81" s="20">
        <f t="shared" si="212"/>
        <v>0.24249999999999999</v>
      </c>
      <c r="BB81" s="20">
        <f t="shared" si="212"/>
        <v>0.29601990049751242</v>
      </c>
      <c r="BC81" s="20">
        <f>MAX(AZ81:BB81)</f>
        <v>0.29601990049751242</v>
      </c>
      <c r="BD81" s="20">
        <f>AVERAGE(AZ81:BB81)</f>
        <v>0.24281029324199968</v>
      </c>
      <c r="BE81" s="20">
        <f>MAX(AZ81:BB81)-MIN(AZ81:BB81)</f>
        <v>0.10610892126902577</v>
      </c>
      <c r="BF81" s="20">
        <f t="shared" si="213"/>
        <v>1.8618784530386741</v>
      </c>
      <c r="BG81" s="20">
        <f t="shared" si="213"/>
        <v>4</v>
      </c>
      <c r="BH81" s="20">
        <f t="shared" si="213"/>
        <v>3.7570093457943927</v>
      </c>
      <c r="BI81" s="20">
        <f>MAX(BF81:BH81)</f>
        <v>4</v>
      </c>
      <c r="BJ81" s="20">
        <f>AVERAGE(BF81:BH81)</f>
        <v>3.2062959329443554</v>
      </c>
      <c r="BK81" s="20">
        <f>MAX(BF81:BH81)-MIN(BF81:BH81)</f>
        <v>2.1381215469613259</v>
      </c>
      <c r="BL81" s="20">
        <f>1/BJ81</f>
        <v>0.31188637010236786</v>
      </c>
      <c r="BM81" s="20">
        <f t="shared" si="214"/>
        <v>2.0535979268399331</v>
      </c>
      <c r="BN81" s="20">
        <f t="shared" si="214"/>
        <v>4.4118839733890551</v>
      </c>
      <c r="BO81" s="20">
        <f t="shared" si="214"/>
        <v>4.1438723301457951</v>
      </c>
      <c r="BP81" s="20">
        <f t="shared" si="197"/>
        <v>4.4118839733890551</v>
      </c>
      <c r="BQ81" s="20">
        <f>AVERAGE(BM81:BO81)</f>
        <v>3.5364514101249278</v>
      </c>
      <c r="BR81" s="20">
        <f>MAX(BM81:BO81)-MIN(BM81:BO81)</f>
        <v>2.358286046549122</v>
      </c>
      <c r="BS81" s="20">
        <f t="shared" si="215"/>
        <v>0.35359116022099446</v>
      </c>
      <c r="BT81" s="20">
        <f t="shared" si="215"/>
        <v>0.97</v>
      </c>
      <c r="BU81" s="20">
        <f t="shared" si="215"/>
        <v>1.1121495327102804</v>
      </c>
      <c r="BV81" s="20">
        <f t="shared" si="198"/>
        <v>1.1121495327102804</v>
      </c>
      <c r="BW81" s="20">
        <f>AVERAGE(BS81:BU81)</f>
        <v>0.81191356431042505</v>
      </c>
      <c r="BX81" s="20">
        <f>MAX(BS81:BU81)-MIN(BS81:BU81)</f>
        <v>0.75855837248928593</v>
      </c>
      <c r="BY81" s="22">
        <f t="shared" si="216"/>
        <v>1.0492319294391527E-3</v>
      </c>
      <c r="BZ81" s="22">
        <f t="shared" si="216"/>
        <v>2.4250000000000001E-3</v>
      </c>
      <c r="CA81" s="22">
        <f t="shared" si="216"/>
        <v>2.7665411261449759E-3</v>
      </c>
      <c r="CB81" s="22">
        <f t="shared" si="199"/>
        <v>2.7665411261449759E-3</v>
      </c>
      <c r="CC81" s="22">
        <f>AVERAGE(BY81:CA81)</f>
        <v>2.0802576851947099E-3</v>
      </c>
      <c r="CD81" s="22">
        <f>MAX(BY81:CA81)-MIN(BY81:CA81)</f>
        <v>1.7173091967058233E-3</v>
      </c>
      <c r="CE81" s="25">
        <f>N81/I81*AO81</f>
        <v>28.640883977900554</v>
      </c>
      <c r="CF81" s="25">
        <f>N81/J81*AP81</f>
        <v>78.570000000000007</v>
      </c>
      <c r="CG81" s="25">
        <f>N81/K81*AQ81</f>
        <v>90.0841121495327</v>
      </c>
      <c r="CH81" s="25">
        <f>MAX(CE81:CG81)</f>
        <v>90.0841121495327</v>
      </c>
      <c r="CI81" s="25">
        <f>AVERAGE(CE81:CG81)</f>
        <v>65.764998709144422</v>
      </c>
      <c r="CJ81" s="20">
        <f>MAX(CE81:CG81)-MIN(CE81:CG81)</f>
        <v>61.443228171632143</v>
      </c>
      <c r="CK81" s="26">
        <f t="shared" si="217"/>
        <v>7.7053509835877859E-2</v>
      </c>
      <c r="CL81" s="26">
        <f t="shared" si="217"/>
        <v>0.17808718559669029</v>
      </c>
      <c r="CM81" s="26">
        <f t="shared" si="217"/>
        <v>0.20316928783202343</v>
      </c>
      <c r="CN81" s="26">
        <f t="shared" si="200"/>
        <v>0.20316928783202343</v>
      </c>
      <c r="CO81" s="26">
        <f>AVERAGE(CK81:CM81)</f>
        <v>0.15276999442153052</v>
      </c>
      <c r="CP81" s="18">
        <f>M81-120+N81</f>
        <v>90.333333333333343</v>
      </c>
      <c r="CQ81" s="18">
        <f>M81+N81+AG81+AS81</f>
        <v>722.42798714084461</v>
      </c>
      <c r="CR81" s="18">
        <f>M81-120+N81+AG81+AS81</f>
        <v>602.42798714084461</v>
      </c>
      <c r="CS81" s="18">
        <f>M81-120+N81+AG81+AH81+AS81</f>
        <v>674.12110170841675</v>
      </c>
      <c r="CT81" s="18">
        <f>M81-120+N81+AS81</f>
        <v>183.66666666666669</v>
      </c>
      <c r="CU81" s="18">
        <f>M81-120+N81+AS81+AT81</f>
        <v>238.66666666666669</v>
      </c>
      <c r="CV81" s="18">
        <f>M81-120+N81+BD81*100</f>
        <v>114.61436265753331</v>
      </c>
      <c r="CW81" s="18">
        <f>M81-120+N81+AT81+BD81</f>
        <v>145.57614362657534</v>
      </c>
      <c r="CX81" s="18">
        <f>M81-120+N81+AT81+(100*BD81)</f>
        <v>169.61436265753332</v>
      </c>
      <c r="CY81" s="18">
        <f>M81-120+N81+AN81+AT81+BD81*1000</f>
        <v>499.14362657533309</v>
      </c>
      <c r="CZ81" s="25">
        <f>N81+(BL81*100)</f>
        <v>112.18863701023679</v>
      </c>
      <c r="DA81" s="18">
        <f>BQ81+AH81+N81</f>
        <v>156.22956597769706</v>
      </c>
      <c r="DB81" s="20">
        <f>BQ81-BR81</f>
        <v>1.1781653635758058</v>
      </c>
      <c r="DC81" s="18">
        <f>M81+N81+AA81+AM81+AN81+AT81+AS81</f>
        <v>1006.3333333333334</v>
      </c>
      <c r="DD81" s="18">
        <f>M81-120+N81+AG81+AM81+AN81+AT81+AS81</f>
        <v>925.42798714084461</v>
      </c>
      <c r="DE81" s="18">
        <f>N81+O81+AH81+AN81+AO81+AU81+AT81</f>
        <v>749.02644790090551</v>
      </c>
      <c r="DF81" s="18">
        <f>M81-120+N81+AG81+AM81+AN81+AT81+BD81*1000</f>
        <v>1074.9049470495108</v>
      </c>
      <c r="DG81" s="18">
        <f>O81+AA81+AB81</f>
        <v>655</v>
      </c>
      <c r="DH81" s="7">
        <f>L81+AR81</f>
        <v>300</v>
      </c>
      <c r="DI81" s="18">
        <f>O81+AA81+AB81+AR81</f>
        <v>774</v>
      </c>
      <c r="DN81" s="7">
        <v>63</v>
      </c>
      <c r="DO81" s="7">
        <v>176</v>
      </c>
      <c r="DP81" s="7">
        <v>166</v>
      </c>
      <c r="DQ81" s="7">
        <v>161</v>
      </c>
      <c r="DR81" s="7">
        <v>167</v>
      </c>
      <c r="DS81" s="7" t="s">
        <v>142</v>
      </c>
      <c r="DT81" s="7">
        <v>110</v>
      </c>
      <c r="DU81" s="7" t="s">
        <v>163</v>
      </c>
      <c r="DV81" s="7">
        <v>72</v>
      </c>
      <c r="DW81" s="7" t="s">
        <v>142</v>
      </c>
      <c r="DX81" s="7">
        <v>72</v>
      </c>
      <c r="DY81" s="7" t="s">
        <v>143</v>
      </c>
      <c r="DZ81" s="7" t="s">
        <v>150</v>
      </c>
      <c r="EA81" s="7" t="s">
        <v>150</v>
      </c>
      <c r="EB81" s="7" t="s">
        <v>143</v>
      </c>
      <c r="EC81" s="7" t="s">
        <v>143</v>
      </c>
      <c r="ED81" s="18">
        <f>AVERAGE(DT81,DV81,DX81)</f>
        <v>84.666666666666671</v>
      </c>
      <c r="EE81" s="7">
        <v>0</v>
      </c>
      <c r="EF81" s="7" t="s">
        <v>144</v>
      </c>
      <c r="EG81" s="7">
        <v>97</v>
      </c>
      <c r="EH81" s="7">
        <v>0</v>
      </c>
      <c r="EI81" s="7">
        <v>1</v>
      </c>
      <c r="EJ81" s="7">
        <v>97</v>
      </c>
      <c r="EK81" s="7">
        <f>EI81*EJ81</f>
        <v>97</v>
      </c>
      <c r="EL81" s="7">
        <f>AVERAGE(DT81,DV81,DX81,EG81)</f>
        <v>87.75</v>
      </c>
      <c r="EM81" s="7">
        <f>IF(EL81&gt;120,1,0)</f>
        <v>0</v>
      </c>
      <c r="EN81" s="7">
        <f>MAX(DT81,DV81,DX81,EG81)</f>
        <v>110</v>
      </c>
      <c r="EO81" s="7">
        <f>IF(EN81&gt;120,1,0)</f>
        <v>0</v>
      </c>
      <c r="EP81" s="7">
        <f>MAX(DT81,DV81,DX81,EG81)-MIN(DT81,DV81,DX81,EG81)</f>
        <v>38</v>
      </c>
      <c r="EQ81" s="7">
        <v>0</v>
      </c>
      <c r="ER81" s="7">
        <f>EI81*EJ81</f>
        <v>97</v>
      </c>
      <c r="ES81" s="7">
        <f>MIN(DT81,DV81,DX81,EG81)</f>
        <v>72</v>
      </c>
      <c r="ET81" s="7">
        <f>IF(ER81&gt;40,1,0)</f>
        <v>1</v>
      </c>
      <c r="EU81" s="40">
        <v>43040</v>
      </c>
      <c r="EV81" s="40" t="s">
        <v>372</v>
      </c>
      <c r="EW81" s="7">
        <v>104</v>
      </c>
      <c r="EX81" s="7">
        <v>108</v>
      </c>
      <c r="EY81" s="7">
        <v>28</v>
      </c>
      <c r="EZ81" s="7">
        <v>100</v>
      </c>
      <c r="FA81" s="7">
        <v>40</v>
      </c>
      <c r="FB81" s="7">
        <v>108</v>
      </c>
      <c r="FC81" s="7">
        <v>104</v>
      </c>
      <c r="FD81" s="7">
        <v>48</v>
      </c>
      <c r="FE81" s="7">
        <v>132</v>
      </c>
      <c r="FF81" s="7">
        <v>92</v>
      </c>
      <c r="FG81" s="7">
        <v>92</v>
      </c>
      <c r="FH81" s="7">
        <v>100</v>
      </c>
      <c r="FI81" s="18">
        <f>AVERAGE(EX81:EY81,FB81:FC81)</f>
        <v>87</v>
      </c>
      <c r="FJ81" s="18">
        <f>AVERAGE(EW81:FH81)</f>
        <v>88</v>
      </c>
      <c r="FK81" s="18">
        <f>MAX(EX81:EY81,FB81:FC81)</f>
        <v>108</v>
      </c>
      <c r="FL81" s="18">
        <f>MAX(EW81:FH81)</f>
        <v>132</v>
      </c>
      <c r="FM81" s="18">
        <f>MAX(EX81:EY81,FB81:FC81)-MIN(EX81:EY81,FB81:FC81)</f>
        <v>80</v>
      </c>
      <c r="FN81" s="7">
        <f>MAX(EW81:FH81)-MIN(EW81:FH81)</f>
        <v>104</v>
      </c>
      <c r="FO81" s="53">
        <f t="shared" ref="FO81:FT81" si="218">AVERAGE(FI3:FI81)</f>
        <v>95.840277777777771</v>
      </c>
      <c r="FP81" s="53">
        <f t="shared" si="218"/>
        <v>94.921874999999957</v>
      </c>
      <c r="FQ81" s="53">
        <f t="shared" si="218"/>
        <v>123.3125</v>
      </c>
      <c r="FR81" s="53">
        <f t="shared" si="218"/>
        <v>133.14583333333334</v>
      </c>
      <c r="FS81" s="53">
        <f t="shared" si="218"/>
        <v>69.166666666666671</v>
      </c>
      <c r="FT81" s="53">
        <f t="shared" si="218"/>
        <v>89.354166666666671</v>
      </c>
    </row>
    <row r="82" spans="1:176" s="7" customFormat="1">
      <c r="A82" s="67">
        <v>64</v>
      </c>
      <c r="B82" s="7">
        <v>740</v>
      </c>
      <c r="C82" s="18">
        <f>60/(B82/1000)</f>
        <v>81.081081081081081</v>
      </c>
      <c r="D82" s="7">
        <v>0.2</v>
      </c>
      <c r="E82" s="7">
        <v>0.4</v>
      </c>
      <c r="F82" s="7">
        <v>0.1</v>
      </c>
      <c r="G82" s="18">
        <f t="shared" si="194"/>
        <v>0.23333333333333336</v>
      </c>
      <c r="H82" s="7">
        <f t="shared" si="195"/>
        <v>0.30000000000000004</v>
      </c>
      <c r="I82" s="7">
        <v>116</v>
      </c>
      <c r="J82" s="7">
        <v>100</v>
      </c>
      <c r="K82" s="7">
        <v>101</v>
      </c>
      <c r="L82" s="7">
        <f>MAX(I82:K82)</f>
        <v>116</v>
      </c>
      <c r="M82" s="18">
        <f>(I82+J82+K82)/3</f>
        <v>105.66666666666667</v>
      </c>
      <c r="N82" s="7">
        <f>MAX(I82:K82)-MIN(I82:K82)</f>
        <v>16</v>
      </c>
      <c r="O82" s="18">
        <f>SUM(M82:N82)</f>
        <v>121.66666666666667</v>
      </c>
      <c r="P82" s="20">
        <f>N82/M82</f>
        <v>0.15141955835962145</v>
      </c>
      <c r="Q82" s="7">
        <f t="shared" si="209"/>
        <v>223</v>
      </c>
      <c r="R82" s="7">
        <f t="shared" si="209"/>
        <v>232</v>
      </c>
      <c r="S82" s="7">
        <f t="shared" si="209"/>
        <v>253</v>
      </c>
      <c r="T82" s="7">
        <f t="shared" si="196"/>
        <v>253</v>
      </c>
      <c r="U82" s="18">
        <f>(Q82+R82+S82)/3</f>
        <v>236</v>
      </c>
      <c r="V82" s="7">
        <f>MAX(Q82:S82)-MIN(Q82:S82)</f>
        <v>30</v>
      </c>
      <c r="W82" s="7">
        <f t="shared" si="210"/>
        <v>330</v>
      </c>
      <c r="X82" s="7">
        <f t="shared" si="210"/>
        <v>325</v>
      </c>
      <c r="Y82" s="7">
        <f t="shared" si="210"/>
        <v>354</v>
      </c>
      <c r="Z82" s="7">
        <f>MAX(W82:Y82)</f>
        <v>354</v>
      </c>
      <c r="AA82" s="18">
        <f>(Y82+X82+W82)/3</f>
        <v>336.33333333333331</v>
      </c>
      <c r="AB82" s="7">
        <f>MAX(W82:Y82)-MIN(W82:Y82)</f>
        <v>29</v>
      </c>
      <c r="AC82" s="18">
        <f>W82/SQRT(B82/1000)</f>
        <v>383.61720785460363</v>
      </c>
      <c r="AD82" s="18">
        <f>X82/SQRT(B82/1000)</f>
        <v>377.8048259174127</v>
      </c>
      <c r="AE82" s="18">
        <f>Y82/SQRT(B82/1000)</f>
        <v>411.51664115312025</v>
      </c>
      <c r="AF82" s="18">
        <f>MAX(AC82:AE82)</f>
        <v>411.51664115312025</v>
      </c>
      <c r="AG82" s="18">
        <f>AVERAGE(AC82:AE82)</f>
        <v>390.9795583083789</v>
      </c>
      <c r="AH82" s="18">
        <f>MAX(AC82:AE82)-MIN(AC82:AE82)</f>
        <v>33.711815235707547</v>
      </c>
      <c r="AI82" s="7">
        <v>107</v>
      </c>
      <c r="AJ82" s="7">
        <v>132</v>
      </c>
      <c r="AK82" s="7">
        <v>152</v>
      </c>
      <c r="AL82" s="7">
        <f>MAX(AI82:AK82)</f>
        <v>152</v>
      </c>
      <c r="AM82" s="18">
        <f>(AI82+AJ82+AK82)/3</f>
        <v>130.33333333333334</v>
      </c>
      <c r="AN82" s="7">
        <f>MAX(AI82:AK82)-MIN(AI82:AK82)</f>
        <v>45</v>
      </c>
      <c r="AO82" s="7">
        <v>107</v>
      </c>
      <c r="AP82" s="7">
        <v>93</v>
      </c>
      <c r="AQ82" s="7">
        <v>101</v>
      </c>
      <c r="AR82" s="7">
        <f>MAX(AO82:AQ82)</f>
        <v>107</v>
      </c>
      <c r="AS82" s="18">
        <f>(AO82+AP82+AQ82)/3</f>
        <v>100.33333333333333</v>
      </c>
      <c r="AT82" s="7">
        <f>MAX(AO82:AQ82)-MIN(AO82:AQ82)</f>
        <v>14</v>
      </c>
      <c r="AU82" s="7">
        <f>AI82+AO82</f>
        <v>214</v>
      </c>
      <c r="AV82" s="7">
        <f t="shared" si="211"/>
        <v>225</v>
      </c>
      <c r="AW82" s="7">
        <f t="shared" si="211"/>
        <v>253</v>
      </c>
      <c r="AX82" s="18">
        <f>(AU82+AV82+AW82)/3</f>
        <v>230.66666666666666</v>
      </c>
      <c r="AY82" s="7">
        <f>MAX(AU82:AW82)-MIN(AU82:AW82)</f>
        <v>39</v>
      </c>
      <c r="AZ82" s="20">
        <f t="shared" si="212"/>
        <v>0.32424242424242422</v>
      </c>
      <c r="BA82" s="20">
        <f t="shared" si="212"/>
        <v>0.28615384615384615</v>
      </c>
      <c r="BB82" s="20">
        <f t="shared" si="212"/>
        <v>0.28531073446327682</v>
      </c>
      <c r="BC82" s="20">
        <f>MAX(AZ82:BB82)</f>
        <v>0.32424242424242422</v>
      </c>
      <c r="BD82" s="20">
        <f>AVERAGE(AZ82:BB82)</f>
        <v>0.29856900161984906</v>
      </c>
      <c r="BE82" s="20">
        <f>MAX(AZ82:BB82)-MIN(AZ82:BB82)</f>
        <v>3.8931689779147405E-2</v>
      </c>
      <c r="BF82" s="20">
        <f t="shared" si="213"/>
        <v>2.8448275862068964</v>
      </c>
      <c r="BG82" s="20">
        <f t="shared" si="213"/>
        <v>3.25</v>
      </c>
      <c r="BH82" s="20">
        <f t="shared" si="213"/>
        <v>3.504950495049505</v>
      </c>
      <c r="BI82" s="20">
        <f>MAX(BF82:BH82)</f>
        <v>3.504950495049505</v>
      </c>
      <c r="BJ82" s="20">
        <f>AVERAGE(BF82:BH82)</f>
        <v>3.1999260270854673</v>
      </c>
      <c r="BK82" s="20">
        <f>MAX(BF82:BH82)-MIN(BF82:BH82)</f>
        <v>0.6601229088426086</v>
      </c>
      <c r="BL82" s="20">
        <f>1/BJ82</f>
        <v>0.31250722408443066</v>
      </c>
      <c r="BM82" s="20">
        <f t="shared" si="214"/>
        <v>3.3070448952983074</v>
      </c>
      <c r="BN82" s="20">
        <f t="shared" si="214"/>
        <v>3.7780482591741271</v>
      </c>
      <c r="BO82" s="20">
        <f t="shared" si="214"/>
        <v>4.0744221896348538</v>
      </c>
      <c r="BP82" s="20">
        <f t="shared" si="197"/>
        <v>4.0744221896348538</v>
      </c>
      <c r="BQ82" s="20">
        <f>AVERAGE(BM82:BO82)</f>
        <v>3.7198384480357625</v>
      </c>
      <c r="BR82" s="20">
        <f>MAX(BM82:BO82)-MIN(BM82:BO82)</f>
        <v>0.76737729433654644</v>
      </c>
      <c r="BS82" s="20">
        <f t="shared" si="215"/>
        <v>0.92241379310344829</v>
      </c>
      <c r="BT82" s="20">
        <f t="shared" si="215"/>
        <v>0.93</v>
      </c>
      <c r="BU82" s="20">
        <f t="shared" si="215"/>
        <v>1</v>
      </c>
      <c r="BV82" s="20">
        <f t="shared" si="198"/>
        <v>1</v>
      </c>
      <c r="BW82" s="20">
        <f>AVERAGE(BS82:BU82)</f>
        <v>0.95080459770114933</v>
      </c>
      <c r="BX82" s="20">
        <f>MAX(BS82:BU82)-MIN(BS82:BU82)</f>
        <v>7.7586206896551713E-2</v>
      </c>
      <c r="BY82" s="22">
        <f t="shared" si="216"/>
        <v>2.7951933124346919E-3</v>
      </c>
      <c r="BZ82" s="22">
        <f t="shared" si="216"/>
        <v>2.8615384615384618E-3</v>
      </c>
      <c r="CA82" s="22">
        <f t="shared" si="216"/>
        <v>2.8248587570621469E-3</v>
      </c>
      <c r="CB82" s="22">
        <f t="shared" si="199"/>
        <v>2.8615384615384618E-3</v>
      </c>
      <c r="CC82" s="22">
        <f>AVERAGE(BY82:CA82)</f>
        <v>2.8271968436784332E-3</v>
      </c>
      <c r="CD82" s="22">
        <f>MAX(BY82:CA82)-MIN(BY82:CA82)</f>
        <v>6.6345149103769901E-5</v>
      </c>
      <c r="CE82" s="25">
        <f>N82/I82*AO82</f>
        <v>14.758620689655173</v>
      </c>
      <c r="CF82" s="25">
        <f>N82/J82*AP82</f>
        <v>14.88</v>
      </c>
      <c r="CG82" s="25">
        <f>N82/K82*AQ82</f>
        <v>16</v>
      </c>
      <c r="CH82" s="25">
        <f>MAX(CE82:CG82)</f>
        <v>16</v>
      </c>
      <c r="CI82" s="25">
        <f>AVERAGE(CE82:CG82)</f>
        <v>15.212873563218389</v>
      </c>
      <c r="CJ82" s="20">
        <f>MAX(CE82:CG82)-MIN(CE82:CG82)</f>
        <v>1.2413793103448274</v>
      </c>
      <c r="CK82" s="26">
        <f t="shared" si="217"/>
        <v>3.8472259292520836E-2</v>
      </c>
      <c r="CL82" s="26">
        <f t="shared" si="217"/>
        <v>3.9385415376490547E-2</v>
      </c>
      <c r="CM82" s="26">
        <f t="shared" si="217"/>
        <v>3.8880566178723736E-2</v>
      </c>
      <c r="CN82" s="26">
        <f t="shared" si="200"/>
        <v>3.9385415376490547E-2</v>
      </c>
      <c r="CO82" s="26">
        <f>AVERAGE(CK82:CM82)</f>
        <v>3.8912746949245042E-2</v>
      </c>
      <c r="CP82" s="18">
        <f>M82-120+N82</f>
        <v>1.6666666666666714</v>
      </c>
      <c r="CQ82" s="18">
        <f>M82+N82+AG82+AS82</f>
        <v>612.97955830837896</v>
      </c>
      <c r="CR82" s="18">
        <f>M82-120+N82+AG82+AS82</f>
        <v>492.9795583083789</v>
      </c>
      <c r="CS82" s="18">
        <f>M82-120+N82+AG82+AH82+AS82</f>
        <v>526.69137354408645</v>
      </c>
      <c r="CT82" s="18">
        <f>M82-120+N82+AS82</f>
        <v>102</v>
      </c>
      <c r="CU82" s="18">
        <f>M82-120+N82+AS82+AT82</f>
        <v>116</v>
      </c>
      <c r="CV82" s="18">
        <f>M82-120+N82+BD82*100</f>
        <v>31.523566828651578</v>
      </c>
      <c r="CW82" s="18">
        <f>M82-120+N82+AT82+BD82</f>
        <v>15.965235668286521</v>
      </c>
      <c r="CX82" s="18">
        <f>M82-120+N82+AT82+(100*BD82)</f>
        <v>45.523566828651582</v>
      </c>
      <c r="CY82" s="18">
        <f>M82-120+N82+AN82+AT82+BD82*1000</f>
        <v>359.23566828651576</v>
      </c>
      <c r="CZ82" s="25">
        <f>N82+(BL82*100)</f>
        <v>47.250722408443067</v>
      </c>
      <c r="DA82" s="18">
        <f>BQ82+AH82+N82</f>
        <v>53.431653683743306</v>
      </c>
      <c r="DB82" s="20">
        <f>BQ82-BR82</f>
        <v>2.952461153699216</v>
      </c>
      <c r="DC82" s="18">
        <f>M82+N82+AA82+AM82+AN82+AT82+AS82</f>
        <v>747.66666666666674</v>
      </c>
      <c r="DD82" s="18">
        <f>M82-120+N82+AG82+AM82+AN82+AT82+AS82</f>
        <v>682.31289164171233</v>
      </c>
      <c r="DE82" s="18">
        <f>N82+O82+AH82+AN82+AO82+AU82+AT82</f>
        <v>551.37848190237423</v>
      </c>
      <c r="DF82" s="18">
        <f>M82-120+N82+AG82+AM82+AN82+AT82+BD82*1000</f>
        <v>880.54855992822809</v>
      </c>
      <c r="DG82" s="18">
        <f>O82+AA82+AB82</f>
        <v>487</v>
      </c>
      <c r="DH82" s="7">
        <f>L82+AR82</f>
        <v>223</v>
      </c>
      <c r="DI82" s="18">
        <f>O82+AA82+AB82+AR82</f>
        <v>594</v>
      </c>
      <c r="DN82" s="7">
        <v>64</v>
      </c>
      <c r="ED82" s="18"/>
      <c r="EF82" s="7" t="s">
        <v>205</v>
      </c>
      <c r="EG82" s="18">
        <v>61</v>
      </c>
      <c r="EH82" s="20">
        <v>0.05</v>
      </c>
      <c r="EI82" s="20">
        <v>0</v>
      </c>
      <c r="EJ82" s="18">
        <v>0</v>
      </c>
      <c r="EK82" s="7">
        <f>EI82*EJ82</f>
        <v>0</v>
      </c>
      <c r="EV82" s="7" t="s">
        <v>373</v>
      </c>
      <c r="EW82" s="7">
        <v>65</v>
      </c>
      <c r="EX82" s="7">
        <v>108</v>
      </c>
      <c r="EY82" s="7">
        <v>90</v>
      </c>
      <c r="EZ82" s="7">
        <v>84</v>
      </c>
      <c r="FA82" s="7">
        <v>108</v>
      </c>
      <c r="FB82" s="7">
        <v>109</v>
      </c>
      <c r="FC82" s="7">
        <v>56</v>
      </c>
      <c r="FD82" s="7">
        <v>68</v>
      </c>
      <c r="FE82" s="7">
        <v>81</v>
      </c>
      <c r="FF82" s="7">
        <v>91</v>
      </c>
      <c r="FG82" s="7">
        <v>89</v>
      </c>
      <c r="FH82" s="7">
        <v>72</v>
      </c>
      <c r="FI82" s="18">
        <f>AVERAGE(EX82:EY82,FB82:FC82)</f>
        <v>90.75</v>
      </c>
      <c r="FJ82" s="18">
        <f>AVERAGE(EW82:FH82)</f>
        <v>85.083333333333329</v>
      </c>
      <c r="FK82" s="18">
        <f>MAX(EX82:EY82,FB82:FC82)</f>
        <v>109</v>
      </c>
      <c r="FL82" s="18">
        <f>MAX(EW82:FH82)</f>
        <v>109</v>
      </c>
      <c r="FM82" s="18">
        <f>MAX(EX82:EY82,FB82:FC82)-MIN(EX82:EY82,FB82:FC82)</f>
        <v>53</v>
      </c>
      <c r="FN82" s="7">
        <f>MAX(EW82:FH82)-MIN(EW82:FH82)</f>
        <v>53</v>
      </c>
    </row>
    <row r="83" spans="1:176" s="7" customFormat="1">
      <c r="A83" s="67">
        <v>65</v>
      </c>
      <c r="B83" s="7">
        <v>1154</v>
      </c>
      <c r="C83" s="18">
        <f>60/(B83/1000)</f>
        <v>51.99306759098787</v>
      </c>
      <c r="D83" s="7">
        <v>0</v>
      </c>
      <c r="E83" s="7">
        <v>0.1</v>
      </c>
      <c r="F83" s="7">
        <v>0.2</v>
      </c>
      <c r="G83" s="18">
        <f t="shared" si="194"/>
        <v>0.10000000000000002</v>
      </c>
      <c r="H83" s="7">
        <f t="shared" si="195"/>
        <v>0.2</v>
      </c>
      <c r="I83" s="7">
        <v>101</v>
      </c>
      <c r="J83" s="7">
        <v>103</v>
      </c>
      <c r="K83" s="7">
        <v>108</v>
      </c>
      <c r="L83" s="7">
        <f>MAX(I83:K83)</f>
        <v>108</v>
      </c>
      <c r="M83" s="18">
        <f>(I83+J83+K83)/3</f>
        <v>104</v>
      </c>
      <c r="N83" s="7">
        <f>MAX(I83:K83)-MIN(I83:K83)</f>
        <v>7</v>
      </c>
      <c r="O83" s="18">
        <f>SUM(M83:N83)</f>
        <v>111</v>
      </c>
      <c r="P83" s="20">
        <f>N83/M83</f>
        <v>6.7307692307692304E-2</v>
      </c>
      <c r="Q83" s="7">
        <f t="shared" si="209"/>
        <v>343</v>
      </c>
      <c r="R83" s="7">
        <f t="shared" si="209"/>
        <v>282</v>
      </c>
      <c r="S83" s="7">
        <f t="shared" si="209"/>
        <v>286</v>
      </c>
      <c r="T83" s="7">
        <f t="shared" si="196"/>
        <v>343</v>
      </c>
      <c r="U83" s="18">
        <f>(Q83+R83+S83)/3</f>
        <v>303.66666666666669</v>
      </c>
      <c r="V83" s="7">
        <f>MAX(Q83:S83)-MIN(Q83:S83)</f>
        <v>61</v>
      </c>
      <c r="W83" s="7">
        <f t="shared" si="210"/>
        <v>502</v>
      </c>
      <c r="X83" s="7">
        <f t="shared" si="210"/>
        <v>387</v>
      </c>
      <c r="Y83" s="7">
        <f t="shared" si="210"/>
        <v>410</v>
      </c>
      <c r="Z83" s="7">
        <f>MAX(W83:Y83)</f>
        <v>502</v>
      </c>
      <c r="AA83" s="18">
        <f>(Y83+X83+W83)/3</f>
        <v>433</v>
      </c>
      <c r="AB83" s="7">
        <f>MAX(W83:Y83)-MIN(W83:Y83)</f>
        <v>115</v>
      </c>
      <c r="AC83" s="18">
        <f>W83/SQRT(B83/1000)</f>
        <v>467.30541414224501</v>
      </c>
      <c r="AD83" s="18">
        <f>X83/SQRT(B83/1000)</f>
        <v>360.25337703794588</v>
      </c>
      <c r="AE83" s="18">
        <f>Y83/SQRT(B83/1000)</f>
        <v>381.66378445880571</v>
      </c>
      <c r="AF83" s="18">
        <f>MAX(AC83:AE83)</f>
        <v>467.30541414224501</v>
      </c>
      <c r="AG83" s="18">
        <f>AVERAGE(AC83:AE83)</f>
        <v>403.07419187966553</v>
      </c>
      <c r="AH83" s="18">
        <f>MAX(AC83:AE83)-MIN(AC83:AE83)</f>
        <v>107.05203710429913</v>
      </c>
      <c r="AI83" s="7">
        <v>242</v>
      </c>
      <c r="AJ83" s="7">
        <v>179</v>
      </c>
      <c r="AK83" s="7">
        <v>178</v>
      </c>
      <c r="AL83" s="7">
        <f>MAX(AI83:AK83)</f>
        <v>242</v>
      </c>
      <c r="AM83" s="18">
        <f>(AI83+AJ83+AK83)/3</f>
        <v>199.66666666666666</v>
      </c>
      <c r="AN83" s="7">
        <f>MAX(AI83:AK83)-MIN(AI83:AK83)</f>
        <v>64</v>
      </c>
      <c r="AO83" s="7">
        <v>159</v>
      </c>
      <c r="AP83" s="7">
        <v>105</v>
      </c>
      <c r="AQ83" s="7">
        <v>124</v>
      </c>
      <c r="AR83" s="7">
        <f>MAX(AO83:AQ83)</f>
        <v>159</v>
      </c>
      <c r="AS83" s="18">
        <f>(AO83+AP83+AQ83)/3</f>
        <v>129.33333333333334</v>
      </c>
      <c r="AT83" s="7">
        <f>MAX(AO83:AQ83)-MIN(AO83:AQ83)</f>
        <v>54</v>
      </c>
      <c r="AU83" s="7">
        <f>AI83+AO83</f>
        <v>401</v>
      </c>
      <c r="AV83" s="7">
        <f t="shared" si="211"/>
        <v>284</v>
      </c>
      <c r="AW83" s="7">
        <f t="shared" si="211"/>
        <v>302</v>
      </c>
      <c r="AX83" s="18">
        <f>(AU83+AV83+AW83)/3</f>
        <v>329</v>
      </c>
      <c r="AY83" s="7">
        <f>MAX(AU83:AW83)-MIN(AU83:AW83)</f>
        <v>117</v>
      </c>
      <c r="AZ83" s="20">
        <f t="shared" si="212"/>
        <v>0.31673306772908366</v>
      </c>
      <c r="BA83" s="20">
        <f t="shared" si="212"/>
        <v>0.27131782945736432</v>
      </c>
      <c r="BB83" s="20">
        <f t="shared" si="212"/>
        <v>0.30243902439024389</v>
      </c>
      <c r="BC83" s="20">
        <f>MAX(AZ83:BB83)</f>
        <v>0.31673306772908366</v>
      </c>
      <c r="BD83" s="20">
        <f>AVERAGE(AZ83:BB83)</f>
        <v>0.29682997385889731</v>
      </c>
      <c r="BE83" s="20">
        <f>MAX(AZ83:BB83)-MIN(AZ83:BB83)</f>
        <v>4.5415238271719338E-2</v>
      </c>
      <c r="BF83" s="20">
        <f t="shared" si="213"/>
        <v>4.9702970297029703</v>
      </c>
      <c r="BG83" s="20">
        <f t="shared" si="213"/>
        <v>3.7572815533980584</v>
      </c>
      <c r="BH83" s="20">
        <f t="shared" si="213"/>
        <v>3.7962962962962963</v>
      </c>
      <c r="BI83" s="20">
        <f>MAX(BF83:BH83)</f>
        <v>4.9702970297029703</v>
      </c>
      <c r="BJ83" s="20">
        <f>AVERAGE(BF83:BH83)</f>
        <v>4.1746249597991083</v>
      </c>
      <c r="BK83" s="20">
        <f>MAX(BF83:BH83)-MIN(BF83:BH83)</f>
        <v>1.2130154763049119</v>
      </c>
      <c r="BL83" s="20">
        <f>1/BJ83</f>
        <v>0.23954247618165012</v>
      </c>
      <c r="BM83" s="20">
        <f t="shared" si="214"/>
        <v>4.6267862786360894</v>
      </c>
      <c r="BN83" s="20">
        <f t="shared" si="214"/>
        <v>3.4976056023101543</v>
      </c>
      <c r="BO83" s="20">
        <f t="shared" si="214"/>
        <v>3.5339239301741268</v>
      </c>
      <c r="BP83" s="20">
        <f t="shared" si="197"/>
        <v>4.6267862786360894</v>
      </c>
      <c r="BQ83" s="20">
        <f>AVERAGE(BM83:BO83)</f>
        <v>3.8861052703734571</v>
      </c>
      <c r="BR83" s="20">
        <f>MAX(BM83:BO83)-MIN(BM83:BO83)</f>
        <v>1.1291806763259351</v>
      </c>
      <c r="BS83" s="20">
        <f t="shared" si="215"/>
        <v>1.5742574257425743</v>
      </c>
      <c r="BT83" s="20">
        <f t="shared" si="215"/>
        <v>1.0194174757281553</v>
      </c>
      <c r="BU83" s="20">
        <f t="shared" si="215"/>
        <v>1.1481481481481481</v>
      </c>
      <c r="BV83" s="20">
        <f t="shared" si="198"/>
        <v>1.5742574257425743</v>
      </c>
      <c r="BW83" s="20">
        <f>AVERAGE(BS83:BU83)</f>
        <v>1.2472743498729593</v>
      </c>
      <c r="BX83" s="20">
        <f>MAX(BS83:BU83)-MIN(BS83:BU83)</f>
        <v>0.55483995001441899</v>
      </c>
      <c r="BY83" s="22">
        <f t="shared" si="216"/>
        <v>3.1359709676146898E-3</v>
      </c>
      <c r="BZ83" s="22">
        <f t="shared" si="216"/>
        <v>2.6341536840520808E-3</v>
      </c>
      <c r="CA83" s="22">
        <f t="shared" si="216"/>
        <v>2.8003613369467027E-3</v>
      </c>
      <c r="CB83" s="22">
        <f t="shared" si="199"/>
        <v>3.1359709676146898E-3</v>
      </c>
      <c r="CC83" s="22">
        <f>AVERAGE(BY83:CA83)</f>
        <v>2.8568286628711578E-3</v>
      </c>
      <c r="CD83" s="22">
        <f>MAX(BY83:CA83)-MIN(BY83:CA83)</f>
        <v>5.0181728356260905E-4</v>
      </c>
      <c r="CE83" s="25">
        <f>N83/I83*AO83</f>
        <v>11.019801980198022</v>
      </c>
      <c r="CF83" s="25">
        <f>N83/J83*AP83</f>
        <v>7.1359223300970873</v>
      </c>
      <c r="CG83" s="25">
        <f>N83/K83*AQ83</f>
        <v>8.0370370370370363</v>
      </c>
      <c r="CH83" s="25">
        <f>MAX(CE83:CG83)</f>
        <v>11.019801980198022</v>
      </c>
      <c r="CI83" s="25">
        <f>AVERAGE(CE83:CG83)</f>
        <v>8.7309204491107142</v>
      </c>
      <c r="CJ83" s="20">
        <f>MAX(CE83:CG83)-MIN(CE83:CG83)</f>
        <v>3.8838796501009343</v>
      </c>
      <c r="CK83" s="26">
        <f t="shared" si="217"/>
        <v>2.3581584220301072E-2</v>
      </c>
      <c r="CL83" s="26">
        <f t="shared" si="217"/>
        <v>1.9808065059013877E-2</v>
      </c>
      <c r="CM83" s="26">
        <f t="shared" si="217"/>
        <v>2.105789798325626E-2</v>
      </c>
      <c r="CN83" s="26">
        <f t="shared" si="200"/>
        <v>2.3581584220301072E-2</v>
      </c>
      <c r="CO83" s="26">
        <f>AVERAGE(CK83:CM83)</f>
        <v>2.1482515754190402E-2</v>
      </c>
      <c r="CP83" s="18">
        <f>M83-120+N83</f>
        <v>-9</v>
      </c>
      <c r="CQ83" s="18">
        <f>M83+N83+AG83+AS83</f>
        <v>643.40752521299885</v>
      </c>
      <c r="CR83" s="18">
        <f>M83-120+N83+AG83+AS83</f>
        <v>523.40752521299885</v>
      </c>
      <c r="CS83" s="18">
        <f>M83-120+N83+AG83+AH83+AS83</f>
        <v>630.45956231729804</v>
      </c>
      <c r="CT83" s="18">
        <f>M83-120+N83+AS83</f>
        <v>120.33333333333334</v>
      </c>
      <c r="CU83" s="18">
        <f>M83-120+N83+AS83+AT83</f>
        <v>174.33333333333334</v>
      </c>
      <c r="CV83" s="18">
        <f>M83-120+N83+BD83*100</f>
        <v>20.682997385889731</v>
      </c>
      <c r="CW83" s="18">
        <f>M83-120+N83+AT83+BD83</f>
        <v>45.296829973858898</v>
      </c>
      <c r="CX83" s="18">
        <f>M83-120+N83+AT83+(100*BD83)</f>
        <v>74.682997385889735</v>
      </c>
      <c r="CY83" s="18">
        <f>M83-120+N83+AN83+AT83+BD83*1000</f>
        <v>405.82997385889729</v>
      </c>
      <c r="CZ83" s="25">
        <f>N83+(BL83*100)</f>
        <v>30.954247618165013</v>
      </c>
      <c r="DA83" s="18">
        <f>BQ83+AH83+N83</f>
        <v>117.93814237467259</v>
      </c>
      <c r="DB83" s="20">
        <f>BQ83-BR83</f>
        <v>2.756924594047522</v>
      </c>
      <c r="DC83" s="18">
        <f>M83+N83+AA83+AM83+AN83+AT83+AS83</f>
        <v>991</v>
      </c>
      <c r="DD83" s="18">
        <f>M83-120+N83+AG83+AM83+AN83+AT83+AS83</f>
        <v>841.07419187966559</v>
      </c>
      <c r="DE83" s="18">
        <f>N83+O83+AH83+AN83+AO83+AU83+AT83</f>
        <v>903.05203710429919</v>
      </c>
      <c r="DF83" s="18">
        <f>M83-120+N83+AG83+AM83+AN83+AT83+BD83*1000</f>
        <v>1008.5708324052296</v>
      </c>
      <c r="DG83" s="18">
        <f>O83+AA83+AB83</f>
        <v>659</v>
      </c>
      <c r="DH83" s="7">
        <f>L83+AR83</f>
        <v>267</v>
      </c>
      <c r="DI83" s="18">
        <f>O83+AA83+AB83+AR83</f>
        <v>818</v>
      </c>
      <c r="DN83" s="7">
        <v>65</v>
      </c>
      <c r="ED83" s="18"/>
      <c r="EF83" s="7" t="s">
        <v>374</v>
      </c>
      <c r="EG83" s="18">
        <v>116</v>
      </c>
      <c r="EH83" s="20">
        <v>0.05</v>
      </c>
      <c r="EI83" s="20">
        <v>0.05</v>
      </c>
      <c r="EJ83" s="18">
        <v>70</v>
      </c>
      <c r="EK83" s="7">
        <f>EI83*EJ83</f>
        <v>3.5</v>
      </c>
      <c r="EV83" s="7" t="s">
        <v>375</v>
      </c>
      <c r="EW83" s="7">
        <v>80</v>
      </c>
      <c r="EX83" s="7">
        <v>112</v>
      </c>
      <c r="EY83" s="7">
        <v>100</v>
      </c>
      <c r="EZ83" s="7">
        <v>104</v>
      </c>
      <c r="FA83" s="7">
        <v>62</v>
      </c>
      <c r="FB83" s="7">
        <v>106</v>
      </c>
      <c r="FC83" s="7">
        <v>28</v>
      </c>
      <c r="FD83" s="7">
        <v>84</v>
      </c>
      <c r="FE83" s="7">
        <v>92</v>
      </c>
      <c r="FF83" s="7">
        <v>96</v>
      </c>
      <c r="FG83" s="7">
        <v>76</v>
      </c>
      <c r="FH83" s="7">
        <v>188</v>
      </c>
      <c r="FI83" s="18">
        <f>AVERAGE(EX83:EY83,FB83:FC83)</f>
        <v>86.5</v>
      </c>
      <c r="FJ83" s="18">
        <f>AVERAGE(EW83:FH83)</f>
        <v>94</v>
      </c>
      <c r="FK83" s="18">
        <f>MAX(EX83:EY83,FB83:FC83)</f>
        <v>112</v>
      </c>
      <c r="FL83" s="18">
        <f>MAX(EW83:FH83)</f>
        <v>188</v>
      </c>
      <c r="FM83" s="18">
        <f>MAX(EX83:EY83,FB83:FC83)-MIN(EX83:EY83,FB83:FC83)</f>
        <v>84</v>
      </c>
      <c r="FN83" s="7">
        <f>MAX(EW83:FH83)-MIN(EW83:FH83)</f>
        <v>160</v>
      </c>
    </row>
    <row r="84" spans="1:176" s="7" customFormat="1">
      <c r="A84" s="67">
        <v>66</v>
      </c>
      <c r="B84" s="7">
        <v>1162</v>
      </c>
      <c r="C84" s="18">
        <f>60/(B84/1000)</f>
        <v>51.635111876075733</v>
      </c>
      <c r="D84" s="7">
        <v>0.1</v>
      </c>
      <c r="E84" s="7">
        <v>0.1</v>
      </c>
      <c r="F84" s="7">
        <v>0.1</v>
      </c>
      <c r="G84" s="18">
        <f t="shared" si="194"/>
        <v>0.10000000000000002</v>
      </c>
      <c r="H84" s="7">
        <f t="shared" si="195"/>
        <v>0</v>
      </c>
      <c r="I84" s="7">
        <v>118</v>
      </c>
      <c r="J84" s="7">
        <v>124</v>
      </c>
      <c r="K84" s="7">
        <v>95</v>
      </c>
      <c r="L84" s="7">
        <f>MAX(I84:K84)</f>
        <v>124</v>
      </c>
      <c r="M84" s="18">
        <f>(I84+J84+K84)/3</f>
        <v>112.33333333333333</v>
      </c>
      <c r="N84" s="7">
        <f>MAX(I84:K84)-MIN(I84:K84)</f>
        <v>29</v>
      </c>
      <c r="O84" s="18">
        <f>SUM(M84:N84)</f>
        <v>141.33333333333331</v>
      </c>
      <c r="P84" s="20">
        <f>N84/M84</f>
        <v>0.25816023738872407</v>
      </c>
      <c r="Q84" s="7">
        <f t="shared" si="209"/>
        <v>410</v>
      </c>
      <c r="R84" s="7">
        <f t="shared" si="209"/>
        <v>403</v>
      </c>
      <c r="S84" s="7">
        <f t="shared" si="209"/>
        <v>414</v>
      </c>
      <c r="T84" s="7">
        <f t="shared" si="196"/>
        <v>414</v>
      </c>
      <c r="U84" s="18">
        <f>(Q84+R84+S84)/3</f>
        <v>409</v>
      </c>
      <c r="V84" s="7">
        <f>MAX(Q84:S84)-MIN(Q84:S84)</f>
        <v>11</v>
      </c>
      <c r="W84" s="7">
        <f t="shared" si="210"/>
        <v>514</v>
      </c>
      <c r="X84" s="7">
        <f t="shared" si="210"/>
        <v>540</v>
      </c>
      <c r="Y84" s="7">
        <f t="shared" si="210"/>
        <v>561</v>
      </c>
      <c r="Z84" s="7">
        <f>MAX(W84:Y84)</f>
        <v>561</v>
      </c>
      <c r="AA84" s="18">
        <f>(Y84+X84+W84)/3</f>
        <v>538.33333333333337</v>
      </c>
      <c r="AB84" s="7">
        <f>MAX(W84:Y84)-MIN(W84:Y84)</f>
        <v>47</v>
      </c>
      <c r="AC84" s="18">
        <f>W84/SQRT(B84/1000)</f>
        <v>476.82613912570741</v>
      </c>
      <c r="AD84" s="18">
        <f>X84/SQRT(B84/1000)</f>
        <v>500.94574927603497</v>
      </c>
      <c r="AE84" s="18">
        <f>Y84/SQRT(B84/1000)</f>
        <v>520.42697285899192</v>
      </c>
      <c r="AF84" s="18">
        <f>MAX(AC84:AE84)</f>
        <v>520.42697285899192</v>
      </c>
      <c r="AG84" s="18">
        <f>AVERAGE(AC84:AE84)</f>
        <v>499.39962042024473</v>
      </c>
      <c r="AH84" s="18">
        <f>MAX(AC84:AE84)-MIN(AC84:AE84)</f>
        <v>43.600833733284503</v>
      </c>
      <c r="AI84" s="7">
        <v>292</v>
      </c>
      <c r="AJ84" s="7">
        <v>279</v>
      </c>
      <c r="AK84" s="7">
        <v>319</v>
      </c>
      <c r="AL84" s="7">
        <f>MAX(AI84:AK84)</f>
        <v>319</v>
      </c>
      <c r="AM84" s="18">
        <f>(AI84+AJ84+AK84)/3</f>
        <v>296.66666666666669</v>
      </c>
      <c r="AN84" s="7">
        <f>MAX(AI84:AK84)-MIN(AI84:AK84)</f>
        <v>40</v>
      </c>
      <c r="AO84" s="7">
        <v>104</v>
      </c>
      <c r="AP84" s="7">
        <v>137</v>
      </c>
      <c r="AQ84" s="7">
        <v>147</v>
      </c>
      <c r="AR84" s="7">
        <f>MAX(AO84:AQ84)</f>
        <v>147</v>
      </c>
      <c r="AS84" s="18">
        <f>(AO84+AP84+AQ84)/3</f>
        <v>129.33333333333334</v>
      </c>
      <c r="AT84" s="7">
        <f>MAX(AO84:AQ84)-MIN(AO84:AQ84)</f>
        <v>43</v>
      </c>
      <c r="AU84" s="7">
        <f>AI84+AO84</f>
        <v>396</v>
      </c>
      <c r="AV84" s="7">
        <f t="shared" si="211"/>
        <v>416</v>
      </c>
      <c r="AW84" s="7">
        <f t="shared" si="211"/>
        <v>466</v>
      </c>
      <c r="AX84" s="18">
        <f>(AU84+AV84+AW84)/3</f>
        <v>426</v>
      </c>
      <c r="AY84" s="7">
        <f>MAX(AU84:AW84)-MIN(AU84:AW84)</f>
        <v>70</v>
      </c>
      <c r="AZ84" s="20">
        <f t="shared" si="212"/>
        <v>0.20233463035019456</v>
      </c>
      <c r="BA84" s="20">
        <f t="shared" si="212"/>
        <v>0.25370370370370371</v>
      </c>
      <c r="BB84" s="20">
        <f t="shared" si="212"/>
        <v>0.26203208556149732</v>
      </c>
      <c r="BC84" s="20">
        <f>MAX(AZ84:BB84)</f>
        <v>0.26203208556149732</v>
      </c>
      <c r="BD84" s="20">
        <f>AVERAGE(AZ84:BB84)</f>
        <v>0.23935680653846517</v>
      </c>
      <c r="BE84" s="20">
        <f>MAX(AZ84:BB84)-MIN(AZ84:BB84)</f>
        <v>5.9697455211302763E-2</v>
      </c>
      <c r="BF84" s="20">
        <f t="shared" si="213"/>
        <v>4.3559322033898304</v>
      </c>
      <c r="BG84" s="20">
        <f t="shared" si="213"/>
        <v>4.354838709677419</v>
      </c>
      <c r="BH84" s="20">
        <f t="shared" si="213"/>
        <v>5.905263157894737</v>
      </c>
      <c r="BI84" s="20">
        <f>MAX(BF84:BH84)</f>
        <v>5.905263157894737</v>
      </c>
      <c r="BJ84" s="20">
        <f>AVERAGE(BF84:BH84)</f>
        <v>4.8720113569873291</v>
      </c>
      <c r="BK84" s="20">
        <f>MAX(BF84:BH84)-MIN(BF84:BH84)</f>
        <v>1.550424448217318</v>
      </c>
      <c r="BL84" s="20">
        <f>1/BJ84</f>
        <v>0.20525403713721285</v>
      </c>
      <c r="BM84" s="20">
        <f t="shared" si="214"/>
        <v>4.0408994841161645</v>
      </c>
      <c r="BN84" s="20">
        <f t="shared" si="214"/>
        <v>4.0398850748067341</v>
      </c>
      <c r="BO84" s="20">
        <f t="shared" si="214"/>
        <v>5.4781786616735992</v>
      </c>
      <c r="BP84" s="20">
        <f t="shared" si="197"/>
        <v>5.4781786616735992</v>
      </c>
      <c r="BQ84" s="20">
        <f>AVERAGE(BM84:BO84)</f>
        <v>4.5196544068654996</v>
      </c>
      <c r="BR84" s="20">
        <f>MAX(BM84:BO84)-MIN(BM84:BO84)</f>
        <v>1.4382935868668651</v>
      </c>
      <c r="BS84" s="20">
        <f t="shared" si="215"/>
        <v>0.88135593220338981</v>
      </c>
      <c r="BT84" s="20">
        <f t="shared" si="215"/>
        <v>1.1048387096774193</v>
      </c>
      <c r="BU84" s="20">
        <f t="shared" si="215"/>
        <v>1.5473684210526315</v>
      </c>
      <c r="BV84" s="20">
        <f t="shared" si="198"/>
        <v>1.5473684210526315</v>
      </c>
      <c r="BW84" s="20">
        <f>AVERAGE(BS84:BU84)</f>
        <v>1.1778543543111468</v>
      </c>
      <c r="BX84" s="20">
        <f>MAX(BS84:BU84)-MIN(BS84:BU84)</f>
        <v>0.66601248884924169</v>
      </c>
      <c r="BY84" s="22">
        <f t="shared" si="216"/>
        <v>1.7147002572050385E-3</v>
      </c>
      <c r="BZ84" s="22">
        <f t="shared" si="216"/>
        <v>2.0459976105137393E-3</v>
      </c>
      <c r="CA84" s="22">
        <f t="shared" si="216"/>
        <v>2.7582324795947083E-3</v>
      </c>
      <c r="CB84" s="22">
        <f t="shared" si="199"/>
        <v>2.7582324795947083E-3</v>
      </c>
      <c r="CC84" s="22">
        <f>AVERAGE(BY84:CA84)</f>
        <v>2.1729767824378286E-3</v>
      </c>
      <c r="CD84" s="22">
        <f>MAX(BY84:CA84)-MIN(BY84:CA84)</f>
        <v>1.0435322223896698E-3</v>
      </c>
      <c r="CE84" s="25">
        <f>N84/I84*AO84</f>
        <v>25.559322033898304</v>
      </c>
      <c r="CF84" s="25">
        <f>N84/J84*AP84</f>
        <v>32.04032258064516</v>
      </c>
      <c r="CG84" s="25">
        <f>N84/K84*AQ84</f>
        <v>44.873684210526314</v>
      </c>
      <c r="CH84" s="25">
        <f>MAX(CE84:CG84)</f>
        <v>44.873684210526314</v>
      </c>
      <c r="CI84" s="25">
        <f>AVERAGE(CE84:CG84)</f>
        <v>34.157776275023259</v>
      </c>
      <c r="CJ84" s="20">
        <f>MAX(CE84:CG84)-MIN(CE84:CG84)</f>
        <v>19.314362176628009</v>
      </c>
      <c r="CK84" s="26">
        <f t="shared" si="217"/>
        <v>5.3603022017129826E-2</v>
      </c>
      <c r="CL84" s="26">
        <f t="shared" si="217"/>
        <v>6.3959665546518205E-2</v>
      </c>
      <c r="CM84" s="26">
        <f t="shared" si="217"/>
        <v>8.6224747276280586E-2</v>
      </c>
      <c r="CN84" s="26">
        <f t="shared" si="200"/>
        <v>8.6224747276280586E-2</v>
      </c>
      <c r="CO84" s="26">
        <f>AVERAGE(CK84:CM84)</f>
        <v>6.7929144946642872E-2</v>
      </c>
      <c r="CP84" s="18">
        <f>M84-120+N84</f>
        <v>21.333333333333329</v>
      </c>
      <c r="CQ84" s="18">
        <f>M84+N84+AG84+AS84</f>
        <v>770.06628708691142</v>
      </c>
      <c r="CR84" s="18">
        <f>M84-120+N84+AG84+AS84</f>
        <v>650.06628708691142</v>
      </c>
      <c r="CS84" s="18">
        <f>M84-120+N84+AG84+AH84+AS84</f>
        <v>693.66712082019592</v>
      </c>
      <c r="CT84" s="18">
        <f>M84-120+N84+AS84</f>
        <v>150.66666666666669</v>
      </c>
      <c r="CU84" s="18">
        <f>M84-120+N84+AS84+AT84</f>
        <v>193.66666666666669</v>
      </c>
      <c r="CV84" s="18">
        <f>M84-120+N84+BD84*100</f>
        <v>45.269013987179846</v>
      </c>
      <c r="CW84" s="18">
        <f>M84-120+N84+AT84+BD84</f>
        <v>64.572690139871796</v>
      </c>
      <c r="CX84" s="18">
        <f>M84-120+N84+AT84+(100*BD84)</f>
        <v>88.269013987179846</v>
      </c>
      <c r="CY84" s="18">
        <f>M84-120+N84+AN84+AT84+BD84*1000</f>
        <v>343.69013987179852</v>
      </c>
      <c r="CZ84" s="25">
        <f>N84+(BL84*100)</f>
        <v>49.525403713721289</v>
      </c>
      <c r="DA84" s="18">
        <f>BQ84+AH84+N84</f>
        <v>77.120488140150002</v>
      </c>
      <c r="DB84" s="20">
        <f>BQ84-BR84</f>
        <v>3.0813608199986344</v>
      </c>
      <c r="DC84" s="18">
        <f>M84+N84+AA84+AM84+AN84+AT84+AS84</f>
        <v>1188.6666666666667</v>
      </c>
      <c r="DD84" s="18">
        <f>M84-120+N84+AG84+AM84+AN84+AT84+AS84</f>
        <v>1029.7329537535779</v>
      </c>
      <c r="DE84" s="18">
        <f>N84+O84+AH84+AN84+AO84+AU84+AT84</f>
        <v>796.93416706661787</v>
      </c>
      <c r="DF84" s="18">
        <f>M84-120+N84+AG84+AM84+AN84+AT84+BD84*1000</f>
        <v>1139.7564269587099</v>
      </c>
      <c r="DG84" s="18">
        <f>O84+AA84+AB84</f>
        <v>726.66666666666674</v>
      </c>
      <c r="DH84" s="7">
        <f>L84+AR84</f>
        <v>271</v>
      </c>
      <c r="DI84" s="18">
        <f>O84+AA84+AB84+AR84</f>
        <v>873.66666666666674</v>
      </c>
      <c r="DN84" s="7">
        <v>66</v>
      </c>
      <c r="ED84" s="18"/>
      <c r="EF84" s="7" t="s">
        <v>374</v>
      </c>
      <c r="EG84" s="18">
        <v>86</v>
      </c>
      <c r="EH84" s="20">
        <v>0.05</v>
      </c>
      <c r="EI84" s="20">
        <v>0.05</v>
      </c>
      <c r="EJ84" s="18">
        <v>50</v>
      </c>
      <c r="EK84" s="7">
        <f>EI84*EJ84</f>
        <v>2.5</v>
      </c>
      <c r="EV84" s="7" t="s">
        <v>376</v>
      </c>
      <c r="EW84" s="7">
        <v>64</v>
      </c>
      <c r="EX84" s="7">
        <v>108</v>
      </c>
      <c r="EY84" s="7">
        <v>44</v>
      </c>
      <c r="EZ84" s="7">
        <v>96</v>
      </c>
      <c r="FA84" s="7">
        <v>52</v>
      </c>
      <c r="FB84" s="7">
        <v>80</v>
      </c>
      <c r="FC84" s="7">
        <v>36</v>
      </c>
      <c r="FD84" s="7">
        <v>68</v>
      </c>
      <c r="FE84" s="7">
        <v>92</v>
      </c>
      <c r="FF84" s="7">
        <v>104</v>
      </c>
      <c r="FG84" s="7">
        <v>104</v>
      </c>
      <c r="FH84" s="7">
        <v>112</v>
      </c>
      <c r="FI84" s="18">
        <f>AVERAGE(EX84:EY84,FB84:FC84)</f>
        <v>67</v>
      </c>
      <c r="FJ84" s="18">
        <f>AVERAGE(EW84:FH84)</f>
        <v>80</v>
      </c>
      <c r="FK84" s="18">
        <f>MAX(EX84:EY84,FB84:FC84)</f>
        <v>108</v>
      </c>
      <c r="FL84" s="18">
        <f>MAX(EW84:FH84)</f>
        <v>112</v>
      </c>
      <c r="FM84" s="18">
        <f>MAX(EX84:EY84,FB84:FC84)-MIN(EX84:EY84,FB84:FC84)</f>
        <v>72</v>
      </c>
      <c r="FN84" s="7">
        <f>MAX(EW84:FH84)-MIN(EW84:FH84)</f>
        <v>76</v>
      </c>
    </row>
    <row r="85" spans="1:176" s="7" customFormat="1" hidden="1">
      <c r="C85" s="18"/>
      <c r="G85" s="18"/>
      <c r="M85" s="18"/>
      <c r="O85" s="18"/>
      <c r="P85" s="20"/>
      <c r="T85" s="7">
        <f t="shared" si="196"/>
        <v>0</v>
      </c>
      <c r="U85" s="18"/>
      <c r="AA85" s="18"/>
      <c r="AC85" s="18"/>
      <c r="AD85" s="18"/>
      <c r="AE85" s="18"/>
      <c r="AF85" s="18"/>
      <c r="AG85" s="18"/>
      <c r="AH85" s="18"/>
      <c r="AM85" s="18"/>
      <c r="AS85" s="18"/>
      <c r="AX85" s="18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>
        <f t="shared" si="197"/>
        <v>0</v>
      </c>
      <c r="BQ85" s="20"/>
      <c r="BR85" s="20"/>
      <c r="BS85" s="20"/>
      <c r="BT85" s="20"/>
      <c r="BU85" s="20"/>
      <c r="BV85" s="20">
        <f t="shared" si="198"/>
        <v>0</v>
      </c>
      <c r="BW85" s="20"/>
      <c r="BX85" s="20"/>
      <c r="BY85" s="22"/>
      <c r="BZ85" s="22"/>
      <c r="CA85" s="22"/>
      <c r="CB85" s="22">
        <f t="shared" si="199"/>
        <v>0</v>
      </c>
      <c r="CC85" s="22"/>
      <c r="CD85" s="22"/>
      <c r="CE85" s="25"/>
      <c r="CF85" s="25"/>
      <c r="CG85" s="25"/>
      <c r="CH85" s="25"/>
      <c r="CI85" s="25"/>
      <c r="CJ85" s="20"/>
      <c r="CK85" s="26"/>
      <c r="CL85" s="26"/>
      <c r="CM85" s="26"/>
      <c r="CN85" s="26">
        <f t="shared" si="200"/>
        <v>0</v>
      </c>
      <c r="CO85" s="26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25"/>
      <c r="DA85" s="18"/>
      <c r="DB85" s="20"/>
      <c r="DC85" s="18"/>
      <c r="DD85" s="18"/>
      <c r="DE85" s="18"/>
      <c r="DF85" s="18"/>
      <c r="DG85" s="18"/>
      <c r="DI85" s="18"/>
      <c r="ED85" s="18"/>
      <c r="EG85" s="18"/>
      <c r="EH85" s="20"/>
      <c r="EI85" s="20"/>
      <c r="EJ85" s="18"/>
      <c r="FI85" s="18"/>
      <c r="FJ85" s="18"/>
      <c r="FK85" s="18"/>
      <c r="FL85" s="18"/>
      <c r="FM85" s="18"/>
    </row>
    <row r="86" spans="1:176" s="7" customFormat="1">
      <c r="A86" s="67">
        <v>67</v>
      </c>
      <c r="B86" s="7">
        <v>835</v>
      </c>
      <c r="C86" s="18">
        <f>60/(B86/1000)</f>
        <v>71.856287425149702</v>
      </c>
      <c r="D86" s="7">
        <v>0.2</v>
      </c>
      <c r="E86" s="7">
        <v>0.5</v>
      </c>
      <c r="F86" s="7">
        <v>0.2</v>
      </c>
      <c r="G86" s="18">
        <f>AVERAGE(D86:F86)</f>
        <v>0.3</v>
      </c>
      <c r="H86" s="7">
        <f>MAX(D86:F86)-MIN(D86:F86)</f>
        <v>0.3</v>
      </c>
      <c r="I86" s="7">
        <v>103</v>
      </c>
      <c r="J86" s="7">
        <v>101</v>
      </c>
      <c r="K86" s="7">
        <v>116</v>
      </c>
      <c r="L86" s="7">
        <f>MAX(I86:K86)</f>
        <v>116</v>
      </c>
      <c r="M86" s="18">
        <f>(I86+J86+K86)/3</f>
        <v>106.66666666666667</v>
      </c>
      <c r="N86" s="7">
        <f>MAX(I86:K86)-MIN(I86:K86)</f>
        <v>15</v>
      </c>
      <c r="O86" s="18">
        <f>SUM(M86:N86)</f>
        <v>121.66666666666667</v>
      </c>
      <c r="P86" s="20">
        <f>N86/M86</f>
        <v>0.140625</v>
      </c>
      <c r="Q86" s="7">
        <f t="shared" ref="Q86:S89" si="219">I86+AI86</f>
        <v>311</v>
      </c>
      <c r="R86" s="7">
        <f t="shared" si="219"/>
        <v>245</v>
      </c>
      <c r="S86" s="7">
        <f t="shared" si="219"/>
        <v>274</v>
      </c>
      <c r="T86" s="7">
        <f t="shared" si="196"/>
        <v>311</v>
      </c>
      <c r="U86" s="18">
        <f>(Q86+R86+S86)/3</f>
        <v>276.66666666666669</v>
      </c>
      <c r="V86" s="7">
        <f>MAX(Q86:S86)-MIN(Q86:S86)</f>
        <v>66</v>
      </c>
      <c r="W86" s="7">
        <f t="shared" ref="W86:Y89" si="220">Q86+AO86</f>
        <v>397</v>
      </c>
      <c r="X86" s="7">
        <f t="shared" si="220"/>
        <v>365</v>
      </c>
      <c r="Y86" s="7">
        <f t="shared" si="220"/>
        <v>409</v>
      </c>
      <c r="Z86" s="7">
        <f>MAX(W86:Y86)</f>
        <v>409</v>
      </c>
      <c r="AA86" s="18">
        <f>(Y86+X86+W86)/3</f>
        <v>390.33333333333331</v>
      </c>
      <c r="AB86" s="7">
        <f>MAX(W86:Y86)-MIN(W86:Y86)</f>
        <v>44</v>
      </c>
      <c r="AC86" s="18">
        <f>W86/SQRT(B86/1000)</f>
        <v>434.4574702006787</v>
      </c>
      <c r="AD86" s="18">
        <f>X86/SQRT(B86/1000)</f>
        <v>399.43822827014543</v>
      </c>
      <c r="AE86" s="18">
        <f>Y86/SQRT(B86/1000)</f>
        <v>447.58968592462872</v>
      </c>
      <c r="AF86" s="18">
        <f>MAX(AC86:AE86)</f>
        <v>447.58968592462872</v>
      </c>
      <c r="AG86" s="18">
        <f>AVERAGE(AC86:AE86)</f>
        <v>427.16179479848432</v>
      </c>
      <c r="AH86" s="18">
        <f>MAX(AC86:AE86)-MIN(AC86:AE86)</f>
        <v>48.151457654483295</v>
      </c>
      <c r="AI86" s="7">
        <v>208</v>
      </c>
      <c r="AJ86" s="7">
        <v>144</v>
      </c>
      <c r="AK86" s="7">
        <v>158</v>
      </c>
      <c r="AL86" s="7">
        <f>MAX(AI86:AK86)</f>
        <v>208</v>
      </c>
      <c r="AM86" s="18">
        <f>(AI86+AJ86+AK86)/3</f>
        <v>170</v>
      </c>
      <c r="AN86" s="7">
        <f>MAX(AI86:AK86)-MIN(AI86:AK86)</f>
        <v>64</v>
      </c>
      <c r="AO86" s="7">
        <v>86</v>
      </c>
      <c r="AP86" s="7">
        <v>120</v>
      </c>
      <c r="AQ86" s="7">
        <v>135</v>
      </c>
      <c r="AR86" s="7">
        <f>MAX(AO86:AQ86)</f>
        <v>135</v>
      </c>
      <c r="AS86" s="18">
        <f>(AO86+AP86+AQ86)/3</f>
        <v>113.66666666666667</v>
      </c>
      <c r="AT86" s="7">
        <f>MAX(AO86:AQ86)-MIN(AO86:AQ86)</f>
        <v>49</v>
      </c>
      <c r="AU86" s="7">
        <f>AI86+AO86</f>
        <v>294</v>
      </c>
      <c r="AV86" s="7">
        <f t="shared" ref="AV86:AW89" si="221">AP86+AJ86</f>
        <v>264</v>
      </c>
      <c r="AW86" s="7">
        <f t="shared" si="221"/>
        <v>293</v>
      </c>
      <c r="AX86" s="18">
        <f>(AU86+AV86+AW86)/3</f>
        <v>283.66666666666669</v>
      </c>
      <c r="AY86" s="7">
        <f>MAX(AU86:AW86)-MIN(AU86:AW86)</f>
        <v>30</v>
      </c>
      <c r="AZ86" s="20">
        <f t="shared" ref="AZ86:BB89" si="222">AO86/W86</f>
        <v>0.21662468513853905</v>
      </c>
      <c r="BA86" s="20">
        <f t="shared" si="222"/>
        <v>0.32876712328767121</v>
      </c>
      <c r="BB86" s="20">
        <f t="shared" si="222"/>
        <v>0.33007334963325186</v>
      </c>
      <c r="BC86" s="20">
        <f>MAX(AZ86:BB86)</f>
        <v>0.33007334963325186</v>
      </c>
      <c r="BD86" s="20">
        <f>AVERAGE(AZ86:BB86)</f>
        <v>0.29182171935315404</v>
      </c>
      <c r="BE86" s="20">
        <f>MAX(AZ86:BB86)-MIN(AZ86:BB86)</f>
        <v>0.1134486644947128</v>
      </c>
      <c r="BF86" s="20">
        <f t="shared" ref="BF86:BH89" si="223">W86/I86</f>
        <v>3.854368932038835</v>
      </c>
      <c r="BG86" s="20">
        <f t="shared" si="223"/>
        <v>3.613861386138614</v>
      </c>
      <c r="BH86" s="20">
        <f t="shared" si="223"/>
        <v>3.5258620689655173</v>
      </c>
      <c r="BI86" s="20">
        <f>MAX(BF86:BH86)</f>
        <v>3.854368932038835</v>
      </c>
      <c r="BJ86" s="20">
        <f>AVERAGE(BF86:BH86)</f>
        <v>3.6646974623809889</v>
      </c>
      <c r="BK86" s="20">
        <f>MAX(BF86:BH86)-MIN(BF86:BH86)</f>
        <v>0.32850686307331767</v>
      </c>
      <c r="BL86" s="20">
        <f>1/BJ86</f>
        <v>0.27287382117220954</v>
      </c>
      <c r="BM86" s="20">
        <f t="shared" ref="BM86:BO89" si="224">AC86/I86</f>
        <v>4.2180336912687251</v>
      </c>
      <c r="BN86" s="20">
        <f t="shared" si="224"/>
        <v>3.9548339432687665</v>
      </c>
      <c r="BO86" s="20">
        <f t="shared" si="224"/>
        <v>3.8585317752123167</v>
      </c>
      <c r="BP86" s="20">
        <f t="shared" si="197"/>
        <v>4.2180336912687251</v>
      </c>
      <c r="BQ86" s="20">
        <f>AVERAGE(BM86:BO86)</f>
        <v>4.0104664699166026</v>
      </c>
      <c r="BR86" s="20">
        <f>MAX(BM86:BO86)-MIN(BM86:BO86)</f>
        <v>0.35950191605640835</v>
      </c>
      <c r="BS86" s="20">
        <f t="shared" ref="BS86:BU89" si="225">AO86/I86</f>
        <v>0.83495145631067957</v>
      </c>
      <c r="BT86" s="20">
        <f t="shared" si="225"/>
        <v>1.1881188118811881</v>
      </c>
      <c r="BU86" s="20">
        <f t="shared" si="225"/>
        <v>1.1637931034482758</v>
      </c>
      <c r="BV86" s="20">
        <f t="shared" si="198"/>
        <v>1.1881188118811881</v>
      </c>
      <c r="BW86" s="20">
        <f>AVERAGE(BS86:BU86)</f>
        <v>1.0622877905467145</v>
      </c>
      <c r="BX86" s="20">
        <f>MAX(BS86:BU86)-MIN(BS86:BU86)</f>
        <v>0.35316735557050849</v>
      </c>
      <c r="BY86" s="22">
        <f t="shared" ref="BY86:CA89" si="226">BS86/W86</f>
        <v>2.1031522828984374E-3</v>
      </c>
      <c r="BZ86" s="22">
        <f t="shared" si="226"/>
        <v>3.2551200325512003E-3</v>
      </c>
      <c r="CA86" s="22">
        <f t="shared" si="226"/>
        <v>2.8454599106314811E-3</v>
      </c>
      <c r="CB86" s="22">
        <f t="shared" si="199"/>
        <v>3.2551200325512003E-3</v>
      </c>
      <c r="CC86" s="22">
        <f>AVERAGE(BY86:CA86)</f>
        <v>2.7345774086937062E-3</v>
      </c>
      <c r="CD86" s="22">
        <f>MAX(BY86:CA86)-MIN(BY86:CA86)</f>
        <v>1.1519677496527629E-3</v>
      </c>
      <c r="CE86" s="25">
        <f>N86/I86*AO86</f>
        <v>12.524271844660193</v>
      </c>
      <c r="CF86" s="25">
        <f>N86/J86*AP86</f>
        <v>17.82178217821782</v>
      </c>
      <c r="CG86" s="25">
        <f>N86/K86*AQ86</f>
        <v>17.456896551724139</v>
      </c>
      <c r="CH86" s="25">
        <f>MAX(CE86:CG86)</f>
        <v>17.82178217821782</v>
      </c>
      <c r="CI86" s="25">
        <f>AVERAGE(CE86:CG86)</f>
        <v>15.934316858200717</v>
      </c>
      <c r="CJ86" s="20">
        <f>MAX(CE86:CG86)-MIN(CE86:CG86)</f>
        <v>5.2975103335576268</v>
      </c>
      <c r="CK86" s="26">
        <f t="shared" ref="CK86:CM89" si="227">CE86/AC86</f>
        <v>2.8827382894061303E-2</v>
      </c>
      <c r="CL86" s="26">
        <f t="shared" si="227"/>
        <v>4.4617117033086552E-2</v>
      </c>
      <c r="CM86" s="26">
        <f t="shared" si="227"/>
        <v>3.9002008090650617E-2</v>
      </c>
      <c r="CN86" s="26">
        <f t="shared" si="200"/>
        <v>4.4617117033086552E-2</v>
      </c>
      <c r="CO86" s="26">
        <f>AVERAGE(CK86:CM86)</f>
        <v>3.748216933926616E-2</v>
      </c>
      <c r="CP86" s="18">
        <f>M86-120+N86</f>
        <v>1.6666666666666714</v>
      </c>
      <c r="CQ86" s="18">
        <f>M86+N86+AG86+AS86</f>
        <v>662.49512813181764</v>
      </c>
      <c r="CR86" s="18">
        <f>M86-120+N86+AG86+AS86</f>
        <v>542.49512813181764</v>
      </c>
      <c r="CS86" s="18">
        <f>M86-120+N86+AG86+AH86+AS86</f>
        <v>590.64658578630099</v>
      </c>
      <c r="CT86" s="18">
        <f>M86-120+N86+AS86</f>
        <v>115.33333333333334</v>
      </c>
      <c r="CU86" s="18">
        <f>M86-120+N86+AS86+AT86</f>
        <v>164.33333333333334</v>
      </c>
      <c r="CV86" s="18">
        <f>M86-120+N86+BD86*100</f>
        <v>30.848838601982074</v>
      </c>
      <c r="CW86" s="18">
        <f>M86-120+N86+AT86+BD86</f>
        <v>50.958488386019823</v>
      </c>
      <c r="CX86" s="18">
        <f>M86-120+N86+AT86+(100*BD86)</f>
        <v>79.848838601982067</v>
      </c>
      <c r="CY86" s="18">
        <f>M86-120+N86+AN86+AT86+BD86*1000</f>
        <v>406.48838601982072</v>
      </c>
      <c r="CZ86" s="25">
        <f>N86+(BL86*100)</f>
        <v>42.287382117220957</v>
      </c>
      <c r="DA86" s="18">
        <f>BQ86+AH86+N86</f>
        <v>67.161924124399889</v>
      </c>
      <c r="DB86" s="20">
        <f>BQ86-BR86</f>
        <v>3.6509645538601943</v>
      </c>
      <c r="DC86" s="18">
        <f>M86+N86+AA86+AM86+AN86+AT86+AS86</f>
        <v>908.66666666666663</v>
      </c>
      <c r="DD86" s="18">
        <f>M86-120+N86+AG86+AM86+AN86+AT86+AS86</f>
        <v>825.49512813181764</v>
      </c>
      <c r="DE86" s="18">
        <f>N86+O86+AH86+AN86+AO86+AU86+AT86</f>
        <v>677.81812432114998</v>
      </c>
      <c r="DF86" s="18">
        <f>M86-120+N86+AG86+AM86+AN86+AT86+BD86*1000</f>
        <v>1003.650180818305</v>
      </c>
      <c r="DG86" s="18">
        <f>O86+AA86+AB86</f>
        <v>556</v>
      </c>
      <c r="DH86" s="7">
        <f>L86+AR86</f>
        <v>251</v>
      </c>
      <c r="DI86" s="18">
        <f>O86+AA86+AB86+AR86</f>
        <v>691</v>
      </c>
      <c r="DN86" s="7">
        <v>67</v>
      </c>
      <c r="ED86" s="18"/>
      <c r="EF86" s="7" t="s">
        <v>374</v>
      </c>
      <c r="EG86" s="18">
        <v>129</v>
      </c>
      <c r="EH86" s="20">
        <v>0</v>
      </c>
      <c r="EI86" s="20">
        <v>0.1</v>
      </c>
      <c r="EJ86" s="18">
        <v>91</v>
      </c>
      <c r="EK86" s="7">
        <f>EI86*EJ86</f>
        <v>9.1</v>
      </c>
      <c r="EV86" s="7" t="s">
        <v>377</v>
      </c>
      <c r="EW86" s="7">
        <v>81</v>
      </c>
      <c r="EX86" s="7">
        <v>96</v>
      </c>
      <c r="EY86" s="7">
        <v>82</v>
      </c>
      <c r="EZ86" s="7">
        <v>92</v>
      </c>
      <c r="FA86" s="7">
        <v>68</v>
      </c>
      <c r="FB86" s="7">
        <v>88</v>
      </c>
      <c r="FC86" s="7">
        <v>45</v>
      </c>
      <c r="FD86" s="7">
        <v>47</v>
      </c>
      <c r="FE86" s="7">
        <v>74</v>
      </c>
      <c r="FF86" s="7">
        <v>60</v>
      </c>
      <c r="FG86" s="7">
        <v>104</v>
      </c>
      <c r="FH86" s="7">
        <v>96</v>
      </c>
      <c r="FI86" s="18">
        <f>AVERAGE(EX86:EY86,FB86:FC86)</f>
        <v>77.75</v>
      </c>
      <c r="FJ86" s="18">
        <f>AVERAGE(EW86:FH86)</f>
        <v>77.75</v>
      </c>
      <c r="FK86" s="18">
        <f>MAX(EX86:EY86,FB86:FC86)</f>
        <v>96</v>
      </c>
      <c r="FL86" s="18">
        <f>MAX(EW86:FH86)</f>
        <v>104</v>
      </c>
      <c r="FM86" s="18">
        <f>MAX(EX86:EY86,FB86:FC86)-MIN(EX86:EY86,FB86:FC86)</f>
        <v>51</v>
      </c>
      <c r="FN86" s="7">
        <f>MAX(EW86:FH86)-MIN(EW86:FH86)</f>
        <v>59</v>
      </c>
    </row>
    <row r="87" spans="1:176" s="7" customFormat="1">
      <c r="A87" s="67">
        <v>68</v>
      </c>
      <c r="B87" s="7">
        <v>1020</v>
      </c>
      <c r="C87" s="18">
        <f>60/(B87/1000)</f>
        <v>58.823529411764703</v>
      </c>
      <c r="D87" s="7">
        <v>0.1</v>
      </c>
      <c r="E87" s="7">
        <v>0.4</v>
      </c>
      <c r="F87" s="7">
        <v>0.2</v>
      </c>
      <c r="G87" s="18">
        <f>AVERAGE(D87:F87)</f>
        <v>0.23333333333333331</v>
      </c>
      <c r="H87" s="7">
        <f>MAX(D87:F87)-MIN(D87:F87)</f>
        <v>0.30000000000000004</v>
      </c>
      <c r="I87" s="7">
        <v>83</v>
      </c>
      <c r="J87" s="7">
        <v>87</v>
      </c>
      <c r="K87" s="7">
        <v>89</v>
      </c>
      <c r="L87" s="7">
        <f>MAX(I87:K87)</f>
        <v>89</v>
      </c>
      <c r="M87" s="18">
        <f>(I87+J87+K87)/3</f>
        <v>86.333333333333329</v>
      </c>
      <c r="N87" s="7">
        <f>MAX(I87:K87)-MIN(I87:K87)</f>
        <v>6</v>
      </c>
      <c r="O87" s="18">
        <f>SUM(M87:N87)</f>
        <v>92.333333333333329</v>
      </c>
      <c r="P87" s="20">
        <f>N87/M87</f>
        <v>6.9498069498069498E-2</v>
      </c>
      <c r="Q87" s="7">
        <f t="shared" si="219"/>
        <v>276</v>
      </c>
      <c r="R87" s="7">
        <f t="shared" si="219"/>
        <v>296</v>
      </c>
      <c r="S87" s="7">
        <f t="shared" si="219"/>
        <v>302</v>
      </c>
      <c r="T87" s="7">
        <f t="shared" si="196"/>
        <v>302</v>
      </c>
      <c r="U87" s="18">
        <f>(Q87+R87+S87)/3</f>
        <v>291.33333333333331</v>
      </c>
      <c r="V87" s="7">
        <f>MAX(Q87:S87)-MIN(Q87:S87)</f>
        <v>26</v>
      </c>
      <c r="W87" s="7">
        <f t="shared" si="220"/>
        <v>345</v>
      </c>
      <c r="X87" s="7">
        <f t="shared" si="220"/>
        <v>395</v>
      </c>
      <c r="Y87" s="7">
        <f t="shared" si="220"/>
        <v>406</v>
      </c>
      <c r="Z87" s="7">
        <f>MAX(W87:Y87)</f>
        <v>406</v>
      </c>
      <c r="AA87" s="18">
        <f>(Y87+X87+W87)/3</f>
        <v>382</v>
      </c>
      <c r="AB87" s="7">
        <f>MAX(W87:Y87)-MIN(W87:Y87)</f>
        <v>61</v>
      </c>
      <c r="AC87" s="18">
        <f>W87/SQRT(B87/1000)</f>
        <v>341.60090232695262</v>
      </c>
      <c r="AD87" s="18">
        <f>X87/SQRT(B87/1000)</f>
        <v>391.10827947578633</v>
      </c>
      <c r="AE87" s="18">
        <f>Y87/SQRT(B87/1000)</f>
        <v>401.99990244852978</v>
      </c>
      <c r="AF87" s="18">
        <f>MAX(AC87:AE87)</f>
        <v>401.99990244852978</v>
      </c>
      <c r="AG87" s="18">
        <f>AVERAGE(AC87:AE87)</f>
        <v>378.23636141708954</v>
      </c>
      <c r="AH87" s="18">
        <f>MAX(AC87:AE87)-MIN(AC87:AE87)</f>
        <v>60.39900012157716</v>
      </c>
      <c r="AI87" s="7">
        <v>193</v>
      </c>
      <c r="AJ87" s="7">
        <v>209</v>
      </c>
      <c r="AK87" s="7">
        <v>213</v>
      </c>
      <c r="AL87" s="7">
        <f>MAX(AI87:AK87)</f>
        <v>213</v>
      </c>
      <c r="AM87" s="18">
        <f>(AI87+AJ87+AK87)/3</f>
        <v>205</v>
      </c>
      <c r="AN87" s="7">
        <f>MAX(AI87:AK87)-MIN(AI87:AK87)</f>
        <v>20</v>
      </c>
      <c r="AO87" s="7">
        <v>69</v>
      </c>
      <c r="AP87" s="7">
        <v>99</v>
      </c>
      <c r="AQ87" s="7">
        <v>104</v>
      </c>
      <c r="AR87" s="7">
        <f>MAX(AO87:AQ87)</f>
        <v>104</v>
      </c>
      <c r="AS87" s="18">
        <f>(AO87+AP87+AQ87)/3</f>
        <v>90.666666666666671</v>
      </c>
      <c r="AT87" s="7">
        <f>MAX(AO87:AQ87)-MIN(AO87:AQ87)</f>
        <v>35</v>
      </c>
      <c r="AU87" s="7">
        <f>AI87+AO87</f>
        <v>262</v>
      </c>
      <c r="AV87" s="7">
        <f t="shared" si="221"/>
        <v>308</v>
      </c>
      <c r="AW87" s="7">
        <f t="shared" si="221"/>
        <v>317</v>
      </c>
      <c r="AX87" s="18">
        <f>(AU87+AV87+AW87)/3</f>
        <v>295.66666666666669</v>
      </c>
      <c r="AY87" s="7">
        <f>MAX(AU87:AW87)-MIN(AU87:AW87)</f>
        <v>55</v>
      </c>
      <c r="AZ87" s="20">
        <f t="shared" si="222"/>
        <v>0.2</v>
      </c>
      <c r="BA87" s="20">
        <f t="shared" si="222"/>
        <v>0.25063291139240507</v>
      </c>
      <c r="BB87" s="20">
        <f t="shared" si="222"/>
        <v>0.25615763546798032</v>
      </c>
      <c r="BC87" s="20">
        <f>MAX(AZ87:BB87)</f>
        <v>0.25615763546798032</v>
      </c>
      <c r="BD87" s="20">
        <f>AVERAGE(AZ87:BB87)</f>
        <v>0.23559684895346181</v>
      </c>
      <c r="BE87" s="20">
        <f>MAX(AZ87:BB87)-MIN(AZ87:BB87)</f>
        <v>5.6157635467980305E-2</v>
      </c>
      <c r="BF87" s="20">
        <f t="shared" si="223"/>
        <v>4.1566265060240966</v>
      </c>
      <c r="BG87" s="20">
        <f t="shared" si="223"/>
        <v>4.5402298850574709</v>
      </c>
      <c r="BH87" s="20">
        <f t="shared" si="223"/>
        <v>4.5617977528089888</v>
      </c>
      <c r="BI87" s="20">
        <f>MAX(BF87:BH87)</f>
        <v>4.5617977528089888</v>
      </c>
      <c r="BJ87" s="20">
        <f>AVERAGE(BF87:BH87)</f>
        <v>4.4195513812968521</v>
      </c>
      <c r="BK87" s="20">
        <f>MAX(BF87:BH87)-MIN(BF87:BH87)</f>
        <v>0.40517124678489225</v>
      </c>
      <c r="BL87" s="20">
        <f>1/BJ87</f>
        <v>0.22626730944500634</v>
      </c>
      <c r="BM87" s="20">
        <f t="shared" si="224"/>
        <v>4.1156735220114777</v>
      </c>
      <c r="BN87" s="20">
        <f t="shared" si="224"/>
        <v>4.4954974652389232</v>
      </c>
      <c r="BO87" s="20">
        <f t="shared" si="224"/>
        <v>4.5168528365003349</v>
      </c>
      <c r="BP87" s="20">
        <f t="shared" si="197"/>
        <v>4.5168528365003349</v>
      </c>
      <c r="BQ87" s="20">
        <f>AVERAGE(BM87:BO87)</f>
        <v>4.3760079412502444</v>
      </c>
      <c r="BR87" s="20">
        <f>MAX(BM87:BO87)-MIN(BM87:BO87)</f>
        <v>0.40117931448885713</v>
      </c>
      <c r="BS87" s="20">
        <f t="shared" si="225"/>
        <v>0.83132530120481929</v>
      </c>
      <c r="BT87" s="20">
        <f t="shared" si="225"/>
        <v>1.1379310344827587</v>
      </c>
      <c r="BU87" s="20">
        <f t="shared" si="225"/>
        <v>1.1685393258426966</v>
      </c>
      <c r="BV87" s="20">
        <f t="shared" si="198"/>
        <v>1.1685393258426966</v>
      </c>
      <c r="BW87" s="20">
        <f>AVERAGE(BS87:BU87)</f>
        <v>1.0459318871767582</v>
      </c>
      <c r="BX87" s="20">
        <f>MAX(BS87:BU87)-MIN(BS87:BU87)</f>
        <v>0.33721402463787731</v>
      </c>
      <c r="BY87" s="22">
        <f t="shared" si="226"/>
        <v>2.4096385542168677E-3</v>
      </c>
      <c r="BZ87" s="22">
        <f t="shared" si="226"/>
        <v>2.8808380619816673E-3</v>
      </c>
      <c r="CA87" s="22">
        <f t="shared" si="226"/>
        <v>2.8781756794155088E-3</v>
      </c>
      <c r="CB87" s="22">
        <f t="shared" si="199"/>
        <v>2.8808380619816673E-3</v>
      </c>
      <c r="CC87" s="22">
        <f>AVERAGE(BY87:CA87)</f>
        <v>2.7228840985380146E-3</v>
      </c>
      <c r="CD87" s="22">
        <f>MAX(BY87:CA87)-MIN(BY87:CA87)</f>
        <v>4.7119950776479966E-4</v>
      </c>
      <c r="CE87" s="25">
        <f>N87/I87*AO87</f>
        <v>4.9879518072289155</v>
      </c>
      <c r="CF87" s="25">
        <f>N87/J87*AP87</f>
        <v>6.8275862068965516</v>
      </c>
      <c r="CG87" s="25">
        <f>N87/K87*AQ87</f>
        <v>7.0112359550561791</v>
      </c>
      <c r="CH87" s="25">
        <f>MAX(CE87:CG87)</f>
        <v>7.0112359550561791</v>
      </c>
      <c r="CI87" s="25">
        <f>AVERAGE(CE87:CG87)</f>
        <v>6.2755913230605485</v>
      </c>
      <c r="CJ87" s="20">
        <f>MAX(CE87:CG87)-MIN(CE87:CG87)</f>
        <v>2.0232841478272636</v>
      </c>
      <c r="CK87" s="26">
        <f t="shared" si="227"/>
        <v>1.4601693886788546E-2</v>
      </c>
      <c r="CL87" s="26">
        <f t="shared" si="227"/>
        <v>1.7457022940163172E-2</v>
      </c>
      <c r="CM87" s="26">
        <f t="shared" si="227"/>
        <v>1.7440889692638333E-2</v>
      </c>
      <c r="CN87" s="26">
        <f t="shared" si="200"/>
        <v>1.7457022940163172E-2</v>
      </c>
      <c r="CO87" s="26">
        <f>AVERAGE(CK87:CM87)</f>
        <v>1.649986883986335E-2</v>
      </c>
      <c r="CP87" s="18">
        <f>M87-120+N87</f>
        <v>-27.666666666666671</v>
      </c>
      <c r="CQ87" s="18">
        <f>M87+N87+AG87+AS87</f>
        <v>561.23636141708948</v>
      </c>
      <c r="CR87" s="18">
        <f>M87-120+N87+AG87+AS87</f>
        <v>441.23636141708954</v>
      </c>
      <c r="CS87" s="18">
        <f>M87-120+N87+AG87+AH87+AS87</f>
        <v>501.6353615386667</v>
      </c>
      <c r="CT87" s="18">
        <f>M87-120+N87+AS87</f>
        <v>63</v>
      </c>
      <c r="CU87" s="18">
        <f>M87-120+N87+AS87+AT87</f>
        <v>98</v>
      </c>
      <c r="CV87" s="18">
        <f>M87-120+N87+BD87*100</f>
        <v>-4.1069817713204912</v>
      </c>
      <c r="CW87" s="18">
        <f>M87-120+N87+AT87+BD87</f>
        <v>7.56893018228679</v>
      </c>
      <c r="CX87" s="18">
        <f>M87-120+N87+AT87+(100*BD87)</f>
        <v>30.893018228679509</v>
      </c>
      <c r="CY87" s="18">
        <f>M87-120+N87+AN87+AT87+BD87*1000</f>
        <v>262.93018228679512</v>
      </c>
      <c r="CZ87" s="25">
        <f>N87+(BL87*100)</f>
        <v>28.626730944500633</v>
      </c>
      <c r="DA87" s="18">
        <f>BQ87+AH87+N87</f>
        <v>70.775008062827411</v>
      </c>
      <c r="DB87" s="20">
        <f>BQ87-BR87</f>
        <v>3.9748286267613873</v>
      </c>
      <c r="DC87" s="18">
        <f>M87+N87+AA87+AM87+AN87+AT87+AS87</f>
        <v>824.99999999999989</v>
      </c>
      <c r="DD87" s="18">
        <f>M87-120+N87+AG87+AM87+AN87+AT87+AS87</f>
        <v>701.23636141708948</v>
      </c>
      <c r="DE87" s="18">
        <f>N87+O87+AH87+AN87+AO87+AU87+AT87</f>
        <v>544.73233345491053</v>
      </c>
      <c r="DF87" s="18">
        <f>M87-120+N87+AG87+AM87+AN87+AT87+BD87*1000</f>
        <v>846.1665437038846</v>
      </c>
      <c r="DG87" s="18">
        <f>O87+AA87+AB87</f>
        <v>535.33333333333326</v>
      </c>
      <c r="DH87" s="7">
        <f>L87+AR87</f>
        <v>193</v>
      </c>
      <c r="DI87" s="18">
        <f>O87+AA87+AB87+AR87</f>
        <v>639.33333333333326</v>
      </c>
      <c r="DN87" s="7">
        <v>68</v>
      </c>
      <c r="ED87" s="18"/>
      <c r="EF87" s="7" t="s">
        <v>205</v>
      </c>
      <c r="EG87" s="18">
        <v>64</v>
      </c>
      <c r="EH87" s="20">
        <v>0.05</v>
      </c>
      <c r="EI87" s="20">
        <v>0</v>
      </c>
      <c r="EJ87" s="18">
        <v>0</v>
      </c>
      <c r="EK87" s="7">
        <f>EI87*EJ87</f>
        <v>0</v>
      </c>
      <c r="EV87" s="7" t="s">
        <v>378</v>
      </c>
      <c r="EW87" s="7">
        <v>72</v>
      </c>
      <c r="EX87" s="7">
        <v>144</v>
      </c>
      <c r="EY87" s="7">
        <v>120</v>
      </c>
      <c r="EZ87" s="7">
        <v>108</v>
      </c>
      <c r="FA87" s="7">
        <v>96</v>
      </c>
      <c r="FB87" s="7">
        <v>136</v>
      </c>
      <c r="FC87" s="7">
        <v>36</v>
      </c>
      <c r="FD87" s="7">
        <v>116</v>
      </c>
      <c r="FE87" s="7">
        <v>96</v>
      </c>
      <c r="FF87" s="7">
        <v>128</v>
      </c>
      <c r="FG87" s="7">
        <v>68</v>
      </c>
      <c r="FH87" s="7">
        <v>100</v>
      </c>
      <c r="FI87" s="18">
        <f>AVERAGE(EX87:EY87,FB87:FC87)</f>
        <v>109</v>
      </c>
      <c r="FJ87" s="18">
        <f>AVERAGE(EW87:FH87)</f>
        <v>101.66666666666667</v>
      </c>
      <c r="FK87" s="18">
        <f>MAX(EX87:EY87,FB87:FC87)</f>
        <v>144</v>
      </c>
      <c r="FL87" s="18">
        <f>MAX(EW87:FH87)</f>
        <v>144</v>
      </c>
      <c r="FM87" s="18">
        <f>MAX(EX87:EY87,FB87:FC87)-MIN(EX87:EY87,FB87:FC87)</f>
        <v>108</v>
      </c>
      <c r="FN87" s="7">
        <f>MAX(EW87:FH87)-MIN(EW87:FH87)</f>
        <v>108</v>
      </c>
    </row>
    <row r="88" spans="1:176" s="7" customFormat="1">
      <c r="A88" s="67">
        <v>69</v>
      </c>
      <c r="B88" s="7">
        <v>837</v>
      </c>
      <c r="C88" s="18">
        <f>60/(B88/1000)</f>
        <v>71.68458781362007</v>
      </c>
      <c r="D88" s="7">
        <v>0</v>
      </c>
      <c r="E88" s="7">
        <v>0.7</v>
      </c>
      <c r="F88" s="7">
        <v>0.2</v>
      </c>
      <c r="G88" s="18">
        <f>AVERAGE(D88:F88)</f>
        <v>0.3</v>
      </c>
      <c r="H88" s="7">
        <f>MAX(D88:F88)-MIN(D88:F88)</f>
        <v>0.7</v>
      </c>
      <c r="I88" s="7">
        <v>124</v>
      </c>
      <c r="J88" s="7">
        <v>77</v>
      </c>
      <c r="K88" s="7">
        <v>84</v>
      </c>
      <c r="L88" s="7">
        <f>MAX(I88:K88)</f>
        <v>124</v>
      </c>
      <c r="M88" s="18">
        <f>(I88+J88+K88)/3</f>
        <v>95</v>
      </c>
      <c r="N88" s="7">
        <f>MAX(I88:K88)-MIN(I88:K88)</f>
        <v>47</v>
      </c>
      <c r="O88" s="18">
        <f>SUM(M88:N88)</f>
        <v>142</v>
      </c>
      <c r="P88" s="20">
        <f>N88/M88</f>
        <v>0.49473684210526314</v>
      </c>
      <c r="Q88" s="7">
        <f t="shared" si="219"/>
        <v>314</v>
      </c>
      <c r="R88" s="7">
        <f t="shared" si="219"/>
        <v>275</v>
      </c>
      <c r="S88" s="7">
        <f t="shared" si="219"/>
        <v>294</v>
      </c>
      <c r="T88" s="7">
        <f t="shared" si="196"/>
        <v>314</v>
      </c>
      <c r="U88" s="18">
        <f>(Q88+R88+S88)/3</f>
        <v>294.33333333333331</v>
      </c>
      <c r="V88" s="7">
        <f>MAX(Q88:S88)-MIN(Q88:S88)</f>
        <v>39</v>
      </c>
      <c r="W88" s="7">
        <f t="shared" si="220"/>
        <v>436</v>
      </c>
      <c r="X88" s="7">
        <f t="shared" si="220"/>
        <v>397</v>
      </c>
      <c r="Y88" s="7">
        <f t="shared" si="220"/>
        <v>387</v>
      </c>
      <c r="Z88" s="7">
        <f>MAX(W88:Y88)</f>
        <v>436</v>
      </c>
      <c r="AA88" s="18">
        <f>(Y88+X88+W88)/3</f>
        <v>406.66666666666669</v>
      </c>
      <c r="AB88" s="7">
        <f>MAX(W88:Y88)-MIN(W88:Y88)</f>
        <v>49</v>
      </c>
      <c r="AC88" s="18">
        <f>W88/SQRT(B88/1000)</f>
        <v>476.56677400300583</v>
      </c>
      <c r="AD88" s="18">
        <f>X88/SQRT(B88/1000)</f>
        <v>433.93809467704892</v>
      </c>
      <c r="AE88" s="18">
        <f>Y88/SQRT(B88/1000)</f>
        <v>423.0076640806497</v>
      </c>
      <c r="AF88" s="18">
        <f>MAX(AC88:AE88)</f>
        <v>476.56677400300583</v>
      </c>
      <c r="AG88" s="18">
        <f>AVERAGE(AC88:AE88)</f>
        <v>444.50417758690151</v>
      </c>
      <c r="AH88" s="18">
        <f>MAX(AC88:AE88)-MIN(AC88:AE88)</f>
        <v>53.559109922356129</v>
      </c>
      <c r="AI88" s="7">
        <v>190</v>
      </c>
      <c r="AJ88" s="7">
        <v>198</v>
      </c>
      <c r="AK88" s="7">
        <v>210</v>
      </c>
      <c r="AL88" s="7">
        <f>MAX(AI88:AK88)</f>
        <v>210</v>
      </c>
      <c r="AM88" s="18">
        <f>(AI88+AJ88+AK88)/3</f>
        <v>199.33333333333334</v>
      </c>
      <c r="AN88" s="7">
        <f>MAX(AI88:AK88)-MIN(AI88:AK88)</f>
        <v>20</v>
      </c>
      <c r="AO88" s="7">
        <v>122</v>
      </c>
      <c r="AP88" s="7">
        <v>122</v>
      </c>
      <c r="AQ88" s="7">
        <v>93</v>
      </c>
      <c r="AR88" s="7">
        <f>MAX(AO88:AQ88)</f>
        <v>122</v>
      </c>
      <c r="AS88" s="18">
        <f>(AO88+AP88+AQ88)/3</f>
        <v>112.33333333333333</v>
      </c>
      <c r="AT88" s="7">
        <f>MAX(AO88:AQ88)-MIN(AO88:AQ88)</f>
        <v>29</v>
      </c>
      <c r="AU88" s="7">
        <f>AI88+AO88</f>
        <v>312</v>
      </c>
      <c r="AV88" s="7">
        <f t="shared" si="221"/>
        <v>320</v>
      </c>
      <c r="AW88" s="7">
        <f t="shared" si="221"/>
        <v>303</v>
      </c>
      <c r="AX88" s="18">
        <f>(AU88+AV88+AW88)/3</f>
        <v>311.66666666666669</v>
      </c>
      <c r="AY88" s="7">
        <f>MAX(AU88:AW88)-MIN(AU88:AW88)</f>
        <v>17</v>
      </c>
      <c r="AZ88" s="20">
        <f t="shared" si="222"/>
        <v>0.27981651376146788</v>
      </c>
      <c r="BA88" s="20">
        <f t="shared" si="222"/>
        <v>0.30730478589420657</v>
      </c>
      <c r="BB88" s="20">
        <f t="shared" si="222"/>
        <v>0.24031007751937986</v>
      </c>
      <c r="BC88" s="20">
        <f>MAX(AZ88:BB88)</f>
        <v>0.30730478589420657</v>
      </c>
      <c r="BD88" s="20">
        <f>AVERAGE(AZ88:BB88)</f>
        <v>0.27581045905835144</v>
      </c>
      <c r="BE88" s="20">
        <f>MAX(AZ88:BB88)-MIN(AZ88:BB88)</f>
        <v>6.6994708374826711E-2</v>
      </c>
      <c r="BF88" s="20">
        <f t="shared" si="223"/>
        <v>3.5161290322580645</v>
      </c>
      <c r="BG88" s="20">
        <f t="shared" si="223"/>
        <v>5.1558441558441555</v>
      </c>
      <c r="BH88" s="20">
        <f t="shared" si="223"/>
        <v>4.6071428571428568</v>
      </c>
      <c r="BI88" s="20">
        <f>MAX(BF88:BH88)</f>
        <v>5.1558441558441555</v>
      </c>
      <c r="BJ88" s="20">
        <f>AVERAGE(BF88:BH88)</f>
        <v>4.4263720150816921</v>
      </c>
      <c r="BK88" s="20">
        <f>MAX(BF88:BH88)-MIN(BF88:BH88)</f>
        <v>1.639715123586091</v>
      </c>
      <c r="BL88" s="20">
        <f>1/BJ88</f>
        <v>0.22591865224901217</v>
      </c>
      <c r="BM88" s="20">
        <f t="shared" si="224"/>
        <v>3.8432804355081114</v>
      </c>
      <c r="BN88" s="20">
        <f t="shared" si="224"/>
        <v>5.6355596711305056</v>
      </c>
      <c r="BO88" s="20">
        <f t="shared" si="224"/>
        <v>5.0358055247696392</v>
      </c>
      <c r="BP88" s="20">
        <f t="shared" si="197"/>
        <v>5.6355596711305056</v>
      </c>
      <c r="BQ88" s="20">
        <f>AVERAGE(BM88:BO88)</f>
        <v>4.8382152104694187</v>
      </c>
      <c r="BR88" s="20">
        <f>MAX(BM88:BO88)-MIN(BM88:BO88)</f>
        <v>1.7922792356223942</v>
      </c>
      <c r="BS88" s="20">
        <f t="shared" si="225"/>
        <v>0.9838709677419355</v>
      </c>
      <c r="BT88" s="20">
        <f t="shared" si="225"/>
        <v>1.5844155844155845</v>
      </c>
      <c r="BU88" s="20">
        <f t="shared" si="225"/>
        <v>1.1071428571428572</v>
      </c>
      <c r="BV88" s="20">
        <f t="shared" si="198"/>
        <v>1.5844155844155845</v>
      </c>
      <c r="BW88" s="20">
        <f>AVERAGE(BS88:BU88)</f>
        <v>1.2251431364334591</v>
      </c>
      <c r="BX88" s="20">
        <f>MAX(BS88:BU88)-MIN(BS88:BU88)</f>
        <v>0.600544616673649</v>
      </c>
      <c r="BY88" s="22">
        <f t="shared" si="226"/>
        <v>2.2565847883989345E-3</v>
      </c>
      <c r="BZ88" s="22">
        <f t="shared" si="226"/>
        <v>3.9909712453793057E-3</v>
      </c>
      <c r="CA88" s="22">
        <f t="shared" si="226"/>
        <v>2.8608342561830934E-3</v>
      </c>
      <c r="CB88" s="22">
        <f t="shared" si="199"/>
        <v>3.9909712453793057E-3</v>
      </c>
      <c r="CC88" s="22">
        <f>AVERAGE(BY88:CA88)</f>
        <v>3.036130096653778E-3</v>
      </c>
      <c r="CD88" s="22">
        <f>MAX(BY88:CA88)-MIN(BY88:CA88)</f>
        <v>1.7343864569803712E-3</v>
      </c>
      <c r="CE88" s="25">
        <f>N88/I88*AO88</f>
        <v>46.241935483870968</v>
      </c>
      <c r="CF88" s="25">
        <f>N88/J88*AP88</f>
        <v>74.467532467532465</v>
      </c>
      <c r="CG88" s="25">
        <f>N88/K88*AQ88</f>
        <v>52.035714285714285</v>
      </c>
      <c r="CH88" s="25">
        <f>MAX(CE88:CG88)</f>
        <v>74.467532467532465</v>
      </c>
      <c r="CI88" s="25">
        <f>AVERAGE(CE88:CG88)</f>
        <v>57.581727412372572</v>
      </c>
      <c r="CJ88" s="20">
        <f>MAX(CE88:CG88)-MIN(CE88:CG88)</f>
        <v>28.225596983661497</v>
      </c>
      <c r="CK88" s="26">
        <f t="shared" si="227"/>
        <v>9.7031387848241613E-2</v>
      </c>
      <c r="CL88" s="26">
        <f t="shared" si="227"/>
        <v>0.17160865427810312</v>
      </c>
      <c r="CM88" s="26">
        <f t="shared" si="227"/>
        <v>0.12301364420620349</v>
      </c>
      <c r="CN88" s="26">
        <f t="shared" si="200"/>
        <v>0.17160865427810312</v>
      </c>
      <c r="CO88" s="26">
        <f>AVERAGE(CK88:CM88)</f>
        <v>0.13055122877751607</v>
      </c>
      <c r="CP88" s="18">
        <f>M88-120+N88</f>
        <v>22</v>
      </c>
      <c r="CQ88" s="18">
        <f>M88+N88+AG88+AS88</f>
        <v>698.83751092023488</v>
      </c>
      <c r="CR88" s="18">
        <f>M88-120+N88+AG88+AS88</f>
        <v>578.83751092023488</v>
      </c>
      <c r="CS88" s="18">
        <f>M88-120+N88+AG88+AH88+AS88</f>
        <v>632.39662084259101</v>
      </c>
      <c r="CT88" s="18">
        <f>M88-120+N88+AS88</f>
        <v>134.33333333333331</v>
      </c>
      <c r="CU88" s="18">
        <f>M88-120+N88+AS88+AT88</f>
        <v>163.33333333333331</v>
      </c>
      <c r="CV88" s="18">
        <f>M88-120+N88+BD88*100</f>
        <v>49.58104590583514</v>
      </c>
      <c r="CW88" s="18">
        <f>M88-120+N88+AT88+BD88</f>
        <v>51.275810459058349</v>
      </c>
      <c r="CX88" s="18">
        <f>M88-120+N88+AT88+(100*BD88)</f>
        <v>78.58104590583514</v>
      </c>
      <c r="CY88" s="18">
        <f>M88-120+N88+AN88+AT88+BD88*1000</f>
        <v>346.81045905835146</v>
      </c>
      <c r="CZ88" s="25">
        <f>N88+(BL88*100)</f>
        <v>69.591865224901213</v>
      </c>
      <c r="DA88" s="18">
        <f>BQ88+AH88+N88</f>
        <v>105.39732513282556</v>
      </c>
      <c r="DB88" s="20">
        <f>BQ88-BR88</f>
        <v>3.0459359748470245</v>
      </c>
      <c r="DC88" s="18">
        <f>M88+N88+AA88+AM88+AN88+AT88+AS88</f>
        <v>909.33333333333348</v>
      </c>
      <c r="DD88" s="18">
        <f>M88-120+N88+AG88+AM88+AN88+AT88+AS88</f>
        <v>827.17084425356825</v>
      </c>
      <c r="DE88" s="18">
        <f>N88+O88+AH88+AN88+AO88+AU88+AT88</f>
        <v>725.55910992235613</v>
      </c>
      <c r="DF88" s="18">
        <f>M88-120+N88+AG88+AM88+AN88+AT88+BD88*1000</f>
        <v>990.64796997858639</v>
      </c>
      <c r="DG88" s="18">
        <f>O88+AA88+AB88</f>
        <v>597.66666666666674</v>
      </c>
      <c r="DH88" s="7">
        <f>L88+AR88</f>
        <v>246</v>
      </c>
      <c r="DI88" s="18">
        <f>O88+AA88+AB88+AR88</f>
        <v>719.66666666666674</v>
      </c>
      <c r="DN88" s="7">
        <v>69</v>
      </c>
      <c r="ED88" s="18"/>
      <c r="EF88" s="7" t="s">
        <v>374</v>
      </c>
      <c r="EG88" s="18">
        <v>72</v>
      </c>
      <c r="EH88" s="20">
        <v>0.05</v>
      </c>
      <c r="EI88" s="20">
        <v>0.1</v>
      </c>
      <c r="EJ88" s="18">
        <v>31</v>
      </c>
      <c r="EK88" s="7">
        <f>EI88*EJ88</f>
        <v>3.1</v>
      </c>
      <c r="EV88" s="7" t="s">
        <v>379</v>
      </c>
      <c r="EW88" s="7">
        <v>84</v>
      </c>
      <c r="EX88" s="7">
        <v>100</v>
      </c>
      <c r="EY88" s="7">
        <v>88</v>
      </c>
      <c r="EZ88" s="7">
        <v>93</v>
      </c>
      <c r="FA88" s="7">
        <v>56</v>
      </c>
      <c r="FB88" s="7">
        <v>95</v>
      </c>
      <c r="FC88" s="7">
        <v>40</v>
      </c>
      <c r="FD88" s="7">
        <v>70</v>
      </c>
      <c r="FE88" s="7">
        <v>100</v>
      </c>
      <c r="FF88" s="7">
        <v>100</v>
      </c>
      <c r="FG88" s="7">
        <v>88</v>
      </c>
      <c r="FH88" s="7">
        <v>60</v>
      </c>
      <c r="FI88" s="18">
        <f>AVERAGE(EX88:EY88,FB88:FC88)</f>
        <v>80.75</v>
      </c>
      <c r="FJ88" s="18">
        <f>AVERAGE(EW88:FH88)</f>
        <v>81.166666666666671</v>
      </c>
      <c r="FK88" s="18">
        <f>MAX(EX88:EY88,FB88:FC88)</f>
        <v>100</v>
      </c>
      <c r="FL88" s="18">
        <f>MAX(EW88:FH88)</f>
        <v>100</v>
      </c>
      <c r="FM88" s="18">
        <f>MAX(EX88:EY88,FB88:FC88)-MIN(EX88:EY88,FB88:FC88)</f>
        <v>60</v>
      </c>
      <c r="FN88" s="7">
        <f>MAX(EW88:FH88)-MIN(EW88:FH88)</f>
        <v>60</v>
      </c>
    </row>
    <row r="89" spans="1:176" s="7" customFormat="1">
      <c r="A89" s="67">
        <v>71</v>
      </c>
      <c r="B89" s="7">
        <v>678</v>
      </c>
      <c r="C89" s="18">
        <f>60/(B89/1000)</f>
        <v>88.495575221238937</v>
      </c>
      <c r="D89" s="7">
        <v>0.1</v>
      </c>
      <c r="E89" s="7">
        <v>0.7</v>
      </c>
      <c r="F89" s="7">
        <v>0.2</v>
      </c>
      <c r="G89" s="18">
        <f>AVERAGE(D89:F89)</f>
        <v>0.33333333333333331</v>
      </c>
      <c r="H89" s="7">
        <f>MAX(D89:F89)-MIN(D89:F89)</f>
        <v>0.6</v>
      </c>
      <c r="I89" s="7">
        <v>74</v>
      </c>
      <c r="J89" s="7">
        <v>98</v>
      </c>
      <c r="K89" s="7">
        <v>109</v>
      </c>
      <c r="L89" s="7">
        <f>MAX(I89:K89)</f>
        <v>109</v>
      </c>
      <c r="M89" s="18">
        <f>(I89+J89+K89)/3</f>
        <v>93.666666666666671</v>
      </c>
      <c r="N89" s="7">
        <f>MAX(I89:K89)-MIN(I89:K89)</f>
        <v>35</v>
      </c>
      <c r="O89" s="18">
        <f>SUM(M89:N89)</f>
        <v>128.66666666666669</v>
      </c>
      <c r="P89" s="20">
        <f>N89/M89</f>
        <v>0.37366548042704623</v>
      </c>
      <c r="Q89" s="7">
        <f t="shared" si="219"/>
        <v>236</v>
      </c>
      <c r="R89" s="7">
        <f t="shared" si="219"/>
        <v>260</v>
      </c>
      <c r="S89" s="7">
        <f t="shared" si="219"/>
        <v>216</v>
      </c>
      <c r="T89" s="7">
        <f t="shared" si="196"/>
        <v>260</v>
      </c>
      <c r="U89" s="18">
        <f>(Q89+R89+S89)/3</f>
        <v>237.33333333333334</v>
      </c>
      <c r="V89" s="7">
        <f>MAX(Q89:S89)-MIN(Q89:S89)</f>
        <v>44</v>
      </c>
      <c r="W89" s="7">
        <f t="shared" si="220"/>
        <v>350</v>
      </c>
      <c r="X89" s="7">
        <f t="shared" si="220"/>
        <v>356</v>
      </c>
      <c r="Y89" s="7">
        <f t="shared" si="220"/>
        <v>288</v>
      </c>
      <c r="Z89" s="7">
        <f>MAX(W89:Y89)</f>
        <v>356</v>
      </c>
      <c r="AA89" s="18">
        <f>(Y89+X89+W89)/3</f>
        <v>331.33333333333331</v>
      </c>
      <c r="AB89" s="7">
        <f>MAX(W89:Y89)-MIN(W89:Y89)</f>
        <v>68</v>
      </c>
      <c r="AC89" s="18">
        <f>W89/SQRT(B89/1000)</f>
        <v>425.06289661260269</v>
      </c>
      <c r="AD89" s="18">
        <f>X89/SQRT(B89/1000)</f>
        <v>432.34968912596156</v>
      </c>
      <c r="AE89" s="18">
        <f>Y89/SQRT(B89/1000)</f>
        <v>349.76604064122733</v>
      </c>
      <c r="AF89" s="18">
        <f>MAX(AC89:AE89)</f>
        <v>432.34968912596156</v>
      </c>
      <c r="AG89" s="18">
        <f>AVERAGE(AC89:AE89)</f>
        <v>402.39287545993056</v>
      </c>
      <c r="AH89" s="18">
        <f>MAX(AC89:AE89)-MIN(AC89:AE89)</f>
        <v>82.583648484734226</v>
      </c>
      <c r="AI89" s="7">
        <v>162</v>
      </c>
      <c r="AJ89" s="7">
        <v>162</v>
      </c>
      <c r="AK89" s="7">
        <v>107</v>
      </c>
      <c r="AL89" s="7">
        <f>MAX(AI89:AK89)</f>
        <v>162</v>
      </c>
      <c r="AM89" s="18">
        <f>(AI89+AJ89+AK89)/3</f>
        <v>143.66666666666666</v>
      </c>
      <c r="AN89" s="7">
        <f>MAX(AI89:AK89)-MIN(AI89:AK89)</f>
        <v>55</v>
      </c>
      <c r="AO89" s="7">
        <v>114</v>
      </c>
      <c r="AP89" s="7">
        <v>96</v>
      </c>
      <c r="AQ89" s="7">
        <v>72</v>
      </c>
      <c r="AR89" s="7">
        <f>MAX(AO89:AQ89)</f>
        <v>114</v>
      </c>
      <c r="AS89" s="18">
        <f>(AO89+AP89+AQ89)/3</f>
        <v>94</v>
      </c>
      <c r="AT89" s="7">
        <f>MAX(AO89:AQ89)-MIN(AO89:AQ89)</f>
        <v>42</v>
      </c>
      <c r="AU89" s="7">
        <f>AI89+AO89</f>
        <v>276</v>
      </c>
      <c r="AV89" s="7">
        <f t="shared" si="221"/>
        <v>258</v>
      </c>
      <c r="AW89" s="7">
        <f t="shared" si="221"/>
        <v>179</v>
      </c>
      <c r="AX89" s="18">
        <f>(AU89+AV89+AW89)/3</f>
        <v>237.66666666666666</v>
      </c>
      <c r="AY89" s="7">
        <f>MAX(AU89:AW89)-MIN(AU89:AW89)</f>
        <v>97</v>
      </c>
      <c r="AZ89" s="20">
        <f t="shared" si="222"/>
        <v>0.32571428571428573</v>
      </c>
      <c r="BA89" s="20">
        <f t="shared" si="222"/>
        <v>0.2696629213483146</v>
      </c>
      <c r="BB89" s="20">
        <f t="shared" si="222"/>
        <v>0.25</v>
      </c>
      <c r="BC89" s="20">
        <f>MAX(AZ89:BB89)</f>
        <v>0.32571428571428573</v>
      </c>
      <c r="BD89" s="20">
        <f>AVERAGE(AZ89:BB89)</f>
        <v>0.28179240235420011</v>
      </c>
      <c r="BE89" s="20">
        <f>MAX(AZ89:BB89)-MIN(AZ89:BB89)</f>
        <v>7.5714285714285734E-2</v>
      </c>
      <c r="BF89" s="20">
        <f t="shared" si="223"/>
        <v>4.7297297297297298</v>
      </c>
      <c r="BG89" s="20">
        <f t="shared" si="223"/>
        <v>3.6326530612244898</v>
      </c>
      <c r="BH89" s="20">
        <f t="shared" si="223"/>
        <v>2.6422018348623855</v>
      </c>
      <c r="BI89" s="20">
        <f>MAX(BF89:BH89)</f>
        <v>4.7297297297297298</v>
      </c>
      <c r="BJ89" s="20">
        <f>AVERAGE(BF89:BH89)</f>
        <v>3.6681948752722016</v>
      </c>
      <c r="BK89" s="20">
        <f>MAX(BF89:BH89)-MIN(BF89:BH89)</f>
        <v>2.0875278948673444</v>
      </c>
      <c r="BL89" s="20">
        <f>1/BJ89</f>
        <v>0.27261365167405238</v>
      </c>
      <c r="BM89" s="20">
        <f t="shared" si="224"/>
        <v>5.7440931974676035</v>
      </c>
      <c r="BN89" s="20">
        <f t="shared" si="224"/>
        <v>4.4117315216934854</v>
      </c>
      <c r="BO89" s="20">
        <f t="shared" si="224"/>
        <v>3.2088627581763975</v>
      </c>
      <c r="BP89" s="20">
        <f t="shared" si="197"/>
        <v>5.7440931974676035</v>
      </c>
      <c r="BQ89" s="20">
        <f>AVERAGE(BM89:BO89)</f>
        <v>4.454895825779162</v>
      </c>
      <c r="BR89" s="20">
        <f>MAX(BM89:BO89)-MIN(BM89:BO89)</f>
        <v>2.535230439291206</v>
      </c>
      <c r="BS89" s="20">
        <f t="shared" si="225"/>
        <v>1.5405405405405406</v>
      </c>
      <c r="BT89" s="20">
        <f t="shared" si="225"/>
        <v>0.97959183673469385</v>
      </c>
      <c r="BU89" s="20">
        <f t="shared" si="225"/>
        <v>0.66055045871559637</v>
      </c>
      <c r="BV89" s="20">
        <f t="shared" si="198"/>
        <v>1.5405405405405406</v>
      </c>
      <c r="BW89" s="20">
        <f>AVERAGE(BS89:BU89)</f>
        <v>1.0602276119969436</v>
      </c>
      <c r="BX89" s="20">
        <f>MAX(BS89:BU89)-MIN(BS89:BU89)</f>
        <v>0.8799900818249442</v>
      </c>
      <c r="BY89" s="22">
        <f t="shared" si="226"/>
        <v>4.4015444015444013E-3</v>
      </c>
      <c r="BZ89" s="22">
        <f t="shared" si="226"/>
        <v>2.7516624627379042E-3</v>
      </c>
      <c r="CA89" s="22">
        <f t="shared" si="226"/>
        <v>2.2935779816513763E-3</v>
      </c>
      <c r="CB89" s="22">
        <f t="shared" si="199"/>
        <v>4.4015444015444013E-3</v>
      </c>
      <c r="CC89" s="22">
        <f>AVERAGE(BY89:CA89)</f>
        <v>3.1489282819778942E-3</v>
      </c>
      <c r="CD89" s="22">
        <f>MAX(BY89:CA89)-MIN(BY89:CA89)</f>
        <v>2.107966419893025E-3</v>
      </c>
      <c r="CE89" s="25">
        <f>N89/I89*AO89</f>
        <v>53.918918918918919</v>
      </c>
      <c r="CF89" s="25">
        <f>N89/J89*AP89</f>
        <v>34.285714285714285</v>
      </c>
      <c r="CG89" s="25">
        <f>N89/K89*AQ89</f>
        <v>23.119266055045873</v>
      </c>
      <c r="CH89" s="25">
        <f>MAX(CE89:CG89)</f>
        <v>53.918918918918919</v>
      </c>
      <c r="CI89" s="25">
        <f>AVERAGE(CE89:CG89)</f>
        <v>37.107966419893025</v>
      </c>
      <c r="CJ89" s="20">
        <f>MAX(CE89:CG89)-MIN(CE89:CG89)</f>
        <v>30.799652863873046</v>
      </c>
      <c r="CK89" s="26">
        <f t="shared" si="227"/>
        <v>0.1268492718339046</v>
      </c>
      <c r="CL89" s="26">
        <f t="shared" si="227"/>
        <v>7.9300888026602512E-2</v>
      </c>
      <c r="CM89" s="26">
        <f t="shared" si="227"/>
        <v>6.6099230253060706E-2</v>
      </c>
      <c r="CN89" s="26">
        <f t="shared" si="200"/>
        <v>0.1268492718339046</v>
      </c>
      <c r="CO89" s="26">
        <f>AVERAGE(CK89:CM89)</f>
        <v>9.0749796704522601E-2</v>
      </c>
      <c r="CP89" s="18">
        <f>M89-120+N89</f>
        <v>8.6666666666666714</v>
      </c>
      <c r="CQ89" s="18">
        <f>M89+N89+AG89+AS89</f>
        <v>625.05954212659731</v>
      </c>
      <c r="CR89" s="18">
        <f>M89-120+N89+AG89+AS89</f>
        <v>505.05954212659725</v>
      </c>
      <c r="CS89" s="18">
        <f>M89-120+N89+AG89+AH89+AS89</f>
        <v>587.64319061133142</v>
      </c>
      <c r="CT89" s="18">
        <f>M89-120+N89+AS89</f>
        <v>102.66666666666667</v>
      </c>
      <c r="CU89" s="18">
        <f>M89-120+N89+AS89+AT89</f>
        <v>144.66666666666669</v>
      </c>
      <c r="CV89" s="18">
        <f>M89-120+N89+BD89*100</f>
        <v>36.845906902086682</v>
      </c>
      <c r="CW89" s="18">
        <f>M89-120+N89+AT89+BD89</f>
        <v>50.948459069020871</v>
      </c>
      <c r="CX89" s="18">
        <f>M89-120+N89+AT89+(100*BD89)</f>
        <v>78.845906902086682</v>
      </c>
      <c r="CY89" s="18">
        <f>M89-120+N89+AN89+AT89+BD89*1000</f>
        <v>387.45906902086682</v>
      </c>
      <c r="CZ89" s="25">
        <f>N89+(BL89*100)</f>
        <v>62.261365167405238</v>
      </c>
      <c r="DA89" s="18">
        <f>BQ89+AH89+N89</f>
        <v>122.03854431051339</v>
      </c>
      <c r="DB89" s="20">
        <f>BQ89-BR89</f>
        <v>1.919665386487956</v>
      </c>
      <c r="DC89" s="18">
        <f>M89+N89+AA89+AM89+AN89+AT89+AS89</f>
        <v>794.66666666666663</v>
      </c>
      <c r="DD89" s="18">
        <f>M89-120+N89+AG89+AM89+AN89+AT89+AS89</f>
        <v>745.72620879326394</v>
      </c>
      <c r="DE89" s="18">
        <f>N89+O89+AH89+AN89+AO89+AU89+AT89</f>
        <v>733.25031515140086</v>
      </c>
      <c r="DF89" s="18">
        <f>M89-120+N89+AG89+AM89+AN89+AT89+BD89*1000</f>
        <v>933.51861114746407</v>
      </c>
      <c r="DG89" s="18">
        <f>O89+AA89+AB89</f>
        <v>528</v>
      </c>
      <c r="DH89" s="7">
        <f>L89+AR89</f>
        <v>223</v>
      </c>
      <c r="DI89" s="18">
        <f>O89+AA89+AB89+AR89</f>
        <v>642</v>
      </c>
      <c r="DN89" s="7">
        <v>71</v>
      </c>
      <c r="ED89" s="18"/>
      <c r="EF89" s="7" t="s">
        <v>374</v>
      </c>
      <c r="EG89" s="18">
        <v>118</v>
      </c>
      <c r="EH89" s="20">
        <v>0.05</v>
      </c>
      <c r="EI89" s="20">
        <v>0.05</v>
      </c>
      <c r="EJ89" s="18">
        <v>72</v>
      </c>
      <c r="EK89" s="7">
        <f>EI89*EJ89</f>
        <v>3.6</v>
      </c>
      <c r="EV89" s="7" t="s">
        <v>380</v>
      </c>
      <c r="EW89" s="7">
        <v>91</v>
      </c>
      <c r="EX89" s="7">
        <v>116</v>
      </c>
      <c r="EY89" s="7">
        <v>52</v>
      </c>
      <c r="EZ89" s="7">
        <v>101</v>
      </c>
      <c r="FA89" s="7">
        <v>68</v>
      </c>
      <c r="FB89" s="7">
        <v>94</v>
      </c>
      <c r="FC89" s="7">
        <v>42</v>
      </c>
      <c r="FD89" s="7">
        <v>52</v>
      </c>
      <c r="FE89" s="7">
        <v>83</v>
      </c>
      <c r="FF89" s="7">
        <v>110</v>
      </c>
      <c r="FG89" s="7">
        <v>100</v>
      </c>
      <c r="FH89" s="7">
        <v>110</v>
      </c>
      <c r="FI89" s="18">
        <f>AVERAGE(EX89:EY89,FB89:FC89)</f>
        <v>76</v>
      </c>
      <c r="FJ89" s="18">
        <f>AVERAGE(EW89:FH89)</f>
        <v>84.916666666666671</v>
      </c>
      <c r="FK89" s="18">
        <f>MAX(EX89:EY89,FB89:FC89)</f>
        <v>116</v>
      </c>
      <c r="FL89" s="18">
        <f>MAX(EW89:FH89)</f>
        <v>116</v>
      </c>
      <c r="FM89" s="18">
        <f>MAX(EX89:EY89,FB89:FC89)-MIN(EX89:EY89,FB89:FC89)</f>
        <v>74</v>
      </c>
      <c r="FN89" s="7">
        <f>MAX(EW89:FH89)-MIN(EW89:FH89)</f>
        <v>74</v>
      </c>
    </row>
    <row r="90" spans="1:176" s="7" customFormat="1" hidden="1">
      <c r="C90" s="18"/>
      <c r="G90" s="18"/>
      <c r="M90" s="18"/>
      <c r="O90" s="18"/>
      <c r="P90" s="20"/>
      <c r="T90" s="7">
        <f t="shared" si="196"/>
        <v>0</v>
      </c>
      <c r="U90" s="18"/>
      <c r="AA90" s="18"/>
      <c r="AC90" s="18"/>
      <c r="AD90" s="18"/>
      <c r="AE90" s="18"/>
      <c r="AF90" s="18"/>
      <c r="AG90" s="18"/>
      <c r="AH90" s="18"/>
      <c r="AM90" s="18"/>
      <c r="AS90" s="18"/>
      <c r="AX90" s="18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>
        <f t="shared" si="197"/>
        <v>0</v>
      </c>
      <c r="BQ90" s="20"/>
      <c r="BR90" s="20"/>
      <c r="BS90" s="20"/>
      <c r="BT90" s="20"/>
      <c r="BU90" s="20"/>
      <c r="BV90" s="20">
        <f t="shared" si="198"/>
        <v>0</v>
      </c>
      <c r="BW90" s="20"/>
      <c r="BX90" s="20"/>
      <c r="BY90" s="22"/>
      <c r="BZ90" s="22"/>
      <c r="CA90" s="22"/>
      <c r="CB90" s="22">
        <f t="shared" si="199"/>
        <v>0</v>
      </c>
      <c r="CC90" s="22"/>
      <c r="CD90" s="22"/>
      <c r="CE90" s="25"/>
      <c r="CF90" s="25"/>
      <c r="CG90" s="25"/>
      <c r="CH90" s="25"/>
      <c r="CI90" s="25"/>
      <c r="CJ90" s="20"/>
      <c r="CK90" s="26"/>
      <c r="CL90" s="26"/>
      <c r="CM90" s="26"/>
      <c r="CN90" s="26">
        <f t="shared" si="200"/>
        <v>0</v>
      </c>
      <c r="CO90" s="26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25"/>
      <c r="DA90" s="18"/>
      <c r="DB90" s="20"/>
      <c r="DC90" s="18"/>
      <c r="DD90" s="18"/>
      <c r="DE90" s="18"/>
      <c r="DF90" s="18"/>
      <c r="DG90" s="18"/>
      <c r="DI90" s="18"/>
      <c r="ED90" s="18"/>
      <c r="EG90" s="18"/>
      <c r="EH90" s="20"/>
      <c r="EI90" s="20"/>
      <c r="EJ90" s="18"/>
      <c r="FI90" s="18"/>
      <c r="FJ90" s="18"/>
      <c r="FK90" s="18"/>
      <c r="FL90" s="18"/>
      <c r="FM90" s="18"/>
    </row>
    <row r="91" spans="1:176" s="7" customFormat="1">
      <c r="A91" s="67">
        <v>72</v>
      </c>
      <c r="B91" s="7">
        <v>800</v>
      </c>
      <c r="C91" s="18">
        <f t="shared" ref="C91:C107" si="228">60/(B91/1000)</f>
        <v>75</v>
      </c>
      <c r="D91" s="7">
        <v>0.1</v>
      </c>
      <c r="E91" s="7">
        <v>0.1</v>
      </c>
      <c r="F91" s="7">
        <v>0.1</v>
      </c>
      <c r="G91" s="18">
        <f t="shared" ref="G91:G107" si="229">AVERAGE(D91:F91)</f>
        <v>0.10000000000000002</v>
      </c>
      <c r="H91" s="7">
        <f t="shared" ref="H91:H107" si="230">MAX(D91:F91)-MIN(D91:F91)</f>
        <v>0</v>
      </c>
      <c r="I91" s="7">
        <v>108</v>
      </c>
      <c r="J91" s="7">
        <v>106</v>
      </c>
      <c r="K91" s="7">
        <v>119</v>
      </c>
      <c r="L91" s="7">
        <f t="shared" ref="L91:L107" si="231">MAX(I91:K91)</f>
        <v>119</v>
      </c>
      <c r="M91" s="18">
        <f t="shared" ref="M91:M107" si="232">(I91+J91+K91)/3</f>
        <v>111</v>
      </c>
      <c r="N91" s="7">
        <f t="shared" ref="N91:N107" si="233">MAX(I91:K91)-MIN(I91:K91)</f>
        <v>13</v>
      </c>
      <c r="O91" s="18">
        <f t="shared" ref="O91:O107" si="234">SUM(M91:N91)</f>
        <v>124</v>
      </c>
      <c r="P91" s="20">
        <f t="shared" ref="P91:P107" si="235">N91/M91</f>
        <v>0.11711711711711711</v>
      </c>
      <c r="Q91" s="7">
        <f t="shared" ref="Q91:Q107" si="236">I91+AI91</f>
        <v>304</v>
      </c>
      <c r="R91" s="7">
        <f t="shared" ref="R91:R107" si="237">J91+AJ91</f>
        <v>269</v>
      </c>
      <c r="S91" s="7">
        <f t="shared" ref="S91:S107" si="238">K91+AK91</f>
        <v>276</v>
      </c>
      <c r="T91" s="7">
        <f t="shared" si="196"/>
        <v>304</v>
      </c>
      <c r="U91" s="18">
        <f t="shared" ref="U91:U107" si="239">(Q91+R91+S91)/3</f>
        <v>283</v>
      </c>
      <c r="V91" s="7">
        <f t="shared" ref="V91:V107" si="240">MAX(Q91:S91)-MIN(Q91:S91)</f>
        <v>35</v>
      </c>
      <c r="W91" s="7">
        <f t="shared" ref="W91:W107" si="241">Q91+AO91</f>
        <v>368</v>
      </c>
      <c r="X91" s="7">
        <f t="shared" ref="X91:X107" si="242">R91+AP91</f>
        <v>350</v>
      </c>
      <c r="Y91" s="7">
        <f t="shared" ref="Y91:Y107" si="243">S91+AQ91</f>
        <v>386</v>
      </c>
      <c r="Z91" s="7">
        <f t="shared" ref="Z91:Z107" si="244">MAX(W91:Y91)</f>
        <v>386</v>
      </c>
      <c r="AA91" s="18">
        <f t="shared" ref="AA91:AA107" si="245">(Y91+X91+W91)/3</f>
        <v>368</v>
      </c>
      <c r="AB91" s="7">
        <f t="shared" ref="AB91:AB107" si="246">MAX(W91:Y91)-MIN(W91:Y91)</f>
        <v>36</v>
      </c>
      <c r="AC91" s="18">
        <f t="shared" ref="AC91:AC107" si="247">W91/SQRT(B91/1000)</f>
        <v>411.4365078599613</v>
      </c>
      <c r="AD91" s="18">
        <f t="shared" ref="AD91:AD107" si="248">X91/SQRT(B91/1000)</f>
        <v>391.31189606246323</v>
      </c>
      <c r="AE91" s="18">
        <f t="shared" ref="AE91:AE107" si="249">Y91/SQRT(B91/1000)</f>
        <v>431.56111965745941</v>
      </c>
      <c r="AF91" s="18">
        <f t="shared" ref="AF91:AF107" si="250">MAX(AC91:AE91)</f>
        <v>431.56111965745941</v>
      </c>
      <c r="AG91" s="18">
        <f t="shared" ref="AG91:AG107" si="251">AVERAGE(AC91:AE91)</f>
        <v>411.4365078599613</v>
      </c>
      <c r="AH91" s="18">
        <f t="shared" ref="AH91:AH107" si="252">MAX(AC91:AE91)-MIN(AC91:AE91)</f>
        <v>40.249223594996181</v>
      </c>
      <c r="AI91" s="7">
        <v>196</v>
      </c>
      <c r="AJ91" s="7">
        <v>163</v>
      </c>
      <c r="AK91" s="7">
        <v>157</v>
      </c>
      <c r="AL91" s="7">
        <f t="shared" ref="AL91:AL107" si="253">MAX(AI91:AK91)</f>
        <v>196</v>
      </c>
      <c r="AM91" s="18">
        <f t="shared" ref="AM91:AM107" si="254">(AI91+AJ91+AK91)/3</f>
        <v>172</v>
      </c>
      <c r="AN91" s="7">
        <f t="shared" ref="AN91:AN107" si="255">MAX(AI91:AK91)-MIN(AI91:AK91)</f>
        <v>39</v>
      </c>
      <c r="AO91" s="7">
        <v>64</v>
      </c>
      <c r="AP91" s="7">
        <v>81</v>
      </c>
      <c r="AQ91" s="7">
        <v>110</v>
      </c>
      <c r="AR91" s="7">
        <f t="shared" ref="AR91:AR107" si="256">MAX(AO91:AQ91)</f>
        <v>110</v>
      </c>
      <c r="AS91" s="18">
        <f t="shared" ref="AS91:AS107" si="257">(AO91+AP91+AQ91)/3</f>
        <v>85</v>
      </c>
      <c r="AT91" s="7">
        <f t="shared" ref="AT91:AT107" si="258">MAX(AO91:AQ91)-MIN(AO91:AQ91)</f>
        <v>46</v>
      </c>
      <c r="AU91" s="7">
        <f t="shared" ref="AU91:AU107" si="259">AI91+AO91</f>
        <v>260</v>
      </c>
      <c r="AV91" s="7">
        <f t="shared" ref="AV91:AV107" si="260">AP91+AJ91</f>
        <v>244</v>
      </c>
      <c r="AW91" s="7">
        <f t="shared" ref="AW91:AW107" si="261">AQ91+AK91</f>
        <v>267</v>
      </c>
      <c r="AX91" s="18">
        <f t="shared" ref="AX91:AX107" si="262">(AU91+AV91+AW91)/3</f>
        <v>257</v>
      </c>
      <c r="AY91" s="7">
        <f t="shared" ref="AY91:AY107" si="263">MAX(AU91:AW91)-MIN(AU91:AW91)</f>
        <v>23</v>
      </c>
      <c r="AZ91" s="20">
        <f t="shared" ref="AZ91:AZ107" si="264">AO91/W91</f>
        <v>0.17391304347826086</v>
      </c>
      <c r="BA91" s="20">
        <f t="shared" ref="BA91:BA107" si="265">AP91/X91</f>
        <v>0.23142857142857143</v>
      </c>
      <c r="BB91" s="20">
        <f t="shared" ref="BB91:BB107" si="266">AQ91/Y91</f>
        <v>0.28497409326424872</v>
      </c>
      <c r="BC91" s="20">
        <f t="shared" ref="BC91:BC107" si="267">MAX(AZ91:BB91)</f>
        <v>0.28497409326424872</v>
      </c>
      <c r="BD91" s="20">
        <f t="shared" ref="BD91:BD107" si="268">AVERAGE(AZ91:BB91)</f>
        <v>0.23010523605702701</v>
      </c>
      <c r="BE91" s="20">
        <f t="shared" ref="BE91:BE107" si="269">MAX(AZ91:BB91)-MIN(AZ91:BB91)</f>
        <v>0.11106104978598785</v>
      </c>
      <c r="BF91" s="20">
        <f t="shared" ref="BF91:BF107" si="270">W91/I91</f>
        <v>3.4074074074074074</v>
      </c>
      <c r="BG91" s="20">
        <f t="shared" ref="BG91:BG107" si="271">X91/J91</f>
        <v>3.3018867924528301</v>
      </c>
      <c r="BH91" s="20">
        <f t="shared" ref="BH91:BH107" si="272">Y91/K91</f>
        <v>3.2436974789915967</v>
      </c>
      <c r="BI91" s="20">
        <f t="shared" ref="BI91:BI107" si="273">MAX(BF91:BH91)</f>
        <v>3.4074074074074074</v>
      </c>
      <c r="BJ91" s="20">
        <f t="shared" ref="BJ91:BJ107" si="274">AVERAGE(BF91:BH91)</f>
        <v>3.3176638929506113</v>
      </c>
      <c r="BK91" s="20">
        <f t="shared" ref="BK91:BK107" si="275">MAX(BF91:BH91)-MIN(BF91:BH91)</f>
        <v>0.16370992841581078</v>
      </c>
      <c r="BL91" s="20">
        <f t="shared" ref="BL91:BL107" si="276">1/BJ91</f>
        <v>0.30141691029184875</v>
      </c>
      <c r="BM91" s="20">
        <f t="shared" ref="BM91:BM107" si="277">AC91/I91</f>
        <v>3.8095972949996417</v>
      </c>
      <c r="BN91" s="20">
        <f t="shared" ref="BN91:BN107" si="278">AD91/J91</f>
        <v>3.6916216609666344</v>
      </c>
      <c r="BO91" s="20">
        <f t="shared" ref="BO91:BO107" si="279">AE91/K91</f>
        <v>3.6265640307349529</v>
      </c>
      <c r="BP91" s="20">
        <f t="shared" si="197"/>
        <v>3.8095972949996417</v>
      </c>
      <c r="BQ91" s="20">
        <f t="shared" ref="BQ91:BQ107" si="280">AVERAGE(BM91:BO91)</f>
        <v>3.7092609955670763</v>
      </c>
      <c r="BR91" s="20">
        <f t="shared" ref="BR91:BR107" si="281">MAX(BM91:BO91)-MIN(BM91:BO91)</f>
        <v>0.1830332642646888</v>
      </c>
      <c r="BS91" s="20">
        <f t="shared" ref="BS91:BS107" si="282">AO91/I91</f>
        <v>0.59259259259259256</v>
      </c>
      <c r="BT91" s="20">
        <f t="shared" ref="BT91:BT107" si="283">AP91/J91</f>
        <v>0.76415094339622647</v>
      </c>
      <c r="BU91" s="20">
        <f t="shared" ref="BU91:BU107" si="284">AQ91/K91</f>
        <v>0.92436974789915971</v>
      </c>
      <c r="BV91" s="20">
        <f t="shared" si="198"/>
        <v>0.92436974789915971</v>
      </c>
      <c r="BW91" s="20">
        <f t="shared" ref="BW91:BW107" si="285">AVERAGE(BS91:BU91)</f>
        <v>0.76037109462932617</v>
      </c>
      <c r="BX91" s="20">
        <f t="shared" ref="BX91:BX107" si="286">MAX(BS91:BU91)-MIN(BS91:BU91)</f>
        <v>0.33177715530656715</v>
      </c>
      <c r="BY91" s="22">
        <f t="shared" ref="BY91:BY107" si="287">BS91/W91</f>
        <v>1.6103059581320451E-3</v>
      </c>
      <c r="BZ91" s="22">
        <f t="shared" ref="BZ91:BZ107" si="288">BT91/X91</f>
        <v>2.183288409703504E-3</v>
      </c>
      <c r="CA91" s="22">
        <f t="shared" ref="CA91:CA107" si="289">BU91/Y91</f>
        <v>2.3947402795315019E-3</v>
      </c>
      <c r="CB91" s="22">
        <f t="shared" si="199"/>
        <v>2.3947402795315019E-3</v>
      </c>
      <c r="CC91" s="22">
        <f t="shared" ref="CC91:CC107" si="290">AVERAGE(BY91:CA91)</f>
        <v>2.0627782157890168E-3</v>
      </c>
      <c r="CD91" s="22">
        <f t="shared" ref="CD91:CD107" si="291">MAX(BY91:CA91)-MIN(BY91:CA91)</f>
        <v>7.8443432139945683E-4</v>
      </c>
      <c r="CE91" s="25">
        <f t="shared" ref="CE91:CE107" si="292">N91/I91*AO91</f>
        <v>7.7037037037037033</v>
      </c>
      <c r="CF91" s="25">
        <f t="shared" ref="CF91:CF107" si="293">N91/J91*AP91</f>
        <v>9.933962264150944</v>
      </c>
      <c r="CG91" s="25">
        <f t="shared" ref="CG91:CG107" si="294">N91/K91*AQ91</f>
        <v>12.016806722689076</v>
      </c>
      <c r="CH91" s="25">
        <f t="shared" ref="CH91:CH107" si="295">MAX(CE91:CG91)</f>
        <v>12.016806722689076</v>
      </c>
      <c r="CI91" s="25">
        <f t="shared" ref="CI91:CI107" si="296">AVERAGE(CE91:CG91)</f>
        <v>9.8848242301812412</v>
      </c>
      <c r="CJ91" s="20">
        <f t="shared" ref="CJ91:CJ107" si="297">MAX(CE91:CG91)-MIN(CE91:CG91)</f>
        <v>4.3131030189853723</v>
      </c>
      <c r="CK91" s="26">
        <f t="shared" ref="CK91:CK107" si="298">CE91/AC91</f>
        <v>1.8723918652172152E-2</v>
      </c>
      <c r="CL91" s="26">
        <f t="shared" ref="CL91:CL107" si="299">CF91/AD91</f>
        <v>2.5386302752639121E-2</v>
      </c>
      <c r="CM91" s="26">
        <f t="shared" ref="CM91:CM107" si="300">CG91/AE91</f>
        <v>2.7844970678144287E-2</v>
      </c>
      <c r="CN91" s="26">
        <f t="shared" si="200"/>
        <v>2.7844970678144287E-2</v>
      </c>
      <c r="CO91" s="26">
        <f t="shared" ref="CO91:CO107" si="301">AVERAGE(CK91:CM91)</f>
        <v>2.3985064027651853E-2</v>
      </c>
      <c r="CP91" s="18">
        <f t="shared" ref="CP91:CP107" si="302">M91-120+N91</f>
        <v>4</v>
      </c>
      <c r="CQ91" s="18">
        <f t="shared" ref="CQ91:CQ107" si="303">M91+N91+AG91+AS91</f>
        <v>620.43650785996124</v>
      </c>
      <c r="CR91" s="18">
        <f t="shared" ref="CR91:CR107" si="304">M91-120+N91+AG91+AS91</f>
        <v>500.4365078599613</v>
      </c>
      <c r="CS91" s="18">
        <f t="shared" ref="CS91:CS107" si="305">M91-120+N91+AG91+AH91+AS91</f>
        <v>540.68573145495748</v>
      </c>
      <c r="CT91" s="18">
        <f t="shared" ref="CT91:CT107" si="306">M91-120+N91+AS91</f>
        <v>89</v>
      </c>
      <c r="CU91" s="18">
        <f t="shared" ref="CU91:CU107" si="307">M91-120+N91+AS91+AT91</f>
        <v>135</v>
      </c>
      <c r="CV91" s="18">
        <f t="shared" ref="CV91:CV107" si="308">M91-120+N91+BD91*100</f>
        <v>27.010523605702701</v>
      </c>
      <c r="CW91" s="18">
        <f t="shared" ref="CW91:CW107" si="309">M91-120+N91+AT91+BD91</f>
        <v>50.230105236057028</v>
      </c>
      <c r="CX91" s="18">
        <f t="shared" ref="CX91:CX107" si="310">M91-120+N91+AT91+(100*BD91)</f>
        <v>73.010523605702701</v>
      </c>
      <c r="CY91" s="18">
        <f t="shared" ref="CY91:CY107" si="311">M91-120+N91+AN91+AT91+BD91*1000</f>
        <v>319.10523605702701</v>
      </c>
      <c r="CZ91" s="25">
        <f t="shared" ref="CZ91:CZ107" si="312">N91+(BL91*100)</f>
        <v>43.141691029184877</v>
      </c>
      <c r="DA91" s="18">
        <f t="shared" ref="DA91:DA107" si="313">BQ91+AH91+N91</f>
        <v>56.958484590563259</v>
      </c>
      <c r="DB91" s="20">
        <f t="shared" ref="DB91:DB107" si="314">BQ91-BR91</f>
        <v>3.5262277313023875</v>
      </c>
      <c r="DC91" s="18">
        <f t="shared" ref="DC91:DC107" si="315">M91+N91+AA91+AM91+AN91+AT91+AS91</f>
        <v>834</v>
      </c>
      <c r="DD91" s="18">
        <f t="shared" ref="DD91:DD107" si="316">M91-120+N91+AG91+AM91+AN91+AT91+AS91</f>
        <v>757.43650785996124</v>
      </c>
      <c r="DE91" s="18">
        <f t="shared" ref="DE91:DE107" si="317">N91+O91+AH91+AN91+AO91+AU91+AT91</f>
        <v>586.24922359499624</v>
      </c>
      <c r="DF91" s="18">
        <f t="shared" ref="DF91:DF107" si="318">M91-120+N91+AG91+AM91+AN91+AT91+BD91*1000</f>
        <v>902.54174391698825</v>
      </c>
      <c r="DG91" s="18">
        <f t="shared" ref="DG91:DG107" si="319">O91+AA91+AB91</f>
        <v>528</v>
      </c>
      <c r="DH91" s="7">
        <f t="shared" ref="DH91:DH107" si="320">L91+AR91</f>
        <v>229</v>
      </c>
      <c r="DI91" s="18">
        <f t="shared" ref="DI91:DI107" si="321">O91+AA91+AB91+AR91</f>
        <v>638</v>
      </c>
      <c r="DN91" s="7">
        <v>72</v>
      </c>
      <c r="ED91" s="18"/>
      <c r="EF91" s="7" t="s">
        <v>374</v>
      </c>
      <c r="EG91" s="18">
        <v>89</v>
      </c>
      <c r="EH91" s="20">
        <v>0.05</v>
      </c>
      <c r="EI91" s="20">
        <v>0.1</v>
      </c>
      <c r="EJ91" s="18">
        <v>39</v>
      </c>
      <c r="EK91" s="7">
        <f t="shared" ref="EK91:EK107" si="322">EI91*EJ91</f>
        <v>3.9000000000000004</v>
      </c>
      <c r="EV91" s="7" t="s">
        <v>381</v>
      </c>
      <c r="EW91" s="7">
        <v>84</v>
      </c>
      <c r="EX91" s="7">
        <v>111</v>
      </c>
      <c r="EY91" s="7">
        <v>111</v>
      </c>
      <c r="EZ91" s="7">
        <v>104</v>
      </c>
      <c r="FA91" s="7">
        <v>64</v>
      </c>
      <c r="FB91" s="7">
        <v>116</v>
      </c>
      <c r="FC91" s="7">
        <v>46</v>
      </c>
      <c r="FD91" s="7">
        <v>72</v>
      </c>
      <c r="FE91" s="7">
        <v>108</v>
      </c>
      <c r="FF91" s="7">
        <v>110</v>
      </c>
      <c r="FG91" s="7">
        <v>121</v>
      </c>
      <c r="FH91" s="7">
        <v>85</v>
      </c>
      <c r="FI91" s="18">
        <f t="shared" ref="FI91:FI107" si="323">AVERAGE(EX91:EY91,FB91:FC91)</f>
        <v>96</v>
      </c>
      <c r="FJ91" s="18">
        <f t="shared" ref="FJ91:FJ107" si="324">AVERAGE(EW91:FH91)</f>
        <v>94.333333333333329</v>
      </c>
      <c r="FK91" s="18">
        <f t="shared" ref="FK91:FK107" si="325">MAX(EX91:EY91,FB91:FC91)</f>
        <v>116</v>
      </c>
      <c r="FL91" s="18">
        <f t="shared" ref="FL91:FL107" si="326">MAX(EW91:FH91)</f>
        <v>121</v>
      </c>
      <c r="FM91" s="18">
        <f t="shared" ref="FM91:FM107" si="327">MAX(EX91:EY91,FB91:FC91)-MIN(EX91:EY91,FB91:FC91)</f>
        <v>70</v>
      </c>
      <c r="FN91" s="7">
        <f t="shared" ref="FN91:FN107" si="328">MAX(EW91:FH91)-MIN(EW91:FH91)</f>
        <v>75</v>
      </c>
    </row>
    <row r="92" spans="1:176" s="7" customFormat="1">
      <c r="A92" s="67">
        <v>77</v>
      </c>
      <c r="B92" s="7">
        <v>811</v>
      </c>
      <c r="C92" s="18">
        <f t="shared" si="228"/>
        <v>73.982737361282361</v>
      </c>
      <c r="D92" s="7">
        <v>0.2</v>
      </c>
      <c r="E92" s="7">
        <v>0.7</v>
      </c>
      <c r="F92" s="7">
        <v>0.1</v>
      </c>
      <c r="G92" s="18">
        <f t="shared" si="229"/>
        <v>0.33333333333333331</v>
      </c>
      <c r="H92" s="7">
        <f t="shared" si="230"/>
        <v>0.6</v>
      </c>
      <c r="I92" s="7">
        <v>89</v>
      </c>
      <c r="J92" s="7">
        <v>88</v>
      </c>
      <c r="K92" s="7">
        <v>100</v>
      </c>
      <c r="L92" s="7">
        <f t="shared" si="231"/>
        <v>100</v>
      </c>
      <c r="M92" s="18">
        <f t="shared" si="232"/>
        <v>92.333333333333329</v>
      </c>
      <c r="N92" s="7">
        <f t="shared" si="233"/>
        <v>12</v>
      </c>
      <c r="O92" s="18">
        <f t="shared" si="234"/>
        <v>104.33333333333333</v>
      </c>
      <c r="P92" s="20">
        <f t="shared" si="235"/>
        <v>0.12996389891696752</v>
      </c>
      <c r="Q92" s="7">
        <f t="shared" si="236"/>
        <v>301</v>
      </c>
      <c r="R92" s="7">
        <f t="shared" si="237"/>
        <v>327</v>
      </c>
      <c r="S92" s="7">
        <f t="shared" si="238"/>
        <v>263</v>
      </c>
      <c r="T92" s="7">
        <f t="shared" si="196"/>
        <v>327</v>
      </c>
      <c r="U92" s="18">
        <f t="shared" si="239"/>
        <v>297</v>
      </c>
      <c r="V92" s="7">
        <f t="shared" si="240"/>
        <v>64</v>
      </c>
      <c r="W92" s="7">
        <f t="shared" si="241"/>
        <v>422</v>
      </c>
      <c r="X92" s="7">
        <f t="shared" si="242"/>
        <v>479</v>
      </c>
      <c r="Y92" s="7">
        <f t="shared" si="243"/>
        <v>391</v>
      </c>
      <c r="Z92" s="7">
        <f t="shared" si="244"/>
        <v>479</v>
      </c>
      <c r="AA92" s="18">
        <f t="shared" si="245"/>
        <v>430.66666666666669</v>
      </c>
      <c r="AB92" s="7">
        <f t="shared" si="246"/>
        <v>88</v>
      </c>
      <c r="AC92" s="18">
        <f t="shared" si="247"/>
        <v>468.59971902549921</v>
      </c>
      <c r="AD92" s="18">
        <f t="shared" si="248"/>
        <v>531.89399387017568</v>
      </c>
      <c r="AE92" s="18">
        <f t="shared" si="249"/>
        <v>434.17651691699098</v>
      </c>
      <c r="AF92" s="18">
        <f t="shared" si="250"/>
        <v>531.89399387017568</v>
      </c>
      <c r="AG92" s="18">
        <f t="shared" si="251"/>
        <v>478.22340993755529</v>
      </c>
      <c r="AH92" s="18">
        <f t="shared" si="252"/>
        <v>97.717476953184701</v>
      </c>
      <c r="AI92" s="7">
        <v>212</v>
      </c>
      <c r="AJ92" s="7">
        <v>239</v>
      </c>
      <c r="AK92" s="7">
        <v>163</v>
      </c>
      <c r="AL92" s="7">
        <f t="shared" si="253"/>
        <v>239</v>
      </c>
      <c r="AM92" s="18">
        <f t="shared" si="254"/>
        <v>204.66666666666666</v>
      </c>
      <c r="AN92" s="7">
        <f t="shared" si="255"/>
        <v>76</v>
      </c>
      <c r="AO92" s="7">
        <v>121</v>
      </c>
      <c r="AP92" s="7">
        <v>152</v>
      </c>
      <c r="AQ92" s="7">
        <v>128</v>
      </c>
      <c r="AR92" s="7">
        <f t="shared" si="256"/>
        <v>152</v>
      </c>
      <c r="AS92" s="18">
        <f t="shared" si="257"/>
        <v>133.66666666666666</v>
      </c>
      <c r="AT92" s="7">
        <f t="shared" si="258"/>
        <v>31</v>
      </c>
      <c r="AU92" s="7">
        <f t="shared" si="259"/>
        <v>333</v>
      </c>
      <c r="AV92" s="7">
        <f t="shared" si="260"/>
        <v>391</v>
      </c>
      <c r="AW92" s="7">
        <f t="shared" si="261"/>
        <v>291</v>
      </c>
      <c r="AX92" s="18">
        <f t="shared" si="262"/>
        <v>338.33333333333331</v>
      </c>
      <c r="AY92" s="7">
        <f t="shared" si="263"/>
        <v>100</v>
      </c>
      <c r="AZ92" s="20">
        <f t="shared" si="264"/>
        <v>0.28672985781990523</v>
      </c>
      <c r="BA92" s="20">
        <f t="shared" si="265"/>
        <v>0.31732776617954073</v>
      </c>
      <c r="BB92" s="20">
        <f t="shared" si="266"/>
        <v>0.32736572890025578</v>
      </c>
      <c r="BC92" s="20">
        <f t="shared" si="267"/>
        <v>0.32736572890025578</v>
      </c>
      <c r="BD92" s="20">
        <f t="shared" si="268"/>
        <v>0.31047445096656728</v>
      </c>
      <c r="BE92" s="20">
        <f t="shared" si="269"/>
        <v>4.063587108035055E-2</v>
      </c>
      <c r="BF92" s="20">
        <f t="shared" si="270"/>
        <v>4.7415730337078648</v>
      </c>
      <c r="BG92" s="20">
        <f t="shared" si="271"/>
        <v>5.4431818181818183</v>
      </c>
      <c r="BH92" s="20">
        <f t="shared" si="272"/>
        <v>3.91</v>
      </c>
      <c r="BI92" s="20">
        <f t="shared" si="273"/>
        <v>5.4431818181818183</v>
      </c>
      <c r="BJ92" s="20">
        <f t="shared" si="274"/>
        <v>4.6982516172965605</v>
      </c>
      <c r="BK92" s="20">
        <f t="shared" si="275"/>
        <v>1.5331818181818182</v>
      </c>
      <c r="BL92" s="20">
        <f t="shared" si="276"/>
        <v>0.21284513505375302</v>
      </c>
      <c r="BM92" s="20">
        <f t="shared" si="277"/>
        <v>5.2651653823089797</v>
      </c>
      <c r="BN92" s="20">
        <f t="shared" si="278"/>
        <v>6.0442499303429056</v>
      </c>
      <c r="BO92" s="20">
        <f t="shared" si="279"/>
        <v>4.3417651691699097</v>
      </c>
      <c r="BP92" s="20">
        <f t="shared" si="197"/>
        <v>6.0442499303429056</v>
      </c>
      <c r="BQ92" s="20">
        <f t="shared" si="280"/>
        <v>5.2170601606072653</v>
      </c>
      <c r="BR92" s="20">
        <f t="shared" si="281"/>
        <v>1.7024847611729959</v>
      </c>
      <c r="BS92" s="20">
        <f t="shared" si="282"/>
        <v>1.3595505617977528</v>
      </c>
      <c r="BT92" s="20">
        <f t="shared" si="283"/>
        <v>1.7272727272727273</v>
      </c>
      <c r="BU92" s="20">
        <f t="shared" si="284"/>
        <v>1.28</v>
      </c>
      <c r="BV92" s="20">
        <f t="shared" si="198"/>
        <v>1.7272727272727273</v>
      </c>
      <c r="BW92" s="20">
        <f t="shared" si="285"/>
        <v>1.4556077630234936</v>
      </c>
      <c r="BX92" s="20">
        <f t="shared" si="286"/>
        <v>0.44727272727272727</v>
      </c>
      <c r="BY92" s="22">
        <f t="shared" si="287"/>
        <v>3.2216837957292719E-3</v>
      </c>
      <c r="BZ92" s="22">
        <f t="shared" si="288"/>
        <v>3.6059973429493262E-3</v>
      </c>
      <c r="CA92" s="22">
        <f t="shared" si="289"/>
        <v>3.2736572890025577E-3</v>
      </c>
      <c r="CB92" s="22">
        <f t="shared" si="199"/>
        <v>3.6059973429493262E-3</v>
      </c>
      <c r="CC92" s="22">
        <f t="shared" si="290"/>
        <v>3.3671128092270519E-3</v>
      </c>
      <c r="CD92" s="22">
        <f t="shared" si="291"/>
        <v>3.8431354722005427E-4</v>
      </c>
      <c r="CE92" s="25">
        <f t="shared" si="292"/>
        <v>16.314606741573034</v>
      </c>
      <c r="CF92" s="25">
        <f t="shared" si="293"/>
        <v>20.727272727272727</v>
      </c>
      <c r="CG92" s="25">
        <f t="shared" si="294"/>
        <v>15.36</v>
      </c>
      <c r="CH92" s="25">
        <f t="shared" si="295"/>
        <v>20.727272727272727</v>
      </c>
      <c r="CI92" s="25">
        <f t="shared" si="296"/>
        <v>17.467293156281922</v>
      </c>
      <c r="CJ92" s="20">
        <f t="shared" si="297"/>
        <v>5.3672727272727272</v>
      </c>
      <c r="CK92" s="26">
        <f t="shared" si="298"/>
        <v>3.4815656260957471E-2</v>
      </c>
      <c r="CL92" s="26">
        <f t="shared" si="299"/>
        <v>3.8968803870967988E-2</v>
      </c>
      <c r="CM92" s="26">
        <f t="shared" si="300"/>
        <v>3.5377316371388724E-2</v>
      </c>
      <c r="CN92" s="26">
        <f t="shared" si="200"/>
        <v>3.8968803870967988E-2</v>
      </c>
      <c r="CO92" s="26">
        <f t="shared" si="301"/>
        <v>3.6387258834438059E-2</v>
      </c>
      <c r="CP92" s="18">
        <f t="shared" si="302"/>
        <v>-15.666666666666671</v>
      </c>
      <c r="CQ92" s="18">
        <f t="shared" si="303"/>
        <v>716.22340993755529</v>
      </c>
      <c r="CR92" s="18">
        <f t="shared" si="304"/>
        <v>596.22340993755529</v>
      </c>
      <c r="CS92" s="18">
        <f t="shared" si="305"/>
        <v>693.94088689073999</v>
      </c>
      <c r="CT92" s="18">
        <f t="shared" si="306"/>
        <v>117.99999999999999</v>
      </c>
      <c r="CU92" s="18">
        <f t="shared" si="307"/>
        <v>149</v>
      </c>
      <c r="CV92" s="18">
        <f t="shared" si="308"/>
        <v>15.380778429990055</v>
      </c>
      <c r="CW92" s="18">
        <f t="shared" si="309"/>
        <v>15.643807784299895</v>
      </c>
      <c r="CX92" s="18">
        <f t="shared" si="310"/>
        <v>46.380778429990059</v>
      </c>
      <c r="CY92" s="18">
        <f t="shared" si="311"/>
        <v>401.80778429990062</v>
      </c>
      <c r="CZ92" s="25">
        <f t="shared" si="312"/>
        <v>33.284513505375301</v>
      </c>
      <c r="DA92" s="18">
        <f t="shared" si="313"/>
        <v>114.93453711379196</v>
      </c>
      <c r="DB92" s="20">
        <f t="shared" si="314"/>
        <v>3.5145753994342694</v>
      </c>
      <c r="DC92" s="18">
        <f t="shared" si="315"/>
        <v>980.33333333333326</v>
      </c>
      <c r="DD92" s="18">
        <f t="shared" si="316"/>
        <v>907.89007660422192</v>
      </c>
      <c r="DE92" s="18">
        <f t="shared" si="317"/>
        <v>775.05081028651807</v>
      </c>
      <c r="DF92" s="18">
        <f t="shared" si="318"/>
        <v>1084.6978609041225</v>
      </c>
      <c r="DG92" s="18">
        <f t="shared" si="319"/>
        <v>623</v>
      </c>
      <c r="DH92" s="7">
        <f t="shared" si="320"/>
        <v>252</v>
      </c>
      <c r="DI92" s="18">
        <f t="shared" si="321"/>
        <v>775</v>
      </c>
      <c r="DN92" s="7">
        <v>78</v>
      </c>
      <c r="ED92" s="18"/>
      <c r="EF92" s="7" t="s">
        <v>374</v>
      </c>
      <c r="EG92" s="7">
        <v>112</v>
      </c>
      <c r="EH92" s="7">
        <v>0.05</v>
      </c>
      <c r="EI92" s="7">
        <v>0.05</v>
      </c>
      <c r="EJ92" s="7">
        <v>77</v>
      </c>
      <c r="EK92" s="7">
        <f t="shared" si="322"/>
        <v>3.85</v>
      </c>
      <c r="EV92" s="7" t="s">
        <v>383</v>
      </c>
      <c r="EW92" s="7">
        <v>92</v>
      </c>
      <c r="EX92" s="7">
        <v>96</v>
      </c>
      <c r="EY92" s="7">
        <v>88</v>
      </c>
      <c r="EZ92" s="7">
        <v>86</v>
      </c>
      <c r="FA92" s="7">
        <v>80</v>
      </c>
      <c r="FB92" s="7">
        <v>88</v>
      </c>
      <c r="FC92" s="7">
        <v>24</v>
      </c>
      <c r="FD92" s="7">
        <v>36</v>
      </c>
      <c r="FE92" s="7">
        <v>90</v>
      </c>
      <c r="FF92" s="7">
        <v>91</v>
      </c>
      <c r="FG92" s="7">
        <v>81</v>
      </c>
      <c r="FH92" s="7">
        <v>71</v>
      </c>
      <c r="FI92" s="18">
        <f t="shared" si="323"/>
        <v>74</v>
      </c>
      <c r="FJ92" s="18">
        <f t="shared" si="324"/>
        <v>76.916666666666671</v>
      </c>
      <c r="FK92" s="18">
        <f t="shared" si="325"/>
        <v>96</v>
      </c>
      <c r="FL92" s="18">
        <f t="shared" si="326"/>
        <v>96</v>
      </c>
      <c r="FM92" s="18">
        <f t="shared" si="327"/>
        <v>72</v>
      </c>
      <c r="FN92" s="7">
        <f t="shared" si="328"/>
        <v>72</v>
      </c>
    </row>
    <row r="93" spans="1:176" s="7" customFormat="1">
      <c r="A93" s="67">
        <v>78</v>
      </c>
      <c r="B93" s="7">
        <v>686</v>
      </c>
      <c r="C93" s="18">
        <f t="shared" si="228"/>
        <v>87.463556851311949</v>
      </c>
      <c r="D93" s="7">
        <v>0</v>
      </c>
      <c r="E93" s="7">
        <v>0.2</v>
      </c>
      <c r="F93" s="7">
        <v>0</v>
      </c>
      <c r="G93" s="18">
        <f t="shared" si="229"/>
        <v>6.6666666666666666E-2</v>
      </c>
      <c r="H93" s="7">
        <f t="shared" si="230"/>
        <v>0.2</v>
      </c>
      <c r="I93" s="7">
        <v>118</v>
      </c>
      <c r="J93" s="7">
        <v>116</v>
      </c>
      <c r="K93" s="7">
        <v>129</v>
      </c>
      <c r="L93" s="7">
        <f t="shared" si="231"/>
        <v>129</v>
      </c>
      <c r="M93" s="18">
        <f t="shared" si="232"/>
        <v>121</v>
      </c>
      <c r="N93" s="7">
        <f t="shared" si="233"/>
        <v>13</v>
      </c>
      <c r="O93" s="18">
        <f t="shared" si="234"/>
        <v>134</v>
      </c>
      <c r="P93" s="20">
        <f t="shared" si="235"/>
        <v>0.10743801652892562</v>
      </c>
      <c r="Q93" s="7">
        <f t="shared" si="236"/>
        <v>248</v>
      </c>
      <c r="R93" s="7">
        <f t="shared" si="237"/>
        <v>263</v>
      </c>
      <c r="S93" s="7">
        <f t="shared" si="238"/>
        <v>282</v>
      </c>
      <c r="T93" s="7">
        <f t="shared" si="196"/>
        <v>282</v>
      </c>
      <c r="U93" s="18">
        <f t="shared" si="239"/>
        <v>264.33333333333331</v>
      </c>
      <c r="V93" s="7">
        <f t="shared" si="240"/>
        <v>34</v>
      </c>
      <c r="W93" s="7">
        <f t="shared" si="241"/>
        <v>332</v>
      </c>
      <c r="X93" s="7">
        <f t="shared" si="242"/>
        <v>357</v>
      </c>
      <c r="Y93" s="7">
        <f t="shared" si="243"/>
        <v>366</v>
      </c>
      <c r="Z93" s="7">
        <f t="shared" si="244"/>
        <v>366</v>
      </c>
      <c r="AA93" s="18">
        <f t="shared" si="245"/>
        <v>351.66666666666669</v>
      </c>
      <c r="AB93" s="7">
        <f t="shared" si="246"/>
        <v>34</v>
      </c>
      <c r="AC93" s="18">
        <f t="shared" si="247"/>
        <v>400.84458938552496</v>
      </c>
      <c r="AD93" s="18">
        <f t="shared" si="248"/>
        <v>431.02866991154343</v>
      </c>
      <c r="AE93" s="18">
        <f t="shared" si="249"/>
        <v>441.89493890091006</v>
      </c>
      <c r="AF93" s="18">
        <f t="shared" si="250"/>
        <v>441.89493890091006</v>
      </c>
      <c r="AG93" s="18">
        <f t="shared" si="251"/>
        <v>424.58939939932617</v>
      </c>
      <c r="AH93" s="18">
        <f t="shared" si="252"/>
        <v>41.050349515385108</v>
      </c>
      <c r="AI93" s="7">
        <v>130</v>
      </c>
      <c r="AJ93" s="7">
        <v>147</v>
      </c>
      <c r="AK93" s="7">
        <v>153</v>
      </c>
      <c r="AL93" s="7">
        <f t="shared" si="253"/>
        <v>153</v>
      </c>
      <c r="AM93" s="18">
        <f t="shared" si="254"/>
        <v>143.33333333333334</v>
      </c>
      <c r="AN93" s="7">
        <f t="shared" si="255"/>
        <v>23</v>
      </c>
      <c r="AO93" s="7">
        <v>84</v>
      </c>
      <c r="AP93" s="7">
        <v>94</v>
      </c>
      <c r="AQ93" s="7">
        <v>84</v>
      </c>
      <c r="AR93" s="7">
        <f t="shared" si="256"/>
        <v>94</v>
      </c>
      <c r="AS93" s="18">
        <f t="shared" si="257"/>
        <v>87.333333333333329</v>
      </c>
      <c r="AT93" s="7">
        <f t="shared" si="258"/>
        <v>10</v>
      </c>
      <c r="AU93" s="7">
        <f t="shared" si="259"/>
        <v>214</v>
      </c>
      <c r="AV93" s="7">
        <f t="shared" si="260"/>
        <v>241</v>
      </c>
      <c r="AW93" s="7">
        <f t="shared" si="261"/>
        <v>237</v>
      </c>
      <c r="AX93" s="18">
        <f t="shared" si="262"/>
        <v>230.66666666666666</v>
      </c>
      <c r="AY93" s="7">
        <f t="shared" si="263"/>
        <v>27</v>
      </c>
      <c r="AZ93" s="20">
        <f t="shared" si="264"/>
        <v>0.25301204819277107</v>
      </c>
      <c r="BA93" s="20">
        <f t="shared" si="265"/>
        <v>0.26330532212885155</v>
      </c>
      <c r="BB93" s="20">
        <f t="shared" si="266"/>
        <v>0.22950819672131148</v>
      </c>
      <c r="BC93" s="20">
        <f t="shared" si="267"/>
        <v>0.26330532212885155</v>
      </c>
      <c r="BD93" s="20">
        <f t="shared" si="268"/>
        <v>0.24860852234764472</v>
      </c>
      <c r="BE93" s="20">
        <f t="shared" si="269"/>
        <v>3.3797125407540068E-2</v>
      </c>
      <c r="BF93" s="20">
        <f t="shared" si="270"/>
        <v>2.8135593220338984</v>
      </c>
      <c r="BG93" s="20">
        <f t="shared" si="271"/>
        <v>3.0775862068965516</v>
      </c>
      <c r="BH93" s="20">
        <f t="shared" si="272"/>
        <v>2.8372093023255816</v>
      </c>
      <c r="BI93" s="20">
        <f t="shared" si="273"/>
        <v>3.0775862068965516</v>
      </c>
      <c r="BJ93" s="20">
        <f t="shared" si="274"/>
        <v>2.9094516104186767</v>
      </c>
      <c r="BK93" s="20">
        <f t="shared" si="275"/>
        <v>0.26402688486265324</v>
      </c>
      <c r="BL93" s="20">
        <f t="shared" si="276"/>
        <v>0.34370738334984635</v>
      </c>
      <c r="BM93" s="20">
        <f t="shared" si="277"/>
        <v>3.3969880456400419</v>
      </c>
      <c r="BN93" s="20">
        <f t="shared" si="278"/>
        <v>3.7157643957891677</v>
      </c>
      <c r="BO93" s="20">
        <f t="shared" si="279"/>
        <v>3.4255421620225586</v>
      </c>
      <c r="BP93" s="20">
        <f t="shared" si="197"/>
        <v>3.7157643957891677</v>
      </c>
      <c r="BQ93" s="20">
        <f t="shared" si="280"/>
        <v>3.5127648678172565</v>
      </c>
      <c r="BR93" s="20">
        <f t="shared" si="281"/>
        <v>0.31877635014912586</v>
      </c>
      <c r="BS93" s="20">
        <f t="shared" si="282"/>
        <v>0.71186440677966101</v>
      </c>
      <c r="BT93" s="20">
        <f t="shared" si="283"/>
        <v>0.81034482758620685</v>
      </c>
      <c r="BU93" s="20">
        <f t="shared" si="284"/>
        <v>0.65116279069767447</v>
      </c>
      <c r="BV93" s="20">
        <f t="shared" si="198"/>
        <v>0.81034482758620685</v>
      </c>
      <c r="BW93" s="20">
        <f t="shared" si="285"/>
        <v>0.72445734168784737</v>
      </c>
      <c r="BX93" s="20">
        <f t="shared" si="286"/>
        <v>0.15918203688853239</v>
      </c>
      <c r="BY93" s="22">
        <f t="shared" si="287"/>
        <v>2.1441698999387381E-3</v>
      </c>
      <c r="BZ93" s="22">
        <f t="shared" si="288"/>
        <v>2.2698734666280304E-3</v>
      </c>
      <c r="CA93" s="22">
        <f t="shared" si="289"/>
        <v>1.7791333079171434E-3</v>
      </c>
      <c r="CB93" s="22">
        <f t="shared" si="199"/>
        <v>2.2698734666280304E-3</v>
      </c>
      <c r="CC93" s="22">
        <f t="shared" si="290"/>
        <v>2.0643922248279709E-3</v>
      </c>
      <c r="CD93" s="22">
        <f t="shared" si="291"/>
        <v>4.9074015871088702E-4</v>
      </c>
      <c r="CE93" s="25">
        <f t="shared" si="292"/>
        <v>9.2542372881355934</v>
      </c>
      <c r="CF93" s="25">
        <f t="shared" si="293"/>
        <v>10.53448275862069</v>
      </c>
      <c r="CG93" s="25">
        <f t="shared" si="294"/>
        <v>8.4651162790697665</v>
      </c>
      <c r="CH93" s="25">
        <f t="shared" si="295"/>
        <v>10.53448275862069</v>
      </c>
      <c r="CI93" s="25">
        <f t="shared" si="296"/>
        <v>9.4179454419420168</v>
      </c>
      <c r="CJ93" s="20">
        <f t="shared" si="297"/>
        <v>2.0693664795509239</v>
      </c>
      <c r="CK93" s="26">
        <f t="shared" si="298"/>
        <v>2.30868459577361E-2</v>
      </c>
      <c r="CL93" s="26">
        <f t="shared" si="299"/>
        <v>2.4440329597524447E-2</v>
      </c>
      <c r="CM93" s="26">
        <f t="shared" si="300"/>
        <v>1.9156400161822115E-2</v>
      </c>
      <c r="CN93" s="26">
        <f t="shared" si="200"/>
        <v>2.4440329597524447E-2</v>
      </c>
      <c r="CO93" s="26">
        <f t="shared" si="301"/>
        <v>2.2227858572360887E-2</v>
      </c>
      <c r="CP93" s="18">
        <f t="shared" si="302"/>
        <v>14</v>
      </c>
      <c r="CQ93" s="18">
        <f t="shared" si="303"/>
        <v>645.92273273265948</v>
      </c>
      <c r="CR93" s="18">
        <f t="shared" si="304"/>
        <v>525.92273273265948</v>
      </c>
      <c r="CS93" s="18">
        <f t="shared" si="305"/>
        <v>566.97308224804465</v>
      </c>
      <c r="CT93" s="18">
        <f t="shared" si="306"/>
        <v>101.33333333333333</v>
      </c>
      <c r="CU93" s="18">
        <f t="shared" si="307"/>
        <v>111.33333333333333</v>
      </c>
      <c r="CV93" s="18">
        <f t="shared" si="308"/>
        <v>38.860852234764472</v>
      </c>
      <c r="CW93" s="18">
        <f t="shared" si="309"/>
        <v>24.248608522347645</v>
      </c>
      <c r="CX93" s="18">
        <f t="shared" si="310"/>
        <v>48.860852234764472</v>
      </c>
      <c r="CY93" s="18">
        <f t="shared" si="311"/>
        <v>295.60852234764468</v>
      </c>
      <c r="CZ93" s="25">
        <f t="shared" si="312"/>
        <v>47.370738334984637</v>
      </c>
      <c r="DA93" s="18">
        <f t="shared" si="313"/>
        <v>57.563114383202361</v>
      </c>
      <c r="DB93" s="20">
        <f t="shared" si="314"/>
        <v>3.1939885176681306</v>
      </c>
      <c r="DC93" s="18">
        <f t="shared" si="315"/>
        <v>749.33333333333337</v>
      </c>
      <c r="DD93" s="18">
        <f t="shared" si="316"/>
        <v>702.25606606599285</v>
      </c>
      <c r="DE93" s="18">
        <f t="shared" si="317"/>
        <v>519.05034951538505</v>
      </c>
      <c r="DF93" s="18">
        <f t="shared" si="318"/>
        <v>863.53125508030416</v>
      </c>
      <c r="DG93" s="18">
        <f t="shared" si="319"/>
        <v>519.66666666666674</v>
      </c>
      <c r="DH93" s="7">
        <f t="shared" si="320"/>
        <v>223</v>
      </c>
      <c r="DI93" s="18">
        <f t="shared" si="321"/>
        <v>613.66666666666674</v>
      </c>
      <c r="DN93" s="7">
        <v>79</v>
      </c>
      <c r="ED93" s="18"/>
      <c r="EF93" s="7" t="s">
        <v>374</v>
      </c>
      <c r="EG93" s="7">
        <v>80</v>
      </c>
      <c r="EH93" s="7">
        <v>0.05</v>
      </c>
      <c r="EI93" s="7">
        <v>0.05</v>
      </c>
      <c r="EJ93" s="7">
        <v>41</v>
      </c>
      <c r="EK93" s="7">
        <f t="shared" si="322"/>
        <v>2.0500000000000003</v>
      </c>
      <c r="EV93" s="7" t="s">
        <v>384</v>
      </c>
      <c r="EW93" s="7">
        <v>64</v>
      </c>
      <c r="EX93" s="7">
        <v>104</v>
      </c>
      <c r="EY93" s="7">
        <v>112</v>
      </c>
      <c r="EZ93" s="7">
        <v>110</v>
      </c>
      <c r="FA93" s="7">
        <v>87</v>
      </c>
      <c r="FB93" s="7">
        <v>117</v>
      </c>
      <c r="FC93" s="7">
        <v>40</v>
      </c>
      <c r="FD93" s="7">
        <v>45</v>
      </c>
      <c r="FE93" s="7">
        <v>102</v>
      </c>
      <c r="FF93" s="7">
        <v>100</v>
      </c>
      <c r="FG93" s="7">
        <v>83</v>
      </c>
      <c r="FH93" s="7">
        <v>82</v>
      </c>
      <c r="FI93" s="18">
        <f t="shared" si="323"/>
        <v>93.25</v>
      </c>
      <c r="FJ93" s="18">
        <f t="shared" si="324"/>
        <v>87.166666666666671</v>
      </c>
      <c r="FK93" s="18">
        <f t="shared" si="325"/>
        <v>117</v>
      </c>
      <c r="FL93" s="18">
        <f t="shared" si="326"/>
        <v>117</v>
      </c>
      <c r="FM93" s="18">
        <f t="shared" si="327"/>
        <v>77</v>
      </c>
      <c r="FN93" s="7">
        <f t="shared" si="328"/>
        <v>77</v>
      </c>
    </row>
    <row r="94" spans="1:176" s="7" customFormat="1">
      <c r="A94" s="67">
        <v>79</v>
      </c>
      <c r="B94" s="7">
        <v>663</v>
      </c>
      <c r="C94" s="18">
        <f t="shared" si="228"/>
        <v>90.497737556561077</v>
      </c>
      <c r="D94" s="7">
        <v>0.2</v>
      </c>
      <c r="E94" s="7">
        <v>0.2</v>
      </c>
      <c r="F94" s="7">
        <v>0</v>
      </c>
      <c r="G94" s="18">
        <f t="shared" si="229"/>
        <v>0.13333333333333333</v>
      </c>
      <c r="H94" s="7">
        <f t="shared" si="230"/>
        <v>0.2</v>
      </c>
      <c r="I94" s="7">
        <v>86</v>
      </c>
      <c r="J94" s="7">
        <v>102</v>
      </c>
      <c r="K94" s="7">
        <v>99</v>
      </c>
      <c r="L94" s="7">
        <f t="shared" si="231"/>
        <v>102</v>
      </c>
      <c r="M94" s="18">
        <f t="shared" si="232"/>
        <v>95.666666666666671</v>
      </c>
      <c r="N94" s="7">
        <f t="shared" si="233"/>
        <v>16</v>
      </c>
      <c r="O94" s="18">
        <f t="shared" si="234"/>
        <v>111.66666666666667</v>
      </c>
      <c r="P94" s="20">
        <f t="shared" si="235"/>
        <v>0.16724738675958187</v>
      </c>
      <c r="Q94" s="7">
        <f t="shared" si="236"/>
        <v>296</v>
      </c>
      <c r="R94" s="7">
        <f t="shared" si="237"/>
        <v>225</v>
      </c>
      <c r="S94" s="7">
        <f t="shared" si="238"/>
        <v>228</v>
      </c>
      <c r="T94" s="7">
        <f t="shared" si="196"/>
        <v>296</v>
      </c>
      <c r="U94" s="18">
        <f t="shared" si="239"/>
        <v>249.66666666666666</v>
      </c>
      <c r="V94" s="7">
        <f t="shared" si="240"/>
        <v>71</v>
      </c>
      <c r="W94" s="7">
        <f t="shared" si="241"/>
        <v>379</v>
      </c>
      <c r="X94" s="7">
        <f t="shared" si="242"/>
        <v>333</v>
      </c>
      <c r="Y94" s="7">
        <f t="shared" si="243"/>
        <v>334</v>
      </c>
      <c r="Z94" s="7">
        <f t="shared" si="244"/>
        <v>379</v>
      </c>
      <c r="AA94" s="18">
        <f t="shared" si="245"/>
        <v>348.66666666666669</v>
      </c>
      <c r="AB94" s="7">
        <f t="shared" si="246"/>
        <v>46</v>
      </c>
      <c r="AC94" s="18">
        <f t="shared" si="247"/>
        <v>465.46008637264822</v>
      </c>
      <c r="AD94" s="18">
        <f t="shared" si="248"/>
        <v>408.96625003190468</v>
      </c>
      <c r="AE94" s="18">
        <f t="shared" si="249"/>
        <v>410.19437690887736</v>
      </c>
      <c r="AF94" s="18">
        <f t="shared" si="250"/>
        <v>465.46008637264822</v>
      </c>
      <c r="AG94" s="18">
        <f t="shared" si="251"/>
        <v>428.20690443781012</v>
      </c>
      <c r="AH94" s="18">
        <f t="shared" si="252"/>
        <v>56.493836340743542</v>
      </c>
      <c r="AI94" s="7">
        <v>210</v>
      </c>
      <c r="AJ94" s="7">
        <v>123</v>
      </c>
      <c r="AK94" s="7">
        <v>129</v>
      </c>
      <c r="AL94" s="7">
        <f t="shared" si="253"/>
        <v>210</v>
      </c>
      <c r="AM94" s="18">
        <f t="shared" si="254"/>
        <v>154</v>
      </c>
      <c r="AN94" s="7">
        <f t="shared" si="255"/>
        <v>87</v>
      </c>
      <c r="AO94" s="7">
        <v>83</v>
      </c>
      <c r="AP94" s="7">
        <v>108</v>
      </c>
      <c r="AQ94" s="7">
        <v>106</v>
      </c>
      <c r="AR94" s="7">
        <f t="shared" si="256"/>
        <v>108</v>
      </c>
      <c r="AS94" s="18">
        <f t="shared" si="257"/>
        <v>99</v>
      </c>
      <c r="AT94" s="7">
        <f t="shared" si="258"/>
        <v>25</v>
      </c>
      <c r="AU94" s="7">
        <f t="shared" si="259"/>
        <v>293</v>
      </c>
      <c r="AV94" s="7">
        <f t="shared" si="260"/>
        <v>231</v>
      </c>
      <c r="AW94" s="7">
        <f t="shared" si="261"/>
        <v>235</v>
      </c>
      <c r="AX94" s="18">
        <f t="shared" si="262"/>
        <v>253</v>
      </c>
      <c r="AY94" s="7">
        <f t="shared" si="263"/>
        <v>62</v>
      </c>
      <c r="AZ94" s="20">
        <f t="shared" si="264"/>
        <v>0.21899736147757257</v>
      </c>
      <c r="BA94" s="20">
        <f t="shared" si="265"/>
        <v>0.32432432432432434</v>
      </c>
      <c r="BB94" s="20">
        <f t="shared" si="266"/>
        <v>0.31736526946107785</v>
      </c>
      <c r="BC94" s="20">
        <f t="shared" si="267"/>
        <v>0.32432432432432434</v>
      </c>
      <c r="BD94" s="20">
        <f t="shared" si="268"/>
        <v>0.28689565175432491</v>
      </c>
      <c r="BE94" s="20">
        <f t="shared" si="269"/>
        <v>0.10532696284675178</v>
      </c>
      <c r="BF94" s="20">
        <f t="shared" si="270"/>
        <v>4.4069767441860463</v>
      </c>
      <c r="BG94" s="20">
        <f t="shared" si="271"/>
        <v>3.2647058823529411</v>
      </c>
      <c r="BH94" s="20">
        <f t="shared" si="272"/>
        <v>3.3737373737373737</v>
      </c>
      <c r="BI94" s="20">
        <f t="shared" si="273"/>
        <v>4.4069767441860463</v>
      </c>
      <c r="BJ94" s="20">
        <f t="shared" si="274"/>
        <v>3.6818066667587872</v>
      </c>
      <c r="BK94" s="20">
        <f t="shared" si="275"/>
        <v>1.1422708618331052</v>
      </c>
      <c r="BL94" s="20">
        <f t="shared" si="276"/>
        <v>0.27160578773147048</v>
      </c>
      <c r="BM94" s="20">
        <f t="shared" si="277"/>
        <v>5.4123265857284677</v>
      </c>
      <c r="BN94" s="20">
        <f t="shared" si="278"/>
        <v>4.0094730395284772</v>
      </c>
      <c r="BO94" s="20">
        <f t="shared" si="279"/>
        <v>4.1433775445341148</v>
      </c>
      <c r="BP94" s="20">
        <f t="shared" si="197"/>
        <v>5.4123265857284677</v>
      </c>
      <c r="BQ94" s="20">
        <f t="shared" si="280"/>
        <v>4.5217257232636863</v>
      </c>
      <c r="BR94" s="20">
        <f t="shared" si="281"/>
        <v>1.4028535461999905</v>
      </c>
      <c r="BS94" s="20">
        <f t="shared" si="282"/>
        <v>0.96511627906976749</v>
      </c>
      <c r="BT94" s="20">
        <f t="shared" si="283"/>
        <v>1.0588235294117647</v>
      </c>
      <c r="BU94" s="20">
        <f t="shared" si="284"/>
        <v>1.0707070707070707</v>
      </c>
      <c r="BV94" s="20">
        <f t="shared" si="198"/>
        <v>1.0707070707070707</v>
      </c>
      <c r="BW94" s="20">
        <f t="shared" si="285"/>
        <v>1.0315489597295342</v>
      </c>
      <c r="BX94" s="20">
        <f t="shared" si="286"/>
        <v>0.10559079163730323</v>
      </c>
      <c r="BY94" s="22">
        <f t="shared" si="287"/>
        <v>2.5464809474136344E-3</v>
      </c>
      <c r="BZ94" s="22">
        <f t="shared" si="288"/>
        <v>3.1796502384737681E-3</v>
      </c>
      <c r="CA94" s="22">
        <f t="shared" si="289"/>
        <v>3.2057097925361397E-3</v>
      </c>
      <c r="CB94" s="22">
        <f t="shared" si="199"/>
        <v>3.2057097925361397E-3</v>
      </c>
      <c r="CC94" s="22">
        <f t="shared" si="290"/>
        <v>2.9772803261411806E-3</v>
      </c>
      <c r="CD94" s="22">
        <f t="shared" si="291"/>
        <v>6.5922884512250538E-4</v>
      </c>
      <c r="CE94" s="25">
        <f t="shared" si="292"/>
        <v>15.441860465116278</v>
      </c>
      <c r="CF94" s="25">
        <f t="shared" si="293"/>
        <v>16.941176470588236</v>
      </c>
      <c r="CG94" s="25">
        <f t="shared" si="294"/>
        <v>17.131313131313131</v>
      </c>
      <c r="CH94" s="25">
        <f t="shared" si="295"/>
        <v>17.131313131313131</v>
      </c>
      <c r="CI94" s="25">
        <f t="shared" si="296"/>
        <v>16.504783355672547</v>
      </c>
      <c r="CJ94" s="20">
        <f t="shared" si="297"/>
        <v>1.6894526661968534</v>
      </c>
      <c r="CK94" s="26">
        <f t="shared" si="298"/>
        <v>3.3175477161651826E-2</v>
      </c>
      <c r="CL94" s="26">
        <f t="shared" si="299"/>
        <v>4.1424387634105754E-2</v>
      </c>
      <c r="CM94" s="26">
        <f t="shared" si="300"/>
        <v>4.1763890720322494E-2</v>
      </c>
      <c r="CN94" s="26">
        <f t="shared" si="200"/>
        <v>4.1763890720322494E-2</v>
      </c>
      <c r="CO94" s="26">
        <f t="shared" si="301"/>
        <v>3.8787918505360029E-2</v>
      </c>
      <c r="CP94" s="18">
        <f t="shared" si="302"/>
        <v>-8.3333333333333286</v>
      </c>
      <c r="CQ94" s="18">
        <f t="shared" si="303"/>
        <v>638.87357110447681</v>
      </c>
      <c r="CR94" s="18">
        <f t="shared" si="304"/>
        <v>518.87357110447681</v>
      </c>
      <c r="CS94" s="18">
        <f t="shared" si="305"/>
        <v>575.36740744522035</v>
      </c>
      <c r="CT94" s="18">
        <f t="shared" si="306"/>
        <v>90.666666666666671</v>
      </c>
      <c r="CU94" s="18">
        <f t="shared" si="307"/>
        <v>115.66666666666667</v>
      </c>
      <c r="CV94" s="18">
        <f t="shared" si="308"/>
        <v>20.356231842099163</v>
      </c>
      <c r="CW94" s="18">
        <f t="shared" si="309"/>
        <v>16.953562318420996</v>
      </c>
      <c r="CX94" s="18">
        <f t="shared" si="310"/>
        <v>45.356231842099163</v>
      </c>
      <c r="CY94" s="18">
        <f t="shared" si="311"/>
        <v>390.56231842099157</v>
      </c>
      <c r="CZ94" s="25">
        <f t="shared" si="312"/>
        <v>43.160578773147051</v>
      </c>
      <c r="DA94" s="18">
        <f t="shared" si="313"/>
        <v>77.015562064007227</v>
      </c>
      <c r="DB94" s="20">
        <f t="shared" si="314"/>
        <v>3.1188721770636958</v>
      </c>
      <c r="DC94" s="18">
        <f t="shared" si="315"/>
        <v>825.33333333333337</v>
      </c>
      <c r="DD94" s="18">
        <f t="shared" si="316"/>
        <v>784.87357110447681</v>
      </c>
      <c r="DE94" s="18">
        <f t="shared" si="317"/>
        <v>672.16050300741017</v>
      </c>
      <c r="DF94" s="18">
        <f t="shared" si="318"/>
        <v>972.76922285880164</v>
      </c>
      <c r="DG94" s="18">
        <f t="shared" si="319"/>
        <v>506.33333333333337</v>
      </c>
      <c r="DH94" s="7">
        <f t="shared" si="320"/>
        <v>210</v>
      </c>
      <c r="DI94" s="18">
        <f t="shared" si="321"/>
        <v>614.33333333333337</v>
      </c>
      <c r="DN94" s="7">
        <v>80</v>
      </c>
      <c r="ED94" s="18"/>
      <c r="EF94" s="7" t="s">
        <v>205</v>
      </c>
      <c r="EG94" s="7">
        <v>61</v>
      </c>
      <c r="EH94" s="7">
        <v>0.05</v>
      </c>
      <c r="EI94" s="7">
        <v>0</v>
      </c>
      <c r="EJ94" s="7">
        <v>0</v>
      </c>
      <c r="EK94" s="7">
        <f t="shared" si="322"/>
        <v>0</v>
      </c>
      <c r="EV94" s="7" t="s">
        <v>385</v>
      </c>
      <c r="EW94" s="7">
        <v>56</v>
      </c>
      <c r="EX94" s="7">
        <v>120</v>
      </c>
      <c r="EY94" s="7">
        <v>124</v>
      </c>
      <c r="EZ94" s="7">
        <v>100</v>
      </c>
      <c r="FA94" s="7">
        <v>56</v>
      </c>
      <c r="FB94" s="7">
        <v>128</v>
      </c>
      <c r="FC94" s="7">
        <v>32</v>
      </c>
      <c r="FD94" s="7">
        <v>84</v>
      </c>
      <c r="FE94" s="7">
        <v>100</v>
      </c>
      <c r="FF94" s="7">
        <v>88</v>
      </c>
      <c r="FG94" s="7">
        <v>68</v>
      </c>
      <c r="FH94" s="7">
        <v>72</v>
      </c>
      <c r="FI94" s="18">
        <f t="shared" si="323"/>
        <v>101</v>
      </c>
      <c r="FJ94" s="18">
        <f t="shared" si="324"/>
        <v>85.666666666666671</v>
      </c>
      <c r="FK94" s="18">
        <f t="shared" si="325"/>
        <v>128</v>
      </c>
      <c r="FL94" s="18">
        <f t="shared" si="326"/>
        <v>128</v>
      </c>
      <c r="FM94" s="18">
        <f t="shared" si="327"/>
        <v>96</v>
      </c>
      <c r="FN94" s="7">
        <f t="shared" si="328"/>
        <v>96</v>
      </c>
    </row>
    <row r="95" spans="1:176" s="7" customFormat="1">
      <c r="A95" s="67">
        <v>80</v>
      </c>
      <c r="B95" s="7">
        <v>883</v>
      </c>
      <c r="C95" s="18">
        <f t="shared" si="228"/>
        <v>67.950169875424692</v>
      </c>
      <c r="D95" s="7">
        <v>0.1</v>
      </c>
      <c r="E95" s="7">
        <v>0.5</v>
      </c>
      <c r="F95" s="7">
        <v>0.3</v>
      </c>
      <c r="G95" s="18">
        <f t="shared" si="229"/>
        <v>0.3</v>
      </c>
      <c r="H95" s="7">
        <f t="shared" si="230"/>
        <v>0.4</v>
      </c>
      <c r="I95" s="7">
        <v>105</v>
      </c>
      <c r="J95" s="7">
        <v>98</v>
      </c>
      <c r="K95" s="7">
        <v>106</v>
      </c>
      <c r="L95" s="7">
        <f t="shared" si="231"/>
        <v>106</v>
      </c>
      <c r="M95" s="18">
        <f t="shared" si="232"/>
        <v>103</v>
      </c>
      <c r="N95" s="7">
        <f t="shared" si="233"/>
        <v>8</v>
      </c>
      <c r="O95" s="18">
        <f t="shared" si="234"/>
        <v>111</v>
      </c>
      <c r="P95" s="20">
        <f t="shared" si="235"/>
        <v>7.7669902912621352E-2</v>
      </c>
      <c r="Q95" s="7">
        <f t="shared" si="236"/>
        <v>304</v>
      </c>
      <c r="R95" s="7">
        <f t="shared" si="237"/>
        <v>266</v>
      </c>
      <c r="S95" s="7">
        <f t="shared" si="238"/>
        <v>268</v>
      </c>
      <c r="T95" s="7">
        <f t="shared" si="196"/>
        <v>304</v>
      </c>
      <c r="U95" s="18">
        <f t="shared" si="239"/>
        <v>279.33333333333331</v>
      </c>
      <c r="V95" s="7">
        <f t="shared" si="240"/>
        <v>38</v>
      </c>
      <c r="W95" s="7">
        <f t="shared" si="241"/>
        <v>401</v>
      </c>
      <c r="X95" s="7">
        <f t="shared" si="242"/>
        <v>386</v>
      </c>
      <c r="Y95" s="7">
        <f t="shared" si="243"/>
        <v>375</v>
      </c>
      <c r="Z95" s="7">
        <f t="shared" si="244"/>
        <v>401</v>
      </c>
      <c r="AA95" s="18">
        <f t="shared" si="245"/>
        <v>387.33333333333331</v>
      </c>
      <c r="AB95" s="7">
        <f t="shared" si="246"/>
        <v>26</v>
      </c>
      <c r="AC95" s="18">
        <f t="shared" si="247"/>
        <v>426.74065633469871</v>
      </c>
      <c r="AD95" s="18">
        <f t="shared" si="248"/>
        <v>410.77778889075734</v>
      </c>
      <c r="AE95" s="18">
        <f t="shared" si="249"/>
        <v>399.07168609853369</v>
      </c>
      <c r="AF95" s="18">
        <f t="shared" si="250"/>
        <v>426.74065633469871</v>
      </c>
      <c r="AG95" s="18">
        <f t="shared" si="251"/>
        <v>412.19671044132991</v>
      </c>
      <c r="AH95" s="18">
        <f t="shared" si="252"/>
        <v>27.668970236165023</v>
      </c>
      <c r="AI95" s="7">
        <v>199</v>
      </c>
      <c r="AJ95" s="7">
        <v>168</v>
      </c>
      <c r="AK95" s="7">
        <v>162</v>
      </c>
      <c r="AL95" s="7">
        <f t="shared" si="253"/>
        <v>199</v>
      </c>
      <c r="AM95" s="18">
        <f t="shared" si="254"/>
        <v>176.33333333333334</v>
      </c>
      <c r="AN95" s="7">
        <f t="shared" si="255"/>
        <v>37</v>
      </c>
      <c r="AO95" s="7">
        <v>97</v>
      </c>
      <c r="AP95" s="7">
        <v>120</v>
      </c>
      <c r="AQ95" s="7">
        <v>107</v>
      </c>
      <c r="AR95" s="7">
        <f t="shared" si="256"/>
        <v>120</v>
      </c>
      <c r="AS95" s="18">
        <f t="shared" si="257"/>
        <v>108</v>
      </c>
      <c r="AT95" s="7">
        <f t="shared" si="258"/>
        <v>23</v>
      </c>
      <c r="AU95" s="7">
        <f t="shared" si="259"/>
        <v>296</v>
      </c>
      <c r="AV95" s="7">
        <f t="shared" si="260"/>
        <v>288</v>
      </c>
      <c r="AW95" s="7">
        <f t="shared" si="261"/>
        <v>269</v>
      </c>
      <c r="AX95" s="18">
        <f t="shared" si="262"/>
        <v>284.33333333333331</v>
      </c>
      <c r="AY95" s="7">
        <f t="shared" si="263"/>
        <v>27</v>
      </c>
      <c r="AZ95" s="20">
        <f t="shared" si="264"/>
        <v>0.24189526184538654</v>
      </c>
      <c r="BA95" s="20">
        <f t="shared" si="265"/>
        <v>0.31088082901554404</v>
      </c>
      <c r="BB95" s="20">
        <f t="shared" si="266"/>
        <v>0.28533333333333333</v>
      </c>
      <c r="BC95" s="20">
        <f t="shared" si="267"/>
        <v>0.31088082901554404</v>
      </c>
      <c r="BD95" s="20">
        <f t="shared" si="268"/>
        <v>0.27936980806475464</v>
      </c>
      <c r="BE95" s="20">
        <f t="shared" si="269"/>
        <v>6.8985567170157497E-2</v>
      </c>
      <c r="BF95" s="20">
        <f t="shared" si="270"/>
        <v>3.8190476190476192</v>
      </c>
      <c r="BG95" s="20">
        <f t="shared" si="271"/>
        <v>3.9387755102040818</v>
      </c>
      <c r="BH95" s="20">
        <f t="shared" si="272"/>
        <v>3.5377358490566038</v>
      </c>
      <c r="BI95" s="20">
        <f t="shared" si="273"/>
        <v>3.9387755102040818</v>
      </c>
      <c r="BJ95" s="20">
        <f t="shared" si="274"/>
        <v>3.7651863261027683</v>
      </c>
      <c r="BK95" s="20">
        <f t="shared" si="275"/>
        <v>0.40103966114747802</v>
      </c>
      <c r="BL95" s="20">
        <f t="shared" si="276"/>
        <v>0.26559110582850493</v>
      </c>
      <c r="BM95" s="20">
        <f t="shared" si="277"/>
        <v>4.0641967269971309</v>
      </c>
      <c r="BN95" s="20">
        <f t="shared" si="278"/>
        <v>4.1916100907220137</v>
      </c>
      <c r="BO95" s="20">
        <f t="shared" si="279"/>
        <v>3.7648272273446572</v>
      </c>
      <c r="BP95" s="20">
        <f t="shared" si="197"/>
        <v>4.1916100907220137</v>
      </c>
      <c r="BQ95" s="20">
        <f t="shared" si="280"/>
        <v>4.0068780150212673</v>
      </c>
      <c r="BR95" s="20">
        <f t="shared" si="281"/>
        <v>0.42678286337735649</v>
      </c>
      <c r="BS95" s="20">
        <f t="shared" si="282"/>
        <v>0.92380952380952386</v>
      </c>
      <c r="BT95" s="20">
        <f t="shared" si="283"/>
        <v>1.2244897959183674</v>
      </c>
      <c r="BU95" s="20">
        <f t="shared" si="284"/>
        <v>1.0094339622641511</v>
      </c>
      <c r="BV95" s="20">
        <f t="shared" si="198"/>
        <v>1.2244897959183674</v>
      </c>
      <c r="BW95" s="20">
        <f t="shared" si="285"/>
        <v>1.0525777606640141</v>
      </c>
      <c r="BX95" s="20">
        <f t="shared" si="286"/>
        <v>0.30068027210884352</v>
      </c>
      <c r="BY95" s="22">
        <f t="shared" si="287"/>
        <v>2.3037643985274908E-3</v>
      </c>
      <c r="BZ95" s="22">
        <f t="shared" si="288"/>
        <v>3.17225335730147E-3</v>
      </c>
      <c r="CA95" s="22">
        <f t="shared" si="289"/>
        <v>2.6918238993710697E-3</v>
      </c>
      <c r="CB95" s="22">
        <f t="shared" si="199"/>
        <v>3.17225335730147E-3</v>
      </c>
      <c r="CC95" s="22">
        <f t="shared" si="290"/>
        <v>2.7226138850666767E-3</v>
      </c>
      <c r="CD95" s="22">
        <f t="shared" si="291"/>
        <v>8.6848895877397921E-4</v>
      </c>
      <c r="CE95" s="25">
        <f t="shared" si="292"/>
        <v>7.3904761904761909</v>
      </c>
      <c r="CF95" s="25">
        <f t="shared" si="293"/>
        <v>9.7959183673469372</v>
      </c>
      <c r="CG95" s="25">
        <f t="shared" si="294"/>
        <v>8.0754716981132066</v>
      </c>
      <c r="CH95" s="25">
        <f t="shared" si="295"/>
        <v>9.7959183673469372</v>
      </c>
      <c r="CI95" s="25">
        <f t="shared" si="296"/>
        <v>8.420622085312111</v>
      </c>
      <c r="CJ95" s="20">
        <f t="shared" si="297"/>
        <v>2.4054421768707464</v>
      </c>
      <c r="CK95" s="26">
        <f t="shared" si="298"/>
        <v>1.7318425326411216E-2</v>
      </c>
      <c r="CL95" s="26">
        <f t="shared" si="299"/>
        <v>2.3847244501216384E-2</v>
      </c>
      <c r="CM95" s="26">
        <f t="shared" si="300"/>
        <v>2.0235641814286255E-2</v>
      </c>
      <c r="CN95" s="26">
        <f t="shared" si="200"/>
        <v>2.3847244501216384E-2</v>
      </c>
      <c r="CO95" s="26">
        <f t="shared" si="301"/>
        <v>2.0467103880637952E-2</v>
      </c>
      <c r="CP95" s="18">
        <f t="shared" si="302"/>
        <v>-9</v>
      </c>
      <c r="CQ95" s="18">
        <f t="shared" si="303"/>
        <v>631.19671044132997</v>
      </c>
      <c r="CR95" s="18">
        <f t="shared" si="304"/>
        <v>511.19671044132991</v>
      </c>
      <c r="CS95" s="18">
        <f t="shared" si="305"/>
        <v>538.86568067749499</v>
      </c>
      <c r="CT95" s="18">
        <f t="shared" si="306"/>
        <v>99</v>
      </c>
      <c r="CU95" s="18">
        <f t="shared" si="307"/>
        <v>122</v>
      </c>
      <c r="CV95" s="18">
        <f t="shared" si="308"/>
        <v>18.936980806475464</v>
      </c>
      <c r="CW95" s="18">
        <f t="shared" si="309"/>
        <v>14.279369808064754</v>
      </c>
      <c r="CX95" s="18">
        <f t="shared" si="310"/>
        <v>41.936980806475461</v>
      </c>
      <c r="CY95" s="18">
        <f t="shared" si="311"/>
        <v>330.36980806475464</v>
      </c>
      <c r="CZ95" s="25">
        <f t="shared" si="312"/>
        <v>34.559110582850494</v>
      </c>
      <c r="DA95" s="18">
        <f t="shared" si="313"/>
        <v>39.675848251186295</v>
      </c>
      <c r="DB95" s="20">
        <f t="shared" si="314"/>
        <v>3.5800951516439108</v>
      </c>
      <c r="DC95" s="18">
        <f t="shared" si="315"/>
        <v>842.66666666666663</v>
      </c>
      <c r="DD95" s="18">
        <f t="shared" si="316"/>
        <v>747.53004377466323</v>
      </c>
      <c r="DE95" s="18">
        <f t="shared" si="317"/>
        <v>599.66897023616502</v>
      </c>
      <c r="DF95" s="18">
        <f t="shared" si="318"/>
        <v>918.89985183941781</v>
      </c>
      <c r="DG95" s="18">
        <f t="shared" si="319"/>
        <v>524.33333333333326</v>
      </c>
      <c r="DH95" s="7">
        <f t="shared" si="320"/>
        <v>226</v>
      </c>
      <c r="DI95" s="18">
        <f t="shared" si="321"/>
        <v>644.33333333333326</v>
      </c>
      <c r="DN95" s="7">
        <v>81</v>
      </c>
      <c r="ED95" s="18"/>
      <c r="EF95" s="7" t="s">
        <v>374</v>
      </c>
      <c r="EG95" s="7">
        <v>70</v>
      </c>
      <c r="EH95" s="7">
        <v>0</v>
      </c>
      <c r="EI95" s="7">
        <v>0.05</v>
      </c>
      <c r="EJ95" s="7">
        <v>39</v>
      </c>
      <c r="EK95" s="7">
        <f t="shared" si="322"/>
        <v>1.9500000000000002</v>
      </c>
      <c r="EV95" s="7" t="s">
        <v>386</v>
      </c>
      <c r="EW95" s="7">
        <v>88</v>
      </c>
      <c r="EX95" s="7">
        <v>78</v>
      </c>
      <c r="EY95" s="7">
        <v>56</v>
      </c>
      <c r="EZ95" s="7">
        <v>76</v>
      </c>
      <c r="FA95" s="7">
        <v>78</v>
      </c>
      <c r="FB95" s="7">
        <v>40</v>
      </c>
      <c r="FC95" s="7">
        <v>24</v>
      </c>
      <c r="FD95" s="7">
        <v>44</v>
      </c>
      <c r="FE95" s="7">
        <v>65</v>
      </c>
      <c r="FF95" s="7">
        <v>72</v>
      </c>
      <c r="FG95" s="7">
        <v>88</v>
      </c>
      <c r="FH95" s="7">
        <v>74</v>
      </c>
      <c r="FI95" s="18">
        <f t="shared" si="323"/>
        <v>49.5</v>
      </c>
      <c r="FJ95" s="18">
        <f t="shared" si="324"/>
        <v>65.25</v>
      </c>
      <c r="FK95" s="18">
        <f t="shared" si="325"/>
        <v>78</v>
      </c>
      <c r="FL95" s="18">
        <f t="shared" si="326"/>
        <v>88</v>
      </c>
      <c r="FM95" s="18">
        <f t="shared" si="327"/>
        <v>54</v>
      </c>
      <c r="FN95" s="7">
        <f t="shared" si="328"/>
        <v>64</v>
      </c>
    </row>
    <row r="96" spans="1:176" s="7" customFormat="1">
      <c r="A96" s="67">
        <v>82</v>
      </c>
      <c r="B96" s="7">
        <v>850</v>
      </c>
      <c r="C96" s="18">
        <f t="shared" si="228"/>
        <v>70.588235294117652</v>
      </c>
      <c r="D96" s="7">
        <v>0.1</v>
      </c>
      <c r="E96" s="7">
        <v>0.2</v>
      </c>
      <c r="F96" s="7">
        <v>0.1</v>
      </c>
      <c r="G96" s="18">
        <f t="shared" si="229"/>
        <v>0.13333333333333333</v>
      </c>
      <c r="H96" s="7">
        <f t="shared" si="230"/>
        <v>0.1</v>
      </c>
      <c r="I96" s="7">
        <v>109</v>
      </c>
      <c r="J96" s="7">
        <v>92</v>
      </c>
      <c r="K96" s="7">
        <v>86</v>
      </c>
      <c r="L96" s="7">
        <f t="shared" si="231"/>
        <v>109</v>
      </c>
      <c r="M96" s="18">
        <f t="shared" si="232"/>
        <v>95.666666666666671</v>
      </c>
      <c r="N96" s="7">
        <f t="shared" si="233"/>
        <v>23</v>
      </c>
      <c r="O96" s="18">
        <f t="shared" si="234"/>
        <v>118.66666666666667</v>
      </c>
      <c r="P96" s="20">
        <f t="shared" si="235"/>
        <v>0.24041811846689895</v>
      </c>
      <c r="Q96" s="7">
        <f t="shared" si="236"/>
        <v>295</v>
      </c>
      <c r="R96" s="7">
        <f t="shared" si="237"/>
        <v>266</v>
      </c>
      <c r="S96" s="7">
        <f t="shared" si="238"/>
        <v>264</v>
      </c>
      <c r="T96" s="7">
        <f t="shared" si="196"/>
        <v>295</v>
      </c>
      <c r="U96" s="18">
        <f t="shared" si="239"/>
        <v>275</v>
      </c>
      <c r="V96" s="7">
        <f t="shared" si="240"/>
        <v>31</v>
      </c>
      <c r="W96" s="7">
        <f t="shared" si="241"/>
        <v>364</v>
      </c>
      <c r="X96" s="7">
        <f t="shared" si="242"/>
        <v>369</v>
      </c>
      <c r="Y96" s="7">
        <f t="shared" si="243"/>
        <v>365</v>
      </c>
      <c r="Z96" s="7">
        <f t="shared" si="244"/>
        <v>369</v>
      </c>
      <c r="AA96" s="18">
        <f t="shared" si="245"/>
        <v>366</v>
      </c>
      <c r="AB96" s="7">
        <f t="shared" si="246"/>
        <v>5</v>
      </c>
      <c r="AC96" s="18">
        <f t="shared" si="247"/>
        <v>394.81343322995423</v>
      </c>
      <c r="AD96" s="18">
        <f t="shared" si="248"/>
        <v>400.23669467542061</v>
      </c>
      <c r="AE96" s="18">
        <f t="shared" si="249"/>
        <v>395.89808551904753</v>
      </c>
      <c r="AF96" s="18">
        <f t="shared" si="250"/>
        <v>400.23669467542061</v>
      </c>
      <c r="AG96" s="18">
        <f t="shared" si="251"/>
        <v>396.98273780814083</v>
      </c>
      <c r="AH96" s="18">
        <f t="shared" si="252"/>
        <v>5.4232614454663803</v>
      </c>
      <c r="AI96" s="7">
        <v>186</v>
      </c>
      <c r="AJ96" s="7">
        <v>174</v>
      </c>
      <c r="AK96" s="7">
        <v>178</v>
      </c>
      <c r="AL96" s="7">
        <f t="shared" si="253"/>
        <v>186</v>
      </c>
      <c r="AM96" s="18">
        <f t="shared" si="254"/>
        <v>179.33333333333334</v>
      </c>
      <c r="AN96" s="7">
        <f t="shared" si="255"/>
        <v>12</v>
      </c>
      <c r="AO96" s="7">
        <v>69</v>
      </c>
      <c r="AP96" s="7">
        <v>103</v>
      </c>
      <c r="AQ96" s="7">
        <v>101</v>
      </c>
      <c r="AR96" s="7">
        <f t="shared" si="256"/>
        <v>103</v>
      </c>
      <c r="AS96" s="18">
        <f t="shared" si="257"/>
        <v>91</v>
      </c>
      <c r="AT96" s="7">
        <f t="shared" si="258"/>
        <v>34</v>
      </c>
      <c r="AU96" s="7">
        <f t="shared" si="259"/>
        <v>255</v>
      </c>
      <c r="AV96" s="7">
        <f t="shared" si="260"/>
        <v>277</v>
      </c>
      <c r="AW96" s="7">
        <f t="shared" si="261"/>
        <v>279</v>
      </c>
      <c r="AX96" s="18">
        <f t="shared" si="262"/>
        <v>270.33333333333331</v>
      </c>
      <c r="AY96" s="7">
        <f t="shared" si="263"/>
        <v>24</v>
      </c>
      <c r="AZ96" s="20">
        <f t="shared" si="264"/>
        <v>0.18956043956043955</v>
      </c>
      <c r="BA96" s="20">
        <f t="shared" si="265"/>
        <v>0.2791327913279133</v>
      </c>
      <c r="BB96" s="20">
        <f t="shared" si="266"/>
        <v>0.27671232876712326</v>
      </c>
      <c r="BC96" s="20">
        <f t="shared" si="267"/>
        <v>0.2791327913279133</v>
      </c>
      <c r="BD96" s="20">
        <f t="shared" si="268"/>
        <v>0.2484685198851587</v>
      </c>
      <c r="BE96" s="20">
        <f t="shared" si="269"/>
        <v>8.9572351767473746E-2</v>
      </c>
      <c r="BF96" s="20">
        <f t="shared" si="270"/>
        <v>3.3394495412844036</v>
      </c>
      <c r="BG96" s="20">
        <f t="shared" si="271"/>
        <v>4.0108695652173916</v>
      </c>
      <c r="BH96" s="20">
        <f t="shared" si="272"/>
        <v>4.2441860465116283</v>
      </c>
      <c r="BI96" s="20">
        <f t="shared" si="273"/>
        <v>4.2441860465116283</v>
      </c>
      <c r="BJ96" s="20">
        <f t="shared" si="274"/>
        <v>3.8648350510044742</v>
      </c>
      <c r="BK96" s="20">
        <f t="shared" si="275"/>
        <v>0.90473650522722471</v>
      </c>
      <c r="BL96" s="20">
        <f t="shared" si="276"/>
        <v>0.25874325470632936</v>
      </c>
      <c r="BM96" s="20">
        <f t="shared" si="277"/>
        <v>3.622141589265635</v>
      </c>
      <c r="BN96" s="20">
        <f t="shared" si="278"/>
        <v>4.3503988551676152</v>
      </c>
      <c r="BO96" s="20">
        <f t="shared" si="279"/>
        <v>4.6034661106865995</v>
      </c>
      <c r="BP96" s="20">
        <f t="shared" si="197"/>
        <v>4.6034661106865995</v>
      </c>
      <c r="BQ96" s="20">
        <f t="shared" si="280"/>
        <v>4.19200218503995</v>
      </c>
      <c r="BR96" s="20">
        <f t="shared" si="281"/>
        <v>0.98132452142096449</v>
      </c>
      <c r="BS96" s="20">
        <f t="shared" si="282"/>
        <v>0.6330275229357798</v>
      </c>
      <c r="BT96" s="20">
        <f t="shared" si="283"/>
        <v>1.1195652173913044</v>
      </c>
      <c r="BU96" s="20">
        <f t="shared" si="284"/>
        <v>1.1744186046511629</v>
      </c>
      <c r="BV96" s="20">
        <f t="shared" si="198"/>
        <v>1.1744186046511629</v>
      </c>
      <c r="BW96" s="20">
        <f t="shared" si="285"/>
        <v>0.97567044832608241</v>
      </c>
      <c r="BX96" s="20">
        <f t="shared" si="286"/>
        <v>0.54139108171538308</v>
      </c>
      <c r="BY96" s="22">
        <f t="shared" si="287"/>
        <v>1.7390866014719225E-3</v>
      </c>
      <c r="BZ96" s="22">
        <f t="shared" si="288"/>
        <v>3.0340520796512315E-3</v>
      </c>
      <c r="CA96" s="22">
        <f t="shared" si="289"/>
        <v>3.217585218222364E-3</v>
      </c>
      <c r="CB96" s="22">
        <f t="shared" si="199"/>
        <v>3.217585218222364E-3</v>
      </c>
      <c r="CC96" s="22">
        <f t="shared" si="290"/>
        <v>2.6635746331151729E-3</v>
      </c>
      <c r="CD96" s="22">
        <f t="shared" si="291"/>
        <v>1.4784986167504415E-3</v>
      </c>
      <c r="CE96" s="25">
        <f t="shared" si="292"/>
        <v>14.559633027522937</v>
      </c>
      <c r="CF96" s="25">
        <f t="shared" si="293"/>
        <v>25.75</v>
      </c>
      <c r="CG96" s="25">
        <f t="shared" si="294"/>
        <v>27.011627906976742</v>
      </c>
      <c r="CH96" s="25">
        <f t="shared" si="295"/>
        <v>27.011627906976742</v>
      </c>
      <c r="CI96" s="25">
        <f t="shared" si="296"/>
        <v>22.440420311499892</v>
      </c>
      <c r="CJ96" s="20">
        <f t="shared" si="297"/>
        <v>12.451994879453805</v>
      </c>
      <c r="CK96" s="26">
        <f t="shared" si="298"/>
        <v>3.6877248345911419E-2</v>
      </c>
      <c r="CL96" s="26">
        <f t="shared" si="299"/>
        <v>6.4336929478398877E-2</v>
      </c>
      <c r="CM96" s="26">
        <f t="shared" si="300"/>
        <v>6.8228740918417879E-2</v>
      </c>
      <c r="CN96" s="26">
        <f t="shared" si="200"/>
        <v>6.8228740918417879E-2</v>
      </c>
      <c r="CO96" s="26">
        <f t="shared" si="301"/>
        <v>5.6480972914242727E-2</v>
      </c>
      <c r="CP96" s="18">
        <f t="shared" si="302"/>
        <v>-1.3333333333333286</v>
      </c>
      <c r="CQ96" s="18">
        <f t="shared" si="303"/>
        <v>606.64940447480751</v>
      </c>
      <c r="CR96" s="18">
        <f t="shared" si="304"/>
        <v>486.64940447480751</v>
      </c>
      <c r="CS96" s="18">
        <f t="shared" si="305"/>
        <v>492.07266592027389</v>
      </c>
      <c r="CT96" s="18">
        <f t="shared" si="306"/>
        <v>89.666666666666671</v>
      </c>
      <c r="CU96" s="18">
        <f t="shared" si="307"/>
        <v>123.66666666666667</v>
      </c>
      <c r="CV96" s="18">
        <f t="shared" si="308"/>
        <v>23.513518655182541</v>
      </c>
      <c r="CW96" s="18">
        <f t="shared" si="309"/>
        <v>32.915135186551829</v>
      </c>
      <c r="CX96" s="18">
        <f t="shared" si="310"/>
        <v>57.513518655182537</v>
      </c>
      <c r="CY96" s="18">
        <f t="shared" si="311"/>
        <v>293.13518655182537</v>
      </c>
      <c r="CZ96" s="25">
        <f t="shared" si="312"/>
        <v>48.87432547063294</v>
      </c>
      <c r="DA96" s="18">
        <f t="shared" si="313"/>
        <v>32.615263630506334</v>
      </c>
      <c r="DB96" s="20">
        <f t="shared" si="314"/>
        <v>3.2106776636189855</v>
      </c>
      <c r="DC96" s="18">
        <f t="shared" si="315"/>
        <v>801</v>
      </c>
      <c r="DD96" s="18">
        <f t="shared" si="316"/>
        <v>711.98273780814088</v>
      </c>
      <c r="DE96" s="18">
        <f t="shared" si="317"/>
        <v>517.08992811213307</v>
      </c>
      <c r="DF96" s="18">
        <f t="shared" si="318"/>
        <v>869.45125769329957</v>
      </c>
      <c r="DG96" s="18">
        <f t="shared" si="319"/>
        <v>489.66666666666669</v>
      </c>
      <c r="DH96" s="7">
        <f t="shared" si="320"/>
        <v>212</v>
      </c>
      <c r="DI96" s="18">
        <f t="shared" si="321"/>
        <v>592.66666666666674</v>
      </c>
      <c r="DN96" s="7">
        <v>83</v>
      </c>
      <c r="ED96" s="18"/>
      <c r="EF96" s="7" t="s">
        <v>382</v>
      </c>
      <c r="EG96" s="7">
        <v>91</v>
      </c>
      <c r="EH96" s="7">
        <v>0</v>
      </c>
      <c r="EI96" s="7">
        <v>0.1</v>
      </c>
      <c r="EJ96" s="7">
        <v>28</v>
      </c>
      <c r="EK96" s="7">
        <f t="shared" si="322"/>
        <v>2.8000000000000003</v>
      </c>
      <c r="EV96" s="7" t="s">
        <v>387</v>
      </c>
      <c r="EW96" s="7">
        <v>98</v>
      </c>
      <c r="EX96" s="7">
        <v>101</v>
      </c>
      <c r="EY96" s="7">
        <v>76</v>
      </c>
      <c r="EZ96" s="7">
        <v>103</v>
      </c>
      <c r="FA96" s="7">
        <v>55</v>
      </c>
      <c r="FB96" s="7">
        <v>96</v>
      </c>
      <c r="FC96" s="7">
        <v>52</v>
      </c>
      <c r="FD96" s="7">
        <v>20</v>
      </c>
      <c r="FE96" s="7">
        <v>44</v>
      </c>
      <c r="FF96" s="7">
        <v>72</v>
      </c>
      <c r="FG96" s="7">
        <v>84</v>
      </c>
      <c r="FH96" s="7">
        <v>80</v>
      </c>
      <c r="FI96" s="18">
        <f t="shared" si="323"/>
        <v>81.25</v>
      </c>
      <c r="FJ96" s="18">
        <f t="shared" si="324"/>
        <v>73.416666666666671</v>
      </c>
      <c r="FK96" s="18">
        <f t="shared" si="325"/>
        <v>101</v>
      </c>
      <c r="FL96" s="18">
        <f t="shared" si="326"/>
        <v>103</v>
      </c>
      <c r="FM96" s="18">
        <f t="shared" si="327"/>
        <v>49</v>
      </c>
      <c r="FN96" s="7">
        <f t="shared" si="328"/>
        <v>83</v>
      </c>
    </row>
    <row r="97" spans="1:170" s="7" customFormat="1">
      <c r="A97" s="67">
        <v>83</v>
      </c>
      <c r="B97" s="7">
        <v>903</v>
      </c>
      <c r="C97" s="18">
        <f t="shared" si="228"/>
        <v>66.44518272425249</v>
      </c>
      <c r="D97" s="7">
        <v>0.3</v>
      </c>
      <c r="E97" s="7">
        <v>0.6</v>
      </c>
      <c r="F97" s="7">
        <v>0.1</v>
      </c>
      <c r="G97" s="18">
        <f t="shared" si="229"/>
        <v>0.33333333333333331</v>
      </c>
      <c r="H97" s="7">
        <f t="shared" si="230"/>
        <v>0.5</v>
      </c>
      <c r="I97" s="7">
        <v>86</v>
      </c>
      <c r="J97" s="7">
        <v>94</v>
      </c>
      <c r="K97" s="7">
        <v>89</v>
      </c>
      <c r="L97" s="7">
        <f t="shared" si="231"/>
        <v>94</v>
      </c>
      <c r="M97" s="18">
        <f t="shared" si="232"/>
        <v>89.666666666666671</v>
      </c>
      <c r="N97" s="7">
        <f t="shared" si="233"/>
        <v>8</v>
      </c>
      <c r="O97" s="18">
        <f t="shared" si="234"/>
        <v>97.666666666666671</v>
      </c>
      <c r="P97" s="20">
        <f t="shared" si="235"/>
        <v>8.9219330855018583E-2</v>
      </c>
      <c r="Q97" s="7">
        <f t="shared" si="236"/>
        <v>260</v>
      </c>
      <c r="R97" s="7">
        <f t="shared" si="237"/>
        <v>256</v>
      </c>
      <c r="S97" s="7">
        <f t="shared" si="238"/>
        <v>256</v>
      </c>
      <c r="T97" s="7">
        <f t="shared" si="196"/>
        <v>260</v>
      </c>
      <c r="U97" s="18">
        <f t="shared" si="239"/>
        <v>257.33333333333331</v>
      </c>
      <c r="V97" s="7">
        <f t="shared" si="240"/>
        <v>4</v>
      </c>
      <c r="W97" s="7">
        <f t="shared" si="241"/>
        <v>372</v>
      </c>
      <c r="X97" s="7">
        <f t="shared" si="242"/>
        <v>378</v>
      </c>
      <c r="Y97" s="7">
        <f t="shared" si="243"/>
        <v>361</v>
      </c>
      <c r="Z97" s="7">
        <f t="shared" si="244"/>
        <v>378</v>
      </c>
      <c r="AA97" s="18">
        <f t="shared" si="245"/>
        <v>370.33333333333331</v>
      </c>
      <c r="AB97" s="7">
        <f t="shared" si="246"/>
        <v>17</v>
      </c>
      <c r="AC97" s="18">
        <f t="shared" si="247"/>
        <v>391.47052179597881</v>
      </c>
      <c r="AD97" s="18">
        <f t="shared" si="248"/>
        <v>397.78456247010752</v>
      </c>
      <c r="AE97" s="18">
        <f t="shared" si="249"/>
        <v>379.89478056007624</v>
      </c>
      <c r="AF97" s="18">
        <f t="shared" si="250"/>
        <v>397.78456247010752</v>
      </c>
      <c r="AG97" s="18">
        <f t="shared" si="251"/>
        <v>389.71662160872091</v>
      </c>
      <c r="AH97" s="18">
        <f t="shared" si="252"/>
        <v>17.889781910031274</v>
      </c>
      <c r="AI97" s="7">
        <v>174</v>
      </c>
      <c r="AJ97" s="7">
        <v>162</v>
      </c>
      <c r="AK97" s="7">
        <v>167</v>
      </c>
      <c r="AL97" s="7">
        <f t="shared" si="253"/>
        <v>174</v>
      </c>
      <c r="AM97" s="18">
        <f t="shared" si="254"/>
        <v>167.66666666666666</v>
      </c>
      <c r="AN97" s="7">
        <f t="shared" si="255"/>
        <v>12</v>
      </c>
      <c r="AO97" s="7">
        <v>112</v>
      </c>
      <c r="AP97" s="7">
        <v>122</v>
      </c>
      <c r="AQ97" s="7">
        <v>105</v>
      </c>
      <c r="AR97" s="7">
        <f t="shared" si="256"/>
        <v>122</v>
      </c>
      <c r="AS97" s="18">
        <f t="shared" si="257"/>
        <v>113</v>
      </c>
      <c r="AT97" s="7">
        <f t="shared" si="258"/>
        <v>17</v>
      </c>
      <c r="AU97" s="7">
        <f t="shared" si="259"/>
        <v>286</v>
      </c>
      <c r="AV97" s="7">
        <f t="shared" si="260"/>
        <v>284</v>
      </c>
      <c r="AW97" s="7">
        <f t="shared" si="261"/>
        <v>272</v>
      </c>
      <c r="AX97" s="18">
        <f t="shared" si="262"/>
        <v>280.66666666666669</v>
      </c>
      <c r="AY97" s="7">
        <f t="shared" si="263"/>
        <v>14</v>
      </c>
      <c r="AZ97" s="20">
        <f t="shared" si="264"/>
        <v>0.30107526881720431</v>
      </c>
      <c r="BA97" s="20">
        <f t="shared" si="265"/>
        <v>0.32275132275132273</v>
      </c>
      <c r="BB97" s="20">
        <f t="shared" si="266"/>
        <v>0.29085872576177285</v>
      </c>
      <c r="BC97" s="20">
        <f t="shared" si="267"/>
        <v>0.32275132275132273</v>
      </c>
      <c r="BD97" s="20">
        <f t="shared" si="268"/>
        <v>0.30489510577676665</v>
      </c>
      <c r="BE97" s="20">
        <f t="shared" si="269"/>
        <v>3.1892596989549882E-2</v>
      </c>
      <c r="BF97" s="20">
        <f t="shared" si="270"/>
        <v>4.3255813953488369</v>
      </c>
      <c r="BG97" s="20">
        <f t="shared" si="271"/>
        <v>4.0212765957446805</v>
      </c>
      <c r="BH97" s="20">
        <f t="shared" si="272"/>
        <v>4.0561797752808992</v>
      </c>
      <c r="BI97" s="20">
        <f t="shared" si="273"/>
        <v>4.3255813953488369</v>
      </c>
      <c r="BJ97" s="20">
        <f t="shared" si="274"/>
        <v>4.1343459221248056</v>
      </c>
      <c r="BK97" s="20">
        <f t="shared" si="275"/>
        <v>0.30430479960415635</v>
      </c>
      <c r="BL97" s="20">
        <f t="shared" si="276"/>
        <v>0.24187622875205858</v>
      </c>
      <c r="BM97" s="20">
        <f t="shared" si="277"/>
        <v>4.5519828115811487</v>
      </c>
      <c r="BN97" s="20">
        <f t="shared" si="278"/>
        <v>4.2317506645756122</v>
      </c>
      <c r="BO97" s="20">
        <f t="shared" si="279"/>
        <v>4.2684806804502946</v>
      </c>
      <c r="BP97" s="20">
        <f t="shared" si="197"/>
        <v>4.5519828115811487</v>
      </c>
      <c r="BQ97" s="20">
        <f t="shared" si="280"/>
        <v>4.3507380522023524</v>
      </c>
      <c r="BR97" s="20">
        <f t="shared" si="281"/>
        <v>0.32023214700553648</v>
      </c>
      <c r="BS97" s="20">
        <f t="shared" si="282"/>
        <v>1.3023255813953489</v>
      </c>
      <c r="BT97" s="20">
        <f t="shared" si="283"/>
        <v>1.2978723404255319</v>
      </c>
      <c r="BU97" s="20">
        <f t="shared" si="284"/>
        <v>1.1797752808988764</v>
      </c>
      <c r="BV97" s="20">
        <f t="shared" si="198"/>
        <v>1.3023255813953489</v>
      </c>
      <c r="BW97" s="20">
        <f t="shared" si="285"/>
        <v>1.2599910675732524</v>
      </c>
      <c r="BX97" s="20">
        <f t="shared" si="286"/>
        <v>0.12255030049647253</v>
      </c>
      <c r="BY97" s="22">
        <f t="shared" si="287"/>
        <v>3.5008752188047014E-3</v>
      </c>
      <c r="BZ97" s="22">
        <f t="shared" si="288"/>
        <v>3.4335247101204549E-3</v>
      </c>
      <c r="CA97" s="22">
        <f t="shared" si="289"/>
        <v>3.2680755703569982E-3</v>
      </c>
      <c r="CB97" s="22">
        <f t="shared" si="199"/>
        <v>3.5008752188047014E-3</v>
      </c>
      <c r="CC97" s="22">
        <f t="shared" si="290"/>
        <v>3.400825166427385E-3</v>
      </c>
      <c r="CD97" s="22">
        <f t="shared" si="291"/>
        <v>2.327996484477032E-4</v>
      </c>
      <c r="CE97" s="25">
        <f t="shared" si="292"/>
        <v>10.418604651162791</v>
      </c>
      <c r="CF97" s="25">
        <f t="shared" si="293"/>
        <v>10.382978723404255</v>
      </c>
      <c r="CG97" s="25">
        <f t="shared" si="294"/>
        <v>9.4382022471910112</v>
      </c>
      <c r="CH97" s="25">
        <f t="shared" si="295"/>
        <v>10.418604651162791</v>
      </c>
      <c r="CI97" s="25">
        <f t="shared" si="296"/>
        <v>10.079928540586019</v>
      </c>
      <c r="CJ97" s="20">
        <f t="shared" si="297"/>
        <v>0.98040240397178025</v>
      </c>
      <c r="CK97" s="26">
        <f t="shared" si="298"/>
        <v>2.6614020906004808E-2</v>
      </c>
      <c r="CL97" s="26">
        <f t="shared" si="299"/>
        <v>2.6102015269093077E-2</v>
      </c>
      <c r="CM97" s="26">
        <f t="shared" si="300"/>
        <v>2.484425354114193E-2</v>
      </c>
      <c r="CN97" s="26">
        <f t="shared" si="200"/>
        <v>2.6614020906004808E-2</v>
      </c>
      <c r="CO97" s="26">
        <f t="shared" si="301"/>
        <v>2.5853429905413273E-2</v>
      </c>
      <c r="CP97" s="18">
        <f t="shared" si="302"/>
        <v>-22.333333333333329</v>
      </c>
      <c r="CQ97" s="18">
        <f t="shared" si="303"/>
        <v>600.3832882753876</v>
      </c>
      <c r="CR97" s="18">
        <f t="shared" si="304"/>
        <v>480.3832882753876</v>
      </c>
      <c r="CS97" s="18">
        <f t="shared" si="305"/>
        <v>498.27307018541887</v>
      </c>
      <c r="CT97" s="18">
        <f t="shared" si="306"/>
        <v>90.666666666666671</v>
      </c>
      <c r="CU97" s="18">
        <f t="shared" si="307"/>
        <v>107.66666666666667</v>
      </c>
      <c r="CV97" s="18">
        <f t="shared" si="308"/>
        <v>8.1561772443433362</v>
      </c>
      <c r="CW97" s="18">
        <f t="shared" si="309"/>
        <v>-5.0284382275565616</v>
      </c>
      <c r="CX97" s="18">
        <f t="shared" si="310"/>
        <v>25.156177244343336</v>
      </c>
      <c r="CY97" s="18">
        <f t="shared" si="311"/>
        <v>311.56177244343331</v>
      </c>
      <c r="CZ97" s="25">
        <f t="shared" si="312"/>
        <v>32.187622875205861</v>
      </c>
      <c r="DA97" s="18">
        <f t="shared" si="313"/>
        <v>30.240519962233627</v>
      </c>
      <c r="DB97" s="20">
        <f t="shared" si="314"/>
        <v>4.030505905196816</v>
      </c>
      <c r="DC97" s="18">
        <f t="shared" si="315"/>
        <v>777.66666666666663</v>
      </c>
      <c r="DD97" s="18">
        <f t="shared" si="316"/>
        <v>677.04995494205423</v>
      </c>
      <c r="DE97" s="18">
        <f t="shared" si="317"/>
        <v>550.5564485766979</v>
      </c>
      <c r="DF97" s="18">
        <f t="shared" si="318"/>
        <v>868.94506071882086</v>
      </c>
      <c r="DG97" s="18">
        <f t="shared" si="319"/>
        <v>485</v>
      </c>
      <c r="DH97" s="7">
        <f t="shared" si="320"/>
        <v>216</v>
      </c>
      <c r="DI97" s="18">
        <f t="shared" si="321"/>
        <v>607</v>
      </c>
      <c r="DN97" s="7">
        <v>84</v>
      </c>
      <c r="ED97" s="18"/>
      <c r="EF97" s="7" t="s">
        <v>382</v>
      </c>
      <c r="EG97" s="7">
        <v>90</v>
      </c>
      <c r="EH97" s="7">
        <v>0</v>
      </c>
      <c r="EI97" s="7">
        <v>0.05</v>
      </c>
      <c r="EJ97" s="7">
        <v>0</v>
      </c>
      <c r="EK97" s="7">
        <f t="shared" si="322"/>
        <v>0</v>
      </c>
      <c r="EV97" s="7" t="s">
        <v>388</v>
      </c>
      <c r="EW97" s="7">
        <v>96</v>
      </c>
      <c r="EX97" s="7">
        <v>108</v>
      </c>
      <c r="EY97" s="7">
        <v>60</v>
      </c>
      <c r="EZ97" s="7">
        <v>164</v>
      </c>
      <c r="FA97" s="7">
        <v>60</v>
      </c>
      <c r="FB97" s="7">
        <v>128</v>
      </c>
      <c r="FC97" s="7">
        <v>48</v>
      </c>
      <c r="FD97" s="7">
        <v>80</v>
      </c>
      <c r="FE97" s="7">
        <v>72</v>
      </c>
      <c r="FF97" s="7">
        <v>88</v>
      </c>
      <c r="FG97" s="7">
        <v>128</v>
      </c>
      <c r="FH97" s="7">
        <v>84</v>
      </c>
      <c r="FI97" s="18">
        <f t="shared" si="323"/>
        <v>86</v>
      </c>
      <c r="FJ97" s="18">
        <f t="shared" si="324"/>
        <v>93</v>
      </c>
      <c r="FK97" s="18">
        <f t="shared" si="325"/>
        <v>128</v>
      </c>
      <c r="FL97" s="18">
        <f t="shared" si="326"/>
        <v>164</v>
      </c>
      <c r="FM97" s="18">
        <f t="shared" si="327"/>
        <v>80</v>
      </c>
      <c r="FN97" s="7">
        <f t="shared" si="328"/>
        <v>116</v>
      </c>
    </row>
    <row r="98" spans="1:170" s="7" customFormat="1">
      <c r="A98" s="67">
        <v>85</v>
      </c>
      <c r="B98" s="7">
        <v>851</v>
      </c>
      <c r="C98" s="18">
        <f t="shared" si="228"/>
        <v>70.50528789659225</v>
      </c>
      <c r="D98" s="7">
        <v>0.3</v>
      </c>
      <c r="E98" s="7">
        <v>0.3</v>
      </c>
      <c r="F98" s="7">
        <v>0</v>
      </c>
      <c r="G98" s="18">
        <f t="shared" si="229"/>
        <v>0.19999999999999998</v>
      </c>
      <c r="H98" s="7">
        <f t="shared" si="230"/>
        <v>0.3</v>
      </c>
      <c r="I98" s="7">
        <v>116</v>
      </c>
      <c r="J98" s="7">
        <v>108</v>
      </c>
      <c r="K98" s="7">
        <v>109</v>
      </c>
      <c r="L98" s="7">
        <f t="shared" si="231"/>
        <v>116</v>
      </c>
      <c r="M98" s="18">
        <f t="shared" si="232"/>
        <v>111</v>
      </c>
      <c r="N98" s="7">
        <f t="shared" si="233"/>
        <v>8</v>
      </c>
      <c r="O98" s="18">
        <f t="shared" si="234"/>
        <v>119</v>
      </c>
      <c r="P98" s="20">
        <f t="shared" si="235"/>
        <v>7.2072072072072071E-2</v>
      </c>
      <c r="Q98" s="7">
        <f t="shared" si="236"/>
        <v>309</v>
      </c>
      <c r="R98" s="7">
        <f t="shared" si="237"/>
        <v>259</v>
      </c>
      <c r="S98" s="7">
        <f t="shared" si="238"/>
        <v>275</v>
      </c>
      <c r="T98" s="7">
        <f t="shared" si="196"/>
        <v>309</v>
      </c>
      <c r="U98" s="18">
        <f t="shared" si="239"/>
        <v>281</v>
      </c>
      <c r="V98" s="7">
        <f t="shared" si="240"/>
        <v>50</v>
      </c>
      <c r="W98" s="7">
        <f t="shared" si="241"/>
        <v>379</v>
      </c>
      <c r="X98" s="7">
        <f t="shared" si="242"/>
        <v>327</v>
      </c>
      <c r="Y98" s="7">
        <f t="shared" si="243"/>
        <v>384</v>
      </c>
      <c r="Z98" s="7">
        <f t="shared" si="244"/>
        <v>384</v>
      </c>
      <c r="AA98" s="18">
        <f t="shared" si="245"/>
        <v>363.33333333333331</v>
      </c>
      <c r="AB98" s="7">
        <f t="shared" si="246"/>
        <v>57</v>
      </c>
      <c r="AC98" s="18">
        <f t="shared" si="247"/>
        <v>410.84161706498702</v>
      </c>
      <c r="AD98" s="18">
        <f t="shared" si="248"/>
        <v>354.47284638588593</v>
      </c>
      <c r="AE98" s="18">
        <f t="shared" si="249"/>
        <v>416.26169116874678</v>
      </c>
      <c r="AF98" s="18">
        <f t="shared" si="250"/>
        <v>416.26169116874678</v>
      </c>
      <c r="AG98" s="18">
        <f t="shared" si="251"/>
        <v>393.85871820653989</v>
      </c>
      <c r="AH98" s="18">
        <f t="shared" si="252"/>
        <v>61.788844782860849</v>
      </c>
      <c r="AI98" s="7">
        <v>193</v>
      </c>
      <c r="AJ98" s="7">
        <v>151</v>
      </c>
      <c r="AK98" s="7">
        <v>166</v>
      </c>
      <c r="AL98" s="7">
        <f t="shared" si="253"/>
        <v>193</v>
      </c>
      <c r="AM98" s="18">
        <f t="shared" si="254"/>
        <v>170</v>
      </c>
      <c r="AN98" s="7">
        <f t="shared" si="255"/>
        <v>42</v>
      </c>
      <c r="AO98" s="7">
        <v>70</v>
      </c>
      <c r="AP98" s="7">
        <v>68</v>
      </c>
      <c r="AQ98" s="7">
        <v>109</v>
      </c>
      <c r="AR98" s="7">
        <f t="shared" si="256"/>
        <v>109</v>
      </c>
      <c r="AS98" s="18">
        <f t="shared" si="257"/>
        <v>82.333333333333329</v>
      </c>
      <c r="AT98" s="7">
        <f t="shared" si="258"/>
        <v>41</v>
      </c>
      <c r="AU98" s="7">
        <f t="shared" si="259"/>
        <v>263</v>
      </c>
      <c r="AV98" s="7">
        <f t="shared" si="260"/>
        <v>219</v>
      </c>
      <c r="AW98" s="7">
        <f t="shared" si="261"/>
        <v>275</v>
      </c>
      <c r="AX98" s="18">
        <f t="shared" si="262"/>
        <v>252.33333333333334</v>
      </c>
      <c r="AY98" s="7">
        <f t="shared" si="263"/>
        <v>56</v>
      </c>
      <c r="AZ98" s="20">
        <f t="shared" si="264"/>
        <v>0.18469656992084432</v>
      </c>
      <c r="BA98" s="20">
        <f t="shared" si="265"/>
        <v>0.20795107033639143</v>
      </c>
      <c r="BB98" s="20">
        <f t="shared" si="266"/>
        <v>0.28385416666666669</v>
      </c>
      <c r="BC98" s="20">
        <f t="shared" si="267"/>
        <v>0.28385416666666669</v>
      </c>
      <c r="BD98" s="20">
        <f t="shared" si="268"/>
        <v>0.22550060230796745</v>
      </c>
      <c r="BE98" s="20">
        <f t="shared" si="269"/>
        <v>9.9157596745822363E-2</v>
      </c>
      <c r="BF98" s="20">
        <f t="shared" si="270"/>
        <v>3.2672413793103448</v>
      </c>
      <c r="BG98" s="20">
        <f t="shared" si="271"/>
        <v>3.0277777777777777</v>
      </c>
      <c r="BH98" s="20">
        <f t="shared" si="272"/>
        <v>3.522935779816514</v>
      </c>
      <c r="BI98" s="20">
        <f t="shared" si="273"/>
        <v>3.522935779816514</v>
      </c>
      <c r="BJ98" s="20">
        <f t="shared" si="274"/>
        <v>3.2726516456348786</v>
      </c>
      <c r="BK98" s="20">
        <f t="shared" si="275"/>
        <v>0.49515800203873628</v>
      </c>
      <c r="BL98" s="20">
        <f t="shared" si="276"/>
        <v>0.30556261658151668</v>
      </c>
      <c r="BM98" s="20">
        <f t="shared" si="277"/>
        <v>3.54173807814644</v>
      </c>
      <c r="BN98" s="20">
        <f t="shared" si="278"/>
        <v>3.2821559850544992</v>
      </c>
      <c r="BO98" s="20">
        <f t="shared" si="279"/>
        <v>3.8189145978784107</v>
      </c>
      <c r="BP98" s="20">
        <f t="shared" si="197"/>
        <v>3.8189145978784107</v>
      </c>
      <c r="BQ98" s="20">
        <f t="shared" si="280"/>
        <v>3.54760288702645</v>
      </c>
      <c r="BR98" s="20">
        <f t="shared" si="281"/>
        <v>0.53675861282391146</v>
      </c>
      <c r="BS98" s="20">
        <f t="shared" si="282"/>
        <v>0.60344827586206895</v>
      </c>
      <c r="BT98" s="20">
        <f t="shared" si="283"/>
        <v>0.62962962962962965</v>
      </c>
      <c r="BU98" s="20">
        <f t="shared" si="284"/>
        <v>1</v>
      </c>
      <c r="BV98" s="20">
        <f t="shared" si="198"/>
        <v>1</v>
      </c>
      <c r="BW98" s="20">
        <f t="shared" si="285"/>
        <v>0.7443593018305662</v>
      </c>
      <c r="BX98" s="20">
        <f t="shared" si="286"/>
        <v>0.39655172413793105</v>
      </c>
      <c r="BY98" s="22">
        <f t="shared" si="287"/>
        <v>1.5922118096624511E-3</v>
      </c>
      <c r="BZ98" s="22">
        <f t="shared" si="288"/>
        <v>1.925472873485106E-3</v>
      </c>
      <c r="CA98" s="22">
        <f t="shared" si="289"/>
        <v>2.6041666666666665E-3</v>
      </c>
      <c r="CB98" s="22">
        <f t="shared" si="199"/>
        <v>2.6041666666666665E-3</v>
      </c>
      <c r="CC98" s="22">
        <f t="shared" si="290"/>
        <v>2.0406171166047413E-3</v>
      </c>
      <c r="CD98" s="22">
        <f t="shared" si="291"/>
        <v>1.0119548570042154E-3</v>
      </c>
      <c r="CE98" s="25">
        <f t="shared" si="292"/>
        <v>4.8275862068965516</v>
      </c>
      <c r="CF98" s="25">
        <f t="shared" si="293"/>
        <v>5.0370370370370363</v>
      </c>
      <c r="CG98" s="25">
        <f t="shared" si="294"/>
        <v>8</v>
      </c>
      <c r="CH98" s="25">
        <f t="shared" si="295"/>
        <v>8</v>
      </c>
      <c r="CI98" s="25">
        <f t="shared" si="296"/>
        <v>5.9548744146445287</v>
      </c>
      <c r="CJ98" s="20">
        <f t="shared" si="297"/>
        <v>3.1724137931034484</v>
      </c>
      <c r="CK98" s="26">
        <f t="shared" si="298"/>
        <v>1.1750480005858129E-2</v>
      </c>
      <c r="CL98" s="26">
        <f t="shared" si="299"/>
        <v>1.4209937625387591E-2</v>
      </c>
      <c r="CM98" s="26">
        <f t="shared" si="300"/>
        <v>1.9218679426248018E-2</v>
      </c>
      <c r="CN98" s="26">
        <f t="shared" si="200"/>
        <v>1.9218679426248018E-2</v>
      </c>
      <c r="CO98" s="26">
        <f t="shared" si="301"/>
        <v>1.5059699019164581E-2</v>
      </c>
      <c r="CP98" s="18">
        <f t="shared" si="302"/>
        <v>-1</v>
      </c>
      <c r="CQ98" s="18">
        <f t="shared" si="303"/>
        <v>595.19205153987321</v>
      </c>
      <c r="CR98" s="18">
        <f t="shared" si="304"/>
        <v>475.19205153987321</v>
      </c>
      <c r="CS98" s="18">
        <f t="shared" si="305"/>
        <v>536.98089632273411</v>
      </c>
      <c r="CT98" s="18">
        <f t="shared" si="306"/>
        <v>81.333333333333329</v>
      </c>
      <c r="CU98" s="18">
        <f t="shared" si="307"/>
        <v>122.33333333333333</v>
      </c>
      <c r="CV98" s="18">
        <f t="shared" si="308"/>
        <v>21.550060230796745</v>
      </c>
      <c r="CW98" s="18">
        <f t="shared" si="309"/>
        <v>40.225500602307967</v>
      </c>
      <c r="CX98" s="18">
        <f t="shared" si="310"/>
        <v>62.550060230796745</v>
      </c>
      <c r="CY98" s="18">
        <f t="shared" si="311"/>
        <v>307.50060230796748</v>
      </c>
      <c r="CZ98" s="25">
        <f t="shared" si="312"/>
        <v>38.556261658151669</v>
      </c>
      <c r="DA98" s="18">
        <f t="shared" si="313"/>
        <v>73.336447669887292</v>
      </c>
      <c r="DB98" s="20">
        <f t="shared" si="314"/>
        <v>3.0108442742025385</v>
      </c>
      <c r="DC98" s="18">
        <f t="shared" si="315"/>
        <v>817.66666666666663</v>
      </c>
      <c r="DD98" s="18">
        <f t="shared" si="316"/>
        <v>728.19205153987321</v>
      </c>
      <c r="DE98" s="18">
        <f t="shared" si="317"/>
        <v>604.78884478286091</v>
      </c>
      <c r="DF98" s="18">
        <f t="shared" si="318"/>
        <v>871.35932051450732</v>
      </c>
      <c r="DG98" s="18">
        <f t="shared" si="319"/>
        <v>539.33333333333326</v>
      </c>
      <c r="DH98" s="7">
        <f t="shared" si="320"/>
        <v>225</v>
      </c>
      <c r="DI98" s="18">
        <f t="shared" si="321"/>
        <v>648.33333333333326</v>
      </c>
      <c r="DN98" s="7">
        <v>86</v>
      </c>
      <c r="ED98" s="18"/>
      <c r="EF98" s="7" t="s">
        <v>374</v>
      </c>
      <c r="EG98" s="7">
        <v>88</v>
      </c>
      <c r="EH98" s="7">
        <v>0.05</v>
      </c>
      <c r="EI98" s="7">
        <v>0.05</v>
      </c>
      <c r="EJ98" s="7">
        <v>28</v>
      </c>
      <c r="EK98" s="7">
        <f t="shared" si="322"/>
        <v>1.4000000000000001</v>
      </c>
      <c r="EV98" s="7" t="s">
        <v>389</v>
      </c>
      <c r="EW98" s="7">
        <v>84</v>
      </c>
      <c r="EX98" s="7">
        <v>40</v>
      </c>
      <c r="EY98" s="7">
        <v>90</v>
      </c>
      <c r="EZ98" s="7">
        <v>80</v>
      </c>
      <c r="FA98" s="7">
        <v>86</v>
      </c>
      <c r="FB98" s="7">
        <v>72</v>
      </c>
      <c r="FC98" s="7">
        <v>60</v>
      </c>
      <c r="FD98" s="7">
        <v>60</v>
      </c>
      <c r="FE98" s="7">
        <v>72</v>
      </c>
      <c r="FF98" s="7">
        <v>68</v>
      </c>
      <c r="FG98" s="7">
        <v>61</v>
      </c>
      <c r="FH98" s="7">
        <v>59</v>
      </c>
      <c r="FI98" s="18">
        <f t="shared" si="323"/>
        <v>65.5</v>
      </c>
      <c r="FJ98" s="18">
        <f t="shared" si="324"/>
        <v>69.333333333333329</v>
      </c>
      <c r="FK98" s="7">
        <f t="shared" si="325"/>
        <v>90</v>
      </c>
      <c r="FL98" s="7">
        <f t="shared" si="326"/>
        <v>90</v>
      </c>
      <c r="FM98" s="7">
        <f t="shared" si="327"/>
        <v>50</v>
      </c>
      <c r="FN98" s="7">
        <f t="shared" si="328"/>
        <v>50</v>
      </c>
    </row>
    <row r="99" spans="1:170" s="7" customFormat="1">
      <c r="A99" s="67">
        <v>86</v>
      </c>
      <c r="B99" s="7">
        <v>830</v>
      </c>
      <c r="C99" s="18">
        <f t="shared" si="228"/>
        <v>72.289156626506028</v>
      </c>
      <c r="D99" s="7">
        <v>0</v>
      </c>
      <c r="E99" s="7">
        <v>0.1</v>
      </c>
      <c r="F99" s="7">
        <v>0.1</v>
      </c>
      <c r="G99" s="18">
        <f t="shared" si="229"/>
        <v>6.6666666666666666E-2</v>
      </c>
      <c r="H99" s="7">
        <f t="shared" si="230"/>
        <v>0.1</v>
      </c>
      <c r="I99" s="7">
        <v>150</v>
      </c>
      <c r="J99" s="7">
        <v>108</v>
      </c>
      <c r="K99" s="7">
        <v>114</v>
      </c>
      <c r="L99" s="7">
        <f t="shared" si="231"/>
        <v>150</v>
      </c>
      <c r="M99" s="18">
        <f t="shared" si="232"/>
        <v>124</v>
      </c>
      <c r="N99" s="7">
        <f t="shared" si="233"/>
        <v>42</v>
      </c>
      <c r="O99" s="18">
        <f t="shared" si="234"/>
        <v>166</v>
      </c>
      <c r="P99" s="20">
        <f t="shared" si="235"/>
        <v>0.33870967741935482</v>
      </c>
      <c r="Q99" s="7">
        <f t="shared" si="236"/>
        <v>330</v>
      </c>
      <c r="R99" s="7">
        <f t="shared" si="237"/>
        <v>283</v>
      </c>
      <c r="S99" s="7">
        <f t="shared" si="238"/>
        <v>297</v>
      </c>
      <c r="T99" s="7">
        <f t="shared" si="196"/>
        <v>330</v>
      </c>
      <c r="U99" s="18">
        <f t="shared" si="239"/>
        <v>303.33333333333331</v>
      </c>
      <c r="V99" s="7">
        <f t="shared" si="240"/>
        <v>47</v>
      </c>
      <c r="W99" s="7">
        <f t="shared" si="241"/>
        <v>367</v>
      </c>
      <c r="X99" s="7">
        <f t="shared" si="242"/>
        <v>393</v>
      </c>
      <c r="Y99" s="7">
        <f t="shared" si="243"/>
        <v>399</v>
      </c>
      <c r="Z99" s="7">
        <f t="shared" si="244"/>
        <v>399</v>
      </c>
      <c r="AA99" s="18">
        <f t="shared" si="245"/>
        <v>386.33333333333331</v>
      </c>
      <c r="AB99" s="7">
        <f t="shared" si="246"/>
        <v>32</v>
      </c>
      <c r="AC99" s="18">
        <f t="shared" si="247"/>
        <v>402.83483416216359</v>
      </c>
      <c r="AD99" s="18">
        <f t="shared" si="248"/>
        <v>431.37354175948303</v>
      </c>
      <c r="AE99" s="18">
        <f t="shared" si="249"/>
        <v>437.95939735886446</v>
      </c>
      <c r="AF99" s="18">
        <f t="shared" si="250"/>
        <v>437.95939735886446</v>
      </c>
      <c r="AG99" s="18">
        <f t="shared" si="251"/>
        <v>424.05592442683701</v>
      </c>
      <c r="AH99" s="18">
        <f t="shared" si="252"/>
        <v>35.124563196700876</v>
      </c>
      <c r="AI99" s="7">
        <v>180</v>
      </c>
      <c r="AJ99" s="7">
        <v>175</v>
      </c>
      <c r="AK99" s="7">
        <v>183</v>
      </c>
      <c r="AL99" s="7">
        <f t="shared" si="253"/>
        <v>183</v>
      </c>
      <c r="AM99" s="18">
        <f t="shared" si="254"/>
        <v>179.33333333333334</v>
      </c>
      <c r="AN99" s="7">
        <f t="shared" si="255"/>
        <v>8</v>
      </c>
      <c r="AO99" s="7">
        <v>37</v>
      </c>
      <c r="AP99" s="7">
        <v>110</v>
      </c>
      <c r="AQ99" s="7">
        <v>102</v>
      </c>
      <c r="AR99" s="7">
        <f t="shared" si="256"/>
        <v>110</v>
      </c>
      <c r="AS99" s="18">
        <f t="shared" si="257"/>
        <v>83</v>
      </c>
      <c r="AT99" s="7">
        <f t="shared" si="258"/>
        <v>73</v>
      </c>
      <c r="AU99" s="7">
        <f t="shared" si="259"/>
        <v>217</v>
      </c>
      <c r="AV99" s="7">
        <f t="shared" si="260"/>
        <v>285</v>
      </c>
      <c r="AW99" s="7">
        <f t="shared" si="261"/>
        <v>285</v>
      </c>
      <c r="AX99" s="18">
        <f t="shared" si="262"/>
        <v>262.33333333333331</v>
      </c>
      <c r="AY99" s="7">
        <f t="shared" si="263"/>
        <v>68</v>
      </c>
      <c r="AZ99" s="20">
        <f t="shared" si="264"/>
        <v>0.1008174386920981</v>
      </c>
      <c r="BA99" s="20">
        <f t="shared" si="265"/>
        <v>0.27989821882951654</v>
      </c>
      <c r="BB99" s="20">
        <f t="shared" si="266"/>
        <v>0.25563909774436089</v>
      </c>
      <c r="BC99" s="20">
        <f t="shared" si="267"/>
        <v>0.27989821882951654</v>
      </c>
      <c r="BD99" s="20">
        <f t="shared" si="268"/>
        <v>0.21211825175532517</v>
      </c>
      <c r="BE99" s="20">
        <f t="shared" si="269"/>
        <v>0.17908078013741846</v>
      </c>
      <c r="BF99" s="20">
        <f t="shared" si="270"/>
        <v>2.4466666666666668</v>
      </c>
      <c r="BG99" s="20">
        <f t="shared" si="271"/>
        <v>3.6388888888888888</v>
      </c>
      <c r="BH99" s="20">
        <f t="shared" si="272"/>
        <v>3.5</v>
      </c>
      <c r="BI99" s="20">
        <f t="shared" si="273"/>
        <v>3.6388888888888888</v>
      </c>
      <c r="BJ99" s="20">
        <f t="shared" si="274"/>
        <v>3.1951851851851849</v>
      </c>
      <c r="BK99" s="20">
        <f t="shared" si="275"/>
        <v>1.1922222222222221</v>
      </c>
      <c r="BL99" s="20">
        <f t="shared" si="276"/>
        <v>0.31297090529732241</v>
      </c>
      <c r="BM99" s="20">
        <f t="shared" si="277"/>
        <v>2.6855655610810905</v>
      </c>
      <c r="BN99" s="20">
        <f t="shared" si="278"/>
        <v>3.9941994607359539</v>
      </c>
      <c r="BO99" s="20">
        <f t="shared" si="279"/>
        <v>3.8417490996391619</v>
      </c>
      <c r="BP99" s="20">
        <f t="shared" si="197"/>
        <v>3.9941994607359539</v>
      </c>
      <c r="BQ99" s="20">
        <f t="shared" si="280"/>
        <v>3.5071713738187356</v>
      </c>
      <c r="BR99" s="20">
        <f t="shared" si="281"/>
        <v>1.3086338996548634</v>
      </c>
      <c r="BS99" s="20">
        <f t="shared" si="282"/>
        <v>0.24666666666666667</v>
      </c>
      <c r="BT99" s="20">
        <f t="shared" si="283"/>
        <v>1.0185185185185186</v>
      </c>
      <c r="BU99" s="20">
        <f t="shared" si="284"/>
        <v>0.89473684210526316</v>
      </c>
      <c r="BV99" s="20">
        <f t="shared" si="198"/>
        <v>1.0185185185185186</v>
      </c>
      <c r="BW99" s="20">
        <f t="shared" si="285"/>
        <v>0.71997400909681619</v>
      </c>
      <c r="BX99" s="20">
        <f t="shared" si="286"/>
        <v>0.7718518518518519</v>
      </c>
      <c r="BY99" s="22">
        <f t="shared" si="287"/>
        <v>6.7211625794732068E-4</v>
      </c>
      <c r="BZ99" s="22">
        <f t="shared" si="288"/>
        <v>2.5916501743473755E-3</v>
      </c>
      <c r="CA99" s="22">
        <f t="shared" si="289"/>
        <v>2.2424482258277274E-3</v>
      </c>
      <c r="CB99" s="22">
        <f t="shared" si="199"/>
        <v>2.5916501743473755E-3</v>
      </c>
      <c r="CC99" s="22">
        <f t="shared" si="290"/>
        <v>1.8354048860408079E-3</v>
      </c>
      <c r="CD99" s="22">
        <f t="shared" si="291"/>
        <v>1.919533916400055E-3</v>
      </c>
      <c r="CE99" s="25">
        <f t="shared" si="292"/>
        <v>10.360000000000001</v>
      </c>
      <c r="CF99" s="25">
        <f t="shared" si="293"/>
        <v>42.777777777777779</v>
      </c>
      <c r="CG99" s="25">
        <f t="shared" si="294"/>
        <v>37.578947368421048</v>
      </c>
      <c r="CH99" s="25">
        <f t="shared" si="295"/>
        <v>42.777777777777779</v>
      </c>
      <c r="CI99" s="25">
        <f t="shared" si="296"/>
        <v>30.238908382066274</v>
      </c>
      <c r="CJ99" s="20">
        <f t="shared" si="297"/>
        <v>32.417777777777779</v>
      </c>
      <c r="CK99" s="26">
        <f t="shared" si="298"/>
        <v>2.5717736207066744E-2</v>
      </c>
      <c r="CL99" s="26">
        <f t="shared" si="299"/>
        <v>9.9166438449831931E-2</v>
      </c>
      <c r="CM99" s="26">
        <f t="shared" si="300"/>
        <v>8.5804637587508628E-2</v>
      </c>
      <c r="CN99" s="26">
        <f t="shared" si="200"/>
        <v>9.9166438449831931E-2</v>
      </c>
      <c r="CO99" s="26">
        <f t="shared" si="301"/>
        <v>7.0229604081469096E-2</v>
      </c>
      <c r="CP99" s="18">
        <f t="shared" si="302"/>
        <v>46</v>
      </c>
      <c r="CQ99" s="18">
        <f t="shared" si="303"/>
        <v>673.05592442683701</v>
      </c>
      <c r="CR99" s="18">
        <f t="shared" si="304"/>
        <v>553.05592442683701</v>
      </c>
      <c r="CS99" s="18">
        <f t="shared" si="305"/>
        <v>588.18048762353783</v>
      </c>
      <c r="CT99" s="18">
        <f t="shared" si="306"/>
        <v>129</v>
      </c>
      <c r="CU99" s="18">
        <f t="shared" si="307"/>
        <v>202</v>
      </c>
      <c r="CV99" s="18">
        <f t="shared" si="308"/>
        <v>67.21182517553251</v>
      </c>
      <c r="CW99" s="18">
        <f t="shared" si="309"/>
        <v>119.21211825175533</v>
      </c>
      <c r="CX99" s="18">
        <f t="shared" si="310"/>
        <v>140.21182517553251</v>
      </c>
      <c r="CY99" s="18">
        <f t="shared" si="311"/>
        <v>339.11825175532516</v>
      </c>
      <c r="CZ99" s="25">
        <f t="shared" si="312"/>
        <v>73.297090529732245</v>
      </c>
      <c r="DA99" s="18">
        <f t="shared" si="313"/>
        <v>80.631734570519612</v>
      </c>
      <c r="DB99" s="20">
        <f t="shared" si="314"/>
        <v>2.1985374741638721</v>
      </c>
      <c r="DC99" s="18">
        <f t="shared" si="315"/>
        <v>895.66666666666663</v>
      </c>
      <c r="DD99" s="18">
        <f t="shared" si="316"/>
        <v>813.38925776017038</v>
      </c>
      <c r="DE99" s="18">
        <f t="shared" si="317"/>
        <v>578.12456319670082</v>
      </c>
      <c r="DF99" s="18">
        <f t="shared" si="318"/>
        <v>942.50750951549549</v>
      </c>
      <c r="DG99" s="18">
        <f t="shared" si="319"/>
        <v>584.33333333333326</v>
      </c>
      <c r="DH99" s="7">
        <f t="shared" si="320"/>
        <v>260</v>
      </c>
      <c r="DI99" s="18">
        <f t="shared" si="321"/>
        <v>694.33333333333326</v>
      </c>
      <c r="DN99" s="7">
        <v>87</v>
      </c>
      <c r="ED99" s="18"/>
      <c r="EF99" s="7" t="s">
        <v>382</v>
      </c>
      <c r="EG99" s="7">
        <v>68</v>
      </c>
      <c r="EH99" s="7">
        <v>0</v>
      </c>
      <c r="EI99" s="7">
        <v>0.1</v>
      </c>
      <c r="EJ99" s="7">
        <v>33</v>
      </c>
      <c r="EK99" s="7">
        <f t="shared" si="322"/>
        <v>3.3000000000000003</v>
      </c>
      <c r="EV99" s="7" t="s">
        <v>390</v>
      </c>
      <c r="EW99" s="7">
        <v>56</v>
      </c>
      <c r="EX99" s="7">
        <v>96</v>
      </c>
      <c r="EY99" s="7">
        <v>88</v>
      </c>
      <c r="EZ99" s="7">
        <v>112</v>
      </c>
      <c r="FA99" s="7">
        <v>47</v>
      </c>
      <c r="FB99" s="7">
        <v>96</v>
      </c>
      <c r="FC99" s="7">
        <v>68</v>
      </c>
      <c r="FD99" s="7">
        <v>48</v>
      </c>
      <c r="FE99" s="7">
        <v>96</v>
      </c>
      <c r="FF99" s="7">
        <v>60</v>
      </c>
      <c r="FG99" s="7">
        <v>64</v>
      </c>
      <c r="FH99" s="7">
        <v>88</v>
      </c>
      <c r="FI99" s="18">
        <f t="shared" si="323"/>
        <v>87</v>
      </c>
      <c r="FJ99" s="18">
        <f t="shared" si="324"/>
        <v>76.583333333333329</v>
      </c>
      <c r="FK99" s="7">
        <f t="shared" si="325"/>
        <v>96</v>
      </c>
      <c r="FL99" s="7">
        <f t="shared" si="326"/>
        <v>112</v>
      </c>
      <c r="FM99" s="7">
        <f t="shared" si="327"/>
        <v>28</v>
      </c>
      <c r="FN99" s="7">
        <f t="shared" si="328"/>
        <v>65</v>
      </c>
    </row>
    <row r="100" spans="1:170" s="7" customFormat="1">
      <c r="A100" s="67">
        <v>87</v>
      </c>
      <c r="B100" s="7">
        <v>989</v>
      </c>
      <c r="C100" s="18">
        <f t="shared" si="228"/>
        <v>60.667340748230536</v>
      </c>
      <c r="D100" s="7">
        <v>0.2</v>
      </c>
      <c r="E100" s="7">
        <v>0.5</v>
      </c>
      <c r="F100" s="7">
        <v>0.2</v>
      </c>
      <c r="G100" s="18">
        <f t="shared" si="229"/>
        <v>0.3</v>
      </c>
      <c r="H100" s="7">
        <f t="shared" si="230"/>
        <v>0.3</v>
      </c>
      <c r="I100" s="7">
        <v>201</v>
      </c>
      <c r="J100" s="7">
        <v>116</v>
      </c>
      <c r="K100" s="7">
        <v>111</v>
      </c>
      <c r="L100" s="7">
        <f t="shared" si="231"/>
        <v>201</v>
      </c>
      <c r="M100" s="18">
        <f t="shared" si="232"/>
        <v>142.66666666666666</v>
      </c>
      <c r="N100" s="7">
        <f t="shared" si="233"/>
        <v>90</v>
      </c>
      <c r="O100" s="18">
        <f t="shared" si="234"/>
        <v>232.66666666666666</v>
      </c>
      <c r="P100" s="20">
        <f t="shared" si="235"/>
        <v>0.63084112149532712</v>
      </c>
      <c r="Q100" s="7">
        <f t="shared" si="236"/>
        <v>351</v>
      </c>
      <c r="R100" s="7">
        <f t="shared" si="237"/>
        <v>280</v>
      </c>
      <c r="S100" s="7">
        <f t="shared" si="238"/>
        <v>303</v>
      </c>
      <c r="T100" s="7">
        <f t="shared" si="196"/>
        <v>351</v>
      </c>
      <c r="U100" s="18">
        <f t="shared" si="239"/>
        <v>311.33333333333331</v>
      </c>
      <c r="V100" s="7">
        <f t="shared" si="240"/>
        <v>71</v>
      </c>
      <c r="W100" s="7">
        <f t="shared" si="241"/>
        <v>455</v>
      </c>
      <c r="X100" s="7">
        <f t="shared" si="242"/>
        <v>374</v>
      </c>
      <c r="Y100" s="7">
        <f t="shared" si="243"/>
        <v>405</v>
      </c>
      <c r="Z100" s="7">
        <f t="shared" si="244"/>
        <v>455</v>
      </c>
      <c r="AA100" s="18">
        <f t="shared" si="245"/>
        <v>411.33333333333331</v>
      </c>
      <c r="AB100" s="7">
        <f t="shared" si="246"/>
        <v>81</v>
      </c>
      <c r="AC100" s="18">
        <f t="shared" si="247"/>
        <v>457.52333671632584</v>
      </c>
      <c r="AD100" s="18">
        <f t="shared" si="248"/>
        <v>376.07412732287003</v>
      </c>
      <c r="AE100" s="18">
        <f t="shared" si="249"/>
        <v>407.24604696727903</v>
      </c>
      <c r="AF100" s="18">
        <f t="shared" si="250"/>
        <v>457.52333671632584</v>
      </c>
      <c r="AG100" s="18">
        <f t="shared" si="251"/>
        <v>413.61450366882497</v>
      </c>
      <c r="AH100" s="18">
        <f t="shared" si="252"/>
        <v>81.449209393455817</v>
      </c>
      <c r="AI100" s="7">
        <v>150</v>
      </c>
      <c r="AJ100" s="7">
        <v>164</v>
      </c>
      <c r="AK100" s="7">
        <v>192</v>
      </c>
      <c r="AL100" s="7">
        <f t="shared" si="253"/>
        <v>192</v>
      </c>
      <c r="AM100" s="18">
        <f t="shared" si="254"/>
        <v>168.66666666666666</v>
      </c>
      <c r="AN100" s="7">
        <f t="shared" si="255"/>
        <v>42</v>
      </c>
      <c r="AO100" s="7">
        <v>104</v>
      </c>
      <c r="AP100" s="7">
        <v>94</v>
      </c>
      <c r="AQ100" s="7">
        <v>102</v>
      </c>
      <c r="AR100" s="7">
        <f t="shared" si="256"/>
        <v>104</v>
      </c>
      <c r="AS100" s="18">
        <f t="shared" si="257"/>
        <v>100</v>
      </c>
      <c r="AT100" s="7">
        <f t="shared" si="258"/>
        <v>10</v>
      </c>
      <c r="AU100" s="7">
        <f t="shared" si="259"/>
        <v>254</v>
      </c>
      <c r="AV100" s="7">
        <f t="shared" si="260"/>
        <v>258</v>
      </c>
      <c r="AW100" s="7">
        <f t="shared" si="261"/>
        <v>294</v>
      </c>
      <c r="AX100" s="18">
        <f t="shared" si="262"/>
        <v>268.66666666666669</v>
      </c>
      <c r="AY100" s="7">
        <f t="shared" si="263"/>
        <v>40</v>
      </c>
      <c r="AZ100" s="20">
        <f t="shared" si="264"/>
        <v>0.22857142857142856</v>
      </c>
      <c r="BA100" s="20">
        <f t="shared" si="265"/>
        <v>0.25133689839572193</v>
      </c>
      <c r="BB100" s="20">
        <f t="shared" si="266"/>
        <v>0.25185185185185183</v>
      </c>
      <c r="BC100" s="20">
        <f t="shared" si="267"/>
        <v>0.25185185185185183</v>
      </c>
      <c r="BD100" s="20">
        <f t="shared" si="268"/>
        <v>0.24392005960633409</v>
      </c>
      <c r="BE100" s="20">
        <f t="shared" si="269"/>
        <v>2.3280423280423262E-2</v>
      </c>
      <c r="BF100" s="20">
        <f t="shared" si="270"/>
        <v>2.2636815920398008</v>
      </c>
      <c r="BG100" s="20">
        <f t="shared" si="271"/>
        <v>3.2241379310344827</v>
      </c>
      <c r="BH100" s="20">
        <f t="shared" si="272"/>
        <v>3.6486486486486487</v>
      </c>
      <c r="BI100" s="20">
        <f t="shared" si="273"/>
        <v>3.6486486486486487</v>
      </c>
      <c r="BJ100" s="20">
        <f t="shared" si="274"/>
        <v>3.0454893905743106</v>
      </c>
      <c r="BK100" s="20">
        <f t="shared" si="275"/>
        <v>1.3849670566088479</v>
      </c>
      <c r="BL100" s="20">
        <f t="shared" si="276"/>
        <v>0.32835445202829044</v>
      </c>
      <c r="BM100" s="20">
        <f t="shared" si="277"/>
        <v>2.2762355060513721</v>
      </c>
      <c r="BN100" s="20">
        <f t="shared" si="278"/>
        <v>3.2420183389902588</v>
      </c>
      <c r="BO100" s="20">
        <f t="shared" si="279"/>
        <v>3.6688833060115229</v>
      </c>
      <c r="BP100" s="20">
        <f t="shared" si="197"/>
        <v>3.6688833060115229</v>
      </c>
      <c r="BQ100" s="20">
        <f t="shared" si="280"/>
        <v>3.0623790503510513</v>
      </c>
      <c r="BR100" s="20">
        <f t="shared" si="281"/>
        <v>1.3926477999601508</v>
      </c>
      <c r="BS100" s="20">
        <f t="shared" si="282"/>
        <v>0.51741293532338306</v>
      </c>
      <c r="BT100" s="20">
        <f t="shared" si="283"/>
        <v>0.81034482758620685</v>
      </c>
      <c r="BU100" s="20">
        <f t="shared" si="284"/>
        <v>0.91891891891891897</v>
      </c>
      <c r="BV100" s="20">
        <f t="shared" si="198"/>
        <v>0.91891891891891897</v>
      </c>
      <c r="BW100" s="20">
        <f t="shared" si="285"/>
        <v>0.74889222727616955</v>
      </c>
      <c r="BX100" s="20">
        <f t="shared" si="286"/>
        <v>0.40150598359553591</v>
      </c>
      <c r="BY100" s="22">
        <f t="shared" si="287"/>
        <v>1.1371712864250178E-3</v>
      </c>
      <c r="BZ100" s="22">
        <f t="shared" si="288"/>
        <v>2.1666973999631199E-3</v>
      </c>
      <c r="CA100" s="22">
        <f t="shared" si="289"/>
        <v>2.2689356022689358E-3</v>
      </c>
      <c r="CB100" s="22">
        <f t="shared" si="199"/>
        <v>2.2689356022689358E-3</v>
      </c>
      <c r="CC100" s="22">
        <f t="shared" si="290"/>
        <v>1.8576014295523578E-3</v>
      </c>
      <c r="CD100" s="22">
        <f t="shared" si="291"/>
        <v>1.131764315843918E-3</v>
      </c>
      <c r="CE100" s="25">
        <f t="shared" si="292"/>
        <v>46.567164179104481</v>
      </c>
      <c r="CF100" s="25">
        <f t="shared" si="293"/>
        <v>72.931034482758619</v>
      </c>
      <c r="CG100" s="25">
        <f t="shared" si="294"/>
        <v>82.702702702702709</v>
      </c>
      <c r="CH100" s="25">
        <f t="shared" si="295"/>
        <v>82.702702702702709</v>
      </c>
      <c r="CI100" s="25">
        <f t="shared" si="296"/>
        <v>67.40030045485527</v>
      </c>
      <c r="CJ100" s="20">
        <f t="shared" si="297"/>
        <v>36.135538523598228</v>
      </c>
      <c r="CK100" s="26">
        <f t="shared" si="298"/>
        <v>0.10178095944421106</v>
      </c>
      <c r="CL100" s="26">
        <f t="shared" si="299"/>
        <v>0.19392728503268003</v>
      </c>
      <c r="CM100" s="26">
        <f t="shared" si="300"/>
        <v>0.20307797538756125</v>
      </c>
      <c r="CN100" s="26">
        <f t="shared" si="200"/>
        <v>0.20307797538756125</v>
      </c>
      <c r="CO100" s="26">
        <f t="shared" si="301"/>
        <v>0.16626207328815079</v>
      </c>
      <c r="CP100" s="18">
        <f t="shared" si="302"/>
        <v>112.66666666666666</v>
      </c>
      <c r="CQ100" s="18">
        <f t="shared" si="303"/>
        <v>746.28117033549165</v>
      </c>
      <c r="CR100" s="18">
        <f t="shared" si="304"/>
        <v>626.28117033549165</v>
      </c>
      <c r="CS100" s="18">
        <f t="shared" si="305"/>
        <v>707.73037972894747</v>
      </c>
      <c r="CT100" s="18">
        <f t="shared" si="306"/>
        <v>212.66666666666666</v>
      </c>
      <c r="CU100" s="18">
        <f t="shared" si="307"/>
        <v>222.66666666666666</v>
      </c>
      <c r="CV100" s="18">
        <f t="shared" si="308"/>
        <v>137.05867262730007</v>
      </c>
      <c r="CW100" s="18">
        <f t="shared" si="309"/>
        <v>122.910586726273</v>
      </c>
      <c r="CX100" s="18">
        <f t="shared" si="310"/>
        <v>147.05867262730007</v>
      </c>
      <c r="CY100" s="18">
        <f t="shared" si="311"/>
        <v>408.58672627300075</v>
      </c>
      <c r="CZ100" s="25">
        <f t="shared" si="312"/>
        <v>122.83544520282905</v>
      </c>
      <c r="DA100" s="18">
        <f t="shared" si="313"/>
        <v>174.51158844380689</v>
      </c>
      <c r="DB100" s="20">
        <f t="shared" si="314"/>
        <v>1.6697312503909005</v>
      </c>
      <c r="DC100" s="18">
        <f t="shared" si="315"/>
        <v>964.66666666666663</v>
      </c>
      <c r="DD100" s="18">
        <f t="shared" si="316"/>
        <v>846.94783700215828</v>
      </c>
      <c r="DE100" s="18">
        <f t="shared" si="317"/>
        <v>814.11587606012245</v>
      </c>
      <c r="DF100" s="18">
        <f t="shared" si="318"/>
        <v>990.8678966084924</v>
      </c>
      <c r="DG100" s="18">
        <f t="shared" si="319"/>
        <v>725</v>
      </c>
      <c r="DH100" s="7">
        <f t="shared" si="320"/>
        <v>305</v>
      </c>
      <c r="DI100" s="18">
        <f t="shared" si="321"/>
        <v>829</v>
      </c>
      <c r="DN100" s="7">
        <v>88</v>
      </c>
      <c r="ED100" s="18"/>
      <c r="EF100" s="7" t="s">
        <v>205</v>
      </c>
      <c r="EG100" s="7">
        <v>84</v>
      </c>
      <c r="EH100" s="7">
        <v>0.05</v>
      </c>
      <c r="EI100" s="7">
        <v>0</v>
      </c>
      <c r="EJ100" s="7">
        <v>24</v>
      </c>
      <c r="EK100" s="7">
        <f t="shared" si="322"/>
        <v>0</v>
      </c>
      <c r="EV100" s="7" t="s">
        <v>391</v>
      </c>
      <c r="EW100" s="7">
        <v>84</v>
      </c>
      <c r="EX100" s="7">
        <v>88</v>
      </c>
      <c r="EY100" s="7">
        <v>88</v>
      </c>
      <c r="EZ100" s="7">
        <v>92</v>
      </c>
      <c r="FA100" s="7">
        <v>56</v>
      </c>
      <c r="FB100" s="7">
        <v>72</v>
      </c>
      <c r="FC100" s="7">
        <v>64</v>
      </c>
      <c r="FD100" s="7">
        <v>60</v>
      </c>
      <c r="FE100" s="7">
        <v>96</v>
      </c>
      <c r="FF100" s="7">
        <v>52</v>
      </c>
      <c r="FG100" s="7">
        <v>104</v>
      </c>
      <c r="FH100" s="7">
        <v>68</v>
      </c>
      <c r="FI100" s="18">
        <f t="shared" si="323"/>
        <v>78</v>
      </c>
      <c r="FJ100" s="18">
        <f t="shared" si="324"/>
        <v>77</v>
      </c>
      <c r="FK100" s="7">
        <f t="shared" si="325"/>
        <v>88</v>
      </c>
      <c r="FL100" s="7">
        <f t="shared" si="326"/>
        <v>104</v>
      </c>
      <c r="FM100" s="7">
        <f t="shared" si="327"/>
        <v>24</v>
      </c>
      <c r="FN100" s="7">
        <f t="shared" si="328"/>
        <v>52</v>
      </c>
    </row>
    <row r="101" spans="1:170" s="7" customFormat="1" ht="14.25" customHeight="1">
      <c r="A101" s="67">
        <v>89</v>
      </c>
      <c r="B101" s="7">
        <v>696</v>
      </c>
      <c r="C101" s="18">
        <f t="shared" si="228"/>
        <v>86.206896551724142</v>
      </c>
      <c r="D101" s="7">
        <v>0.4</v>
      </c>
      <c r="E101" s="7">
        <v>1</v>
      </c>
      <c r="F101" s="7">
        <v>0.3</v>
      </c>
      <c r="G101" s="18">
        <f t="shared" si="229"/>
        <v>0.56666666666666665</v>
      </c>
      <c r="H101" s="7">
        <f t="shared" si="230"/>
        <v>0.7</v>
      </c>
      <c r="I101" s="7">
        <v>100</v>
      </c>
      <c r="J101" s="7">
        <v>103</v>
      </c>
      <c r="K101" s="7">
        <v>121</v>
      </c>
      <c r="L101" s="7">
        <f t="shared" si="231"/>
        <v>121</v>
      </c>
      <c r="M101" s="18">
        <f t="shared" si="232"/>
        <v>108</v>
      </c>
      <c r="N101" s="7">
        <f t="shared" si="233"/>
        <v>21</v>
      </c>
      <c r="O101" s="18">
        <f t="shared" si="234"/>
        <v>129</v>
      </c>
      <c r="P101" s="20">
        <f t="shared" si="235"/>
        <v>0.19444444444444445</v>
      </c>
      <c r="Q101" s="7">
        <f t="shared" si="236"/>
        <v>307</v>
      </c>
      <c r="R101" s="7">
        <f t="shared" si="237"/>
        <v>327</v>
      </c>
      <c r="S101" s="7">
        <f t="shared" si="238"/>
        <v>288</v>
      </c>
      <c r="T101" s="7">
        <f t="shared" si="196"/>
        <v>327</v>
      </c>
      <c r="U101" s="18">
        <f t="shared" si="239"/>
        <v>307.33333333333331</v>
      </c>
      <c r="V101" s="7">
        <f t="shared" si="240"/>
        <v>39</v>
      </c>
      <c r="W101" s="7">
        <f t="shared" si="241"/>
        <v>386</v>
      </c>
      <c r="X101" s="7">
        <f t="shared" si="242"/>
        <v>430</v>
      </c>
      <c r="Y101" s="7">
        <f t="shared" si="243"/>
        <v>368</v>
      </c>
      <c r="Z101" s="7">
        <f t="shared" si="244"/>
        <v>430</v>
      </c>
      <c r="AA101" s="18">
        <f t="shared" si="245"/>
        <v>394.66666666666669</v>
      </c>
      <c r="AB101" s="7">
        <f t="shared" si="246"/>
        <v>62</v>
      </c>
      <c r="AC101" s="18">
        <f t="shared" si="247"/>
        <v>462.68208593339574</v>
      </c>
      <c r="AD101" s="18">
        <f t="shared" si="248"/>
        <v>515.42304909678796</v>
      </c>
      <c r="AE101" s="18">
        <f t="shared" si="249"/>
        <v>441.10623736655344</v>
      </c>
      <c r="AF101" s="18">
        <f t="shared" si="250"/>
        <v>515.42304909678796</v>
      </c>
      <c r="AG101" s="18">
        <f t="shared" si="251"/>
        <v>473.07045746557901</v>
      </c>
      <c r="AH101" s="18">
        <f t="shared" si="252"/>
        <v>74.316811730234519</v>
      </c>
      <c r="AI101" s="7">
        <v>207</v>
      </c>
      <c r="AJ101" s="7">
        <v>224</v>
      </c>
      <c r="AK101" s="7">
        <v>167</v>
      </c>
      <c r="AL101" s="7">
        <f t="shared" si="253"/>
        <v>224</v>
      </c>
      <c r="AM101" s="18">
        <f t="shared" si="254"/>
        <v>199.33333333333334</v>
      </c>
      <c r="AN101" s="7">
        <f t="shared" si="255"/>
        <v>57</v>
      </c>
      <c r="AO101" s="7">
        <v>79</v>
      </c>
      <c r="AP101" s="7">
        <v>103</v>
      </c>
      <c r="AQ101" s="7">
        <v>80</v>
      </c>
      <c r="AR101" s="7">
        <f t="shared" si="256"/>
        <v>103</v>
      </c>
      <c r="AS101" s="18">
        <f t="shared" si="257"/>
        <v>87.333333333333329</v>
      </c>
      <c r="AT101" s="7">
        <f t="shared" si="258"/>
        <v>24</v>
      </c>
      <c r="AU101" s="7">
        <f t="shared" si="259"/>
        <v>286</v>
      </c>
      <c r="AV101" s="7">
        <f t="shared" si="260"/>
        <v>327</v>
      </c>
      <c r="AW101" s="7">
        <f t="shared" si="261"/>
        <v>247</v>
      </c>
      <c r="AX101" s="18">
        <f t="shared" si="262"/>
        <v>286.66666666666669</v>
      </c>
      <c r="AY101" s="7">
        <f t="shared" si="263"/>
        <v>80</v>
      </c>
      <c r="AZ101" s="20">
        <f t="shared" si="264"/>
        <v>0.20466321243523317</v>
      </c>
      <c r="BA101" s="20">
        <f t="shared" si="265"/>
        <v>0.23953488372093024</v>
      </c>
      <c r="BB101" s="20">
        <f t="shared" si="266"/>
        <v>0.21739130434782608</v>
      </c>
      <c r="BC101" s="20">
        <f t="shared" si="267"/>
        <v>0.23953488372093024</v>
      </c>
      <c r="BD101" s="20">
        <f t="shared" si="268"/>
        <v>0.2205298001679965</v>
      </c>
      <c r="BE101" s="20">
        <f t="shared" si="269"/>
        <v>3.487167128569707E-2</v>
      </c>
      <c r="BF101" s="20">
        <f t="shared" si="270"/>
        <v>3.86</v>
      </c>
      <c r="BG101" s="20">
        <f t="shared" si="271"/>
        <v>4.174757281553398</v>
      </c>
      <c r="BH101" s="20">
        <f t="shared" si="272"/>
        <v>3.0413223140495869</v>
      </c>
      <c r="BI101" s="20">
        <f t="shared" si="273"/>
        <v>4.174757281553398</v>
      </c>
      <c r="BJ101" s="20">
        <f t="shared" si="274"/>
        <v>3.6920265318676617</v>
      </c>
      <c r="BK101" s="20">
        <f t="shared" si="275"/>
        <v>1.1334349675038111</v>
      </c>
      <c r="BL101" s="20">
        <f t="shared" si="276"/>
        <v>0.27085395821739572</v>
      </c>
      <c r="BM101" s="20">
        <f t="shared" si="277"/>
        <v>4.6268208593339573</v>
      </c>
      <c r="BN101" s="20">
        <f t="shared" si="278"/>
        <v>5.0041072727843492</v>
      </c>
      <c r="BO101" s="20">
        <f t="shared" si="279"/>
        <v>3.645506093938458</v>
      </c>
      <c r="BP101" s="20">
        <f t="shared" si="197"/>
        <v>5.0041072727843492</v>
      </c>
      <c r="BQ101" s="20">
        <f t="shared" si="280"/>
        <v>4.4254780753522551</v>
      </c>
      <c r="BR101" s="20">
        <f t="shared" si="281"/>
        <v>1.3586011788458912</v>
      </c>
      <c r="BS101" s="20">
        <f t="shared" si="282"/>
        <v>0.79</v>
      </c>
      <c r="BT101" s="20">
        <f t="shared" si="283"/>
        <v>1</v>
      </c>
      <c r="BU101" s="20">
        <f t="shared" si="284"/>
        <v>0.66115702479338845</v>
      </c>
      <c r="BV101" s="20">
        <f t="shared" si="198"/>
        <v>1</v>
      </c>
      <c r="BW101" s="20">
        <f t="shared" si="285"/>
        <v>0.81705234159779616</v>
      </c>
      <c r="BX101" s="20">
        <f t="shared" si="286"/>
        <v>0.33884297520661155</v>
      </c>
      <c r="BY101" s="22">
        <f t="shared" si="287"/>
        <v>2.0466321243523319E-3</v>
      </c>
      <c r="BZ101" s="22">
        <f t="shared" si="288"/>
        <v>2.3255813953488372E-3</v>
      </c>
      <c r="CA101" s="22">
        <f t="shared" si="289"/>
        <v>1.7966223499820339E-3</v>
      </c>
      <c r="CB101" s="22">
        <f t="shared" si="199"/>
        <v>2.3255813953488372E-3</v>
      </c>
      <c r="CC101" s="22">
        <f t="shared" si="290"/>
        <v>2.0562786232277345E-3</v>
      </c>
      <c r="CD101" s="22">
        <f t="shared" si="291"/>
        <v>5.2895904536680327E-4</v>
      </c>
      <c r="CE101" s="25">
        <f t="shared" si="292"/>
        <v>16.59</v>
      </c>
      <c r="CF101" s="25">
        <f t="shared" si="293"/>
        <v>21</v>
      </c>
      <c r="CG101" s="25">
        <f t="shared" si="294"/>
        <v>13.884297520661157</v>
      </c>
      <c r="CH101" s="25">
        <f t="shared" si="295"/>
        <v>21</v>
      </c>
      <c r="CI101" s="25">
        <f t="shared" si="296"/>
        <v>17.158099173553719</v>
      </c>
      <c r="CJ101" s="20">
        <f t="shared" si="297"/>
        <v>7.115702479338843</v>
      </c>
      <c r="CK101" s="26">
        <f t="shared" si="298"/>
        <v>3.5856153727093235E-2</v>
      </c>
      <c r="CL101" s="26">
        <f t="shared" si="299"/>
        <v>4.074323031692078E-2</v>
      </c>
      <c r="CM101" s="26">
        <f t="shared" si="300"/>
        <v>3.1476085225073544E-2</v>
      </c>
      <c r="CN101" s="26">
        <f t="shared" si="200"/>
        <v>4.074323031692078E-2</v>
      </c>
      <c r="CO101" s="26">
        <f t="shared" si="301"/>
        <v>3.6025156423029184E-2</v>
      </c>
      <c r="CP101" s="18">
        <f t="shared" si="302"/>
        <v>9</v>
      </c>
      <c r="CQ101" s="18">
        <f t="shared" si="303"/>
        <v>689.40379079891238</v>
      </c>
      <c r="CR101" s="18">
        <f t="shared" si="304"/>
        <v>569.40379079891238</v>
      </c>
      <c r="CS101" s="18">
        <f t="shared" si="305"/>
        <v>643.72060252914696</v>
      </c>
      <c r="CT101" s="18">
        <f t="shared" si="306"/>
        <v>96.333333333333329</v>
      </c>
      <c r="CU101" s="18">
        <f t="shared" si="307"/>
        <v>120.33333333333333</v>
      </c>
      <c r="CV101" s="18">
        <f t="shared" si="308"/>
        <v>31.052980016799651</v>
      </c>
      <c r="CW101" s="18">
        <f t="shared" si="309"/>
        <v>33.220529800167995</v>
      </c>
      <c r="CX101" s="18">
        <f t="shared" si="310"/>
        <v>55.052980016799651</v>
      </c>
      <c r="CY101" s="18">
        <f t="shared" si="311"/>
        <v>310.52980016799654</v>
      </c>
      <c r="CZ101" s="25">
        <f t="shared" si="312"/>
        <v>48.085395821739567</v>
      </c>
      <c r="DA101" s="18">
        <f t="shared" si="313"/>
        <v>99.742289805586779</v>
      </c>
      <c r="DB101" s="20">
        <f t="shared" si="314"/>
        <v>3.066876896506364</v>
      </c>
      <c r="DC101" s="18">
        <f t="shared" si="315"/>
        <v>891.33333333333348</v>
      </c>
      <c r="DD101" s="18">
        <f t="shared" si="316"/>
        <v>849.73712413224575</v>
      </c>
      <c r="DE101" s="18">
        <f t="shared" si="317"/>
        <v>670.31681173023458</v>
      </c>
      <c r="DF101" s="18">
        <f t="shared" si="318"/>
        <v>982.93359096690892</v>
      </c>
      <c r="DG101" s="18">
        <f t="shared" si="319"/>
        <v>585.66666666666674</v>
      </c>
      <c r="DH101" s="7">
        <f t="shared" si="320"/>
        <v>224</v>
      </c>
      <c r="DI101" s="18">
        <f t="shared" si="321"/>
        <v>688.66666666666674</v>
      </c>
      <c r="DN101" s="7">
        <v>90</v>
      </c>
      <c r="ED101" s="18"/>
      <c r="EF101" s="7" t="s">
        <v>382</v>
      </c>
      <c r="EG101" s="18">
        <v>106</v>
      </c>
      <c r="EH101" s="20">
        <v>0</v>
      </c>
      <c r="EI101" s="20">
        <v>0.2</v>
      </c>
      <c r="EJ101" s="18">
        <v>74</v>
      </c>
      <c r="EK101" s="7">
        <f t="shared" si="322"/>
        <v>14.8</v>
      </c>
      <c r="EV101" s="7" t="s">
        <v>392</v>
      </c>
      <c r="EW101" s="7">
        <v>72</v>
      </c>
      <c r="EX101" s="7">
        <v>101</v>
      </c>
      <c r="EY101" s="7">
        <v>88</v>
      </c>
      <c r="EZ101" s="7">
        <v>81</v>
      </c>
      <c r="FA101" s="7">
        <v>73</v>
      </c>
      <c r="FB101" s="7">
        <v>95</v>
      </c>
      <c r="FC101" s="7">
        <v>92</v>
      </c>
      <c r="FD101" s="7">
        <v>44</v>
      </c>
      <c r="FE101" s="7">
        <v>81</v>
      </c>
      <c r="FF101" s="7">
        <v>92</v>
      </c>
      <c r="FG101" s="7">
        <v>80</v>
      </c>
      <c r="FH101" s="7">
        <v>75</v>
      </c>
      <c r="FI101" s="18">
        <f t="shared" si="323"/>
        <v>94</v>
      </c>
      <c r="FJ101" s="18">
        <f t="shared" si="324"/>
        <v>81.166666666666671</v>
      </c>
      <c r="FK101" s="7">
        <f t="shared" si="325"/>
        <v>101</v>
      </c>
      <c r="FL101" s="7">
        <f t="shared" si="326"/>
        <v>101</v>
      </c>
      <c r="FM101" s="7">
        <f t="shared" si="327"/>
        <v>13</v>
      </c>
      <c r="FN101" s="7">
        <f t="shared" si="328"/>
        <v>57</v>
      </c>
    </row>
    <row r="102" spans="1:170" s="7" customFormat="1">
      <c r="A102" s="67">
        <v>91</v>
      </c>
      <c r="B102" s="7">
        <v>996</v>
      </c>
      <c r="C102" s="18">
        <f t="shared" si="228"/>
        <v>60.24096385542169</v>
      </c>
      <c r="D102" s="7">
        <v>0.2</v>
      </c>
      <c r="E102" s="7">
        <v>0.3</v>
      </c>
      <c r="F102" s="7">
        <v>0.1</v>
      </c>
      <c r="G102" s="18">
        <f t="shared" si="229"/>
        <v>0.19999999999999998</v>
      </c>
      <c r="H102" s="7">
        <f t="shared" si="230"/>
        <v>0.19999999999999998</v>
      </c>
      <c r="I102" s="7">
        <v>108</v>
      </c>
      <c r="J102" s="7">
        <v>123</v>
      </c>
      <c r="K102" s="7">
        <v>142</v>
      </c>
      <c r="L102" s="7">
        <f t="shared" si="231"/>
        <v>142</v>
      </c>
      <c r="M102" s="18">
        <f t="shared" si="232"/>
        <v>124.33333333333333</v>
      </c>
      <c r="N102" s="7">
        <f t="shared" si="233"/>
        <v>34</v>
      </c>
      <c r="O102" s="18">
        <f t="shared" si="234"/>
        <v>158.33333333333331</v>
      </c>
      <c r="P102" s="20">
        <f t="shared" si="235"/>
        <v>0.27345844504021449</v>
      </c>
      <c r="Q102" s="7">
        <f t="shared" si="236"/>
        <v>367</v>
      </c>
      <c r="R102" s="7">
        <f t="shared" si="237"/>
        <v>380</v>
      </c>
      <c r="S102" s="7">
        <f t="shared" si="238"/>
        <v>353</v>
      </c>
      <c r="T102" s="7">
        <f t="shared" si="196"/>
        <v>380</v>
      </c>
      <c r="U102" s="18">
        <f t="shared" si="239"/>
        <v>366.66666666666669</v>
      </c>
      <c r="V102" s="7">
        <f t="shared" si="240"/>
        <v>27</v>
      </c>
      <c r="W102" s="7">
        <f t="shared" si="241"/>
        <v>442</v>
      </c>
      <c r="X102" s="7">
        <f t="shared" si="242"/>
        <v>468</v>
      </c>
      <c r="Y102" s="7">
        <f t="shared" si="243"/>
        <v>448</v>
      </c>
      <c r="Z102" s="7">
        <f t="shared" si="244"/>
        <v>468</v>
      </c>
      <c r="AA102" s="18">
        <f t="shared" si="245"/>
        <v>452.66666666666669</v>
      </c>
      <c r="AB102" s="7">
        <f t="shared" si="246"/>
        <v>26</v>
      </c>
      <c r="AC102" s="18">
        <f t="shared" si="247"/>
        <v>442.88666087105179</v>
      </c>
      <c r="AD102" s="18">
        <f t="shared" si="248"/>
        <v>468.93881739287832</v>
      </c>
      <c r="AE102" s="18">
        <f t="shared" si="249"/>
        <v>448.89869699147329</v>
      </c>
      <c r="AF102" s="18">
        <f t="shared" si="250"/>
        <v>468.93881739287832</v>
      </c>
      <c r="AG102" s="18">
        <f t="shared" si="251"/>
        <v>453.5747250851345</v>
      </c>
      <c r="AH102" s="18">
        <f t="shared" si="252"/>
        <v>26.052156521826532</v>
      </c>
      <c r="AI102" s="7">
        <v>259</v>
      </c>
      <c r="AJ102" s="7">
        <v>257</v>
      </c>
      <c r="AK102" s="7">
        <v>211</v>
      </c>
      <c r="AL102" s="7">
        <f t="shared" si="253"/>
        <v>259</v>
      </c>
      <c r="AM102" s="18">
        <f t="shared" si="254"/>
        <v>242.33333333333334</v>
      </c>
      <c r="AN102" s="7">
        <f t="shared" si="255"/>
        <v>48</v>
      </c>
      <c r="AO102" s="7">
        <v>75</v>
      </c>
      <c r="AP102" s="7">
        <v>88</v>
      </c>
      <c r="AQ102" s="7">
        <v>95</v>
      </c>
      <c r="AR102" s="7">
        <f t="shared" si="256"/>
        <v>95</v>
      </c>
      <c r="AS102" s="18">
        <f t="shared" si="257"/>
        <v>86</v>
      </c>
      <c r="AT102" s="7">
        <f t="shared" si="258"/>
        <v>20</v>
      </c>
      <c r="AU102" s="7">
        <f t="shared" si="259"/>
        <v>334</v>
      </c>
      <c r="AV102" s="7">
        <f t="shared" si="260"/>
        <v>345</v>
      </c>
      <c r="AW102" s="7">
        <f t="shared" si="261"/>
        <v>306</v>
      </c>
      <c r="AX102" s="18">
        <f t="shared" si="262"/>
        <v>328.33333333333331</v>
      </c>
      <c r="AY102" s="7">
        <f t="shared" si="263"/>
        <v>39</v>
      </c>
      <c r="AZ102" s="20">
        <f t="shared" si="264"/>
        <v>0.16968325791855204</v>
      </c>
      <c r="BA102" s="20">
        <f t="shared" si="265"/>
        <v>0.18803418803418803</v>
      </c>
      <c r="BB102" s="20">
        <f t="shared" si="266"/>
        <v>0.21205357142857142</v>
      </c>
      <c r="BC102" s="20">
        <f t="shared" si="267"/>
        <v>0.21205357142857142</v>
      </c>
      <c r="BD102" s="20">
        <f t="shared" si="268"/>
        <v>0.18992367246043718</v>
      </c>
      <c r="BE102" s="20">
        <f t="shared" si="269"/>
        <v>4.2370313510019381E-2</v>
      </c>
      <c r="BF102" s="20">
        <f t="shared" si="270"/>
        <v>4.0925925925925926</v>
      </c>
      <c r="BG102" s="20">
        <f t="shared" si="271"/>
        <v>3.8048780487804876</v>
      </c>
      <c r="BH102" s="20">
        <f t="shared" si="272"/>
        <v>3.1549295774647885</v>
      </c>
      <c r="BI102" s="20">
        <f t="shared" si="273"/>
        <v>4.0925925925925926</v>
      </c>
      <c r="BJ102" s="20">
        <f t="shared" si="274"/>
        <v>3.6841334062792899</v>
      </c>
      <c r="BK102" s="20">
        <f t="shared" si="275"/>
        <v>0.93766301512780403</v>
      </c>
      <c r="BL102" s="20">
        <f t="shared" si="276"/>
        <v>0.27143425324815479</v>
      </c>
      <c r="BM102" s="20">
        <f t="shared" si="277"/>
        <v>4.1008024154727014</v>
      </c>
      <c r="BN102" s="20">
        <f t="shared" si="278"/>
        <v>3.8125107105112059</v>
      </c>
      <c r="BO102" s="20">
        <f t="shared" si="279"/>
        <v>3.1612584295174173</v>
      </c>
      <c r="BP102" s="20">
        <f t="shared" si="197"/>
        <v>4.1008024154727014</v>
      </c>
      <c r="BQ102" s="20">
        <f t="shared" si="280"/>
        <v>3.6915238518337752</v>
      </c>
      <c r="BR102" s="20">
        <f t="shared" si="281"/>
        <v>0.9395439859552841</v>
      </c>
      <c r="BS102" s="20">
        <f t="shared" si="282"/>
        <v>0.69444444444444442</v>
      </c>
      <c r="BT102" s="20">
        <f t="shared" si="283"/>
        <v>0.71544715447154472</v>
      </c>
      <c r="BU102" s="20">
        <f t="shared" si="284"/>
        <v>0.66901408450704225</v>
      </c>
      <c r="BV102" s="20">
        <f t="shared" si="198"/>
        <v>0.71544715447154472</v>
      </c>
      <c r="BW102" s="20">
        <f t="shared" si="285"/>
        <v>0.69296856114101057</v>
      </c>
      <c r="BX102" s="20">
        <f t="shared" si="286"/>
        <v>4.6433069964502471E-2</v>
      </c>
      <c r="BY102" s="22">
        <f t="shared" si="287"/>
        <v>1.5711412770236298E-3</v>
      </c>
      <c r="BZ102" s="22">
        <f t="shared" si="288"/>
        <v>1.5287332360503093E-3</v>
      </c>
      <c r="CA102" s="22">
        <f t="shared" si="289"/>
        <v>1.4933350100603622E-3</v>
      </c>
      <c r="CB102" s="22">
        <f t="shared" si="199"/>
        <v>1.5711412770236298E-3</v>
      </c>
      <c r="CC102" s="22">
        <f t="shared" si="290"/>
        <v>1.5310698410447672E-3</v>
      </c>
      <c r="CD102" s="22">
        <f t="shared" si="291"/>
        <v>7.7806266963267607E-5</v>
      </c>
      <c r="CE102" s="25">
        <f t="shared" si="292"/>
        <v>23.611111111111111</v>
      </c>
      <c r="CF102" s="25">
        <f t="shared" si="293"/>
        <v>24.325203252032519</v>
      </c>
      <c r="CG102" s="25">
        <f t="shared" si="294"/>
        <v>22.746478873239436</v>
      </c>
      <c r="CH102" s="25">
        <f t="shared" si="295"/>
        <v>24.325203252032519</v>
      </c>
      <c r="CI102" s="25">
        <f t="shared" si="296"/>
        <v>23.560931078794354</v>
      </c>
      <c r="CJ102" s="20">
        <f t="shared" si="297"/>
        <v>1.5787243787930834</v>
      </c>
      <c r="CK102" s="26">
        <f t="shared" si="298"/>
        <v>5.3311858760148073E-2</v>
      </c>
      <c r="CL102" s="26">
        <f t="shared" si="299"/>
        <v>5.1872872003370096E-2</v>
      </c>
      <c r="CM102" s="26">
        <f t="shared" si="300"/>
        <v>5.0671741810984806E-2</v>
      </c>
      <c r="CN102" s="26">
        <f t="shared" si="200"/>
        <v>5.3311858760148073E-2</v>
      </c>
      <c r="CO102" s="26">
        <f t="shared" si="301"/>
        <v>5.1952157524834321E-2</v>
      </c>
      <c r="CP102" s="18">
        <f t="shared" si="302"/>
        <v>38.333333333333329</v>
      </c>
      <c r="CQ102" s="18">
        <f t="shared" si="303"/>
        <v>697.90805841846782</v>
      </c>
      <c r="CR102" s="18">
        <f t="shared" si="304"/>
        <v>577.90805841846782</v>
      </c>
      <c r="CS102" s="18">
        <f t="shared" si="305"/>
        <v>603.96021494029435</v>
      </c>
      <c r="CT102" s="18">
        <f t="shared" si="306"/>
        <v>124.33333333333333</v>
      </c>
      <c r="CU102" s="18">
        <f t="shared" si="307"/>
        <v>144.33333333333331</v>
      </c>
      <c r="CV102" s="18">
        <f t="shared" si="308"/>
        <v>57.325700579377042</v>
      </c>
      <c r="CW102" s="18">
        <f t="shared" si="309"/>
        <v>58.523257005793766</v>
      </c>
      <c r="CX102" s="18">
        <f t="shared" si="310"/>
        <v>77.325700579377042</v>
      </c>
      <c r="CY102" s="18">
        <f t="shared" si="311"/>
        <v>296.25700579377053</v>
      </c>
      <c r="CZ102" s="25">
        <f t="shared" si="312"/>
        <v>61.143425324815482</v>
      </c>
      <c r="DA102" s="18">
        <f t="shared" si="313"/>
        <v>63.743680373660311</v>
      </c>
      <c r="DB102" s="20">
        <f t="shared" si="314"/>
        <v>2.7519798658784911</v>
      </c>
      <c r="DC102" s="18">
        <f t="shared" si="315"/>
        <v>1007.3333333333334</v>
      </c>
      <c r="DD102" s="18">
        <f t="shared" si="316"/>
        <v>888.24139175180119</v>
      </c>
      <c r="DE102" s="18">
        <f t="shared" si="317"/>
        <v>695.3854898551599</v>
      </c>
      <c r="DF102" s="18">
        <f t="shared" si="318"/>
        <v>992.16506421223835</v>
      </c>
      <c r="DG102" s="18">
        <f t="shared" si="319"/>
        <v>637</v>
      </c>
      <c r="DH102" s="7">
        <f t="shared" si="320"/>
        <v>237</v>
      </c>
      <c r="DI102" s="18">
        <f t="shared" si="321"/>
        <v>732</v>
      </c>
      <c r="DN102" s="7">
        <v>92</v>
      </c>
      <c r="ED102" s="18"/>
      <c r="EF102" s="7" t="s">
        <v>382</v>
      </c>
      <c r="EG102" s="18">
        <v>83</v>
      </c>
      <c r="EH102" s="20">
        <v>0</v>
      </c>
      <c r="EI102" s="20">
        <v>0.1</v>
      </c>
      <c r="EJ102" s="18">
        <v>31</v>
      </c>
      <c r="EK102" s="7">
        <f t="shared" si="322"/>
        <v>3.1</v>
      </c>
      <c r="EV102" s="7" t="s">
        <v>393</v>
      </c>
      <c r="EW102" s="7">
        <v>102</v>
      </c>
      <c r="EX102" s="7">
        <v>94</v>
      </c>
      <c r="EY102" s="7">
        <v>64</v>
      </c>
      <c r="EZ102" s="7">
        <v>116</v>
      </c>
      <c r="FA102" s="7">
        <v>42</v>
      </c>
      <c r="FB102" s="7">
        <v>84</v>
      </c>
      <c r="FC102" s="7">
        <v>90</v>
      </c>
      <c r="FD102" s="7">
        <v>68</v>
      </c>
      <c r="FE102" s="7">
        <v>90</v>
      </c>
      <c r="FF102" s="7">
        <v>116</v>
      </c>
      <c r="FG102" s="7">
        <v>114</v>
      </c>
      <c r="FH102" s="7">
        <v>112</v>
      </c>
      <c r="FI102" s="18">
        <f t="shared" si="323"/>
        <v>83</v>
      </c>
      <c r="FJ102" s="18">
        <f t="shared" si="324"/>
        <v>91</v>
      </c>
      <c r="FK102" s="7">
        <f t="shared" si="325"/>
        <v>94</v>
      </c>
      <c r="FL102" s="7">
        <f t="shared" si="326"/>
        <v>116</v>
      </c>
      <c r="FM102" s="7">
        <f t="shared" si="327"/>
        <v>30</v>
      </c>
      <c r="FN102" s="7">
        <f t="shared" si="328"/>
        <v>74</v>
      </c>
    </row>
    <row r="103" spans="1:170" s="7" customFormat="1">
      <c r="A103" s="67">
        <v>93</v>
      </c>
      <c r="B103" s="7">
        <v>625</v>
      </c>
      <c r="C103" s="18">
        <f t="shared" si="228"/>
        <v>96</v>
      </c>
      <c r="D103" s="7">
        <v>0.1</v>
      </c>
      <c r="E103" s="7">
        <v>0.1</v>
      </c>
      <c r="F103" s="7">
        <v>0</v>
      </c>
      <c r="G103" s="18">
        <f t="shared" si="229"/>
        <v>6.6666666666666666E-2</v>
      </c>
      <c r="H103" s="7">
        <f t="shared" si="230"/>
        <v>0.1</v>
      </c>
      <c r="I103" s="7">
        <v>103</v>
      </c>
      <c r="J103" s="7">
        <v>106</v>
      </c>
      <c r="K103" s="7">
        <v>100</v>
      </c>
      <c r="L103" s="7">
        <f t="shared" si="231"/>
        <v>106</v>
      </c>
      <c r="M103" s="18">
        <f t="shared" si="232"/>
        <v>103</v>
      </c>
      <c r="N103" s="7">
        <f t="shared" si="233"/>
        <v>6</v>
      </c>
      <c r="O103" s="18">
        <f t="shared" si="234"/>
        <v>109</v>
      </c>
      <c r="P103" s="20">
        <f t="shared" si="235"/>
        <v>5.8252427184466021E-2</v>
      </c>
      <c r="Q103" s="7">
        <f t="shared" si="236"/>
        <v>295</v>
      </c>
      <c r="R103" s="7">
        <f t="shared" si="237"/>
        <v>225</v>
      </c>
      <c r="S103" s="7">
        <f t="shared" si="238"/>
        <v>232</v>
      </c>
      <c r="T103" s="7">
        <f t="shared" si="196"/>
        <v>295</v>
      </c>
      <c r="U103" s="18">
        <f t="shared" si="239"/>
        <v>250.66666666666666</v>
      </c>
      <c r="V103" s="7">
        <f t="shared" si="240"/>
        <v>70</v>
      </c>
      <c r="W103" s="7">
        <f t="shared" si="241"/>
        <v>348</v>
      </c>
      <c r="X103" s="7">
        <f t="shared" si="242"/>
        <v>309</v>
      </c>
      <c r="Y103" s="7">
        <f t="shared" si="243"/>
        <v>349</v>
      </c>
      <c r="Z103" s="7">
        <f t="shared" si="244"/>
        <v>349</v>
      </c>
      <c r="AA103" s="18">
        <f t="shared" si="245"/>
        <v>335.33333333333331</v>
      </c>
      <c r="AB103" s="7">
        <f t="shared" si="246"/>
        <v>40</v>
      </c>
      <c r="AC103" s="18">
        <f t="shared" si="247"/>
        <v>440.18905029543839</v>
      </c>
      <c r="AD103" s="18">
        <f t="shared" si="248"/>
        <v>390.85751879681169</v>
      </c>
      <c r="AE103" s="18">
        <f t="shared" si="249"/>
        <v>441.45396135950574</v>
      </c>
      <c r="AF103" s="18">
        <f t="shared" si="250"/>
        <v>441.45396135950574</v>
      </c>
      <c r="AG103" s="18">
        <f t="shared" si="251"/>
        <v>424.16684348391863</v>
      </c>
      <c r="AH103" s="18">
        <f t="shared" si="252"/>
        <v>50.596442562694051</v>
      </c>
      <c r="AI103" s="7">
        <v>192</v>
      </c>
      <c r="AJ103" s="7">
        <v>119</v>
      </c>
      <c r="AK103" s="7">
        <v>132</v>
      </c>
      <c r="AL103" s="7">
        <f t="shared" si="253"/>
        <v>192</v>
      </c>
      <c r="AM103" s="18">
        <f t="shared" si="254"/>
        <v>147.66666666666666</v>
      </c>
      <c r="AN103" s="7">
        <f t="shared" si="255"/>
        <v>73</v>
      </c>
      <c r="AO103" s="7">
        <v>53</v>
      </c>
      <c r="AP103" s="7">
        <v>84</v>
      </c>
      <c r="AQ103" s="7">
        <v>117</v>
      </c>
      <c r="AR103" s="7">
        <f t="shared" si="256"/>
        <v>117</v>
      </c>
      <c r="AS103" s="18">
        <f t="shared" si="257"/>
        <v>84.666666666666671</v>
      </c>
      <c r="AT103" s="7">
        <f t="shared" si="258"/>
        <v>64</v>
      </c>
      <c r="AU103" s="7">
        <f t="shared" si="259"/>
        <v>245</v>
      </c>
      <c r="AV103" s="7">
        <f t="shared" si="260"/>
        <v>203</v>
      </c>
      <c r="AW103" s="7">
        <f t="shared" si="261"/>
        <v>249</v>
      </c>
      <c r="AX103" s="18">
        <f t="shared" si="262"/>
        <v>232.33333333333334</v>
      </c>
      <c r="AY103" s="7">
        <f t="shared" si="263"/>
        <v>46</v>
      </c>
      <c r="AZ103" s="20">
        <f t="shared" si="264"/>
        <v>0.15229885057471265</v>
      </c>
      <c r="BA103" s="20">
        <f t="shared" si="265"/>
        <v>0.27184466019417475</v>
      </c>
      <c r="BB103" s="20">
        <f t="shared" si="266"/>
        <v>0.33524355300859598</v>
      </c>
      <c r="BC103" s="20">
        <f t="shared" si="267"/>
        <v>0.33524355300859598</v>
      </c>
      <c r="BD103" s="20">
        <f t="shared" si="268"/>
        <v>0.25312902125916109</v>
      </c>
      <c r="BE103" s="20">
        <f t="shared" si="269"/>
        <v>0.18294470243388333</v>
      </c>
      <c r="BF103" s="20">
        <f t="shared" si="270"/>
        <v>3.378640776699029</v>
      </c>
      <c r="BG103" s="20">
        <f t="shared" si="271"/>
        <v>2.9150943396226414</v>
      </c>
      <c r="BH103" s="20">
        <f t="shared" si="272"/>
        <v>3.49</v>
      </c>
      <c r="BI103" s="20">
        <f t="shared" si="273"/>
        <v>3.49</v>
      </c>
      <c r="BJ103" s="20">
        <f t="shared" si="274"/>
        <v>3.26124503877389</v>
      </c>
      <c r="BK103" s="20">
        <f t="shared" si="275"/>
        <v>0.5749056603773588</v>
      </c>
      <c r="BL103" s="20">
        <f t="shared" si="276"/>
        <v>0.3066313595300903</v>
      </c>
      <c r="BM103" s="20">
        <f t="shared" si="277"/>
        <v>4.2736800999557127</v>
      </c>
      <c r="BN103" s="20">
        <f t="shared" si="278"/>
        <v>3.6873350829887896</v>
      </c>
      <c r="BO103" s="20">
        <f t="shared" si="279"/>
        <v>4.414539613595057</v>
      </c>
      <c r="BP103" s="20">
        <f t="shared" si="197"/>
        <v>4.414539613595057</v>
      </c>
      <c r="BQ103" s="20">
        <f t="shared" si="280"/>
        <v>4.1251849321798533</v>
      </c>
      <c r="BR103" s="20">
        <f t="shared" si="281"/>
        <v>0.72720453060626733</v>
      </c>
      <c r="BS103" s="20">
        <f t="shared" si="282"/>
        <v>0.5145631067961165</v>
      </c>
      <c r="BT103" s="20">
        <f t="shared" si="283"/>
        <v>0.79245283018867929</v>
      </c>
      <c r="BU103" s="20">
        <f t="shared" si="284"/>
        <v>1.17</v>
      </c>
      <c r="BV103" s="20">
        <f t="shared" si="198"/>
        <v>1.17</v>
      </c>
      <c r="BW103" s="20">
        <f t="shared" si="285"/>
        <v>0.82567197899493194</v>
      </c>
      <c r="BX103" s="20">
        <f t="shared" si="286"/>
        <v>0.65543689320388343</v>
      </c>
      <c r="BY103" s="22">
        <f t="shared" si="287"/>
        <v>1.4786296172302198E-3</v>
      </c>
      <c r="BZ103" s="22">
        <f t="shared" si="288"/>
        <v>2.5645722659827807E-3</v>
      </c>
      <c r="CA103" s="22">
        <f t="shared" si="289"/>
        <v>3.3524355300859595E-3</v>
      </c>
      <c r="CB103" s="22">
        <f t="shared" si="199"/>
        <v>3.3524355300859595E-3</v>
      </c>
      <c r="CC103" s="22">
        <f t="shared" si="290"/>
        <v>2.4652124710996533E-3</v>
      </c>
      <c r="CD103" s="22">
        <f t="shared" si="291"/>
        <v>1.8738059128557397E-3</v>
      </c>
      <c r="CE103" s="25">
        <f t="shared" si="292"/>
        <v>3.087378640776699</v>
      </c>
      <c r="CF103" s="25">
        <f t="shared" si="293"/>
        <v>4.7547169811320753</v>
      </c>
      <c r="CG103" s="25">
        <f t="shared" si="294"/>
        <v>7.02</v>
      </c>
      <c r="CH103" s="25">
        <f t="shared" si="295"/>
        <v>7.02</v>
      </c>
      <c r="CI103" s="25">
        <f t="shared" si="296"/>
        <v>4.9540318739695914</v>
      </c>
      <c r="CJ103" s="20">
        <f t="shared" si="297"/>
        <v>3.9326213592233006</v>
      </c>
      <c r="CK103" s="26">
        <f t="shared" si="298"/>
        <v>7.0137561093456691E-3</v>
      </c>
      <c r="CL103" s="26">
        <f t="shared" si="299"/>
        <v>1.2164834376907119E-2</v>
      </c>
      <c r="CM103" s="26">
        <f t="shared" si="300"/>
        <v>1.5901997975918354E-2</v>
      </c>
      <c r="CN103" s="26">
        <f t="shared" si="200"/>
        <v>1.5901997975918354E-2</v>
      </c>
      <c r="CO103" s="26">
        <f t="shared" si="301"/>
        <v>1.1693529487390381E-2</v>
      </c>
      <c r="CP103" s="18">
        <f t="shared" si="302"/>
        <v>-11</v>
      </c>
      <c r="CQ103" s="18">
        <f t="shared" si="303"/>
        <v>617.83351015058531</v>
      </c>
      <c r="CR103" s="18">
        <f t="shared" si="304"/>
        <v>497.83351015058531</v>
      </c>
      <c r="CS103" s="18">
        <f t="shared" si="305"/>
        <v>548.42995271327936</v>
      </c>
      <c r="CT103" s="18">
        <f t="shared" si="306"/>
        <v>73.666666666666671</v>
      </c>
      <c r="CU103" s="18">
        <f t="shared" si="307"/>
        <v>137.66666666666669</v>
      </c>
      <c r="CV103" s="18">
        <f t="shared" si="308"/>
        <v>14.312902125916111</v>
      </c>
      <c r="CW103" s="18">
        <f t="shared" si="309"/>
        <v>53.253129021259163</v>
      </c>
      <c r="CX103" s="18">
        <f t="shared" si="310"/>
        <v>78.312902125916111</v>
      </c>
      <c r="CY103" s="18">
        <f t="shared" si="311"/>
        <v>379.12902125916105</v>
      </c>
      <c r="CZ103" s="25">
        <f t="shared" si="312"/>
        <v>36.663135953009032</v>
      </c>
      <c r="DA103" s="18">
        <f t="shared" si="313"/>
        <v>60.721627494873907</v>
      </c>
      <c r="DB103" s="20">
        <f t="shared" si="314"/>
        <v>3.3979804015735859</v>
      </c>
      <c r="DC103" s="18">
        <f t="shared" si="315"/>
        <v>813.66666666666663</v>
      </c>
      <c r="DD103" s="18">
        <f t="shared" si="316"/>
        <v>782.50017681725194</v>
      </c>
      <c r="DE103" s="18">
        <f t="shared" si="317"/>
        <v>600.59644256269405</v>
      </c>
      <c r="DF103" s="18">
        <f t="shared" si="318"/>
        <v>950.96253140974636</v>
      </c>
      <c r="DG103" s="18">
        <f t="shared" si="319"/>
        <v>484.33333333333331</v>
      </c>
      <c r="DH103" s="7">
        <f t="shared" si="320"/>
        <v>223</v>
      </c>
      <c r="DI103" s="18">
        <f t="shared" si="321"/>
        <v>601.33333333333326</v>
      </c>
      <c r="DN103" s="7">
        <v>94</v>
      </c>
      <c r="ED103" s="18"/>
      <c r="EF103" s="7" t="s">
        <v>374</v>
      </c>
      <c r="EG103" s="18">
        <v>111</v>
      </c>
      <c r="EH103" s="20">
        <v>0.1</v>
      </c>
      <c r="EI103" s="20">
        <v>0.1</v>
      </c>
      <c r="EJ103" s="18">
        <v>60</v>
      </c>
      <c r="EK103" s="7">
        <f t="shared" si="322"/>
        <v>6</v>
      </c>
      <c r="EV103" s="7" t="s">
        <v>394</v>
      </c>
      <c r="EW103" s="7">
        <v>136</v>
      </c>
      <c r="EX103" s="7">
        <v>112</v>
      </c>
      <c r="EY103" s="7">
        <v>96</v>
      </c>
      <c r="EZ103" s="7">
        <v>128</v>
      </c>
      <c r="FA103" s="7">
        <v>36</v>
      </c>
      <c r="FB103" s="7">
        <v>128</v>
      </c>
      <c r="FC103" s="7">
        <v>40</v>
      </c>
      <c r="FD103" s="7">
        <v>36</v>
      </c>
      <c r="FE103" s="7">
        <v>84</v>
      </c>
      <c r="FF103" s="7">
        <v>100</v>
      </c>
      <c r="FG103" s="7">
        <v>92</v>
      </c>
      <c r="FH103" s="7">
        <v>88</v>
      </c>
      <c r="FI103" s="18">
        <f t="shared" si="323"/>
        <v>94</v>
      </c>
      <c r="FJ103" s="18">
        <f t="shared" si="324"/>
        <v>89.666666666666671</v>
      </c>
      <c r="FK103" s="7">
        <f t="shared" si="325"/>
        <v>128</v>
      </c>
      <c r="FL103" s="7">
        <f t="shared" si="326"/>
        <v>136</v>
      </c>
      <c r="FM103" s="7">
        <f t="shared" si="327"/>
        <v>88</v>
      </c>
      <c r="FN103" s="7">
        <f t="shared" si="328"/>
        <v>100</v>
      </c>
    </row>
    <row r="104" spans="1:170" s="7" customFormat="1">
      <c r="A104" s="67">
        <v>94</v>
      </c>
      <c r="B104" s="7">
        <v>730</v>
      </c>
      <c r="C104" s="18">
        <f t="shared" si="228"/>
        <v>82.191780821917817</v>
      </c>
      <c r="D104" s="7">
        <v>0.1</v>
      </c>
      <c r="E104" s="7">
        <v>0.3</v>
      </c>
      <c r="F104" s="7">
        <v>0.1</v>
      </c>
      <c r="G104" s="18">
        <f t="shared" si="229"/>
        <v>0.16666666666666666</v>
      </c>
      <c r="H104" s="7">
        <f t="shared" si="230"/>
        <v>0.19999999999999998</v>
      </c>
      <c r="I104" s="7">
        <v>104</v>
      </c>
      <c r="J104" s="7">
        <v>101</v>
      </c>
      <c r="K104" s="7">
        <v>98</v>
      </c>
      <c r="L104" s="7">
        <f t="shared" si="231"/>
        <v>104</v>
      </c>
      <c r="M104" s="18">
        <f t="shared" si="232"/>
        <v>101</v>
      </c>
      <c r="N104" s="7">
        <f t="shared" si="233"/>
        <v>6</v>
      </c>
      <c r="O104" s="18">
        <f t="shared" si="234"/>
        <v>107</v>
      </c>
      <c r="P104" s="20">
        <f t="shared" si="235"/>
        <v>5.9405940594059403E-2</v>
      </c>
      <c r="Q104" s="7">
        <f t="shared" si="236"/>
        <v>270</v>
      </c>
      <c r="R104" s="7">
        <f t="shared" si="237"/>
        <v>305</v>
      </c>
      <c r="S104" s="7">
        <f t="shared" si="238"/>
        <v>251</v>
      </c>
      <c r="T104" s="7">
        <f t="shared" si="196"/>
        <v>305</v>
      </c>
      <c r="U104" s="18">
        <f t="shared" si="239"/>
        <v>275.33333333333331</v>
      </c>
      <c r="V104" s="7">
        <f t="shared" si="240"/>
        <v>54</v>
      </c>
      <c r="W104" s="7">
        <f t="shared" si="241"/>
        <v>343</v>
      </c>
      <c r="X104" s="7">
        <f t="shared" si="242"/>
        <v>399</v>
      </c>
      <c r="Y104" s="7">
        <f t="shared" si="243"/>
        <v>355</v>
      </c>
      <c r="Z104" s="7">
        <f t="shared" si="244"/>
        <v>399</v>
      </c>
      <c r="AA104" s="18">
        <f t="shared" si="245"/>
        <v>365.66666666666669</v>
      </c>
      <c r="AB104" s="7">
        <f t="shared" si="246"/>
        <v>56</v>
      </c>
      <c r="AC104" s="18">
        <f t="shared" si="247"/>
        <v>401.45113488272784</v>
      </c>
      <c r="AD104" s="18">
        <f t="shared" si="248"/>
        <v>466.99417731256096</v>
      </c>
      <c r="AE104" s="18">
        <f t="shared" si="249"/>
        <v>415.49607254626352</v>
      </c>
      <c r="AF104" s="18">
        <f t="shared" si="250"/>
        <v>466.99417731256096</v>
      </c>
      <c r="AG104" s="18">
        <f t="shared" si="251"/>
        <v>427.98046158051744</v>
      </c>
      <c r="AH104" s="18">
        <f t="shared" si="252"/>
        <v>65.543042429833122</v>
      </c>
      <c r="AI104" s="7">
        <v>166</v>
      </c>
      <c r="AJ104" s="7">
        <v>204</v>
      </c>
      <c r="AK104" s="7">
        <v>153</v>
      </c>
      <c r="AL104" s="7">
        <f t="shared" si="253"/>
        <v>204</v>
      </c>
      <c r="AM104" s="18">
        <f t="shared" si="254"/>
        <v>174.33333333333334</v>
      </c>
      <c r="AN104" s="7">
        <f t="shared" si="255"/>
        <v>51</v>
      </c>
      <c r="AO104" s="7">
        <v>73</v>
      </c>
      <c r="AP104" s="7">
        <v>94</v>
      </c>
      <c r="AQ104" s="7">
        <v>104</v>
      </c>
      <c r="AR104" s="7">
        <f t="shared" si="256"/>
        <v>104</v>
      </c>
      <c r="AS104" s="18">
        <f t="shared" si="257"/>
        <v>90.333333333333329</v>
      </c>
      <c r="AT104" s="7">
        <f t="shared" si="258"/>
        <v>31</v>
      </c>
      <c r="AU104" s="7">
        <f t="shared" si="259"/>
        <v>239</v>
      </c>
      <c r="AV104" s="7">
        <f t="shared" si="260"/>
        <v>298</v>
      </c>
      <c r="AW104" s="7">
        <f t="shared" si="261"/>
        <v>257</v>
      </c>
      <c r="AX104" s="18">
        <f t="shared" si="262"/>
        <v>264.66666666666669</v>
      </c>
      <c r="AY104" s="7">
        <f t="shared" si="263"/>
        <v>59</v>
      </c>
      <c r="AZ104" s="20">
        <f t="shared" si="264"/>
        <v>0.21282798833819241</v>
      </c>
      <c r="BA104" s="20">
        <f t="shared" si="265"/>
        <v>0.23558897243107768</v>
      </c>
      <c r="BB104" s="20">
        <f t="shared" si="266"/>
        <v>0.29295774647887324</v>
      </c>
      <c r="BC104" s="20">
        <f t="shared" si="267"/>
        <v>0.29295774647887324</v>
      </c>
      <c r="BD104" s="20">
        <f t="shared" si="268"/>
        <v>0.24712490241604779</v>
      </c>
      <c r="BE104" s="20">
        <f t="shared" si="269"/>
        <v>8.0129758140680823E-2</v>
      </c>
      <c r="BF104" s="20">
        <f t="shared" si="270"/>
        <v>3.2980769230769229</v>
      </c>
      <c r="BG104" s="20">
        <f t="shared" si="271"/>
        <v>3.9504950495049505</v>
      </c>
      <c r="BH104" s="20">
        <f t="shared" si="272"/>
        <v>3.6224489795918369</v>
      </c>
      <c r="BI104" s="20">
        <f t="shared" si="273"/>
        <v>3.9504950495049505</v>
      </c>
      <c r="BJ104" s="20">
        <f t="shared" si="274"/>
        <v>3.6236736507245699</v>
      </c>
      <c r="BK104" s="20">
        <f t="shared" si="275"/>
        <v>0.65241812642802754</v>
      </c>
      <c r="BL104" s="20">
        <f t="shared" si="276"/>
        <v>0.27596304093224439</v>
      </c>
      <c r="BM104" s="20">
        <f t="shared" si="277"/>
        <v>3.8601070661800754</v>
      </c>
      <c r="BN104" s="20">
        <f t="shared" si="278"/>
        <v>4.6237047258669399</v>
      </c>
      <c r="BO104" s="20">
        <f t="shared" si="279"/>
        <v>4.2397558423088118</v>
      </c>
      <c r="BP104" s="20">
        <f t="shared" si="197"/>
        <v>4.6237047258669399</v>
      </c>
      <c r="BQ104" s="20">
        <f t="shared" si="280"/>
        <v>4.2411892114519425</v>
      </c>
      <c r="BR104" s="20">
        <f t="shared" si="281"/>
        <v>0.76359765968686455</v>
      </c>
      <c r="BS104" s="20">
        <f t="shared" si="282"/>
        <v>0.70192307692307687</v>
      </c>
      <c r="BT104" s="20">
        <f t="shared" si="283"/>
        <v>0.93069306930693074</v>
      </c>
      <c r="BU104" s="20">
        <f t="shared" si="284"/>
        <v>1.0612244897959184</v>
      </c>
      <c r="BV104" s="20">
        <f t="shared" si="198"/>
        <v>1.0612244897959184</v>
      </c>
      <c r="BW104" s="20">
        <f t="shared" si="285"/>
        <v>0.89794687867530865</v>
      </c>
      <c r="BX104" s="20">
        <f t="shared" si="286"/>
        <v>0.35930141287284156</v>
      </c>
      <c r="BY104" s="22">
        <f t="shared" si="287"/>
        <v>2.0464229647903114E-3</v>
      </c>
      <c r="BZ104" s="22">
        <f t="shared" si="288"/>
        <v>2.332564083476017E-3</v>
      </c>
      <c r="CA104" s="22">
        <f t="shared" si="289"/>
        <v>2.9893647599885027E-3</v>
      </c>
      <c r="CB104" s="22">
        <f t="shared" si="199"/>
        <v>2.9893647599885027E-3</v>
      </c>
      <c r="CC104" s="22">
        <f t="shared" si="290"/>
        <v>2.456117269418277E-3</v>
      </c>
      <c r="CD104" s="22">
        <f t="shared" si="291"/>
        <v>9.4294179519819124E-4</v>
      </c>
      <c r="CE104" s="25">
        <f t="shared" si="292"/>
        <v>4.2115384615384617</v>
      </c>
      <c r="CF104" s="25">
        <f t="shared" si="293"/>
        <v>5.5841584158415838</v>
      </c>
      <c r="CG104" s="25">
        <f t="shared" si="294"/>
        <v>6.3673469387755102</v>
      </c>
      <c r="CH104" s="25">
        <f t="shared" si="295"/>
        <v>6.3673469387755102</v>
      </c>
      <c r="CI104" s="25">
        <f t="shared" si="296"/>
        <v>5.3876812720518528</v>
      </c>
      <c r="CJ104" s="20">
        <f t="shared" si="297"/>
        <v>2.1558084772370485</v>
      </c>
      <c r="CK104" s="26">
        <f t="shared" si="298"/>
        <v>1.0490787285403338E-2</v>
      </c>
      <c r="CL104" s="26">
        <f t="shared" si="299"/>
        <v>1.1957661759247343E-2</v>
      </c>
      <c r="CM104" s="26">
        <f t="shared" si="300"/>
        <v>1.5324686223277205E-2</v>
      </c>
      <c r="CN104" s="26">
        <f t="shared" si="200"/>
        <v>1.5324686223277205E-2</v>
      </c>
      <c r="CO104" s="26">
        <f t="shared" si="301"/>
        <v>1.2591045089309296E-2</v>
      </c>
      <c r="CP104" s="18">
        <f t="shared" si="302"/>
        <v>-13</v>
      </c>
      <c r="CQ104" s="18">
        <f t="shared" si="303"/>
        <v>625.31379491385076</v>
      </c>
      <c r="CR104" s="18">
        <f t="shared" si="304"/>
        <v>505.31379491385076</v>
      </c>
      <c r="CS104" s="18">
        <f t="shared" si="305"/>
        <v>570.85683734368388</v>
      </c>
      <c r="CT104" s="18">
        <f t="shared" si="306"/>
        <v>77.333333333333329</v>
      </c>
      <c r="CU104" s="18">
        <f t="shared" si="307"/>
        <v>108.33333333333333</v>
      </c>
      <c r="CV104" s="18">
        <f t="shared" si="308"/>
        <v>11.71249024160478</v>
      </c>
      <c r="CW104" s="18">
        <f t="shared" si="309"/>
        <v>18.247124902416047</v>
      </c>
      <c r="CX104" s="18">
        <f t="shared" si="310"/>
        <v>42.712490241604783</v>
      </c>
      <c r="CY104" s="18">
        <f t="shared" si="311"/>
        <v>316.1249024160478</v>
      </c>
      <c r="CZ104" s="25">
        <f t="shared" si="312"/>
        <v>33.59630409322444</v>
      </c>
      <c r="DA104" s="18">
        <f t="shared" si="313"/>
        <v>75.784231641285061</v>
      </c>
      <c r="DB104" s="20">
        <f t="shared" si="314"/>
        <v>3.4775915517650779</v>
      </c>
      <c r="DC104" s="18">
        <f t="shared" si="315"/>
        <v>819.33333333333337</v>
      </c>
      <c r="DD104" s="18">
        <f t="shared" si="316"/>
        <v>761.64712824718413</v>
      </c>
      <c r="DE104" s="18">
        <f t="shared" si="317"/>
        <v>572.54304242983312</v>
      </c>
      <c r="DF104" s="18">
        <f t="shared" si="318"/>
        <v>918.43869732989856</v>
      </c>
      <c r="DG104" s="18">
        <f t="shared" si="319"/>
        <v>528.66666666666674</v>
      </c>
      <c r="DH104" s="7">
        <f t="shared" si="320"/>
        <v>208</v>
      </c>
      <c r="DI104" s="18">
        <f t="shared" si="321"/>
        <v>632.66666666666674</v>
      </c>
      <c r="DN104" s="7">
        <v>95</v>
      </c>
      <c r="ED104" s="18"/>
      <c r="EF104" s="7" t="s">
        <v>382</v>
      </c>
      <c r="EG104" s="18">
        <v>99</v>
      </c>
      <c r="EH104" s="20">
        <v>0</v>
      </c>
      <c r="EI104" s="20">
        <v>0.1</v>
      </c>
      <c r="EJ104" s="18">
        <v>30</v>
      </c>
      <c r="EK104" s="7">
        <f t="shared" si="322"/>
        <v>3</v>
      </c>
      <c r="EV104" s="7" t="s">
        <v>395</v>
      </c>
      <c r="EW104" s="7">
        <v>64</v>
      </c>
      <c r="EX104" s="7">
        <v>112</v>
      </c>
      <c r="EY104" s="7">
        <v>108</v>
      </c>
      <c r="EZ104" s="7">
        <v>112</v>
      </c>
      <c r="FA104" s="7">
        <v>136</v>
      </c>
      <c r="FB104" s="7">
        <v>144</v>
      </c>
      <c r="FC104" s="7">
        <v>44</v>
      </c>
      <c r="FD104" s="7">
        <v>56</v>
      </c>
      <c r="FE104" s="7">
        <v>108</v>
      </c>
      <c r="FF104" s="7">
        <v>104</v>
      </c>
      <c r="FG104" s="7">
        <v>60</v>
      </c>
      <c r="FH104" s="7">
        <v>60</v>
      </c>
      <c r="FI104" s="18">
        <f t="shared" si="323"/>
        <v>102</v>
      </c>
      <c r="FJ104" s="18">
        <f t="shared" si="324"/>
        <v>92.333333333333329</v>
      </c>
      <c r="FK104" s="7">
        <f t="shared" si="325"/>
        <v>144</v>
      </c>
      <c r="FL104" s="7">
        <f t="shared" si="326"/>
        <v>144</v>
      </c>
      <c r="FM104" s="7">
        <f t="shared" si="327"/>
        <v>100</v>
      </c>
      <c r="FN104" s="7">
        <f t="shared" si="328"/>
        <v>100</v>
      </c>
    </row>
    <row r="105" spans="1:170" s="7" customFormat="1">
      <c r="A105" s="67">
        <v>96</v>
      </c>
      <c r="B105" s="7">
        <v>746</v>
      </c>
      <c r="C105" s="18">
        <f t="shared" si="228"/>
        <v>80.428954423592501</v>
      </c>
      <c r="D105" s="7">
        <v>0</v>
      </c>
      <c r="E105" s="7">
        <v>0.2</v>
      </c>
      <c r="F105" s="7">
        <v>0.1</v>
      </c>
      <c r="G105" s="18">
        <f t="shared" si="229"/>
        <v>0.10000000000000002</v>
      </c>
      <c r="H105" s="7">
        <f t="shared" si="230"/>
        <v>0.2</v>
      </c>
      <c r="I105" s="7">
        <v>87</v>
      </c>
      <c r="J105" s="7">
        <v>108</v>
      </c>
      <c r="K105" s="7">
        <v>110</v>
      </c>
      <c r="L105" s="7">
        <f t="shared" si="231"/>
        <v>110</v>
      </c>
      <c r="M105" s="18">
        <f t="shared" si="232"/>
        <v>101.66666666666667</v>
      </c>
      <c r="N105" s="7">
        <f t="shared" si="233"/>
        <v>23</v>
      </c>
      <c r="O105" s="18">
        <f t="shared" si="234"/>
        <v>124.66666666666667</v>
      </c>
      <c r="P105" s="20">
        <f t="shared" si="235"/>
        <v>0.2262295081967213</v>
      </c>
      <c r="Q105" s="7">
        <f t="shared" si="236"/>
        <v>276</v>
      </c>
      <c r="R105" s="7">
        <f t="shared" si="237"/>
        <v>295</v>
      </c>
      <c r="S105" s="7">
        <f t="shared" si="238"/>
        <v>247</v>
      </c>
      <c r="T105" s="7">
        <f t="shared" si="196"/>
        <v>295</v>
      </c>
      <c r="U105" s="18">
        <f t="shared" si="239"/>
        <v>272.66666666666669</v>
      </c>
      <c r="V105" s="7">
        <f t="shared" si="240"/>
        <v>48</v>
      </c>
      <c r="W105" s="7">
        <f t="shared" si="241"/>
        <v>369</v>
      </c>
      <c r="X105" s="7">
        <f t="shared" si="242"/>
        <v>423</v>
      </c>
      <c r="Y105" s="7">
        <f t="shared" si="243"/>
        <v>393</v>
      </c>
      <c r="Z105" s="7">
        <f t="shared" si="244"/>
        <v>423</v>
      </c>
      <c r="AA105" s="18">
        <f t="shared" si="245"/>
        <v>395</v>
      </c>
      <c r="AB105" s="7">
        <f t="shared" si="246"/>
        <v>54</v>
      </c>
      <c r="AC105" s="18">
        <f t="shared" si="247"/>
        <v>427.22528918730882</v>
      </c>
      <c r="AD105" s="18">
        <f t="shared" si="248"/>
        <v>489.74606321471987</v>
      </c>
      <c r="AE105" s="18">
        <f t="shared" si="249"/>
        <v>455.01229986615817</v>
      </c>
      <c r="AF105" s="18">
        <f t="shared" si="250"/>
        <v>489.74606321471987</v>
      </c>
      <c r="AG105" s="18">
        <f t="shared" si="251"/>
        <v>457.32788408939564</v>
      </c>
      <c r="AH105" s="18">
        <f t="shared" si="252"/>
        <v>62.520774027411051</v>
      </c>
      <c r="AI105" s="7">
        <v>189</v>
      </c>
      <c r="AJ105" s="7">
        <v>187</v>
      </c>
      <c r="AK105" s="7">
        <v>137</v>
      </c>
      <c r="AL105" s="7">
        <f t="shared" si="253"/>
        <v>189</v>
      </c>
      <c r="AM105" s="18">
        <f t="shared" si="254"/>
        <v>171</v>
      </c>
      <c r="AN105" s="7">
        <f t="shared" si="255"/>
        <v>52</v>
      </c>
      <c r="AO105" s="7">
        <v>93</v>
      </c>
      <c r="AP105" s="7">
        <v>128</v>
      </c>
      <c r="AQ105" s="7">
        <v>146</v>
      </c>
      <c r="AR105" s="7">
        <f t="shared" si="256"/>
        <v>146</v>
      </c>
      <c r="AS105" s="18">
        <f t="shared" si="257"/>
        <v>122.33333333333333</v>
      </c>
      <c r="AT105" s="7">
        <f t="shared" si="258"/>
        <v>53</v>
      </c>
      <c r="AU105" s="7">
        <f t="shared" si="259"/>
        <v>282</v>
      </c>
      <c r="AV105" s="7">
        <f t="shared" si="260"/>
        <v>315</v>
      </c>
      <c r="AW105" s="7">
        <f t="shared" si="261"/>
        <v>283</v>
      </c>
      <c r="AX105" s="18">
        <f t="shared" si="262"/>
        <v>293.33333333333331</v>
      </c>
      <c r="AY105" s="7">
        <f t="shared" si="263"/>
        <v>33</v>
      </c>
      <c r="AZ105" s="20">
        <f t="shared" si="264"/>
        <v>0.25203252032520324</v>
      </c>
      <c r="BA105" s="20">
        <f t="shared" si="265"/>
        <v>0.30260047281323876</v>
      </c>
      <c r="BB105" s="20">
        <f t="shared" si="266"/>
        <v>0.37150127226463103</v>
      </c>
      <c r="BC105" s="20">
        <f t="shared" si="267"/>
        <v>0.37150127226463103</v>
      </c>
      <c r="BD105" s="20">
        <f t="shared" si="268"/>
        <v>0.30871142180102434</v>
      </c>
      <c r="BE105" s="20">
        <f t="shared" si="269"/>
        <v>0.1194687519394278</v>
      </c>
      <c r="BF105" s="20">
        <f t="shared" si="270"/>
        <v>4.2413793103448274</v>
      </c>
      <c r="BG105" s="20">
        <f t="shared" si="271"/>
        <v>3.9166666666666665</v>
      </c>
      <c r="BH105" s="20">
        <f t="shared" si="272"/>
        <v>3.5727272727272728</v>
      </c>
      <c r="BI105" s="20">
        <f t="shared" si="273"/>
        <v>4.2413793103448274</v>
      </c>
      <c r="BJ105" s="20">
        <f t="shared" si="274"/>
        <v>3.9102577499129221</v>
      </c>
      <c r="BK105" s="20">
        <f t="shared" si="275"/>
        <v>0.66865203761755465</v>
      </c>
      <c r="BL105" s="20">
        <f t="shared" si="276"/>
        <v>0.25573761730215078</v>
      </c>
      <c r="BM105" s="20">
        <f t="shared" si="277"/>
        <v>4.9106355079001016</v>
      </c>
      <c r="BN105" s="20">
        <f t="shared" si="278"/>
        <v>4.5346857705066652</v>
      </c>
      <c r="BO105" s="20">
        <f t="shared" si="279"/>
        <v>4.1364754533287105</v>
      </c>
      <c r="BP105" s="20">
        <f t="shared" si="197"/>
        <v>4.9106355079001016</v>
      </c>
      <c r="BQ105" s="20">
        <f t="shared" si="280"/>
        <v>4.5272655772451591</v>
      </c>
      <c r="BR105" s="20">
        <f t="shared" si="281"/>
        <v>0.77416005457139114</v>
      </c>
      <c r="BS105" s="20">
        <f t="shared" si="282"/>
        <v>1.0689655172413792</v>
      </c>
      <c r="BT105" s="20">
        <f t="shared" si="283"/>
        <v>1.1851851851851851</v>
      </c>
      <c r="BU105" s="20">
        <f t="shared" si="284"/>
        <v>1.3272727272727274</v>
      </c>
      <c r="BV105" s="20">
        <f t="shared" si="198"/>
        <v>1.3272727272727274</v>
      </c>
      <c r="BW105" s="20">
        <f t="shared" si="285"/>
        <v>1.1938078098997638</v>
      </c>
      <c r="BX105" s="20">
        <f t="shared" si="286"/>
        <v>0.25830721003134816</v>
      </c>
      <c r="BY105" s="22">
        <f t="shared" si="287"/>
        <v>2.8969255209793476E-3</v>
      </c>
      <c r="BZ105" s="22">
        <f t="shared" si="288"/>
        <v>2.8018562297522109E-3</v>
      </c>
      <c r="CA105" s="22">
        <f t="shared" si="289"/>
        <v>3.3772842933148281E-3</v>
      </c>
      <c r="CB105" s="22">
        <f t="shared" si="199"/>
        <v>3.3772842933148281E-3</v>
      </c>
      <c r="CC105" s="22">
        <f t="shared" si="290"/>
        <v>3.0253553480154623E-3</v>
      </c>
      <c r="CD105" s="22">
        <f t="shared" si="291"/>
        <v>5.754280635626172E-4</v>
      </c>
      <c r="CE105" s="25">
        <f t="shared" si="292"/>
        <v>24.586206896551726</v>
      </c>
      <c r="CF105" s="25">
        <f t="shared" si="293"/>
        <v>27.25925925925926</v>
      </c>
      <c r="CG105" s="25">
        <f t="shared" si="294"/>
        <v>30.527272727272724</v>
      </c>
      <c r="CH105" s="25">
        <f t="shared" si="295"/>
        <v>30.527272727272724</v>
      </c>
      <c r="CI105" s="25">
        <f t="shared" si="296"/>
        <v>27.457579627694571</v>
      </c>
      <c r="CJ105" s="20">
        <f t="shared" si="297"/>
        <v>5.9410658307209978</v>
      </c>
      <c r="CK105" s="26">
        <f t="shared" si="298"/>
        <v>5.7548575701876041E-2</v>
      </c>
      <c r="CL105" s="26">
        <f t="shared" si="299"/>
        <v>5.5659986484277169E-2</v>
      </c>
      <c r="CM105" s="26">
        <f t="shared" si="300"/>
        <v>6.7091093441325259E-2</v>
      </c>
      <c r="CN105" s="26">
        <f t="shared" si="200"/>
        <v>6.7091093441325259E-2</v>
      </c>
      <c r="CO105" s="26">
        <f t="shared" si="301"/>
        <v>6.0099885209159487E-2</v>
      </c>
      <c r="CP105" s="18">
        <f t="shared" si="302"/>
        <v>4.6666666666666714</v>
      </c>
      <c r="CQ105" s="18">
        <f t="shared" si="303"/>
        <v>704.32788408939564</v>
      </c>
      <c r="CR105" s="18">
        <f t="shared" si="304"/>
        <v>584.32788408939564</v>
      </c>
      <c r="CS105" s="18">
        <f t="shared" si="305"/>
        <v>646.84865811680675</v>
      </c>
      <c r="CT105" s="18">
        <f t="shared" si="306"/>
        <v>127</v>
      </c>
      <c r="CU105" s="18">
        <f t="shared" si="307"/>
        <v>180</v>
      </c>
      <c r="CV105" s="18">
        <f t="shared" si="308"/>
        <v>35.53780884676911</v>
      </c>
      <c r="CW105" s="18">
        <f t="shared" si="309"/>
        <v>57.975378088467693</v>
      </c>
      <c r="CX105" s="18">
        <f t="shared" si="310"/>
        <v>88.53780884676911</v>
      </c>
      <c r="CY105" s="18">
        <f t="shared" si="311"/>
        <v>418.37808846769104</v>
      </c>
      <c r="CZ105" s="25">
        <f t="shared" si="312"/>
        <v>48.573761730215082</v>
      </c>
      <c r="DA105" s="18">
        <f t="shared" si="313"/>
        <v>90.048039604656211</v>
      </c>
      <c r="DB105" s="20">
        <f t="shared" si="314"/>
        <v>3.753105522673768</v>
      </c>
      <c r="DC105" s="18">
        <f t="shared" si="315"/>
        <v>918</v>
      </c>
      <c r="DD105" s="18">
        <f t="shared" si="316"/>
        <v>860.32788408939575</v>
      </c>
      <c r="DE105" s="18">
        <f t="shared" si="317"/>
        <v>690.18744069407774</v>
      </c>
      <c r="DF105" s="18">
        <f t="shared" si="318"/>
        <v>1046.7059725570866</v>
      </c>
      <c r="DG105" s="18">
        <f t="shared" si="319"/>
        <v>573.66666666666663</v>
      </c>
      <c r="DH105" s="7">
        <f t="shared" si="320"/>
        <v>256</v>
      </c>
      <c r="DI105" s="18">
        <f t="shared" si="321"/>
        <v>719.66666666666663</v>
      </c>
      <c r="DN105" s="7">
        <v>97</v>
      </c>
      <c r="ED105" s="18"/>
      <c r="EF105" s="7" t="s">
        <v>374</v>
      </c>
      <c r="EG105" s="18">
        <v>107</v>
      </c>
      <c r="EH105" s="20">
        <v>0.1</v>
      </c>
      <c r="EI105" s="20">
        <v>0.1</v>
      </c>
      <c r="EJ105" s="18">
        <v>58</v>
      </c>
      <c r="EK105" s="7">
        <f t="shared" si="322"/>
        <v>5.8000000000000007</v>
      </c>
      <c r="EV105" s="7" t="s">
        <v>396</v>
      </c>
      <c r="EW105" s="7">
        <v>112</v>
      </c>
      <c r="EX105" s="7">
        <v>96</v>
      </c>
      <c r="EY105" s="7">
        <v>108</v>
      </c>
      <c r="EZ105" s="7">
        <v>80</v>
      </c>
      <c r="FA105" s="7">
        <v>80</v>
      </c>
      <c r="FB105" s="7">
        <v>88</v>
      </c>
      <c r="FC105" s="7">
        <v>44</v>
      </c>
      <c r="FD105" s="7">
        <v>80</v>
      </c>
      <c r="FE105" s="7">
        <v>100</v>
      </c>
      <c r="FF105" s="7">
        <v>108</v>
      </c>
      <c r="FG105" s="7">
        <v>96</v>
      </c>
      <c r="FH105" s="7">
        <v>100</v>
      </c>
      <c r="FI105" s="18">
        <f t="shared" si="323"/>
        <v>84</v>
      </c>
      <c r="FJ105" s="18">
        <f t="shared" si="324"/>
        <v>91</v>
      </c>
      <c r="FK105" s="7">
        <f t="shared" si="325"/>
        <v>108</v>
      </c>
      <c r="FL105" s="7">
        <f t="shared" si="326"/>
        <v>112</v>
      </c>
      <c r="FM105" s="7">
        <f t="shared" si="327"/>
        <v>64</v>
      </c>
      <c r="FN105" s="7">
        <f t="shared" si="328"/>
        <v>68</v>
      </c>
    </row>
    <row r="106" spans="1:170" s="7" customFormat="1">
      <c r="A106" s="67">
        <v>97</v>
      </c>
      <c r="B106" s="7">
        <v>728</v>
      </c>
      <c r="C106" s="18">
        <f t="shared" si="228"/>
        <v>82.417582417582423</v>
      </c>
      <c r="D106" s="7">
        <v>0.5</v>
      </c>
      <c r="E106" s="7">
        <v>0.5</v>
      </c>
      <c r="F106" s="7">
        <v>0.3</v>
      </c>
      <c r="G106" s="18">
        <f t="shared" si="229"/>
        <v>0.43333333333333335</v>
      </c>
      <c r="H106" s="7">
        <f t="shared" si="230"/>
        <v>0.2</v>
      </c>
      <c r="I106" s="7">
        <v>105</v>
      </c>
      <c r="J106" s="7">
        <v>111</v>
      </c>
      <c r="K106" s="7">
        <v>116</v>
      </c>
      <c r="L106" s="7">
        <f t="shared" si="231"/>
        <v>116</v>
      </c>
      <c r="M106" s="18">
        <f t="shared" si="232"/>
        <v>110.66666666666667</v>
      </c>
      <c r="N106" s="7">
        <f t="shared" si="233"/>
        <v>11</v>
      </c>
      <c r="O106" s="18">
        <f t="shared" si="234"/>
        <v>121.66666666666667</v>
      </c>
      <c r="P106" s="20">
        <f t="shared" si="235"/>
        <v>9.9397590361445784E-2</v>
      </c>
      <c r="Q106" s="7">
        <f t="shared" si="236"/>
        <v>292</v>
      </c>
      <c r="R106" s="7">
        <f t="shared" si="237"/>
        <v>311</v>
      </c>
      <c r="S106" s="7">
        <f t="shared" si="238"/>
        <v>235</v>
      </c>
      <c r="T106" s="7">
        <f t="shared" si="196"/>
        <v>311</v>
      </c>
      <c r="U106" s="18">
        <f t="shared" si="239"/>
        <v>279.33333333333331</v>
      </c>
      <c r="V106" s="7">
        <f t="shared" si="240"/>
        <v>76</v>
      </c>
      <c r="W106" s="7">
        <f t="shared" si="241"/>
        <v>437</v>
      </c>
      <c r="X106" s="7">
        <f t="shared" si="242"/>
        <v>448</v>
      </c>
      <c r="Y106" s="7">
        <f t="shared" si="243"/>
        <v>445</v>
      </c>
      <c r="Z106" s="7">
        <f t="shared" si="244"/>
        <v>448</v>
      </c>
      <c r="AA106" s="18">
        <f t="shared" si="245"/>
        <v>443.33333333333331</v>
      </c>
      <c r="AB106" s="7">
        <f t="shared" si="246"/>
        <v>11</v>
      </c>
      <c r="AC106" s="18">
        <f t="shared" si="247"/>
        <v>512.17189980030628</v>
      </c>
      <c r="AD106" s="18">
        <f t="shared" si="248"/>
        <v>525.06409865111493</v>
      </c>
      <c r="AE106" s="18">
        <f t="shared" si="249"/>
        <v>521.54804441907618</v>
      </c>
      <c r="AF106" s="18">
        <f t="shared" si="250"/>
        <v>525.06409865111493</v>
      </c>
      <c r="AG106" s="18">
        <f t="shared" si="251"/>
        <v>519.59468095683246</v>
      </c>
      <c r="AH106" s="18">
        <f t="shared" si="252"/>
        <v>12.892198850808654</v>
      </c>
      <c r="AI106" s="7">
        <v>187</v>
      </c>
      <c r="AJ106" s="7">
        <v>200</v>
      </c>
      <c r="AK106" s="7">
        <v>119</v>
      </c>
      <c r="AL106" s="7">
        <f t="shared" si="253"/>
        <v>200</v>
      </c>
      <c r="AM106" s="18">
        <f t="shared" si="254"/>
        <v>168.66666666666666</v>
      </c>
      <c r="AN106" s="7">
        <f t="shared" si="255"/>
        <v>81</v>
      </c>
      <c r="AO106" s="7">
        <v>145</v>
      </c>
      <c r="AP106" s="7">
        <v>137</v>
      </c>
      <c r="AQ106" s="7">
        <v>210</v>
      </c>
      <c r="AR106" s="7">
        <f t="shared" si="256"/>
        <v>210</v>
      </c>
      <c r="AS106" s="18">
        <f t="shared" si="257"/>
        <v>164</v>
      </c>
      <c r="AT106" s="7">
        <f t="shared" si="258"/>
        <v>73</v>
      </c>
      <c r="AU106" s="7">
        <f t="shared" si="259"/>
        <v>332</v>
      </c>
      <c r="AV106" s="7">
        <f t="shared" si="260"/>
        <v>337</v>
      </c>
      <c r="AW106" s="7">
        <f t="shared" si="261"/>
        <v>329</v>
      </c>
      <c r="AX106" s="18">
        <f t="shared" si="262"/>
        <v>332.66666666666669</v>
      </c>
      <c r="AY106" s="7">
        <f t="shared" si="263"/>
        <v>8</v>
      </c>
      <c r="AZ106" s="20">
        <f t="shared" si="264"/>
        <v>0.33180778032036612</v>
      </c>
      <c r="BA106" s="20">
        <f t="shared" si="265"/>
        <v>0.30580357142857145</v>
      </c>
      <c r="BB106" s="20">
        <f t="shared" si="266"/>
        <v>0.47191011235955055</v>
      </c>
      <c r="BC106" s="20">
        <f t="shared" si="267"/>
        <v>0.47191011235955055</v>
      </c>
      <c r="BD106" s="20">
        <f t="shared" si="268"/>
        <v>0.36984048803616271</v>
      </c>
      <c r="BE106" s="20">
        <f t="shared" si="269"/>
        <v>0.1661065409309791</v>
      </c>
      <c r="BF106" s="20">
        <f t="shared" si="270"/>
        <v>4.1619047619047622</v>
      </c>
      <c r="BG106" s="20">
        <f t="shared" si="271"/>
        <v>4.0360360360360357</v>
      </c>
      <c r="BH106" s="20">
        <f t="shared" si="272"/>
        <v>3.8362068965517242</v>
      </c>
      <c r="BI106" s="20">
        <f t="shared" si="273"/>
        <v>4.1619047619047622</v>
      </c>
      <c r="BJ106" s="20">
        <f t="shared" si="274"/>
        <v>4.011382564830841</v>
      </c>
      <c r="BK106" s="20">
        <f t="shared" si="275"/>
        <v>0.32569786535303802</v>
      </c>
      <c r="BL106" s="20">
        <f t="shared" si="276"/>
        <v>0.24929060837212114</v>
      </c>
      <c r="BM106" s="20">
        <f t="shared" si="277"/>
        <v>4.8778276171457744</v>
      </c>
      <c r="BN106" s="20">
        <f t="shared" si="278"/>
        <v>4.7303071950550892</v>
      </c>
      <c r="BO106" s="20">
        <f t="shared" si="279"/>
        <v>4.4961038311989325</v>
      </c>
      <c r="BP106" s="20">
        <f t="shared" si="197"/>
        <v>4.8778276171457744</v>
      </c>
      <c r="BQ106" s="20">
        <f t="shared" si="280"/>
        <v>4.7014128811332654</v>
      </c>
      <c r="BR106" s="20">
        <f t="shared" si="281"/>
        <v>0.38172378594684186</v>
      </c>
      <c r="BS106" s="20">
        <f t="shared" si="282"/>
        <v>1.3809523809523809</v>
      </c>
      <c r="BT106" s="20">
        <f t="shared" si="283"/>
        <v>1.2342342342342343</v>
      </c>
      <c r="BU106" s="20">
        <f t="shared" si="284"/>
        <v>1.8103448275862069</v>
      </c>
      <c r="BV106" s="20">
        <f t="shared" si="198"/>
        <v>1.8103448275862069</v>
      </c>
      <c r="BW106" s="20">
        <f t="shared" si="285"/>
        <v>1.4751771475909408</v>
      </c>
      <c r="BX106" s="20">
        <f t="shared" si="286"/>
        <v>0.57611059335197257</v>
      </c>
      <c r="BY106" s="22">
        <f t="shared" si="287"/>
        <v>3.1600740982892011E-3</v>
      </c>
      <c r="BZ106" s="22">
        <f t="shared" si="288"/>
        <v>2.75498712998713E-3</v>
      </c>
      <c r="CA106" s="22">
        <f t="shared" si="289"/>
        <v>4.0681906237892288E-3</v>
      </c>
      <c r="CB106" s="22">
        <f t="shared" si="199"/>
        <v>4.0681906237892288E-3</v>
      </c>
      <c r="CC106" s="22">
        <f t="shared" si="290"/>
        <v>3.3277506173551865E-3</v>
      </c>
      <c r="CD106" s="22">
        <f t="shared" si="291"/>
        <v>1.3132034938020988E-3</v>
      </c>
      <c r="CE106" s="25">
        <f t="shared" si="292"/>
        <v>15.190476190476192</v>
      </c>
      <c r="CF106" s="25">
        <f t="shared" si="293"/>
        <v>13.576576576576576</v>
      </c>
      <c r="CG106" s="25">
        <f t="shared" si="294"/>
        <v>19.913793103448274</v>
      </c>
      <c r="CH106" s="25">
        <f t="shared" si="295"/>
        <v>19.913793103448274</v>
      </c>
      <c r="CI106" s="25">
        <f t="shared" si="296"/>
        <v>16.226948623500348</v>
      </c>
      <c r="CJ106" s="20">
        <f t="shared" si="297"/>
        <v>6.337216526871698</v>
      </c>
      <c r="CK106" s="26">
        <f t="shared" si="298"/>
        <v>2.9658941063340053E-2</v>
      </c>
      <c r="CL106" s="26">
        <f t="shared" si="299"/>
        <v>2.5856988911362788E-2</v>
      </c>
      <c r="CM106" s="26">
        <f t="shared" si="300"/>
        <v>3.8182087568996943E-2</v>
      </c>
      <c r="CN106" s="26">
        <f t="shared" si="200"/>
        <v>3.8182087568996943E-2</v>
      </c>
      <c r="CO106" s="26">
        <f t="shared" si="301"/>
        <v>3.123267251456659E-2</v>
      </c>
      <c r="CP106" s="18">
        <f t="shared" si="302"/>
        <v>1.6666666666666714</v>
      </c>
      <c r="CQ106" s="18">
        <f t="shared" si="303"/>
        <v>805.26134762349909</v>
      </c>
      <c r="CR106" s="18">
        <f t="shared" si="304"/>
        <v>685.26134762349909</v>
      </c>
      <c r="CS106" s="18">
        <f t="shared" si="305"/>
        <v>698.15354647430775</v>
      </c>
      <c r="CT106" s="18">
        <f t="shared" si="306"/>
        <v>165.66666666666669</v>
      </c>
      <c r="CU106" s="18">
        <f t="shared" si="307"/>
        <v>238.66666666666669</v>
      </c>
      <c r="CV106" s="18">
        <f t="shared" si="308"/>
        <v>38.65071547028294</v>
      </c>
      <c r="CW106" s="18">
        <f t="shared" si="309"/>
        <v>75.036507154702832</v>
      </c>
      <c r="CX106" s="18">
        <f t="shared" si="310"/>
        <v>111.65071547028293</v>
      </c>
      <c r="CY106" s="18">
        <f t="shared" si="311"/>
        <v>525.50715470282944</v>
      </c>
      <c r="CZ106" s="25">
        <f t="shared" si="312"/>
        <v>35.929060837212113</v>
      </c>
      <c r="DA106" s="18">
        <f t="shared" si="313"/>
        <v>28.59361173194192</v>
      </c>
      <c r="DB106" s="20">
        <f t="shared" si="314"/>
        <v>4.3196890951864235</v>
      </c>
      <c r="DC106" s="18">
        <f t="shared" si="315"/>
        <v>1051.6666666666665</v>
      </c>
      <c r="DD106" s="18">
        <f t="shared" si="316"/>
        <v>1007.9280142901657</v>
      </c>
      <c r="DE106" s="18">
        <f t="shared" si="317"/>
        <v>776.5588655174754</v>
      </c>
      <c r="DF106" s="18">
        <f t="shared" si="318"/>
        <v>1213.7685023263284</v>
      </c>
      <c r="DG106" s="18">
        <f t="shared" si="319"/>
        <v>576</v>
      </c>
      <c r="DH106" s="7">
        <f t="shared" si="320"/>
        <v>326</v>
      </c>
      <c r="DI106" s="18">
        <f t="shared" si="321"/>
        <v>786</v>
      </c>
      <c r="DN106" s="7">
        <v>98</v>
      </c>
      <c r="ED106" s="18"/>
      <c r="EF106" s="7" t="s">
        <v>382</v>
      </c>
      <c r="EG106" s="18">
        <v>99</v>
      </c>
      <c r="EH106" s="20">
        <v>0</v>
      </c>
      <c r="EI106" s="20">
        <v>0.1</v>
      </c>
      <c r="EJ106" s="18">
        <v>39</v>
      </c>
      <c r="EK106" s="7">
        <f t="shared" si="322"/>
        <v>3.9000000000000004</v>
      </c>
      <c r="EV106" s="7" t="s">
        <v>397</v>
      </c>
      <c r="EW106" s="7">
        <v>128</v>
      </c>
      <c r="EX106" s="7">
        <v>124</v>
      </c>
      <c r="EY106" s="7">
        <v>124</v>
      </c>
      <c r="EZ106" s="7">
        <v>108</v>
      </c>
      <c r="FA106" s="7">
        <v>116</v>
      </c>
      <c r="FB106" s="7">
        <v>120</v>
      </c>
      <c r="FC106" s="7">
        <v>52</v>
      </c>
      <c r="FD106" s="7">
        <v>24</v>
      </c>
      <c r="FE106" s="7">
        <v>88</v>
      </c>
      <c r="FF106" s="7">
        <v>96</v>
      </c>
      <c r="FG106" s="7">
        <v>90</v>
      </c>
      <c r="FH106" s="7">
        <v>92</v>
      </c>
      <c r="FI106" s="18">
        <f t="shared" si="323"/>
        <v>105</v>
      </c>
      <c r="FJ106" s="18">
        <f t="shared" si="324"/>
        <v>96.833333333333329</v>
      </c>
      <c r="FK106" s="7">
        <f t="shared" si="325"/>
        <v>124</v>
      </c>
      <c r="FL106" s="7">
        <f t="shared" si="326"/>
        <v>128</v>
      </c>
      <c r="FM106" s="7">
        <f t="shared" si="327"/>
        <v>72</v>
      </c>
      <c r="FN106" s="7">
        <f t="shared" si="328"/>
        <v>104</v>
      </c>
    </row>
    <row r="107" spans="1:170" s="7" customFormat="1">
      <c r="A107" s="67">
        <v>98</v>
      </c>
      <c r="B107" s="7">
        <v>675</v>
      </c>
      <c r="C107" s="18">
        <f t="shared" si="228"/>
        <v>88.888888888888886</v>
      </c>
      <c r="D107" s="7">
        <v>0</v>
      </c>
      <c r="E107" s="7">
        <v>0.1</v>
      </c>
      <c r="F107" s="7">
        <v>0</v>
      </c>
      <c r="G107" s="18">
        <f t="shared" si="229"/>
        <v>3.3333333333333333E-2</v>
      </c>
      <c r="H107" s="7">
        <f t="shared" si="230"/>
        <v>0.1</v>
      </c>
      <c r="I107" s="7">
        <v>88</v>
      </c>
      <c r="J107" s="7">
        <v>95</v>
      </c>
      <c r="K107" s="7">
        <v>115</v>
      </c>
      <c r="L107" s="7">
        <f t="shared" si="231"/>
        <v>115</v>
      </c>
      <c r="M107" s="18">
        <f t="shared" si="232"/>
        <v>99.333333333333329</v>
      </c>
      <c r="N107" s="7">
        <f t="shared" si="233"/>
        <v>27</v>
      </c>
      <c r="O107" s="18">
        <f t="shared" si="234"/>
        <v>126.33333333333333</v>
      </c>
      <c r="P107" s="20">
        <f t="shared" si="235"/>
        <v>0.27181208053691275</v>
      </c>
      <c r="Q107" s="7">
        <f t="shared" si="236"/>
        <v>274</v>
      </c>
      <c r="R107" s="7">
        <f t="shared" si="237"/>
        <v>256</v>
      </c>
      <c r="S107" s="7">
        <f t="shared" si="238"/>
        <v>258</v>
      </c>
      <c r="T107" s="7">
        <f t="shared" si="196"/>
        <v>274</v>
      </c>
      <c r="U107" s="18">
        <f t="shared" si="239"/>
        <v>262.66666666666669</v>
      </c>
      <c r="V107" s="7">
        <f t="shared" si="240"/>
        <v>18</v>
      </c>
      <c r="W107" s="7">
        <f t="shared" si="241"/>
        <v>352</v>
      </c>
      <c r="X107" s="7">
        <f t="shared" si="242"/>
        <v>344</v>
      </c>
      <c r="Y107" s="7">
        <f t="shared" si="243"/>
        <v>362</v>
      </c>
      <c r="Z107" s="7">
        <f t="shared" si="244"/>
        <v>362</v>
      </c>
      <c r="AA107" s="18">
        <f t="shared" si="245"/>
        <v>352.66666666666669</v>
      </c>
      <c r="AB107" s="7">
        <f t="shared" si="246"/>
        <v>18</v>
      </c>
      <c r="AC107" s="18">
        <f t="shared" si="247"/>
        <v>428.44075609292992</v>
      </c>
      <c r="AD107" s="18">
        <f t="shared" si="248"/>
        <v>418.70346618172698</v>
      </c>
      <c r="AE107" s="18">
        <f t="shared" si="249"/>
        <v>440.61236848193363</v>
      </c>
      <c r="AF107" s="18">
        <f t="shared" si="250"/>
        <v>440.61236848193363</v>
      </c>
      <c r="AG107" s="18">
        <f t="shared" si="251"/>
        <v>429.25219691886349</v>
      </c>
      <c r="AH107" s="18">
        <f t="shared" si="252"/>
        <v>21.908902300206648</v>
      </c>
      <c r="AI107" s="7">
        <v>186</v>
      </c>
      <c r="AJ107" s="7">
        <v>161</v>
      </c>
      <c r="AK107" s="7">
        <v>143</v>
      </c>
      <c r="AL107" s="7">
        <f t="shared" si="253"/>
        <v>186</v>
      </c>
      <c r="AM107" s="18">
        <f t="shared" si="254"/>
        <v>163.33333333333334</v>
      </c>
      <c r="AN107" s="7">
        <f t="shared" si="255"/>
        <v>43</v>
      </c>
      <c r="AO107" s="7">
        <v>78</v>
      </c>
      <c r="AP107" s="7">
        <v>88</v>
      </c>
      <c r="AQ107" s="7">
        <v>104</v>
      </c>
      <c r="AR107" s="7">
        <f t="shared" si="256"/>
        <v>104</v>
      </c>
      <c r="AS107" s="18">
        <f t="shared" si="257"/>
        <v>90</v>
      </c>
      <c r="AT107" s="7">
        <f t="shared" si="258"/>
        <v>26</v>
      </c>
      <c r="AU107" s="7">
        <f t="shared" si="259"/>
        <v>264</v>
      </c>
      <c r="AV107" s="7">
        <f t="shared" si="260"/>
        <v>249</v>
      </c>
      <c r="AW107" s="7">
        <f t="shared" si="261"/>
        <v>247</v>
      </c>
      <c r="AX107" s="18">
        <f t="shared" si="262"/>
        <v>253.33333333333334</v>
      </c>
      <c r="AY107" s="7">
        <f t="shared" si="263"/>
        <v>17</v>
      </c>
      <c r="AZ107" s="20">
        <f t="shared" si="264"/>
        <v>0.22159090909090909</v>
      </c>
      <c r="BA107" s="20">
        <f t="shared" si="265"/>
        <v>0.2558139534883721</v>
      </c>
      <c r="BB107" s="20">
        <f t="shared" si="266"/>
        <v>0.287292817679558</v>
      </c>
      <c r="BC107" s="20">
        <f t="shared" si="267"/>
        <v>0.287292817679558</v>
      </c>
      <c r="BD107" s="20">
        <f t="shared" si="268"/>
        <v>0.25489922675294641</v>
      </c>
      <c r="BE107" s="20">
        <f t="shared" si="269"/>
        <v>6.5701908588648911E-2</v>
      </c>
      <c r="BF107" s="20">
        <f t="shared" si="270"/>
        <v>4</v>
      </c>
      <c r="BG107" s="20">
        <f t="shared" si="271"/>
        <v>3.6210526315789475</v>
      </c>
      <c r="BH107" s="20">
        <f t="shared" si="272"/>
        <v>3.1478260869565218</v>
      </c>
      <c r="BI107" s="20">
        <f t="shared" si="273"/>
        <v>4</v>
      </c>
      <c r="BJ107" s="20">
        <f t="shared" si="274"/>
        <v>3.5896262395118232</v>
      </c>
      <c r="BK107" s="20">
        <f t="shared" si="275"/>
        <v>0.85217391304347823</v>
      </c>
      <c r="BL107" s="20">
        <f t="shared" si="276"/>
        <v>0.27858053548661282</v>
      </c>
      <c r="BM107" s="20">
        <f t="shared" si="277"/>
        <v>4.8686449556014759</v>
      </c>
      <c r="BN107" s="20">
        <f t="shared" si="278"/>
        <v>4.4074049071760735</v>
      </c>
      <c r="BO107" s="20">
        <f t="shared" si="279"/>
        <v>3.8314118998429012</v>
      </c>
      <c r="BP107" s="20">
        <f t="shared" si="197"/>
        <v>4.8686449556014759</v>
      </c>
      <c r="BQ107" s="20">
        <f t="shared" si="280"/>
        <v>4.369153920873484</v>
      </c>
      <c r="BR107" s="20">
        <f t="shared" si="281"/>
        <v>1.0372330557585747</v>
      </c>
      <c r="BS107" s="20">
        <f t="shared" si="282"/>
        <v>0.88636363636363635</v>
      </c>
      <c r="BT107" s="20">
        <f t="shared" si="283"/>
        <v>0.9263157894736842</v>
      </c>
      <c r="BU107" s="20">
        <f t="shared" si="284"/>
        <v>0.90434782608695652</v>
      </c>
      <c r="BV107" s="20">
        <f t="shared" si="198"/>
        <v>0.9263157894736842</v>
      </c>
      <c r="BW107" s="20">
        <f t="shared" si="285"/>
        <v>0.9056757506414258</v>
      </c>
      <c r="BX107" s="20">
        <f t="shared" si="286"/>
        <v>3.995215311004785E-2</v>
      </c>
      <c r="BY107" s="22">
        <f t="shared" si="287"/>
        <v>2.5180785123966941E-3</v>
      </c>
      <c r="BZ107" s="22">
        <f t="shared" si="288"/>
        <v>2.6927784577723377E-3</v>
      </c>
      <c r="CA107" s="22">
        <f t="shared" si="289"/>
        <v>2.4981984146048523E-3</v>
      </c>
      <c r="CB107" s="22">
        <f t="shared" si="199"/>
        <v>2.6927784577723377E-3</v>
      </c>
      <c r="CC107" s="22">
        <f t="shared" si="290"/>
        <v>2.5696851282579615E-3</v>
      </c>
      <c r="CD107" s="22">
        <f t="shared" si="291"/>
        <v>1.945800431674854E-4</v>
      </c>
      <c r="CE107" s="25">
        <f t="shared" si="292"/>
        <v>23.931818181818183</v>
      </c>
      <c r="CF107" s="25">
        <f t="shared" si="293"/>
        <v>25.010526315789473</v>
      </c>
      <c r="CG107" s="25">
        <f t="shared" si="294"/>
        <v>24.417391304347827</v>
      </c>
      <c r="CH107" s="25">
        <f t="shared" si="295"/>
        <v>25.010526315789473</v>
      </c>
      <c r="CI107" s="25">
        <f t="shared" si="296"/>
        <v>24.453245267318493</v>
      </c>
      <c r="CJ107" s="20">
        <f t="shared" si="297"/>
        <v>1.0787081339712898</v>
      </c>
      <c r="CK107" s="26">
        <f t="shared" si="298"/>
        <v>5.5857940313753227E-2</v>
      </c>
      <c r="CL107" s="26">
        <f t="shared" si="299"/>
        <v>5.9733267899278214E-2</v>
      </c>
      <c r="CM107" s="26">
        <f t="shared" si="300"/>
        <v>5.5416944804510204E-2</v>
      </c>
      <c r="CN107" s="26">
        <f t="shared" si="200"/>
        <v>5.9733267899278214E-2</v>
      </c>
      <c r="CO107" s="26">
        <f t="shared" si="301"/>
        <v>5.7002717672513879E-2</v>
      </c>
      <c r="CP107" s="18">
        <f t="shared" si="302"/>
        <v>6.3333333333333286</v>
      </c>
      <c r="CQ107" s="18">
        <f t="shared" si="303"/>
        <v>645.5855302521968</v>
      </c>
      <c r="CR107" s="18">
        <f t="shared" si="304"/>
        <v>525.5855302521968</v>
      </c>
      <c r="CS107" s="18">
        <f t="shared" si="305"/>
        <v>547.4944325524034</v>
      </c>
      <c r="CT107" s="18">
        <f t="shared" si="306"/>
        <v>96.333333333333329</v>
      </c>
      <c r="CU107" s="18">
        <f t="shared" si="307"/>
        <v>122.33333333333333</v>
      </c>
      <c r="CV107" s="18">
        <f t="shared" si="308"/>
        <v>31.823256008627968</v>
      </c>
      <c r="CW107" s="18">
        <f t="shared" si="309"/>
        <v>32.588232560086276</v>
      </c>
      <c r="CX107" s="18">
        <f t="shared" si="310"/>
        <v>57.823256008627965</v>
      </c>
      <c r="CY107" s="18">
        <f t="shared" si="311"/>
        <v>330.23256008627976</v>
      </c>
      <c r="CZ107" s="25">
        <f t="shared" si="312"/>
        <v>54.858053548661282</v>
      </c>
      <c r="DA107" s="18">
        <f t="shared" si="313"/>
        <v>53.278056221080135</v>
      </c>
      <c r="DB107" s="20">
        <f t="shared" si="314"/>
        <v>3.3319208651149093</v>
      </c>
      <c r="DC107" s="18">
        <f t="shared" si="315"/>
        <v>801.33333333333337</v>
      </c>
      <c r="DD107" s="18">
        <f t="shared" si="316"/>
        <v>757.91886358553018</v>
      </c>
      <c r="DE107" s="18">
        <f t="shared" si="317"/>
        <v>586.24223563353996</v>
      </c>
      <c r="DF107" s="18">
        <f t="shared" si="318"/>
        <v>922.81809033847662</v>
      </c>
      <c r="DG107" s="18">
        <f t="shared" si="319"/>
        <v>497</v>
      </c>
      <c r="DH107" s="7">
        <f t="shared" si="320"/>
        <v>219</v>
      </c>
      <c r="DI107" s="18">
        <f t="shared" si="321"/>
        <v>601</v>
      </c>
      <c r="DN107" s="7">
        <v>99</v>
      </c>
      <c r="ED107" s="18"/>
      <c r="EF107" s="7" t="s">
        <v>374</v>
      </c>
      <c r="EG107" s="18">
        <v>128</v>
      </c>
      <c r="EH107" s="20">
        <v>0.05</v>
      </c>
      <c r="EI107" s="20">
        <v>0.05</v>
      </c>
      <c r="EJ107" s="18">
        <v>77</v>
      </c>
      <c r="EK107" s="7">
        <f t="shared" si="322"/>
        <v>3.85</v>
      </c>
      <c r="EV107" s="7" t="s">
        <v>398</v>
      </c>
      <c r="EW107" s="7">
        <v>40</v>
      </c>
      <c r="EX107" s="7">
        <v>97</v>
      </c>
      <c r="EY107" s="7">
        <v>109</v>
      </c>
      <c r="EZ107" s="7">
        <v>82</v>
      </c>
      <c r="FA107" s="7">
        <v>89</v>
      </c>
      <c r="FB107" s="7">
        <v>104</v>
      </c>
      <c r="FC107" s="7">
        <v>48</v>
      </c>
      <c r="FD107" s="7">
        <v>52</v>
      </c>
      <c r="FE107" s="7">
        <v>102</v>
      </c>
      <c r="FF107" s="7">
        <v>91</v>
      </c>
      <c r="FG107" s="7">
        <v>79</v>
      </c>
      <c r="FH107" s="7">
        <v>77</v>
      </c>
      <c r="FI107" s="18">
        <f t="shared" si="323"/>
        <v>89.5</v>
      </c>
      <c r="FJ107" s="18">
        <f t="shared" si="324"/>
        <v>80.833333333333329</v>
      </c>
      <c r="FK107" s="7">
        <f t="shared" si="325"/>
        <v>109</v>
      </c>
      <c r="FL107" s="7">
        <f t="shared" si="326"/>
        <v>109</v>
      </c>
      <c r="FM107" s="7">
        <f t="shared" si="327"/>
        <v>61</v>
      </c>
      <c r="FN107" s="7">
        <f t="shared" si="328"/>
        <v>69</v>
      </c>
    </row>
    <row r="108" spans="1:170" s="7" customFormat="1" hidden="1">
      <c r="C108" s="18"/>
      <c r="G108" s="18"/>
      <c r="M108" s="18"/>
      <c r="O108" s="18"/>
      <c r="P108" s="20"/>
      <c r="T108" s="7">
        <f t="shared" si="196"/>
        <v>0</v>
      </c>
      <c r="U108" s="18"/>
      <c r="AA108" s="18"/>
      <c r="AC108" s="18"/>
      <c r="AD108" s="18"/>
      <c r="AE108" s="18"/>
      <c r="AF108" s="18"/>
      <c r="AG108" s="18"/>
      <c r="AH108" s="18"/>
      <c r="AM108" s="18"/>
      <c r="AS108" s="18"/>
      <c r="AX108" s="18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>
        <f t="shared" si="197"/>
        <v>0</v>
      </c>
      <c r="BQ108" s="20"/>
      <c r="BR108" s="20"/>
      <c r="BS108" s="20"/>
      <c r="BT108" s="20"/>
      <c r="BU108" s="20"/>
      <c r="BV108" s="20">
        <f t="shared" si="198"/>
        <v>0</v>
      </c>
      <c r="BW108" s="20"/>
      <c r="BX108" s="20"/>
      <c r="BY108" s="22"/>
      <c r="BZ108" s="22"/>
      <c r="CA108" s="22"/>
      <c r="CB108" s="22">
        <f t="shared" si="199"/>
        <v>0</v>
      </c>
      <c r="CC108" s="22"/>
      <c r="CD108" s="22"/>
      <c r="CE108" s="25"/>
      <c r="CF108" s="25"/>
      <c r="CG108" s="25"/>
      <c r="CH108" s="25"/>
      <c r="CI108" s="25"/>
      <c r="CJ108" s="20"/>
      <c r="CK108" s="26"/>
      <c r="CL108" s="26"/>
      <c r="CM108" s="26"/>
      <c r="CN108" s="26">
        <f t="shared" si="200"/>
        <v>0</v>
      </c>
      <c r="CO108" s="26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25"/>
      <c r="DA108" s="18"/>
      <c r="DB108" s="20"/>
      <c r="DC108" s="18"/>
      <c r="DD108" s="18"/>
      <c r="DE108" s="18"/>
      <c r="DF108" s="18"/>
      <c r="DG108" s="18"/>
      <c r="DI108" s="18"/>
      <c r="ED108" s="18"/>
      <c r="EG108" s="18"/>
      <c r="EH108" s="20"/>
      <c r="EI108" s="20"/>
      <c r="EJ108" s="18"/>
      <c r="FI108" s="18"/>
      <c r="FJ108" s="18"/>
    </row>
    <row r="109" spans="1:170" s="7" customFormat="1" hidden="1">
      <c r="C109" s="18"/>
      <c r="G109" s="18"/>
      <c r="M109" s="18"/>
      <c r="O109" s="18"/>
      <c r="P109" s="20"/>
      <c r="T109" s="7">
        <f t="shared" si="196"/>
        <v>0</v>
      </c>
      <c r="U109" s="18"/>
      <c r="AA109" s="18"/>
      <c r="AC109" s="18"/>
      <c r="AD109" s="18"/>
      <c r="AE109" s="18"/>
      <c r="AF109" s="18"/>
      <c r="AG109" s="18"/>
      <c r="AH109" s="18"/>
      <c r="AM109" s="18"/>
      <c r="AS109" s="18"/>
      <c r="AX109" s="18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>
        <f t="shared" si="197"/>
        <v>0</v>
      </c>
      <c r="BQ109" s="20"/>
      <c r="BR109" s="20"/>
      <c r="BS109" s="20"/>
      <c r="BT109" s="20"/>
      <c r="BU109" s="20"/>
      <c r="BV109" s="20">
        <f t="shared" si="198"/>
        <v>0</v>
      </c>
      <c r="BW109" s="20"/>
      <c r="BX109" s="20"/>
      <c r="BY109" s="22"/>
      <c r="BZ109" s="22"/>
      <c r="CA109" s="22"/>
      <c r="CB109" s="22">
        <f t="shared" si="199"/>
        <v>0</v>
      </c>
      <c r="CC109" s="22"/>
      <c r="CD109" s="22"/>
      <c r="CE109" s="25"/>
      <c r="CF109" s="25"/>
      <c r="CG109" s="25"/>
      <c r="CH109" s="25"/>
      <c r="CI109" s="25"/>
      <c r="CJ109" s="20"/>
      <c r="CK109" s="26"/>
      <c r="CL109" s="26"/>
      <c r="CM109" s="26"/>
      <c r="CN109" s="26">
        <f t="shared" si="200"/>
        <v>0</v>
      </c>
      <c r="CO109" s="26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25"/>
      <c r="DA109" s="18"/>
      <c r="DB109" s="20"/>
      <c r="DC109" s="18"/>
      <c r="DD109" s="18"/>
      <c r="DE109" s="18"/>
      <c r="DF109" s="18"/>
      <c r="DG109" s="18"/>
      <c r="DI109" s="18"/>
      <c r="ED109" s="18"/>
      <c r="EG109" s="18"/>
      <c r="EH109" s="20"/>
      <c r="EI109" s="20"/>
      <c r="EJ109" s="18"/>
      <c r="FI109" s="18"/>
      <c r="FJ109" s="18"/>
    </row>
    <row r="110" spans="1:170" s="7" customFormat="1" hidden="1">
      <c r="C110" s="18"/>
      <c r="G110" s="18"/>
      <c r="M110" s="18"/>
      <c r="O110" s="18"/>
      <c r="P110" s="20"/>
      <c r="T110" s="7">
        <f t="shared" si="196"/>
        <v>0</v>
      </c>
      <c r="U110" s="18"/>
      <c r="AA110" s="18"/>
      <c r="AC110" s="18"/>
      <c r="AD110" s="18"/>
      <c r="AE110" s="18"/>
      <c r="AF110" s="18"/>
      <c r="AG110" s="18"/>
      <c r="AH110" s="18"/>
      <c r="AM110" s="18"/>
      <c r="AS110" s="18"/>
      <c r="AX110" s="18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>
        <f t="shared" si="197"/>
        <v>0</v>
      </c>
      <c r="BQ110" s="20"/>
      <c r="BR110" s="20"/>
      <c r="BS110" s="20"/>
      <c r="BT110" s="20"/>
      <c r="BU110" s="20"/>
      <c r="BV110" s="20">
        <f t="shared" si="198"/>
        <v>0</v>
      </c>
      <c r="BW110" s="20"/>
      <c r="BX110" s="20"/>
      <c r="BY110" s="22"/>
      <c r="BZ110" s="22"/>
      <c r="CA110" s="22"/>
      <c r="CB110" s="22">
        <f t="shared" si="199"/>
        <v>0</v>
      </c>
      <c r="CC110" s="22"/>
      <c r="CD110" s="22"/>
      <c r="CE110" s="25"/>
      <c r="CF110" s="25"/>
      <c r="CG110" s="25"/>
      <c r="CH110" s="25"/>
      <c r="CI110" s="25"/>
      <c r="CJ110" s="20"/>
      <c r="CK110" s="26"/>
      <c r="CL110" s="26"/>
      <c r="CM110" s="26"/>
      <c r="CN110" s="26">
        <f t="shared" si="200"/>
        <v>0</v>
      </c>
      <c r="CO110" s="26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25"/>
      <c r="DA110" s="18"/>
      <c r="DB110" s="20"/>
      <c r="DC110" s="18"/>
      <c r="DD110" s="18"/>
      <c r="DE110" s="18"/>
      <c r="DF110" s="18"/>
      <c r="DG110" s="18"/>
      <c r="DI110" s="18"/>
      <c r="ED110" s="18"/>
      <c r="EG110" s="18"/>
      <c r="EH110" s="20"/>
      <c r="EI110" s="20"/>
      <c r="EJ110" s="18"/>
      <c r="FI110" s="18"/>
      <c r="FJ110" s="18"/>
    </row>
    <row r="111" spans="1:170" s="7" customFormat="1" hidden="1">
      <c r="C111" s="18"/>
      <c r="G111" s="18"/>
      <c r="M111" s="18"/>
      <c r="O111" s="18"/>
      <c r="P111" s="20"/>
      <c r="T111" s="7">
        <f t="shared" si="196"/>
        <v>0</v>
      </c>
      <c r="U111" s="18"/>
      <c r="AA111" s="18"/>
      <c r="AC111" s="18"/>
      <c r="AD111" s="18"/>
      <c r="AE111" s="18"/>
      <c r="AF111" s="18"/>
      <c r="AG111" s="18"/>
      <c r="AH111" s="18"/>
      <c r="AM111" s="18"/>
      <c r="AS111" s="18"/>
      <c r="AX111" s="18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>
        <f t="shared" si="197"/>
        <v>0</v>
      </c>
      <c r="BQ111" s="20"/>
      <c r="BR111" s="20"/>
      <c r="BS111" s="20"/>
      <c r="BT111" s="20"/>
      <c r="BU111" s="20"/>
      <c r="BV111" s="20">
        <f t="shared" si="198"/>
        <v>0</v>
      </c>
      <c r="BW111" s="20"/>
      <c r="BX111" s="20"/>
      <c r="BY111" s="22"/>
      <c r="BZ111" s="22"/>
      <c r="CA111" s="22"/>
      <c r="CB111" s="22">
        <f t="shared" si="199"/>
        <v>0</v>
      </c>
      <c r="CC111" s="22"/>
      <c r="CD111" s="22"/>
      <c r="CE111" s="25"/>
      <c r="CF111" s="25"/>
      <c r="CG111" s="25"/>
      <c r="CH111" s="25"/>
      <c r="CI111" s="25"/>
      <c r="CJ111" s="20"/>
      <c r="CK111" s="26"/>
      <c r="CL111" s="26"/>
      <c r="CM111" s="26"/>
      <c r="CN111" s="26">
        <f t="shared" si="200"/>
        <v>0</v>
      </c>
      <c r="CO111" s="26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25"/>
      <c r="DA111" s="18"/>
      <c r="DB111" s="20"/>
      <c r="DC111" s="18"/>
      <c r="DD111" s="18"/>
      <c r="DE111" s="18"/>
      <c r="DF111" s="18"/>
      <c r="DG111" s="18"/>
      <c r="DI111" s="18"/>
      <c r="ED111" s="18"/>
      <c r="EG111" s="18"/>
      <c r="EH111" s="20"/>
      <c r="EI111" s="20"/>
      <c r="EJ111" s="18"/>
      <c r="FI111" s="18"/>
      <c r="FJ111" s="18"/>
    </row>
    <row r="112" spans="1:170" s="7" customFormat="1" hidden="1">
      <c r="C112" s="18"/>
      <c r="G112" s="18"/>
      <c r="M112" s="18"/>
      <c r="O112" s="18"/>
      <c r="P112" s="20"/>
      <c r="T112" s="7">
        <f t="shared" si="196"/>
        <v>0</v>
      </c>
      <c r="U112" s="18"/>
      <c r="AA112" s="18"/>
      <c r="AC112" s="18"/>
      <c r="AD112" s="18"/>
      <c r="AE112" s="18"/>
      <c r="AF112" s="18"/>
      <c r="AG112" s="18"/>
      <c r="AH112" s="18"/>
      <c r="AM112" s="18"/>
      <c r="AS112" s="18"/>
      <c r="AX112" s="18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>
        <f t="shared" si="197"/>
        <v>0</v>
      </c>
      <c r="BQ112" s="20"/>
      <c r="BR112" s="20"/>
      <c r="BS112" s="20"/>
      <c r="BT112" s="20"/>
      <c r="BU112" s="20"/>
      <c r="BV112" s="20">
        <f t="shared" si="198"/>
        <v>0</v>
      </c>
      <c r="BW112" s="20"/>
      <c r="BX112" s="20"/>
      <c r="BY112" s="22"/>
      <c r="BZ112" s="22"/>
      <c r="CA112" s="22"/>
      <c r="CB112" s="22">
        <f t="shared" si="199"/>
        <v>0</v>
      </c>
      <c r="CC112" s="22"/>
      <c r="CD112" s="22"/>
      <c r="CE112" s="25"/>
      <c r="CF112" s="25"/>
      <c r="CG112" s="25"/>
      <c r="CH112" s="25"/>
      <c r="CI112" s="25"/>
      <c r="CJ112" s="20"/>
      <c r="CK112" s="26"/>
      <c r="CL112" s="26"/>
      <c r="CM112" s="26"/>
      <c r="CN112" s="26">
        <f t="shared" si="200"/>
        <v>0</v>
      </c>
      <c r="CO112" s="26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25"/>
      <c r="DA112" s="18"/>
      <c r="DB112" s="20"/>
      <c r="DC112" s="18"/>
      <c r="DD112" s="18"/>
      <c r="DE112" s="18"/>
      <c r="DF112" s="18"/>
      <c r="DG112" s="18"/>
      <c r="DI112" s="18"/>
      <c r="ED112" s="18"/>
      <c r="EG112" s="18"/>
      <c r="EH112" s="20"/>
      <c r="EI112" s="20"/>
      <c r="EJ112" s="18"/>
      <c r="FI112" s="18"/>
      <c r="FJ112" s="18"/>
    </row>
    <row r="113" spans="1:170" s="7" customFormat="1" hidden="1">
      <c r="C113" s="18"/>
      <c r="G113" s="18"/>
      <c r="M113" s="18"/>
      <c r="O113" s="18"/>
      <c r="P113" s="20"/>
      <c r="T113" s="7">
        <f t="shared" si="196"/>
        <v>0</v>
      </c>
      <c r="U113" s="18"/>
      <c r="AA113" s="18"/>
      <c r="AC113" s="18"/>
      <c r="AD113" s="18"/>
      <c r="AE113" s="18"/>
      <c r="AF113" s="18"/>
      <c r="AG113" s="18"/>
      <c r="AH113" s="18"/>
      <c r="AM113" s="18"/>
      <c r="AS113" s="18"/>
      <c r="AX113" s="18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>
        <f t="shared" si="197"/>
        <v>0</v>
      </c>
      <c r="BQ113" s="20"/>
      <c r="BR113" s="20"/>
      <c r="BS113" s="20"/>
      <c r="BT113" s="20"/>
      <c r="BU113" s="20"/>
      <c r="BV113" s="20">
        <f t="shared" si="198"/>
        <v>0</v>
      </c>
      <c r="BW113" s="20"/>
      <c r="BX113" s="20"/>
      <c r="BY113" s="22"/>
      <c r="BZ113" s="22"/>
      <c r="CA113" s="22"/>
      <c r="CB113" s="22">
        <f t="shared" si="199"/>
        <v>0</v>
      </c>
      <c r="CC113" s="22"/>
      <c r="CD113" s="22"/>
      <c r="CE113" s="25"/>
      <c r="CF113" s="25"/>
      <c r="CG113" s="25"/>
      <c r="CH113" s="25"/>
      <c r="CI113" s="25"/>
      <c r="CJ113" s="20"/>
      <c r="CK113" s="26"/>
      <c r="CL113" s="26"/>
      <c r="CM113" s="26"/>
      <c r="CN113" s="26">
        <f t="shared" si="200"/>
        <v>0</v>
      </c>
      <c r="CO113" s="26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25"/>
      <c r="DA113" s="18"/>
      <c r="DB113" s="20"/>
      <c r="DC113" s="18"/>
      <c r="DD113" s="18"/>
      <c r="DE113" s="18"/>
      <c r="DF113" s="18"/>
      <c r="DG113" s="18"/>
      <c r="DI113" s="18"/>
      <c r="ED113" s="18"/>
      <c r="EG113" s="18"/>
      <c r="EH113" s="20"/>
      <c r="EI113" s="20"/>
      <c r="EJ113" s="18"/>
      <c r="FI113" s="18"/>
      <c r="FJ113" s="18"/>
    </row>
    <row r="114" spans="1:170" s="7" customFormat="1" hidden="1">
      <c r="C114" s="18"/>
      <c r="G114" s="18"/>
      <c r="M114" s="18"/>
      <c r="O114" s="18"/>
      <c r="P114" s="20"/>
      <c r="T114" s="7">
        <f t="shared" si="196"/>
        <v>0</v>
      </c>
      <c r="U114" s="18"/>
      <c r="AA114" s="18"/>
      <c r="AC114" s="18"/>
      <c r="AD114" s="18"/>
      <c r="AE114" s="18"/>
      <c r="AF114" s="18"/>
      <c r="AG114" s="18"/>
      <c r="AH114" s="18"/>
      <c r="AM114" s="18"/>
      <c r="AS114" s="18"/>
      <c r="AX114" s="18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>
        <f t="shared" si="197"/>
        <v>0</v>
      </c>
      <c r="BQ114" s="20"/>
      <c r="BR114" s="20"/>
      <c r="BS114" s="20"/>
      <c r="BT114" s="20"/>
      <c r="BU114" s="20"/>
      <c r="BV114" s="20">
        <f t="shared" si="198"/>
        <v>0</v>
      </c>
      <c r="BW114" s="20"/>
      <c r="BX114" s="20"/>
      <c r="BY114" s="22"/>
      <c r="BZ114" s="22"/>
      <c r="CA114" s="22"/>
      <c r="CB114" s="22">
        <f t="shared" si="199"/>
        <v>0</v>
      </c>
      <c r="CC114" s="22"/>
      <c r="CD114" s="22"/>
      <c r="CE114" s="25"/>
      <c r="CF114" s="25"/>
      <c r="CG114" s="25"/>
      <c r="CH114" s="25"/>
      <c r="CI114" s="25"/>
      <c r="CJ114" s="20"/>
      <c r="CK114" s="26"/>
      <c r="CL114" s="26"/>
      <c r="CM114" s="26"/>
      <c r="CN114" s="26">
        <f t="shared" si="200"/>
        <v>0</v>
      </c>
      <c r="CO114" s="26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25"/>
      <c r="DA114" s="18"/>
      <c r="DB114" s="20"/>
      <c r="DC114" s="18"/>
      <c r="DD114" s="18"/>
      <c r="DE114" s="18"/>
      <c r="DF114" s="18"/>
      <c r="DG114" s="18"/>
      <c r="DI114" s="18"/>
      <c r="ED114" s="18"/>
      <c r="EG114" s="18"/>
      <c r="EH114" s="20"/>
      <c r="EI114" s="20"/>
      <c r="EJ114" s="18"/>
      <c r="FI114" s="18"/>
      <c r="FJ114" s="18"/>
    </row>
    <row r="115" spans="1:170" s="7" customFormat="1" hidden="1">
      <c r="C115" s="18"/>
      <c r="G115" s="18"/>
      <c r="M115" s="18"/>
      <c r="O115" s="18"/>
      <c r="P115" s="20"/>
      <c r="T115" s="7">
        <f t="shared" si="196"/>
        <v>0</v>
      </c>
      <c r="U115" s="18"/>
      <c r="AA115" s="18"/>
      <c r="AC115" s="18"/>
      <c r="AD115" s="18"/>
      <c r="AE115" s="18"/>
      <c r="AF115" s="18"/>
      <c r="AG115" s="18"/>
      <c r="AH115" s="18"/>
      <c r="AM115" s="18"/>
      <c r="AS115" s="18"/>
      <c r="AX115" s="18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>
        <f t="shared" si="197"/>
        <v>0</v>
      </c>
      <c r="BQ115" s="20"/>
      <c r="BR115" s="20"/>
      <c r="BS115" s="20"/>
      <c r="BT115" s="20"/>
      <c r="BU115" s="20"/>
      <c r="BV115" s="20">
        <f t="shared" si="198"/>
        <v>0</v>
      </c>
      <c r="BW115" s="20"/>
      <c r="BX115" s="20"/>
      <c r="BY115" s="22"/>
      <c r="BZ115" s="22"/>
      <c r="CA115" s="22"/>
      <c r="CB115" s="22">
        <f t="shared" si="199"/>
        <v>0</v>
      </c>
      <c r="CC115" s="22"/>
      <c r="CD115" s="22"/>
      <c r="CE115" s="25"/>
      <c r="CF115" s="25"/>
      <c r="CG115" s="25"/>
      <c r="CH115" s="25"/>
      <c r="CI115" s="25"/>
      <c r="CJ115" s="20"/>
      <c r="CK115" s="26"/>
      <c r="CL115" s="26"/>
      <c r="CM115" s="26"/>
      <c r="CN115" s="26">
        <f t="shared" si="200"/>
        <v>0</v>
      </c>
      <c r="CO115" s="26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25"/>
      <c r="DA115" s="18"/>
      <c r="DB115" s="20"/>
      <c r="DC115" s="18"/>
      <c r="DD115" s="18"/>
      <c r="DE115" s="18"/>
      <c r="DF115" s="18"/>
      <c r="DG115" s="18"/>
      <c r="DI115" s="18"/>
      <c r="ED115" s="18"/>
      <c r="EG115" s="18"/>
      <c r="EH115" s="20"/>
      <c r="EI115" s="20"/>
      <c r="EJ115" s="18"/>
      <c r="FI115" s="18"/>
      <c r="FJ115" s="18"/>
    </row>
    <row r="116" spans="1:170" s="7" customFormat="1" hidden="1">
      <c r="C116" s="18"/>
      <c r="G116" s="18"/>
      <c r="M116" s="18"/>
      <c r="O116" s="18"/>
      <c r="P116" s="20"/>
      <c r="T116" s="7">
        <f t="shared" si="196"/>
        <v>0</v>
      </c>
      <c r="U116" s="18"/>
      <c r="AA116" s="18"/>
      <c r="AC116" s="18"/>
      <c r="AD116" s="18"/>
      <c r="AE116" s="18"/>
      <c r="AF116" s="18"/>
      <c r="AG116" s="18"/>
      <c r="AH116" s="18"/>
      <c r="AM116" s="18"/>
      <c r="AS116" s="18"/>
      <c r="AX116" s="18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>
        <f t="shared" si="197"/>
        <v>0</v>
      </c>
      <c r="BQ116" s="20"/>
      <c r="BR116" s="20"/>
      <c r="BS116" s="20"/>
      <c r="BT116" s="20"/>
      <c r="BU116" s="20"/>
      <c r="BV116" s="20">
        <f t="shared" si="198"/>
        <v>0</v>
      </c>
      <c r="BW116" s="20"/>
      <c r="BX116" s="20"/>
      <c r="BY116" s="22"/>
      <c r="BZ116" s="22"/>
      <c r="CA116" s="22"/>
      <c r="CB116" s="22">
        <f t="shared" si="199"/>
        <v>0</v>
      </c>
      <c r="CC116" s="22"/>
      <c r="CD116" s="22"/>
      <c r="CE116" s="25"/>
      <c r="CF116" s="25"/>
      <c r="CG116" s="25"/>
      <c r="CH116" s="25"/>
      <c r="CI116" s="25"/>
      <c r="CJ116" s="20"/>
      <c r="CK116" s="26"/>
      <c r="CL116" s="26"/>
      <c r="CM116" s="26"/>
      <c r="CN116" s="26">
        <f t="shared" si="200"/>
        <v>0</v>
      </c>
      <c r="CO116" s="26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25"/>
      <c r="DA116" s="18"/>
      <c r="DB116" s="20"/>
      <c r="DC116" s="18"/>
      <c r="DD116" s="18"/>
      <c r="DE116" s="18"/>
      <c r="DF116" s="18"/>
      <c r="DG116" s="18"/>
      <c r="DI116" s="18"/>
      <c r="ED116" s="18"/>
      <c r="EG116" s="18"/>
      <c r="EH116" s="20"/>
      <c r="EI116" s="20"/>
      <c r="EJ116" s="18"/>
      <c r="FI116" s="18"/>
      <c r="FJ116" s="18"/>
    </row>
    <row r="117" spans="1:170" s="7" customFormat="1">
      <c r="A117" s="67">
        <v>99</v>
      </c>
      <c r="B117" s="7">
        <v>1048</v>
      </c>
      <c r="C117" s="18">
        <f t="shared" ref="C117:C122" si="329">60/(B117/1000)</f>
        <v>57.251908396946561</v>
      </c>
      <c r="D117" s="7">
        <v>0.1</v>
      </c>
      <c r="E117" s="7">
        <v>0.2</v>
      </c>
      <c r="F117" s="7">
        <v>0.2</v>
      </c>
      <c r="G117" s="18">
        <f t="shared" ref="G117:G122" si="330">AVERAGE(D117:F117)</f>
        <v>0.16666666666666666</v>
      </c>
      <c r="H117" s="7">
        <f t="shared" ref="H117:H122" si="331">MAX(D117:F117)-MIN(D117:F117)</f>
        <v>0.1</v>
      </c>
      <c r="I117" s="7">
        <v>66</v>
      </c>
      <c r="J117" s="7">
        <v>104</v>
      </c>
      <c r="K117" s="7">
        <v>106</v>
      </c>
      <c r="L117" s="7">
        <f t="shared" ref="L117:L122" si="332">MAX(I117:K117)</f>
        <v>106</v>
      </c>
      <c r="M117" s="18">
        <f t="shared" ref="M117:M122" si="333">(I117+J117+K117)/3</f>
        <v>92</v>
      </c>
      <c r="N117" s="7">
        <f t="shared" ref="N117:N122" si="334">MAX(I117:K117)-MIN(I117:K117)</f>
        <v>40</v>
      </c>
      <c r="O117" s="18">
        <f t="shared" ref="O117:O122" si="335">SUM(M117:N117)</f>
        <v>132</v>
      </c>
      <c r="P117" s="20">
        <f t="shared" ref="P117:P122" si="336">N117/M117</f>
        <v>0.43478260869565216</v>
      </c>
      <c r="Q117" s="7">
        <f t="shared" ref="Q117:S122" si="337">I117+AI117</f>
        <v>111</v>
      </c>
      <c r="R117" s="7">
        <f t="shared" si="337"/>
        <v>294</v>
      </c>
      <c r="S117" s="7">
        <f t="shared" si="337"/>
        <v>294</v>
      </c>
      <c r="T117" s="7">
        <f t="shared" si="196"/>
        <v>294</v>
      </c>
      <c r="U117" s="18">
        <f t="shared" ref="U117:U122" si="338">(Q117+R117+S117)/3</f>
        <v>233</v>
      </c>
      <c r="V117" s="7">
        <f t="shared" ref="V117:V122" si="339">MAX(Q117:S117)-MIN(Q117:S117)</f>
        <v>183</v>
      </c>
      <c r="W117" s="7">
        <f t="shared" ref="W117:Y122" si="340">Q117+AO117</f>
        <v>151</v>
      </c>
      <c r="X117" s="7">
        <f t="shared" si="340"/>
        <v>406</v>
      </c>
      <c r="Y117" s="7">
        <f t="shared" si="340"/>
        <v>405</v>
      </c>
      <c r="Z117" s="7">
        <f t="shared" ref="Z117:Z122" si="341">MAX(W117:Y117)</f>
        <v>406</v>
      </c>
      <c r="AA117" s="18">
        <f t="shared" ref="AA117:AA122" si="342">(Y117+X117+W117)/3</f>
        <v>320.66666666666669</v>
      </c>
      <c r="AB117" s="7">
        <f t="shared" ref="AB117:AB122" si="343">MAX(W117:Y117)-MIN(W117:Y117)</f>
        <v>255</v>
      </c>
      <c r="AC117" s="18">
        <f t="shared" ref="AC117:AC122" si="344">W117/SQRT(B117/1000)</f>
        <v>147.50145554981137</v>
      </c>
      <c r="AD117" s="18">
        <f t="shared" ref="AD117:AD122" si="345">X117/SQRT(B117/1000)</f>
        <v>396.59331757101603</v>
      </c>
      <c r="AE117" s="18">
        <f t="shared" ref="AE117:AE122" si="346">Y117/SQRT(B117/1000)</f>
        <v>395.61648673956029</v>
      </c>
      <c r="AF117" s="18">
        <f t="shared" ref="AF117:AF122" si="347">MAX(AC117:AE117)</f>
        <v>396.59331757101603</v>
      </c>
      <c r="AG117" s="18">
        <f t="shared" ref="AG117:AG122" si="348">AVERAGE(AC117:AE117)</f>
        <v>313.23708662012922</v>
      </c>
      <c r="AH117" s="18">
        <f t="shared" ref="AH117:AH122" si="349">MAX(AC117:AE117)-MIN(AC117:AE117)</f>
        <v>249.09186202120466</v>
      </c>
      <c r="AI117" s="7">
        <v>45</v>
      </c>
      <c r="AJ117" s="7">
        <v>190</v>
      </c>
      <c r="AK117" s="7">
        <v>188</v>
      </c>
      <c r="AL117" s="7">
        <f t="shared" ref="AL117:AL122" si="350">MAX(AI117:AK117)</f>
        <v>190</v>
      </c>
      <c r="AM117" s="18">
        <f t="shared" ref="AM117:AM122" si="351">(AI117+AJ117+AK117)/3</f>
        <v>141</v>
      </c>
      <c r="AN117" s="7">
        <f t="shared" ref="AN117:AN122" si="352">MAX(AI117:AK117)-MIN(AI117:AK117)</f>
        <v>145</v>
      </c>
      <c r="AO117" s="7">
        <v>40</v>
      </c>
      <c r="AP117" s="7">
        <v>112</v>
      </c>
      <c r="AQ117" s="7">
        <v>111</v>
      </c>
      <c r="AR117" s="7">
        <f t="shared" ref="AR117:AR122" si="353">MAX(AO117:AQ117)</f>
        <v>112</v>
      </c>
      <c r="AS117" s="18">
        <f t="shared" ref="AS117:AS122" si="354">(AO117+AP117+AQ117)/3</f>
        <v>87.666666666666671</v>
      </c>
      <c r="AT117" s="7">
        <f t="shared" ref="AT117:AT122" si="355">MAX(AO117:AQ117)-MIN(AO117:AQ117)</f>
        <v>72</v>
      </c>
      <c r="AU117" s="7">
        <f t="shared" ref="AU117:AU122" si="356">AI117+AO117</f>
        <v>85</v>
      </c>
      <c r="AV117" s="7">
        <f t="shared" ref="AV117:AW122" si="357">AP117+AJ117</f>
        <v>302</v>
      </c>
      <c r="AW117" s="7">
        <f t="shared" si="357"/>
        <v>299</v>
      </c>
      <c r="AX117" s="18">
        <f t="shared" ref="AX117:AX122" si="358">(AU117+AV117+AW117)/3</f>
        <v>228.66666666666666</v>
      </c>
      <c r="AY117" s="7">
        <f t="shared" ref="AY117:AY122" si="359">MAX(AU117:AW117)-MIN(AU117:AW117)</f>
        <v>217</v>
      </c>
      <c r="AZ117" s="20">
        <f t="shared" ref="AZ117:BB122" si="360">AO117/W117</f>
        <v>0.26490066225165565</v>
      </c>
      <c r="BA117" s="20">
        <f t="shared" si="360"/>
        <v>0.27586206896551724</v>
      </c>
      <c r="BB117" s="20">
        <f t="shared" si="360"/>
        <v>0.27407407407407408</v>
      </c>
      <c r="BC117" s="20">
        <f t="shared" ref="BC117:BC122" si="361">MAX(AZ117:BB117)</f>
        <v>0.27586206896551724</v>
      </c>
      <c r="BD117" s="20">
        <f t="shared" ref="BD117:BD122" si="362">AVERAGE(AZ117:BB117)</f>
        <v>0.27161226843041564</v>
      </c>
      <c r="BE117" s="20">
        <f t="shared" ref="BE117:BE122" si="363">MAX(AZ117:BB117)-MIN(AZ117:BB117)</f>
        <v>1.0961406713861588E-2</v>
      </c>
      <c r="BF117" s="20">
        <f t="shared" ref="BF117:BH122" si="364">W117/I117</f>
        <v>2.2878787878787881</v>
      </c>
      <c r="BG117" s="20">
        <f t="shared" si="364"/>
        <v>3.9038461538461537</v>
      </c>
      <c r="BH117" s="20">
        <f t="shared" si="364"/>
        <v>3.8207547169811322</v>
      </c>
      <c r="BI117" s="20">
        <f t="shared" ref="BI117:BI122" si="365">MAX(BF117:BH117)</f>
        <v>3.9038461538461537</v>
      </c>
      <c r="BJ117" s="20">
        <f t="shared" ref="BJ117:BJ122" si="366">AVERAGE(BF117:BH117)</f>
        <v>3.337493219568691</v>
      </c>
      <c r="BK117" s="20">
        <f t="shared" ref="BK117:BK122" si="367">MAX(BF117:BH117)-MIN(BF117:BH117)</f>
        <v>1.6159673659673657</v>
      </c>
      <c r="BL117" s="20">
        <f t="shared" ref="BL117:BL122" si="368">1/BJ117</f>
        <v>0.29962607688210718</v>
      </c>
      <c r="BM117" s="20">
        <f t="shared" ref="BM117:BO122" si="369">AC117/I117</f>
        <v>2.2348705386335057</v>
      </c>
      <c r="BN117" s="20">
        <f t="shared" si="369"/>
        <v>3.8133972843366926</v>
      </c>
      <c r="BO117" s="20">
        <f t="shared" si="369"/>
        <v>3.732231006976984</v>
      </c>
      <c r="BP117" s="20">
        <f t="shared" si="197"/>
        <v>3.8133972843366926</v>
      </c>
      <c r="BQ117" s="20">
        <f t="shared" ref="BQ117:BQ122" si="370">AVERAGE(BM117:BO117)</f>
        <v>3.2601662766490604</v>
      </c>
      <c r="BR117" s="20">
        <f t="shared" ref="BR117:BR122" si="371">MAX(BM117:BO117)-MIN(BM117:BO117)</f>
        <v>1.5785267457031869</v>
      </c>
      <c r="BS117" s="20">
        <f t="shared" ref="BS117:BU122" si="372">AO117/I117</f>
        <v>0.60606060606060608</v>
      </c>
      <c r="BT117" s="20">
        <f t="shared" si="372"/>
        <v>1.0769230769230769</v>
      </c>
      <c r="BU117" s="20">
        <f t="shared" si="372"/>
        <v>1.0471698113207548</v>
      </c>
      <c r="BV117" s="20">
        <f t="shared" si="198"/>
        <v>1.0769230769230769</v>
      </c>
      <c r="BW117" s="20">
        <f t="shared" ref="BW117:BW122" si="373">AVERAGE(BS117:BU117)</f>
        <v>0.91005116476814596</v>
      </c>
      <c r="BX117" s="20">
        <f t="shared" ref="BX117:BX122" si="374">MAX(BS117:BU117)-MIN(BS117:BU117)</f>
        <v>0.47086247086247079</v>
      </c>
      <c r="BY117" s="22">
        <f t="shared" ref="BY117:CA122" si="375">BS117/W117</f>
        <v>4.013646397752358E-3</v>
      </c>
      <c r="BZ117" s="22">
        <f t="shared" si="375"/>
        <v>2.6525198938992041E-3</v>
      </c>
      <c r="CA117" s="22">
        <f t="shared" si="375"/>
        <v>2.5856044723969254E-3</v>
      </c>
      <c r="CB117" s="22">
        <f t="shared" si="199"/>
        <v>4.013646397752358E-3</v>
      </c>
      <c r="CC117" s="22">
        <f t="shared" ref="CC117:CC122" si="376">AVERAGE(BY117:CA117)</f>
        <v>3.0839235880161624E-3</v>
      </c>
      <c r="CD117" s="22">
        <f t="shared" ref="CD117:CD122" si="377">MAX(BY117:CA117)-MIN(BY117:CA117)</f>
        <v>1.4280419253554326E-3</v>
      </c>
      <c r="CE117" s="25">
        <f t="shared" ref="CE117:CE122" si="378">N117/I117*AO117</f>
        <v>24.242424242424242</v>
      </c>
      <c r="CF117" s="25">
        <f t="shared" ref="CF117:CF122" si="379">N117/J117*AP117</f>
        <v>43.07692307692308</v>
      </c>
      <c r="CG117" s="25">
        <f t="shared" ref="CG117:CG122" si="380">N117/K117*AQ117</f>
        <v>41.886792452830193</v>
      </c>
      <c r="CH117" s="25">
        <f t="shared" ref="CH117:CH122" si="381">MAX(CE117:CG117)</f>
        <v>43.07692307692308</v>
      </c>
      <c r="CI117" s="25">
        <f t="shared" ref="CI117:CI122" si="382">AVERAGE(CE117:CG117)</f>
        <v>36.402046590725838</v>
      </c>
      <c r="CJ117" s="20">
        <f t="shared" ref="CJ117:CJ122" si="383">MAX(CE117:CG117)-MIN(CE117:CG117)</f>
        <v>18.834498834498838</v>
      </c>
      <c r="CK117" s="26">
        <f t="shared" ref="CK117:CM122" si="384">CE117/AC117</f>
        <v>0.16435379672736555</v>
      </c>
      <c r="CL117" s="26">
        <f t="shared" si="384"/>
        <v>0.10861736990616214</v>
      </c>
      <c r="CM117" s="26">
        <f t="shared" si="384"/>
        <v>0.10587726714333025</v>
      </c>
      <c r="CN117" s="26">
        <f t="shared" si="200"/>
        <v>0.16435379672736555</v>
      </c>
      <c r="CO117" s="26">
        <f t="shared" ref="CO117:CO122" si="385">AVERAGE(CK117:CM117)</f>
        <v>0.12628281125895266</v>
      </c>
      <c r="CP117" s="18">
        <f t="shared" ref="CP117:CP122" si="386">M117-120+N117</f>
        <v>12</v>
      </c>
      <c r="CQ117" s="18">
        <f t="shared" ref="CQ117:CQ122" si="387">M117+N117+AG117+AS117</f>
        <v>532.9037532867959</v>
      </c>
      <c r="CR117" s="18">
        <f t="shared" ref="CR117:CR122" si="388">M117-120+N117+AG117+AS117</f>
        <v>412.9037532867959</v>
      </c>
      <c r="CS117" s="18">
        <f t="shared" ref="CS117:CS122" si="389">M117-120+N117+AG117+AH117+AS117</f>
        <v>661.99561530800054</v>
      </c>
      <c r="CT117" s="18">
        <f t="shared" ref="CT117:CT122" si="390">M117-120+N117+AS117</f>
        <v>99.666666666666671</v>
      </c>
      <c r="CU117" s="18">
        <f t="shared" ref="CU117:CU122" si="391">M117-120+N117+AS117+AT117</f>
        <v>171.66666666666669</v>
      </c>
      <c r="CV117" s="18">
        <f t="shared" ref="CV117:CV122" si="392">M117-120+N117+BD117*100</f>
        <v>39.161226843041561</v>
      </c>
      <c r="CW117" s="18">
        <f t="shared" ref="CW117:CW122" si="393">M117-120+N117+AT117+BD117</f>
        <v>84.271612268430417</v>
      </c>
      <c r="CX117" s="18">
        <f t="shared" ref="CX117:CX122" si="394">M117-120+N117+AT117+(100*BD117)</f>
        <v>111.16122684304156</v>
      </c>
      <c r="CY117" s="18">
        <f t="shared" ref="CY117:CY122" si="395">M117-120+N117+AN117+AT117+BD117*1000</f>
        <v>500.61226843041561</v>
      </c>
      <c r="CZ117" s="25">
        <f t="shared" ref="CZ117:CZ122" si="396">N117+(BL117*100)</f>
        <v>69.96260768821071</v>
      </c>
      <c r="DA117" s="18">
        <f t="shared" ref="DA117:DA122" si="397">BQ117+AH117+N117</f>
        <v>292.35202829785374</v>
      </c>
      <c r="DB117" s="20">
        <f t="shared" ref="DB117:DB122" si="398">BQ117-BR117</f>
        <v>1.6816395309458736</v>
      </c>
      <c r="DC117" s="18">
        <f t="shared" ref="DC117:DC122" si="399">M117+N117+AA117+AM117+AN117+AT117+AS117</f>
        <v>898.33333333333337</v>
      </c>
      <c r="DD117" s="18">
        <f t="shared" ref="DD117:DD122" si="400">M117-120+N117+AG117+AM117+AN117+AT117+AS117</f>
        <v>770.9037532867959</v>
      </c>
      <c r="DE117" s="18">
        <f t="shared" ref="DE117:DE122" si="401">N117+O117+AH117+AN117+AO117+AU117+AT117</f>
        <v>763.09186202120463</v>
      </c>
      <c r="DF117" s="18">
        <f t="shared" ref="DF117:DF122" si="402">M117-120+N117+AG117+AM117+AN117+AT117+BD117*1000</f>
        <v>954.84935505054489</v>
      </c>
      <c r="DG117" s="18">
        <f t="shared" ref="DG117:DG122" si="403">O117+AA117+AB117</f>
        <v>707.66666666666674</v>
      </c>
      <c r="DH117" s="7">
        <f t="shared" ref="DH117:DH122" si="404">L117+AR117</f>
        <v>218</v>
      </c>
      <c r="DI117" s="18">
        <f t="shared" ref="DI117:DI122" si="405">O117+AA117+AB117+AR117</f>
        <v>819.66666666666674</v>
      </c>
      <c r="DN117" s="7">
        <v>100</v>
      </c>
      <c r="ED117" s="18"/>
      <c r="EF117" s="7" t="s">
        <v>382</v>
      </c>
      <c r="EG117" s="7">
        <v>96</v>
      </c>
      <c r="EH117" s="7">
        <v>0</v>
      </c>
      <c r="EI117" s="7">
        <v>0.05</v>
      </c>
      <c r="EJ117" s="7">
        <v>0</v>
      </c>
      <c r="EK117" s="7">
        <f t="shared" ref="EK117:EK122" si="406">EI117*EJ117</f>
        <v>0</v>
      </c>
      <c r="EV117" s="7" t="s">
        <v>399</v>
      </c>
      <c r="EW117" s="7">
        <v>116</v>
      </c>
      <c r="EX117" s="7">
        <v>84</v>
      </c>
      <c r="EY117" s="7">
        <v>104</v>
      </c>
      <c r="EZ117" s="7">
        <v>100</v>
      </c>
      <c r="FA117" s="7">
        <v>76</v>
      </c>
      <c r="FB117" s="7">
        <v>108</v>
      </c>
      <c r="FC117" s="7">
        <v>64</v>
      </c>
      <c r="FD117" s="7">
        <v>40</v>
      </c>
      <c r="FE117" s="7">
        <v>92</v>
      </c>
      <c r="FF117" s="7">
        <v>84</v>
      </c>
      <c r="FG117" s="7">
        <v>92</v>
      </c>
      <c r="FH117" s="7">
        <v>88</v>
      </c>
      <c r="FI117" s="18">
        <f>AVERAGE(EX117:EY117,FB117:FC117)</f>
        <v>90</v>
      </c>
      <c r="FJ117" s="18">
        <f>AVERAGE(EW117:FH117)</f>
        <v>87.333333333333329</v>
      </c>
      <c r="FK117" s="7">
        <f>MAX(EX117:EY117,FB117:FC117)</f>
        <v>108</v>
      </c>
      <c r="FL117" s="7">
        <f>MAX(EW117:FH117)</f>
        <v>116</v>
      </c>
      <c r="FM117" s="7">
        <f>MAX(EX117:EY117,FB117:FC117)-MIN(EX117:EY117,FB117:FC117)</f>
        <v>44</v>
      </c>
      <c r="FN117" s="7">
        <f>MAX(EW117:FH117)-MIN(EW117:FH117)</f>
        <v>76</v>
      </c>
    </row>
    <row r="118" spans="1:170" s="7" customFormat="1">
      <c r="A118" s="67">
        <v>100</v>
      </c>
      <c r="B118" s="7">
        <v>833</v>
      </c>
      <c r="C118" s="18">
        <f t="shared" si="329"/>
        <v>72.02881152460985</v>
      </c>
      <c r="D118" s="7">
        <v>0.2</v>
      </c>
      <c r="E118" s="7">
        <v>0.5</v>
      </c>
      <c r="F118" s="7">
        <v>0.1</v>
      </c>
      <c r="G118" s="18">
        <f t="shared" si="330"/>
        <v>0.26666666666666666</v>
      </c>
      <c r="H118" s="7">
        <f t="shared" si="331"/>
        <v>0.4</v>
      </c>
      <c r="I118" s="7">
        <v>113</v>
      </c>
      <c r="J118" s="7">
        <v>107</v>
      </c>
      <c r="K118" s="7">
        <v>109</v>
      </c>
      <c r="L118" s="7">
        <f t="shared" si="332"/>
        <v>113</v>
      </c>
      <c r="M118" s="18">
        <f t="shared" si="333"/>
        <v>109.66666666666667</v>
      </c>
      <c r="N118" s="7">
        <f t="shared" si="334"/>
        <v>6</v>
      </c>
      <c r="O118" s="18">
        <f t="shared" si="335"/>
        <v>115.66666666666667</v>
      </c>
      <c r="P118" s="20">
        <f t="shared" si="336"/>
        <v>5.4711246200607903E-2</v>
      </c>
      <c r="Q118" s="7">
        <f t="shared" si="337"/>
        <v>291</v>
      </c>
      <c r="R118" s="7">
        <f t="shared" si="337"/>
        <v>241</v>
      </c>
      <c r="S118" s="7">
        <f t="shared" si="337"/>
        <v>257</v>
      </c>
      <c r="T118" s="7">
        <f t="shared" si="196"/>
        <v>291</v>
      </c>
      <c r="U118" s="18">
        <f t="shared" si="338"/>
        <v>263</v>
      </c>
      <c r="V118" s="7">
        <f t="shared" si="339"/>
        <v>50</v>
      </c>
      <c r="W118" s="7">
        <f t="shared" si="340"/>
        <v>372</v>
      </c>
      <c r="X118" s="7">
        <f t="shared" si="340"/>
        <v>426</v>
      </c>
      <c r="Y118" s="7">
        <f t="shared" si="340"/>
        <v>354</v>
      </c>
      <c r="Z118" s="7">
        <f t="shared" si="341"/>
        <v>426</v>
      </c>
      <c r="AA118" s="18">
        <f t="shared" si="342"/>
        <v>384</v>
      </c>
      <c r="AB118" s="7">
        <f t="shared" si="343"/>
        <v>72</v>
      </c>
      <c r="AC118" s="18">
        <f t="shared" si="344"/>
        <v>407.58710835888832</v>
      </c>
      <c r="AD118" s="18">
        <f t="shared" si="345"/>
        <v>466.75297892711404</v>
      </c>
      <c r="AE118" s="18">
        <f t="shared" si="346"/>
        <v>387.86515150281303</v>
      </c>
      <c r="AF118" s="18">
        <f t="shared" si="347"/>
        <v>466.75297892711404</v>
      </c>
      <c r="AG118" s="18">
        <f t="shared" si="348"/>
        <v>420.73507959627182</v>
      </c>
      <c r="AH118" s="18">
        <f t="shared" si="349"/>
        <v>78.887827424301008</v>
      </c>
      <c r="AI118" s="7">
        <v>178</v>
      </c>
      <c r="AJ118" s="7">
        <v>134</v>
      </c>
      <c r="AK118" s="7">
        <v>148</v>
      </c>
      <c r="AL118" s="7">
        <f t="shared" si="350"/>
        <v>178</v>
      </c>
      <c r="AM118" s="18">
        <f t="shared" si="351"/>
        <v>153.33333333333334</v>
      </c>
      <c r="AN118" s="7">
        <f t="shared" si="352"/>
        <v>44</v>
      </c>
      <c r="AO118" s="7">
        <v>81</v>
      </c>
      <c r="AP118" s="7">
        <v>185</v>
      </c>
      <c r="AQ118" s="7">
        <v>97</v>
      </c>
      <c r="AR118" s="7">
        <f t="shared" si="353"/>
        <v>185</v>
      </c>
      <c r="AS118" s="18">
        <f t="shared" si="354"/>
        <v>121</v>
      </c>
      <c r="AT118" s="7">
        <f t="shared" si="355"/>
        <v>104</v>
      </c>
      <c r="AU118" s="7">
        <f t="shared" si="356"/>
        <v>259</v>
      </c>
      <c r="AV118" s="7">
        <f t="shared" si="357"/>
        <v>319</v>
      </c>
      <c r="AW118" s="7">
        <f t="shared" si="357"/>
        <v>245</v>
      </c>
      <c r="AX118" s="18">
        <f t="shared" si="358"/>
        <v>274.33333333333331</v>
      </c>
      <c r="AY118" s="7">
        <f t="shared" si="359"/>
        <v>74</v>
      </c>
      <c r="AZ118" s="20">
        <f t="shared" si="360"/>
        <v>0.21774193548387097</v>
      </c>
      <c r="BA118" s="20">
        <f t="shared" si="360"/>
        <v>0.43427230046948356</v>
      </c>
      <c r="BB118" s="20">
        <f t="shared" si="360"/>
        <v>0.27401129943502822</v>
      </c>
      <c r="BC118" s="20">
        <f t="shared" si="361"/>
        <v>0.43427230046948356</v>
      </c>
      <c r="BD118" s="20">
        <f t="shared" si="362"/>
        <v>0.30867517846279424</v>
      </c>
      <c r="BE118" s="20">
        <f t="shared" si="363"/>
        <v>0.21653036498561259</v>
      </c>
      <c r="BF118" s="20">
        <f t="shared" si="364"/>
        <v>3.2920353982300883</v>
      </c>
      <c r="BG118" s="20">
        <f t="shared" si="364"/>
        <v>3.9813084112149535</v>
      </c>
      <c r="BH118" s="20">
        <f t="shared" si="364"/>
        <v>3.2477064220183487</v>
      </c>
      <c r="BI118" s="20">
        <f t="shared" si="365"/>
        <v>3.9813084112149535</v>
      </c>
      <c r="BJ118" s="20">
        <f t="shared" si="366"/>
        <v>3.5070167438211297</v>
      </c>
      <c r="BK118" s="20">
        <f t="shared" si="367"/>
        <v>0.7336019891966048</v>
      </c>
      <c r="BL118" s="20">
        <f t="shared" si="368"/>
        <v>0.28514263633381831</v>
      </c>
      <c r="BM118" s="20">
        <f t="shared" si="369"/>
        <v>3.6069655606981268</v>
      </c>
      <c r="BN118" s="20">
        <f t="shared" si="369"/>
        <v>4.3621773731505984</v>
      </c>
      <c r="BO118" s="20">
        <f t="shared" si="369"/>
        <v>3.5583958853469086</v>
      </c>
      <c r="BP118" s="20">
        <f t="shared" si="197"/>
        <v>4.3621773731505984</v>
      </c>
      <c r="BQ118" s="20">
        <f t="shared" si="370"/>
        <v>3.8425129397318778</v>
      </c>
      <c r="BR118" s="20">
        <f t="shared" si="371"/>
        <v>0.80378148780368974</v>
      </c>
      <c r="BS118" s="20">
        <f t="shared" si="372"/>
        <v>0.7168141592920354</v>
      </c>
      <c r="BT118" s="20">
        <f t="shared" si="372"/>
        <v>1.7289719626168225</v>
      </c>
      <c r="BU118" s="20">
        <f t="shared" si="372"/>
        <v>0.88990825688073394</v>
      </c>
      <c r="BV118" s="20">
        <f t="shared" si="198"/>
        <v>1.7289719626168225</v>
      </c>
      <c r="BW118" s="20">
        <f t="shared" si="373"/>
        <v>1.1118981262631973</v>
      </c>
      <c r="BX118" s="20">
        <f t="shared" si="374"/>
        <v>1.0121578033247871</v>
      </c>
      <c r="BY118" s="22">
        <f t="shared" si="375"/>
        <v>1.9269197830431059E-3</v>
      </c>
      <c r="BZ118" s="22">
        <f t="shared" si="375"/>
        <v>4.0586196305559211E-3</v>
      </c>
      <c r="CA118" s="22">
        <f t="shared" si="375"/>
        <v>2.5138651324314518E-3</v>
      </c>
      <c r="CB118" s="22">
        <f t="shared" si="199"/>
        <v>4.0586196305559211E-3</v>
      </c>
      <c r="CC118" s="22">
        <f t="shared" si="376"/>
        <v>2.8331348486768265E-3</v>
      </c>
      <c r="CD118" s="22">
        <f t="shared" si="377"/>
        <v>2.1316998475128151E-3</v>
      </c>
      <c r="CE118" s="25">
        <f t="shared" si="378"/>
        <v>4.3008849557522124</v>
      </c>
      <c r="CF118" s="25">
        <f t="shared" si="379"/>
        <v>10.373831775700934</v>
      </c>
      <c r="CG118" s="25">
        <f t="shared" si="380"/>
        <v>5.3394495412844041</v>
      </c>
      <c r="CH118" s="25">
        <f t="shared" si="381"/>
        <v>10.373831775700934</v>
      </c>
      <c r="CI118" s="25">
        <f t="shared" si="382"/>
        <v>6.6713887575791828</v>
      </c>
      <c r="CJ118" s="20">
        <f t="shared" si="383"/>
        <v>6.0729468199487213</v>
      </c>
      <c r="CK118" s="26">
        <f t="shared" si="384"/>
        <v>1.0552063270767633E-2</v>
      </c>
      <c r="CL118" s="26">
        <f t="shared" si="384"/>
        <v>2.222552880015119E-2</v>
      </c>
      <c r="CM118" s="26">
        <f t="shared" si="384"/>
        <v>1.3766252318869847E-2</v>
      </c>
      <c r="CN118" s="26">
        <f t="shared" si="200"/>
        <v>2.222552880015119E-2</v>
      </c>
      <c r="CO118" s="26">
        <f t="shared" si="385"/>
        <v>1.5514614796596223E-2</v>
      </c>
      <c r="CP118" s="18">
        <f t="shared" si="386"/>
        <v>-4.3333333333333286</v>
      </c>
      <c r="CQ118" s="18">
        <f t="shared" si="387"/>
        <v>657.40174626293845</v>
      </c>
      <c r="CR118" s="18">
        <f t="shared" si="388"/>
        <v>537.40174626293856</v>
      </c>
      <c r="CS118" s="18">
        <f t="shared" si="389"/>
        <v>616.28957368723945</v>
      </c>
      <c r="CT118" s="18">
        <f t="shared" si="390"/>
        <v>116.66666666666667</v>
      </c>
      <c r="CU118" s="18">
        <f t="shared" si="391"/>
        <v>220.66666666666669</v>
      </c>
      <c r="CV118" s="18">
        <f t="shared" si="392"/>
        <v>26.534184512946094</v>
      </c>
      <c r="CW118" s="18">
        <f t="shared" si="393"/>
        <v>99.975341845129464</v>
      </c>
      <c r="CX118" s="18">
        <f t="shared" si="394"/>
        <v>130.5341845129461</v>
      </c>
      <c r="CY118" s="18">
        <f t="shared" si="395"/>
        <v>452.34184512946092</v>
      </c>
      <c r="CZ118" s="25">
        <f t="shared" si="396"/>
        <v>34.51426363338183</v>
      </c>
      <c r="DA118" s="18">
        <f t="shared" si="397"/>
        <v>88.730340364032884</v>
      </c>
      <c r="DB118" s="20">
        <f t="shared" si="398"/>
        <v>3.0387314519281881</v>
      </c>
      <c r="DC118" s="18">
        <f t="shared" si="399"/>
        <v>922</v>
      </c>
      <c r="DD118" s="18">
        <f t="shared" si="400"/>
        <v>838.73507959627182</v>
      </c>
      <c r="DE118" s="18">
        <f t="shared" si="401"/>
        <v>688.55449409096764</v>
      </c>
      <c r="DF118" s="18">
        <f t="shared" si="402"/>
        <v>1026.4102580590661</v>
      </c>
      <c r="DG118" s="18">
        <f t="shared" si="403"/>
        <v>571.66666666666674</v>
      </c>
      <c r="DH118" s="7">
        <f t="shared" si="404"/>
        <v>298</v>
      </c>
      <c r="DI118" s="18">
        <f t="shared" si="405"/>
        <v>756.66666666666674</v>
      </c>
      <c r="DN118" s="7">
        <v>101</v>
      </c>
      <c r="ED118" s="18"/>
      <c r="EF118" s="7" t="s">
        <v>382</v>
      </c>
      <c r="EG118" s="7">
        <v>94</v>
      </c>
      <c r="EH118" s="7">
        <v>0</v>
      </c>
      <c r="EI118" s="7">
        <v>0.05</v>
      </c>
      <c r="EJ118" s="7">
        <v>0</v>
      </c>
      <c r="EK118" s="7">
        <f t="shared" si="406"/>
        <v>0</v>
      </c>
      <c r="EV118" s="7" t="s">
        <v>400</v>
      </c>
      <c r="EW118" s="7">
        <v>81</v>
      </c>
      <c r="EX118" s="7">
        <v>93</v>
      </c>
      <c r="EY118" s="7">
        <v>80</v>
      </c>
      <c r="EZ118" s="7">
        <v>92</v>
      </c>
      <c r="FA118" s="7">
        <v>80</v>
      </c>
      <c r="FB118" s="7">
        <v>95</v>
      </c>
      <c r="FC118" s="7">
        <v>32</v>
      </c>
      <c r="FD118" s="7">
        <v>58</v>
      </c>
      <c r="FE118" s="7">
        <v>96</v>
      </c>
      <c r="FF118" s="7">
        <v>70</v>
      </c>
      <c r="FG118" s="7">
        <v>75</v>
      </c>
      <c r="FH118" s="7">
        <v>88</v>
      </c>
      <c r="FI118" s="18">
        <f>AVERAGE(EX118:EY118,FB118:FC118)</f>
        <v>75</v>
      </c>
      <c r="FJ118" s="18">
        <f>AVERAGE(EW118:FH118)</f>
        <v>78.333333333333329</v>
      </c>
      <c r="FK118" s="7">
        <f>MAX(EX118:EY118,FB118:FC118)</f>
        <v>95</v>
      </c>
      <c r="FL118" s="7">
        <f>MAX(EW118:FH118)</f>
        <v>96</v>
      </c>
      <c r="FM118" s="7">
        <f>MAX(EX118:EY118,FB118:FC118)-MIN(EX118:EY118,FB118:FC118)</f>
        <v>63</v>
      </c>
      <c r="FN118" s="7">
        <f>MAX(EW118:FH118)-MIN(EW118:FH118)</f>
        <v>64</v>
      </c>
    </row>
    <row r="119" spans="1:170" s="7" customFormat="1">
      <c r="A119" s="68">
        <v>101</v>
      </c>
      <c r="B119" s="7">
        <v>1020</v>
      </c>
      <c r="C119" s="18">
        <f t="shared" si="329"/>
        <v>58.823529411764703</v>
      </c>
      <c r="D119" s="7">
        <v>1.2</v>
      </c>
      <c r="E119" s="7">
        <v>0</v>
      </c>
      <c r="F119" s="7">
        <v>0</v>
      </c>
      <c r="G119" s="18">
        <f t="shared" si="330"/>
        <v>0.39999999999999997</v>
      </c>
      <c r="H119" s="7">
        <f t="shared" si="331"/>
        <v>1.2</v>
      </c>
      <c r="I119" s="7">
        <v>96</v>
      </c>
      <c r="J119" s="7">
        <v>159</v>
      </c>
      <c r="K119" s="7">
        <v>146</v>
      </c>
      <c r="L119" s="7">
        <f t="shared" si="332"/>
        <v>159</v>
      </c>
      <c r="M119" s="18">
        <f t="shared" si="333"/>
        <v>133.66666666666666</v>
      </c>
      <c r="N119" s="7">
        <f t="shared" si="334"/>
        <v>63</v>
      </c>
      <c r="O119" s="18">
        <f t="shared" si="335"/>
        <v>196.66666666666666</v>
      </c>
      <c r="P119" s="20">
        <f t="shared" si="336"/>
        <v>0.47132169576059851</v>
      </c>
      <c r="Q119" s="7">
        <f t="shared" si="337"/>
        <v>340</v>
      </c>
      <c r="R119" s="7">
        <f t="shared" si="337"/>
        <v>354</v>
      </c>
      <c r="S119" s="7">
        <f t="shared" si="337"/>
        <v>359</v>
      </c>
      <c r="T119" s="7">
        <f t="shared" si="196"/>
        <v>359</v>
      </c>
      <c r="U119" s="18">
        <f t="shared" si="338"/>
        <v>351</v>
      </c>
      <c r="V119" s="7">
        <f t="shared" si="339"/>
        <v>19</v>
      </c>
      <c r="W119" s="7">
        <f t="shared" si="340"/>
        <v>432</v>
      </c>
      <c r="X119" s="7">
        <f t="shared" si="340"/>
        <v>418</v>
      </c>
      <c r="Y119" s="7">
        <f t="shared" si="340"/>
        <v>416</v>
      </c>
      <c r="Z119" s="7">
        <f t="shared" si="341"/>
        <v>432</v>
      </c>
      <c r="AA119" s="18">
        <f t="shared" si="342"/>
        <v>422</v>
      </c>
      <c r="AB119" s="7">
        <f t="shared" si="343"/>
        <v>16</v>
      </c>
      <c r="AC119" s="18">
        <f t="shared" si="344"/>
        <v>427.74373856592331</v>
      </c>
      <c r="AD119" s="18">
        <f t="shared" si="345"/>
        <v>413.88167296424984</v>
      </c>
      <c r="AE119" s="18">
        <f t="shared" si="346"/>
        <v>411.9013778782965</v>
      </c>
      <c r="AF119" s="18">
        <f t="shared" si="347"/>
        <v>427.74373856592331</v>
      </c>
      <c r="AG119" s="18">
        <f t="shared" si="348"/>
        <v>417.84226313615653</v>
      </c>
      <c r="AH119" s="18">
        <f t="shared" si="349"/>
        <v>15.842360687626808</v>
      </c>
      <c r="AI119" s="7">
        <v>244</v>
      </c>
      <c r="AJ119" s="7">
        <v>195</v>
      </c>
      <c r="AK119" s="7">
        <v>213</v>
      </c>
      <c r="AL119" s="7">
        <f t="shared" si="350"/>
        <v>244</v>
      </c>
      <c r="AM119" s="18">
        <f t="shared" si="351"/>
        <v>217.33333333333334</v>
      </c>
      <c r="AN119" s="7">
        <f t="shared" si="352"/>
        <v>49</v>
      </c>
      <c r="AO119" s="7">
        <v>92</v>
      </c>
      <c r="AP119" s="7">
        <v>64</v>
      </c>
      <c r="AQ119" s="7">
        <v>57</v>
      </c>
      <c r="AR119" s="7">
        <f t="shared" si="353"/>
        <v>92</v>
      </c>
      <c r="AS119" s="18">
        <f t="shared" si="354"/>
        <v>71</v>
      </c>
      <c r="AT119" s="7">
        <f t="shared" si="355"/>
        <v>35</v>
      </c>
      <c r="AU119" s="7">
        <f t="shared" si="356"/>
        <v>336</v>
      </c>
      <c r="AV119" s="7">
        <f t="shared" si="357"/>
        <v>259</v>
      </c>
      <c r="AW119" s="7">
        <f t="shared" si="357"/>
        <v>270</v>
      </c>
      <c r="AX119" s="18">
        <f t="shared" si="358"/>
        <v>288.33333333333331</v>
      </c>
      <c r="AY119" s="7">
        <f t="shared" si="359"/>
        <v>77</v>
      </c>
      <c r="AZ119" s="20">
        <f t="shared" si="360"/>
        <v>0.21296296296296297</v>
      </c>
      <c r="BA119" s="20">
        <f t="shared" si="360"/>
        <v>0.15311004784688995</v>
      </c>
      <c r="BB119" s="20">
        <f t="shared" si="360"/>
        <v>0.13701923076923078</v>
      </c>
      <c r="BC119" s="20">
        <f t="shared" si="361"/>
        <v>0.21296296296296297</v>
      </c>
      <c r="BD119" s="20">
        <f t="shared" si="362"/>
        <v>0.16769741385969458</v>
      </c>
      <c r="BE119" s="20">
        <f t="shared" si="363"/>
        <v>7.5943732193732183E-2</v>
      </c>
      <c r="BF119" s="20">
        <f t="shared" si="364"/>
        <v>4.5</v>
      </c>
      <c r="BG119" s="20">
        <f t="shared" si="364"/>
        <v>2.6289308176100628</v>
      </c>
      <c r="BH119" s="20">
        <f t="shared" si="364"/>
        <v>2.8493150684931505</v>
      </c>
      <c r="BI119" s="20">
        <f t="shared" si="365"/>
        <v>4.5</v>
      </c>
      <c r="BJ119" s="20">
        <f t="shared" si="366"/>
        <v>3.3260819620344044</v>
      </c>
      <c r="BK119" s="20">
        <f t="shared" si="367"/>
        <v>1.8710691823899372</v>
      </c>
      <c r="BL119" s="20">
        <f t="shared" si="368"/>
        <v>0.30065404623653597</v>
      </c>
      <c r="BM119" s="20">
        <f t="shared" si="369"/>
        <v>4.4556639433950345</v>
      </c>
      <c r="BN119" s="20">
        <f t="shared" si="369"/>
        <v>2.6030293897122632</v>
      </c>
      <c r="BO119" s="20">
        <f t="shared" si="369"/>
        <v>2.8212423142349077</v>
      </c>
      <c r="BP119" s="20">
        <f t="shared" si="197"/>
        <v>4.4556639433950345</v>
      </c>
      <c r="BQ119" s="20">
        <f t="shared" si="370"/>
        <v>3.2933118824474019</v>
      </c>
      <c r="BR119" s="20">
        <f t="shared" si="371"/>
        <v>1.8526345536827713</v>
      </c>
      <c r="BS119" s="20">
        <f t="shared" si="372"/>
        <v>0.95833333333333337</v>
      </c>
      <c r="BT119" s="20">
        <f t="shared" si="372"/>
        <v>0.40251572327044027</v>
      </c>
      <c r="BU119" s="20">
        <f t="shared" si="372"/>
        <v>0.3904109589041096</v>
      </c>
      <c r="BV119" s="20">
        <f t="shared" si="198"/>
        <v>0.95833333333333337</v>
      </c>
      <c r="BW119" s="20">
        <f t="shared" si="373"/>
        <v>0.58375333850262778</v>
      </c>
      <c r="BX119" s="20">
        <f t="shared" si="374"/>
        <v>0.56792237442922378</v>
      </c>
      <c r="BY119" s="22">
        <f t="shared" si="375"/>
        <v>2.2183641975308641E-3</v>
      </c>
      <c r="BZ119" s="22">
        <f t="shared" si="375"/>
        <v>9.6295627576660351E-4</v>
      </c>
      <c r="CA119" s="22">
        <f t="shared" si="375"/>
        <v>9.384878819810327E-4</v>
      </c>
      <c r="CB119" s="22">
        <f t="shared" si="199"/>
        <v>2.2183641975308641E-3</v>
      </c>
      <c r="CC119" s="22">
        <f t="shared" si="376"/>
        <v>1.3732694517595001E-3</v>
      </c>
      <c r="CD119" s="22">
        <f t="shared" si="377"/>
        <v>1.2798763155498314E-3</v>
      </c>
      <c r="CE119" s="25">
        <f t="shared" si="378"/>
        <v>60.375</v>
      </c>
      <c r="CF119" s="25">
        <f t="shared" si="379"/>
        <v>25.358490566037737</v>
      </c>
      <c r="CG119" s="25">
        <f t="shared" si="380"/>
        <v>24.595890410958905</v>
      </c>
      <c r="CH119" s="25">
        <f t="shared" si="381"/>
        <v>60.375</v>
      </c>
      <c r="CI119" s="25">
        <f t="shared" si="382"/>
        <v>36.776460325665546</v>
      </c>
      <c r="CJ119" s="20">
        <f t="shared" si="383"/>
        <v>35.779109589041099</v>
      </c>
      <c r="CK119" s="26">
        <f t="shared" si="384"/>
        <v>0.14114759505870611</v>
      </c>
      <c r="CL119" s="26">
        <f t="shared" si="384"/>
        <v>6.1269904473948873E-2</v>
      </c>
      <c r="CM119" s="26">
        <f t="shared" si="384"/>
        <v>5.9713056891560562E-2</v>
      </c>
      <c r="CN119" s="26">
        <f t="shared" si="200"/>
        <v>0.14114759505870611</v>
      </c>
      <c r="CO119" s="26">
        <f t="shared" si="385"/>
        <v>8.7376852141405184E-2</v>
      </c>
      <c r="CP119" s="18">
        <f t="shared" si="386"/>
        <v>76.666666666666657</v>
      </c>
      <c r="CQ119" s="18">
        <f t="shared" si="387"/>
        <v>685.50892980282322</v>
      </c>
      <c r="CR119" s="18">
        <f t="shared" si="388"/>
        <v>565.50892980282322</v>
      </c>
      <c r="CS119" s="18">
        <f t="shared" si="389"/>
        <v>581.35129049045008</v>
      </c>
      <c r="CT119" s="18">
        <f t="shared" si="390"/>
        <v>147.66666666666666</v>
      </c>
      <c r="CU119" s="18">
        <f t="shared" si="391"/>
        <v>182.66666666666666</v>
      </c>
      <c r="CV119" s="18">
        <f t="shared" si="392"/>
        <v>93.436408052636111</v>
      </c>
      <c r="CW119" s="18">
        <f t="shared" si="393"/>
        <v>111.83436408052636</v>
      </c>
      <c r="CX119" s="18">
        <f t="shared" si="394"/>
        <v>128.43640805263612</v>
      </c>
      <c r="CY119" s="18">
        <f t="shared" si="395"/>
        <v>328.36408052636125</v>
      </c>
      <c r="CZ119" s="25">
        <f t="shared" si="396"/>
        <v>93.065404623653592</v>
      </c>
      <c r="DA119" s="18">
        <f t="shared" si="397"/>
        <v>82.135672570074206</v>
      </c>
      <c r="DB119" s="20">
        <f t="shared" si="398"/>
        <v>1.4406773287646306</v>
      </c>
      <c r="DC119" s="18">
        <f t="shared" si="399"/>
        <v>991</v>
      </c>
      <c r="DD119" s="18">
        <f t="shared" si="400"/>
        <v>866.84226313615659</v>
      </c>
      <c r="DE119" s="18">
        <f t="shared" si="401"/>
        <v>787.50902735429349</v>
      </c>
      <c r="DF119" s="18">
        <f t="shared" si="402"/>
        <v>963.53967699585121</v>
      </c>
      <c r="DG119" s="18">
        <f t="shared" si="403"/>
        <v>634.66666666666663</v>
      </c>
      <c r="DH119" s="7">
        <f t="shared" si="404"/>
        <v>251</v>
      </c>
      <c r="DI119" s="18">
        <f t="shared" si="405"/>
        <v>726.66666666666663</v>
      </c>
      <c r="DN119" s="7">
        <v>102</v>
      </c>
      <c r="ED119" s="18"/>
      <c r="EF119" s="7" t="s">
        <v>374</v>
      </c>
      <c r="EG119" s="7">
        <v>102</v>
      </c>
      <c r="EH119" s="7">
        <v>0.05</v>
      </c>
      <c r="EI119" s="7">
        <v>0.05</v>
      </c>
      <c r="EJ119" s="7">
        <v>44</v>
      </c>
      <c r="EK119" s="7">
        <f t="shared" si="406"/>
        <v>2.2000000000000002</v>
      </c>
      <c r="EV119" s="7" t="s">
        <v>401</v>
      </c>
      <c r="EW119" s="7">
        <v>64</v>
      </c>
      <c r="EX119" s="7">
        <v>120</v>
      </c>
      <c r="EY119" s="7">
        <v>108</v>
      </c>
      <c r="EZ119" s="7">
        <v>120</v>
      </c>
      <c r="FA119" s="7">
        <v>90</v>
      </c>
      <c r="FB119" s="7">
        <v>124</v>
      </c>
      <c r="FC119" s="7">
        <v>46</v>
      </c>
      <c r="FD119" s="7">
        <v>20</v>
      </c>
      <c r="FE119" s="7">
        <v>108</v>
      </c>
      <c r="FF119" s="7">
        <v>112</v>
      </c>
      <c r="FG119" s="7">
        <v>100</v>
      </c>
      <c r="FH119" s="7">
        <v>92</v>
      </c>
      <c r="FI119" s="18">
        <f>AVERAGE(EX119:EY119,FB119:FC119)</f>
        <v>99.5</v>
      </c>
      <c r="FJ119" s="18">
        <f>AVERAGE(EW119:FH119)</f>
        <v>92</v>
      </c>
      <c r="FK119" s="7">
        <f>MAX(EX119:EY119,FB119:FC119)</f>
        <v>124</v>
      </c>
      <c r="FL119" s="7">
        <f>MAX(EW119:FH119)</f>
        <v>124</v>
      </c>
      <c r="FM119" s="7">
        <f>MAX(EX119:EY119,FB119:FC119)-MIN(EX119:EY119,FB119:FC119)</f>
        <v>78</v>
      </c>
      <c r="FN119" s="7">
        <f>MAX(EW119:FH119)-MIN(EW119:FH119)</f>
        <v>104</v>
      </c>
    </row>
    <row r="120" spans="1:170" s="7" customFormat="1">
      <c r="A120" s="68">
        <v>102</v>
      </c>
      <c r="B120" s="7">
        <v>877</v>
      </c>
      <c r="C120" s="18">
        <f t="shared" si="329"/>
        <v>68.415051311288479</v>
      </c>
      <c r="D120" s="7">
        <v>0.1</v>
      </c>
      <c r="E120" s="7">
        <v>0.2</v>
      </c>
      <c r="F120" s="7">
        <v>0.1</v>
      </c>
      <c r="G120" s="18">
        <f t="shared" si="330"/>
        <v>0.13333333333333333</v>
      </c>
      <c r="H120" s="7">
        <f t="shared" si="331"/>
        <v>0.1</v>
      </c>
      <c r="I120" s="7">
        <v>102</v>
      </c>
      <c r="J120" s="7">
        <v>93</v>
      </c>
      <c r="K120" s="7">
        <v>103</v>
      </c>
      <c r="L120" s="7">
        <f t="shared" si="332"/>
        <v>103</v>
      </c>
      <c r="M120" s="18">
        <f t="shared" si="333"/>
        <v>99.333333333333329</v>
      </c>
      <c r="N120" s="7">
        <f t="shared" si="334"/>
        <v>10</v>
      </c>
      <c r="O120" s="18">
        <f t="shared" si="335"/>
        <v>109.33333333333333</v>
      </c>
      <c r="P120" s="20">
        <f t="shared" si="336"/>
        <v>0.10067114093959732</v>
      </c>
      <c r="Q120" s="7">
        <f t="shared" si="337"/>
        <v>317</v>
      </c>
      <c r="R120" s="7">
        <f t="shared" si="337"/>
        <v>278</v>
      </c>
      <c r="S120" s="7">
        <f t="shared" si="337"/>
        <v>303</v>
      </c>
      <c r="T120" s="7">
        <f t="shared" si="196"/>
        <v>317</v>
      </c>
      <c r="U120" s="18">
        <f t="shared" si="338"/>
        <v>299.33333333333331</v>
      </c>
      <c r="V120" s="7">
        <f t="shared" si="339"/>
        <v>39</v>
      </c>
      <c r="W120" s="7">
        <f t="shared" si="340"/>
        <v>398</v>
      </c>
      <c r="X120" s="7">
        <f t="shared" si="340"/>
        <v>379</v>
      </c>
      <c r="Y120" s="7">
        <f t="shared" si="340"/>
        <v>397</v>
      </c>
      <c r="Z120" s="7">
        <f t="shared" si="341"/>
        <v>398</v>
      </c>
      <c r="AA120" s="18">
        <f t="shared" si="342"/>
        <v>391.33333333333331</v>
      </c>
      <c r="AB120" s="7">
        <f t="shared" si="343"/>
        <v>19</v>
      </c>
      <c r="AC120" s="18">
        <f t="shared" si="344"/>
        <v>424.99446639364891</v>
      </c>
      <c r="AD120" s="18">
        <f t="shared" si="345"/>
        <v>404.70578583716815</v>
      </c>
      <c r="AE120" s="18">
        <f t="shared" si="346"/>
        <v>423.92664110120256</v>
      </c>
      <c r="AF120" s="18">
        <f t="shared" si="347"/>
        <v>424.99446639364891</v>
      </c>
      <c r="AG120" s="18">
        <f t="shared" si="348"/>
        <v>417.87563111067328</v>
      </c>
      <c r="AH120" s="18">
        <f t="shared" si="349"/>
        <v>20.288680556480756</v>
      </c>
      <c r="AI120" s="7">
        <v>215</v>
      </c>
      <c r="AJ120" s="7">
        <v>185</v>
      </c>
      <c r="AK120" s="7">
        <v>200</v>
      </c>
      <c r="AL120" s="7">
        <f t="shared" si="350"/>
        <v>215</v>
      </c>
      <c r="AM120" s="18">
        <f t="shared" si="351"/>
        <v>200</v>
      </c>
      <c r="AN120" s="7">
        <f t="shared" si="352"/>
        <v>30</v>
      </c>
      <c r="AO120" s="7">
        <v>81</v>
      </c>
      <c r="AP120" s="7">
        <v>101</v>
      </c>
      <c r="AQ120" s="7">
        <v>94</v>
      </c>
      <c r="AR120" s="7">
        <f t="shared" si="353"/>
        <v>101</v>
      </c>
      <c r="AS120" s="18">
        <f t="shared" si="354"/>
        <v>92</v>
      </c>
      <c r="AT120" s="7">
        <f t="shared" si="355"/>
        <v>20</v>
      </c>
      <c r="AU120" s="7">
        <f t="shared" si="356"/>
        <v>296</v>
      </c>
      <c r="AV120" s="7">
        <f t="shared" si="357"/>
        <v>286</v>
      </c>
      <c r="AW120" s="7">
        <f t="shared" si="357"/>
        <v>294</v>
      </c>
      <c r="AX120" s="18">
        <f t="shared" si="358"/>
        <v>292</v>
      </c>
      <c r="AY120" s="7">
        <f t="shared" si="359"/>
        <v>10</v>
      </c>
      <c r="AZ120" s="20">
        <f t="shared" si="360"/>
        <v>0.20351758793969849</v>
      </c>
      <c r="BA120" s="20">
        <f t="shared" si="360"/>
        <v>0.26649076517150394</v>
      </c>
      <c r="BB120" s="20">
        <f t="shared" si="360"/>
        <v>0.23677581863979849</v>
      </c>
      <c r="BC120" s="20">
        <f t="shared" si="361"/>
        <v>0.26649076517150394</v>
      </c>
      <c r="BD120" s="20">
        <f t="shared" si="362"/>
        <v>0.23559472391700031</v>
      </c>
      <c r="BE120" s="20">
        <f t="shared" si="363"/>
        <v>6.2973177231805455E-2</v>
      </c>
      <c r="BF120" s="20">
        <f t="shared" si="364"/>
        <v>3.9019607843137254</v>
      </c>
      <c r="BG120" s="20">
        <f t="shared" si="364"/>
        <v>4.075268817204301</v>
      </c>
      <c r="BH120" s="20">
        <f t="shared" si="364"/>
        <v>3.854368932038835</v>
      </c>
      <c r="BI120" s="20">
        <f t="shared" si="365"/>
        <v>4.075268817204301</v>
      </c>
      <c r="BJ120" s="20">
        <f t="shared" si="366"/>
        <v>3.943866177852287</v>
      </c>
      <c r="BK120" s="20">
        <f t="shared" si="367"/>
        <v>0.22089988516546599</v>
      </c>
      <c r="BL120" s="20">
        <f t="shared" si="368"/>
        <v>0.25355829911667299</v>
      </c>
      <c r="BM120" s="20">
        <f t="shared" si="369"/>
        <v>4.1666124156240087</v>
      </c>
      <c r="BN120" s="20">
        <f t="shared" si="369"/>
        <v>4.35167511652869</v>
      </c>
      <c r="BO120" s="20">
        <f t="shared" si="369"/>
        <v>4.1157926320505105</v>
      </c>
      <c r="BP120" s="20">
        <f t="shared" si="197"/>
        <v>4.35167511652869</v>
      </c>
      <c r="BQ120" s="20">
        <f t="shared" si="370"/>
        <v>4.2113600547344028</v>
      </c>
      <c r="BR120" s="20">
        <f t="shared" si="371"/>
        <v>0.2358824844781795</v>
      </c>
      <c r="BS120" s="20">
        <f t="shared" si="372"/>
        <v>0.79411764705882348</v>
      </c>
      <c r="BT120" s="20">
        <f t="shared" si="372"/>
        <v>1.086021505376344</v>
      </c>
      <c r="BU120" s="20">
        <f t="shared" si="372"/>
        <v>0.91262135922330101</v>
      </c>
      <c r="BV120" s="20">
        <f t="shared" si="198"/>
        <v>1.086021505376344</v>
      </c>
      <c r="BW120" s="20">
        <f t="shared" si="373"/>
        <v>0.93092017055282283</v>
      </c>
      <c r="BX120" s="20">
        <f t="shared" si="374"/>
        <v>0.29190385831752053</v>
      </c>
      <c r="BY120" s="22">
        <f t="shared" si="375"/>
        <v>1.9952704699970438E-3</v>
      </c>
      <c r="BZ120" s="22">
        <f t="shared" si="375"/>
        <v>2.8654920986183221E-3</v>
      </c>
      <c r="CA120" s="22">
        <f t="shared" si="375"/>
        <v>2.2987943557261992E-3</v>
      </c>
      <c r="CB120" s="22">
        <f t="shared" si="199"/>
        <v>2.8654920986183221E-3</v>
      </c>
      <c r="CC120" s="22">
        <f t="shared" si="376"/>
        <v>2.3865189747805217E-3</v>
      </c>
      <c r="CD120" s="22">
        <f t="shared" si="377"/>
        <v>8.7022162862127831E-4</v>
      </c>
      <c r="CE120" s="25">
        <f t="shared" si="378"/>
        <v>7.9411764705882355</v>
      </c>
      <c r="CF120" s="25">
        <f t="shared" si="379"/>
        <v>10.860215053763442</v>
      </c>
      <c r="CG120" s="25">
        <f t="shared" si="380"/>
        <v>9.1262135922330092</v>
      </c>
      <c r="CH120" s="25">
        <f t="shared" si="381"/>
        <v>10.860215053763442</v>
      </c>
      <c r="CI120" s="25">
        <f t="shared" si="382"/>
        <v>9.3092017055282295</v>
      </c>
      <c r="CJ120" s="20">
        <f t="shared" si="383"/>
        <v>2.9190385831752064</v>
      </c>
      <c r="CK120" s="26">
        <f t="shared" si="384"/>
        <v>1.868536439538665E-2</v>
      </c>
      <c r="CL120" s="26">
        <f t="shared" si="384"/>
        <v>2.683484010810018E-2</v>
      </c>
      <c r="CM120" s="26">
        <f t="shared" si="384"/>
        <v>2.1527813322905411E-2</v>
      </c>
      <c r="CN120" s="26">
        <f t="shared" si="200"/>
        <v>2.683484010810018E-2</v>
      </c>
      <c r="CO120" s="26">
        <f t="shared" si="385"/>
        <v>2.2349339275464081E-2</v>
      </c>
      <c r="CP120" s="18">
        <f t="shared" si="386"/>
        <v>-10.666666666666671</v>
      </c>
      <c r="CQ120" s="18">
        <f t="shared" si="387"/>
        <v>619.2089644440066</v>
      </c>
      <c r="CR120" s="18">
        <f t="shared" si="388"/>
        <v>499.2089644440066</v>
      </c>
      <c r="CS120" s="18">
        <f t="shared" si="389"/>
        <v>519.49764500048741</v>
      </c>
      <c r="CT120" s="18">
        <f t="shared" si="390"/>
        <v>81.333333333333329</v>
      </c>
      <c r="CU120" s="18">
        <f t="shared" si="391"/>
        <v>101.33333333333333</v>
      </c>
      <c r="CV120" s="18">
        <f t="shared" si="392"/>
        <v>12.892805725033359</v>
      </c>
      <c r="CW120" s="18">
        <f t="shared" si="393"/>
        <v>9.5689280572503286</v>
      </c>
      <c r="CX120" s="18">
        <f t="shared" si="394"/>
        <v>32.892805725033355</v>
      </c>
      <c r="CY120" s="18">
        <f t="shared" si="395"/>
        <v>274.92805725033367</v>
      </c>
      <c r="CZ120" s="25">
        <f t="shared" si="396"/>
        <v>35.3558299116673</v>
      </c>
      <c r="DA120" s="18">
        <f t="shared" si="397"/>
        <v>34.500040611215155</v>
      </c>
      <c r="DB120" s="20">
        <f t="shared" si="398"/>
        <v>3.9754775702562233</v>
      </c>
      <c r="DC120" s="18">
        <f t="shared" si="399"/>
        <v>842.66666666666663</v>
      </c>
      <c r="DD120" s="18">
        <f t="shared" si="400"/>
        <v>749.2089644440066</v>
      </c>
      <c r="DE120" s="18">
        <f t="shared" si="401"/>
        <v>566.62201388981407</v>
      </c>
      <c r="DF120" s="18">
        <f t="shared" si="402"/>
        <v>892.80368836100695</v>
      </c>
      <c r="DG120" s="18">
        <f t="shared" si="403"/>
        <v>519.66666666666663</v>
      </c>
      <c r="DH120" s="7">
        <f t="shared" si="404"/>
        <v>204</v>
      </c>
      <c r="DI120" s="18">
        <f t="shared" si="405"/>
        <v>620.66666666666663</v>
      </c>
      <c r="DN120" s="7">
        <v>103</v>
      </c>
      <c r="ED120" s="18"/>
      <c r="EF120" s="7" t="s">
        <v>382</v>
      </c>
      <c r="EG120" s="7">
        <v>111</v>
      </c>
      <c r="EH120" s="7">
        <v>0</v>
      </c>
      <c r="EI120" s="7">
        <v>0.1</v>
      </c>
      <c r="EJ120" s="7">
        <v>38</v>
      </c>
      <c r="EK120" s="7">
        <f t="shared" si="406"/>
        <v>3.8000000000000003</v>
      </c>
      <c r="EV120" s="7" t="s">
        <v>402</v>
      </c>
      <c r="EW120" s="7">
        <v>104</v>
      </c>
      <c r="EX120" s="7">
        <v>120</v>
      </c>
      <c r="EY120" s="7">
        <v>96</v>
      </c>
      <c r="EZ120" s="7">
        <v>124</v>
      </c>
      <c r="FA120" s="7">
        <v>28</v>
      </c>
      <c r="FB120" s="7">
        <v>128</v>
      </c>
      <c r="FC120" s="7">
        <v>80</v>
      </c>
      <c r="FD120" s="7">
        <v>88</v>
      </c>
      <c r="FE120" s="7">
        <v>116</v>
      </c>
      <c r="FF120" s="7">
        <v>84</v>
      </c>
      <c r="FG120" s="7">
        <v>132</v>
      </c>
      <c r="FH120" s="7">
        <v>116</v>
      </c>
      <c r="FI120" s="18">
        <f>AVERAGE(EX120:EY120,FB120:FC120)</f>
        <v>106</v>
      </c>
      <c r="FJ120" s="18">
        <f>AVERAGE(EW120:FH120)</f>
        <v>101.33333333333333</v>
      </c>
      <c r="FK120" s="7">
        <f>MAX(EX120:EY120,FB120:FC120)</f>
        <v>128</v>
      </c>
      <c r="FL120" s="7">
        <f>MAX(EW120:FH120)</f>
        <v>132</v>
      </c>
      <c r="FM120" s="7">
        <f>MAX(EX120:EY120,FB120:FC120)-MIN(EX120:EY120,FB120:FC120)</f>
        <v>48</v>
      </c>
      <c r="FN120" s="7">
        <f>MAX(EW120:FH120)-MIN(EW120:FH120)</f>
        <v>104</v>
      </c>
    </row>
    <row r="121" spans="1:170" s="7" customFormat="1">
      <c r="A121" s="68">
        <v>103</v>
      </c>
      <c r="B121" s="7">
        <v>633</v>
      </c>
      <c r="C121" s="18">
        <f t="shared" si="329"/>
        <v>94.786729857819907</v>
      </c>
      <c r="D121" s="7">
        <v>0</v>
      </c>
      <c r="E121" s="7">
        <v>0</v>
      </c>
      <c r="F121" s="7">
        <v>0.1</v>
      </c>
      <c r="G121" s="18">
        <f t="shared" si="330"/>
        <v>3.3333333333333333E-2</v>
      </c>
      <c r="H121" s="7">
        <f t="shared" si="331"/>
        <v>0.1</v>
      </c>
      <c r="I121" s="7">
        <v>73</v>
      </c>
      <c r="J121" s="7">
        <v>67</v>
      </c>
      <c r="K121" s="7">
        <v>80</v>
      </c>
      <c r="L121" s="7">
        <f t="shared" si="332"/>
        <v>80</v>
      </c>
      <c r="M121" s="18">
        <f t="shared" si="333"/>
        <v>73.333333333333329</v>
      </c>
      <c r="N121" s="7">
        <f t="shared" si="334"/>
        <v>13</v>
      </c>
      <c r="O121" s="18">
        <f t="shared" si="335"/>
        <v>86.333333333333329</v>
      </c>
      <c r="P121" s="20">
        <f t="shared" si="336"/>
        <v>0.17727272727272728</v>
      </c>
      <c r="Q121" s="7">
        <f t="shared" si="337"/>
        <v>246</v>
      </c>
      <c r="R121" s="7">
        <f t="shared" si="337"/>
        <v>207</v>
      </c>
      <c r="S121" s="7">
        <f t="shared" si="337"/>
        <v>267</v>
      </c>
      <c r="T121" s="7">
        <f t="shared" si="196"/>
        <v>267</v>
      </c>
      <c r="U121" s="18">
        <f t="shared" si="338"/>
        <v>240</v>
      </c>
      <c r="V121" s="7">
        <f t="shared" si="339"/>
        <v>60</v>
      </c>
      <c r="W121" s="7">
        <f t="shared" si="340"/>
        <v>306</v>
      </c>
      <c r="X121" s="7">
        <f t="shared" si="340"/>
        <v>320</v>
      </c>
      <c r="Y121" s="7">
        <f t="shared" si="340"/>
        <v>340</v>
      </c>
      <c r="Z121" s="7">
        <f t="shared" si="341"/>
        <v>340</v>
      </c>
      <c r="AA121" s="18">
        <f t="shared" si="342"/>
        <v>322</v>
      </c>
      <c r="AB121" s="7">
        <f t="shared" si="343"/>
        <v>34</v>
      </c>
      <c r="AC121" s="18">
        <f t="shared" si="344"/>
        <v>384.60911405752432</v>
      </c>
      <c r="AD121" s="18">
        <f t="shared" si="345"/>
        <v>402.20560947192087</v>
      </c>
      <c r="AE121" s="18">
        <f t="shared" si="346"/>
        <v>427.34346006391593</v>
      </c>
      <c r="AF121" s="18">
        <f t="shared" si="347"/>
        <v>427.34346006391593</v>
      </c>
      <c r="AG121" s="18">
        <f t="shared" si="348"/>
        <v>404.71939453112037</v>
      </c>
      <c r="AH121" s="18">
        <f t="shared" si="349"/>
        <v>42.734346006391604</v>
      </c>
      <c r="AI121" s="7">
        <v>173</v>
      </c>
      <c r="AJ121" s="7">
        <v>140</v>
      </c>
      <c r="AK121" s="7">
        <v>187</v>
      </c>
      <c r="AL121" s="7">
        <f t="shared" si="350"/>
        <v>187</v>
      </c>
      <c r="AM121" s="18">
        <f t="shared" si="351"/>
        <v>166.66666666666666</v>
      </c>
      <c r="AN121" s="7">
        <f t="shared" si="352"/>
        <v>47</v>
      </c>
      <c r="AO121" s="7">
        <v>60</v>
      </c>
      <c r="AP121" s="7">
        <v>113</v>
      </c>
      <c r="AQ121" s="7">
        <v>73</v>
      </c>
      <c r="AR121" s="7">
        <f t="shared" si="353"/>
        <v>113</v>
      </c>
      <c r="AS121" s="18">
        <f t="shared" si="354"/>
        <v>82</v>
      </c>
      <c r="AT121" s="7">
        <f t="shared" si="355"/>
        <v>53</v>
      </c>
      <c r="AU121" s="7">
        <f t="shared" si="356"/>
        <v>233</v>
      </c>
      <c r="AV121" s="7">
        <f t="shared" si="357"/>
        <v>253</v>
      </c>
      <c r="AW121" s="7">
        <f t="shared" si="357"/>
        <v>260</v>
      </c>
      <c r="AX121" s="18">
        <f t="shared" si="358"/>
        <v>248.66666666666666</v>
      </c>
      <c r="AY121" s="7">
        <f t="shared" si="359"/>
        <v>27</v>
      </c>
      <c r="AZ121" s="20">
        <f t="shared" si="360"/>
        <v>0.19607843137254902</v>
      </c>
      <c r="BA121" s="20">
        <f t="shared" si="360"/>
        <v>0.35312500000000002</v>
      </c>
      <c r="BB121" s="20">
        <f t="shared" si="360"/>
        <v>0.21470588235294116</v>
      </c>
      <c r="BC121" s="20">
        <f t="shared" si="361"/>
        <v>0.35312500000000002</v>
      </c>
      <c r="BD121" s="20">
        <f t="shared" si="362"/>
        <v>0.25463643790849672</v>
      </c>
      <c r="BE121" s="20">
        <f t="shared" si="363"/>
        <v>0.15704656862745101</v>
      </c>
      <c r="BF121" s="20">
        <f t="shared" si="364"/>
        <v>4.1917808219178081</v>
      </c>
      <c r="BG121" s="20">
        <f t="shared" si="364"/>
        <v>4.7761194029850742</v>
      </c>
      <c r="BH121" s="20">
        <f t="shared" si="364"/>
        <v>4.25</v>
      </c>
      <c r="BI121" s="20">
        <f t="shared" si="365"/>
        <v>4.7761194029850742</v>
      </c>
      <c r="BJ121" s="20">
        <f t="shared" si="366"/>
        <v>4.4059667416342938</v>
      </c>
      <c r="BK121" s="20">
        <f t="shared" si="367"/>
        <v>0.58433858106726611</v>
      </c>
      <c r="BL121" s="20">
        <f t="shared" si="368"/>
        <v>0.22696494518455501</v>
      </c>
      <c r="BM121" s="20">
        <f t="shared" si="369"/>
        <v>5.2686180007880044</v>
      </c>
      <c r="BN121" s="20">
        <f t="shared" si="369"/>
        <v>6.0030687980883712</v>
      </c>
      <c r="BO121" s="20">
        <f t="shared" si="369"/>
        <v>5.3417932507989487</v>
      </c>
      <c r="BP121" s="20">
        <f t="shared" si="197"/>
        <v>6.0030687980883712</v>
      </c>
      <c r="BQ121" s="20">
        <f t="shared" si="370"/>
        <v>5.5378266832251084</v>
      </c>
      <c r="BR121" s="20">
        <f t="shared" si="371"/>
        <v>0.73445079730036689</v>
      </c>
      <c r="BS121" s="20">
        <f t="shared" si="372"/>
        <v>0.82191780821917804</v>
      </c>
      <c r="BT121" s="20">
        <f t="shared" si="372"/>
        <v>1.6865671641791045</v>
      </c>
      <c r="BU121" s="20">
        <f t="shared" si="372"/>
        <v>0.91249999999999998</v>
      </c>
      <c r="BV121" s="20">
        <f t="shared" si="198"/>
        <v>1.6865671641791045</v>
      </c>
      <c r="BW121" s="20">
        <f t="shared" si="373"/>
        <v>1.1403283241327609</v>
      </c>
      <c r="BX121" s="20">
        <f t="shared" si="374"/>
        <v>0.86464935595992642</v>
      </c>
      <c r="BY121" s="22">
        <f t="shared" si="375"/>
        <v>2.686005909213E-3</v>
      </c>
      <c r="BZ121" s="22">
        <f t="shared" si="375"/>
        <v>5.2705223880597013E-3</v>
      </c>
      <c r="CA121" s="22">
        <f t="shared" si="375"/>
        <v>2.6838235294117645E-3</v>
      </c>
      <c r="CB121" s="22">
        <f t="shared" si="199"/>
        <v>5.2705223880597013E-3</v>
      </c>
      <c r="CC121" s="22">
        <f t="shared" si="376"/>
        <v>3.5467839422281548E-3</v>
      </c>
      <c r="CD121" s="22">
        <f t="shared" si="377"/>
        <v>2.5866988586479367E-3</v>
      </c>
      <c r="CE121" s="25">
        <f t="shared" si="378"/>
        <v>10.684931506849315</v>
      </c>
      <c r="CF121" s="25">
        <f t="shared" si="379"/>
        <v>21.92537313432836</v>
      </c>
      <c r="CG121" s="25">
        <f t="shared" si="380"/>
        <v>11.862500000000001</v>
      </c>
      <c r="CH121" s="25">
        <f t="shared" si="381"/>
        <v>21.92537313432836</v>
      </c>
      <c r="CI121" s="25">
        <f t="shared" si="382"/>
        <v>14.824268213725892</v>
      </c>
      <c r="CJ121" s="20">
        <f t="shared" si="383"/>
        <v>11.240441627479045</v>
      </c>
      <c r="CK121" s="26">
        <f t="shared" si="384"/>
        <v>2.7781274848445781E-2</v>
      </c>
      <c r="CL121" s="26">
        <f t="shared" si="384"/>
        <v>5.4512847702734575E-2</v>
      </c>
      <c r="CM121" s="26">
        <f t="shared" si="384"/>
        <v>2.775870256263142E-2</v>
      </c>
      <c r="CN121" s="26">
        <f t="shared" si="200"/>
        <v>5.4512847702734575E-2</v>
      </c>
      <c r="CO121" s="26">
        <f t="shared" si="385"/>
        <v>3.668427503793726E-2</v>
      </c>
      <c r="CP121" s="18">
        <f t="shared" si="386"/>
        <v>-33.666666666666671</v>
      </c>
      <c r="CQ121" s="18">
        <f t="shared" si="387"/>
        <v>573.05272786445369</v>
      </c>
      <c r="CR121" s="18">
        <f t="shared" si="388"/>
        <v>453.05272786445369</v>
      </c>
      <c r="CS121" s="18">
        <f t="shared" si="389"/>
        <v>495.78707387084529</v>
      </c>
      <c r="CT121" s="18">
        <f t="shared" si="390"/>
        <v>48.333333333333329</v>
      </c>
      <c r="CU121" s="18">
        <f t="shared" si="391"/>
        <v>101.33333333333333</v>
      </c>
      <c r="CV121" s="18">
        <f t="shared" si="392"/>
        <v>-8.2030228758169983</v>
      </c>
      <c r="CW121" s="18">
        <f t="shared" si="393"/>
        <v>19.587969771241827</v>
      </c>
      <c r="CX121" s="18">
        <f t="shared" si="394"/>
        <v>44.796977124183002</v>
      </c>
      <c r="CY121" s="18">
        <f t="shared" si="395"/>
        <v>320.96977124183002</v>
      </c>
      <c r="CZ121" s="25">
        <f t="shared" si="396"/>
        <v>35.696494518455502</v>
      </c>
      <c r="DA121" s="18">
        <f t="shared" si="397"/>
        <v>61.27217268961671</v>
      </c>
      <c r="DB121" s="20">
        <f t="shared" si="398"/>
        <v>4.8033758859247415</v>
      </c>
      <c r="DC121" s="18">
        <f t="shared" si="399"/>
        <v>757</v>
      </c>
      <c r="DD121" s="18">
        <f t="shared" si="400"/>
        <v>719.71939453112032</v>
      </c>
      <c r="DE121" s="18">
        <f t="shared" si="401"/>
        <v>535.06767933972492</v>
      </c>
      <c r="DF121" s="18">
        <f t="shared" si="402"/>
        <v>892.35583243961696</v>
      </c>
      <c r="DG121" s="18">
        <f t="shared" si="403"/>
        <v>442.33333333333331</v>
      </c>
      <c r="DH121" s="7">
        <f t="shared" si="404"/>
        <v>193</v>
      </c>
      <c r="DI121" s="18">
        <f t="shared" si="405"/>
        <v>555.33333333333326</v>
      </c>
      <c r="DN121" s="7">
        <v>104</v>
      </c>
      <c r="ED121" s="18"/>
      <c r="EF121" s="7" t="s">
        <v>205</v>
      </c>
      <c r="EG121" s="7">
        <v>67</v>
      </c>
      <c r="EH121" s="7">
        <v>0.1</v>
      </c>
      <c r="EI121" s="7">
        <v>0</v>
      </c>
      <c r="EJ121" s="7">
        <v>0</v>
      </c>
      <c r="EK121" s="7">
        <f t="shared" si="406"/>
        <v>0</v>
      </c>
      <c r="EW121" s="7" t="s">
        <v>147</v>
      </c>
      <c r="EX121" s="7" t="s">
        <v>147</v>
      </c>
      <c r="EY121" s="7" t="s">
        <v>147</v>
      </c>
      <c r="EZ121" s="7" t="s">
        <v>147</v>
      </c>
      <c r="FA121" s="7" t="s">
        <v>147</v>
      </c>
      <c r="FB121" s="7" t="s">
        <v>147</v>
      </c>
      <c r="FC121" s="7" t="s">
        <v>147</v>
      </c>
      <c r="FD121" s="7" t="s">
        <v>147</v>
      </c>
      <c r="FE121" s="7" t="s">
        <v>147</v>
      </c>
      <c r="FF121" s="7" t="s">
        <v>147</v>
      </c>
      <c r="FG121" s="7" t="s">
        <v>147</v>
      </c>
      <c r="FH121" s="7" t="s">
        <v>147</v>
      </c>
      <c r="FI121" s="7" t="s">
        <v>147</v>
      </c>
      <c r="FJ121" s="7" t="s">
        <v>147</v>
      </c>
      <c r="FK121" s="7" t="s">
        <v>147</v>
      </c>
      <c r="FL121" s="7" t="s">
        <v>147</v>
      </c>
      <c r="FM121" s="7" t="s">
        <v>147</v>
      </c>
      <c r="FN121" s="7" t="s">
        <v>147</v>
      </c>
    </row>
    <row r="122" spans="1:170" s="7" customFormat="1">
      <c r="A122" s="68">
        <v>105</v>
      </c>
      <c r="B122" s="7">
        <v>923</v>
      </c>
      <c r="C122" s="18">
        <f t="shared" si="329"/>
        <v>65.005417118093177</v>
      </c>
      <c r="D122" s="7">
        <v>0.1</v>
      </c>
      <c r="E122" s="7">
        <v>0.4</v>
      </c>
      <c r="F122" s="7">
        <v>0.1</v>
      </c>
      <c r="G122" s="18">
        <f t="shared" si="330"/>
        <v>0.19999999999999998</v>
      </c>
      <c r="H122" s="7">
        <f t="shared" si="331"/>
        <v>0.30000000000000004</v>
      </c>
      <c r="I122" s="7">
        <v>88</v>
      </c>
      <c r="J122" s="7">
        <v>84</v>
      </c>
      <c r="K122" s="7">
        <v>95</v>
      </c>
      <c r="L122" s="7">
        <f t="shared" si="332"/>
        <v>95</v>
      </c>
      <c r="M122" s="18">
        <f t="shared" si="333"/>
        <v>89</v>
      </c>
      <c r="N122" s="7">
        <f t="shared" si="334"/>
        <v>11</v>
      </c>
      <c r="O122" s="18">
        <f t="shared" si="335"/>
        <v>100</v>
      </c>
      <c r="P122" s="20">
        <f t="shared" si="336"/>
        <v>0.12359550561797752</v>
      </c>
      <c r="Q122" s="7">
        <f t="shared" si="337"/>
        <v>322</v>
      </c>
      <c r="R122" s="7">
        <f t="shared" si="337"/>
        <v>297</v>
      </c>
      <c r="S122" s="7">
        <f t="shared" si="337"/>
        <v>301</v>
      </c>
      <c r="T122" s="7">
        <f t="shared" si="196"/>
        <v>322</v>
      </c>
      <c r="U122" s="18">
        <f t="shared" si="338"/>
        <v>306.66666666666669</v>
      </c>
      <c r="V122" s="7">
        <f t="shared" si="339"/>
        <v>25</v>
      </c>
      <c r="W122" s="7">
        <f t="shared" si="340"/>
        <v>380</v>
      </c>
      <c r="X122" s="7">
        <f t="shared" si="340"/>
        <v>386</v>
      </c>
      <c r="Y122" s="7">
        <f t="shared" si="340"/>
        <v>390</v>
      </c>
      <c r="Z122" s="7">
        <f t="shared" si="341"/>
        <v>390</v>
      </c>
      <c r="AA122" s="18">
        <f t="shared" si="342"/>
        <v>385.33333333333331</v>
      </c>
      <c r="AB122" s="7">
        <f t="shared" si="343"/>
        <v>10</v>
      </c>
      <c r="AC122" s="18">
        <f t="shared" si="344"/>
        <v>395.53302078445688</v>
      </c>
      <c r="AD122" s="18">
        <f t="shared" si="345"/>
        <v>401.77827900736935</v>
      </c>
      <c r="AE122" s="18">
        <f t="shared" si="346"/>
        <v>405.94178448931098</v>
      </c>
      <c r="AF122" s="18">
        <f t="shared" si="347"/>
        <v>405.94178448931098</v>
      </c>
      <c r="AG122" s="18">
        <f t="shared" si="348"/>
        <v>401.08436142704574</v>
      </c>
      <c r="AH122" s="18">
        <f t="shared" si="349"/>
        <v>10.408763704854096</v>
      </c>
      <c r="AI122" s="7">
        <v>234</v>
      </c>
      <c r="AJ122" s="7">
        <v>213</v>
      </c>
      <c r="AK122" s="7">
        <v>206</v>
      </c>
      <c r="AL122" s="7">
        <f t="shared" si="350"/>
        <v>234</v>
      </c>
      <c r="AM122" s="18">
        <f t="shared" si="351"/>
        <v>217.66666666666666</v>
      </c>
      <c r="AN122" s="7">
        <f t="shared" si="352"/>
        <v>28</v>
      </c>
      <c r="AO122" s="7">
        <v>58</v>
      </c>
      <c r="AP122" s="7">
        <v>89</v>
      </c>
      <c r="AQ122" s="7">
        <v>89</v>
      </c>
      <c r="AR122" s="7">
        <f t="shared" si="353"/>
        <v>89</v>
      </c>
      <c r="AS122" s="18">
        <f t="shared" si="354"/>
        <v>78.666666666666671</v>
      </c>
      <c r="AT122" s="7">
        <f t="shared" si="355"/>
        <v>31</v>
      </c>
      <c r="AU122" s="7">
        <f t="shared" si="356"/>
        <v>292</v>
      </c>
      <c r="AV122" s="7">
        <f t="shared" si="357"/>
        <v>302</v>
      </c>
      <c r="AW122" s="7">
        <f t="shared" si="357"/>
        <v>295</v>
      </c>
      <c r="AX122" s="18">
        <f t="shared" si="358"/>
        <v>296.33333333333331</v>
      </c>
      <c r="AY122" s="7">
        <f t="shared" si="359"/>
        <v>10</v>
      </c>
      <c r="AZ122" s="20">
        <f t="shared" si="360"/>
        <v>0.15263157894736842</v>
      </c>
      <c r="BA122" s="20">
        <f t="shared" si="360"/>
        <v>0.23056994818652848</v>
      </c>
      <c r="BB122" s="20">
        <f t="shared" si="360"/>
        <v>0.2282051282051282</v>
      </c>
      <c r="BC122" s="20">
        <f t="shared" si="361"/>
        <v>0.23056994818652848</v>
      </c>
      <c r="BD122" s="20">
        <f t="shared" si="362"/>
        <v>0.20380221844634169</v>
      </c>
      <c r="BE122" s="20">
        <f t="shared" si="363"/>
        <v>7.793836923916006E-2</v>
      </c>
      <c r="BF122" s="20">
        <f t="shared" si="364"/>
        <v>4.3181818181818183</v>
      </c>
      <c r="BG122" s="20">
        <f t="shared" si="364"/>
        <v>4.5952380952380949</v>
      </c>
      <c r="BH122" s="20">
        <f t="shared" si="364"/>
        <v>4.1052631578947372</v>
      </c>
      <c r="BI122" s="20">
        <f t="shared" si="365"/>
        <v>4.5952380952380949</v>
      </c>
      <c r="BJ122" s="20">
        <f t="shared" si="366"/>
        <v>4.3395610237715507</v>
      </c>
      <c r="BK122" s="20">
        <f t="shared" si="367"/>
        <v>0.48997493734335773</v>
      </c>
      <c r="BL122" s="20">
        <f t="shared" si="368"/>
        <v>0.23043805456868335</v>
      </c>
      <c r="BM122" s="20">
        <f t="shared" si="369"/>
        <v>4.4946934180051921</v>
      </c>
      <c r="BN122" s="20">
        <f t="shared" si="369"/>
        <v>4.7830747500877306</v>
      </c>
      <c r="BO122" s="20">
        <f t="shared" si="369"/>
        <v>4.2730714156769576</v>
      </c>
      <c r="BP122" s="20">
        <f t="shared" si="197"/>
        <v>4.7830747500877306</v>
      </c>
      <c r="BQ122" s="20">
        <f t="shared" si="370"/>
        <v>4.5169465279232934</v>
      </c>
      <c r="BR122" s="20">
        <f t="shared" si="371"/>
        <v>0.51000333441077306</v>
      </c>
      <c r="BS122" s="20">
        <f t="shared" si="372"/>
        <v>0.65909090909090906</v>
      </c>
      <c r="BT122" s="20">
        <f t="shared" si="372"/>
        <v>1.0595238095238095</v>
      </c>
      <c r="BU122" s="20">
        <f t="shared" si="372"/>
        <v>0.93684210526315792</v>
      </c>
      <c r="BV122" s="20">
        <f t="shared" si="198"/>
        <v>1.0595238095238095</v>
      </c>
      <c r="BW122" s="20">
        <f t="shared" si="373"/>
        <v>0.88515227462595869</v>
      </c>
      <c r="BX122" s="20">
        <f t="shared" si="374"/>
        <v>0.40043290043290047</v>
      </c>
      <c r="BY122" s="22">
        <f t="shared" si="375"/>
        <v>1.7344497607655501E-3</v>
      </c>
      <c r="BZ122" s="22">
        <f t="shared" si="375"/>
        <v>2.7448803355539105E-3</v>
      </c>
      <c r="CA122" s="22">
        <f t="shared" si="375"/>
        <v>2.4021592442645076E-3</v>
      </c>
      <c r="CB122" s="22">
        <f t="shared" si="199"/>
        <v>2.7448803355539105E-3</v>
      </c>
      <c r="CC122" s="22">
        <f t="shared" si="376"/>
        <v>2.2938297801946561E-3</v>
      </c>
      <c r="CD122" s="22">
        <f t="shared" si="377"/>
        <v>1.0104305747883604E-3</v>
      </c>
      <c r="CE122" s="25">
        <f t="shared" si="378"/>
        <v>7.25</v>
      </c>
      <c r="CF122" s="25">
        <f t="shared" si="379"/>
        <v>11.654761904761905</v>
      </c>
      <c r="CG122" s="25">
        <f t="shared" si="380"/>
        <v>10.305263157894737</v>
      </c>
      <c r="CH122" s="25">
        <f t="shared" si="381"/>
        <v>11.654761904761905</v>
      </c>
      <c r="CI122" s="25">
        <f t="shared" si="382"/>
        <v>9.7366750208855475</v>
      </c>
      <c r="CJ122" s="20">
        <f t="shared" si="383"/>
        <v>4.4047619047619051</v>
      </c>
      <c r="CK122" s="26">
        <f t="shared" si="384"/>
        <v>1.8329695926830949E-2</v>
      </c>
      <c r="CL122" s="26">
        <f t="shared" si="384"/>
        <v>2.900794421628785E-2</v>
      </c>
      <c r="CM122" s="26">
        <f t="shared" si="384"/>
        <v>2.5386061626691426E-2</v>
      </c>
      <c r="CN122" s="26">
        <f t="shared" si="200"/>
        <v>2.900794421628785E-2</v>
      </c>
      <c r="CO122" s="26">
        <f t="shared" si="385"/>
        <v>2.4241233923270072E-2</v>
      </c>
      <c r="CP122" s="18">
        <f t="shared" si="386"/>
        <v>-20</v>
      </c>
      <c r="CQ122" s="18">
        <f t="shared" si="387"/>
        <v>579.75102809371242</v>
      </c>
      <c r="CR122" s="18">
        <f t="shared" si="388"/>
        <v>459.75102809371242</v>
      </c>
      <c r="CS122" s="18">
        <f t="shared" si="389"/>
        <v>470.15979179856652</v>
      </c>
      <c r="CT122" s="18">
        <f t="shared" si="390"/>
        <v>58.666666666666671</v>
      </c>
      <c r="CU122" s="18">
        <f t="shared" si="391"/>
        <v>89.666666666666671</v>
      </c>
      <c r="CV122" s="18">
        <f t="shared" si="392"/>
        <v>0.38022184463416764</v>
      </c>
      <c r="CW122" s="18">
        <f t="shared" si="393"/>
        <v>11.203802218446341</v>
      </c>
      <c r="CX122" s="18">
        <f t="shared" si="394"/>
        <v>31.380221844634168</v>
      </c>
      <c r="CY122" s="18">
        <f t="shared" si="395"/>
        <v>242.8022184463417</v>
      </c>
      <c r="CZ122" s="25">
        <f t="shared" si="396"/>
        <v>34.043805456868334</v>
      </c>
      <c r="DA122" s="18">
        <f t="shared" si="397"/>
        <v>25.925710232777391</v>
      </c>
      <c r="DB122" s="20">
        <f t="shared" si="398"/>
        <v>4.0069431935125204</v>
      </c>
      <c r="DC122" s="18">
        <f t="shared" si="399"/>
        <v>840.66666666666663</v>
      </c>
      <c r="DD122" s="18">
        <f t="shared" si="400"/>
        <v>736.41769476037905</v>
      </c>
      <c r="DE122" s="18">
        <f t="shared" si="401"/>
        <v>530.4087637048541</v>
      </c>
      <c r="DF122" s="18">
        <f t="shared" si="402"/>
        <v>861.55324654005415</v>
      </c>
      <c r="DG122" s="18">
        <f t="shared" si="403"/>
        <v>495.33333333333331</v>
      </c>
      <c r="DH122" s="7">
        <f t="shared" si="404"/>
        <v>184</v>
      </c>
      <c r="DI122" s="18">
        <f t="shared" si="405"/>
        <v>584.33333333333326</v>
      </c>
      <c r="DN122" s="7">
        <v>106</v>
      </c>
      <c r="ED122" s="18"/>
      <c r="EF122" s="7" t="s">
        <v>382</v>
      </c>
      <c r="EG122" s="7">
        <v>73</v>
      </c>
      <c r="EH122" s="7">
        <v>0</v>
      </c>
      <c r="EI122" s="7">
        <v>0.1</v>
      </c>
      <c r="EJ122" s="7">
        <v>21</v>
      </c>
      <c r="EK122" s="7">
        <f t="shared" si="406"/>
        <v>2.1</v>
      </c>
      <c r="EV122" s="7" t="s">
        <v>403</v>
      </c>
      <c r="EW122" s="7">
        <v>100</v>
      </c>
      <c r="EX122" s="7">
        <v>108</v>
      </c>
      <c r="EY122" s="7">
        <v>116</v>
      </c>
      <c r="EZ122" s="7">
        <v>120</v>
      </c>
      <c r="FA122" s="7">
        <v>124</v>
      </c>
      <c r="FB122" s="7">
        <v>112</v>
      </c>
      <c r="FC122" s="7">
        <v>40</v>
      </c>
      <c r="FD122" s="7">
        <v>32</v>
      </c>
      <c r="FE122" s="7">
        <v>116</v>
      </c>
      <c r="FF122" s="7">
        <v>112</v>
      </c>
      <c r="FG122" s="7">
        <v>100</v>
      </c>
      <c r="FH122" s="7">
        <v>92</v>
      </c>
      <c r="FI122" s="18">
        <f>AVERAGE(EX122:EY122,FB122:FC122)</f>
        <v>94</v>
      </c>
      <c r="FJ122" s="18">
        <f>AVERAGE(EW122:FH122)</f>
        <v>97.666666666666671</v>
      </c>
      <c r="FK122" s="7">
        <f>MAX(EX122:EY122,FB122:FC122)</f>
        <v>116</v>
      </c>
      <c r="FL122" s="7">
        <f>MAX(EW122:FH122)</f>
        <v>124</v>
      </c>
      <c r="FM122" s="7">
        <f>MAX(EX122:EY122,FB122:FC122)-MIN(EX122:EY122,FB122:FC122)</f>
        <v>76</v>
      </c>
      <c r="FN122" s="7">
        <f>MAX(EW122:FH122)-MIN(EW122:FH122)</f>
        <v>92</v>
      </c>
    </row>
    <row r="123" spans="1:170" s="7" customFormat="1" hidden="1">
      <c r="C123" s="18"/>
      <c r="G123" s="18"/>
      <c r="M123" s="18"/>
      <c r="O123" s="18"/>
      <c r="P123" s="20"/>
      <c r="T123" s="7">
        <f t="shared" si="196"/>
        <v>0</v>
      </c>
      <c r="U123" s="18"/>
      <c r="AA123" s="18"/>
      <c r="AC123" s="18"/>
      <c r="AD123" s="18"/>
      <c r="AE123" s="18"/>
      <c r="AF123" s="18"/>
      <c r="AG123" s="18"/>
      <c r="AH123" s="18"/>
      <c r="AM123" s="18"/>
      <c r="AS123" s="18"/>
      <c r="AX123" s="18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>
        <f t="shared" si="197"/>
        <v>0</v>
      </c>
      <c r="BQ123" s="20"/>
      <c r="BR123" s="20"/>
      <c r="BS123" s="20"/>
      <c r="BT123" s="20"/>
      <c r="BU123" s="20"/>
      <c r="BV123" s="20">
        <f t="shared" si="198"/>
        <v>0</v>
      </c>
      <c r="BW123" s="20"/>
      <c r="BX123" s="20"/>
      <c r="BY123" s="22"/>
      <c r="BZ123" s="22"/>
      <c r="CA123" s="22"/>
      <c r="CB123" s="22">
        <f t="shared" si="199"/>
        <v>0</v>
      </c>
      <c r="CC123" s="22"/>
      <c r="CD123" s="22"/>
      <c r="CE123" s="25"/>
      <c r="CF123" s="25"/>
      <c r="CG123" s="25"/>
      <c r="CH123" s="25"/>
      <c r="CI123" s="25"/>
      <c r="CJ123" s="20"/>
      <c r="CK123" s="26"/>
      <c r="CL123" s="26"/>
      <c r="CM123" s="26"/>
      <c r="CN123" s="26">
        <f t="shared" si="200"/>
        <v>0</v>
      </c>
      <c r="CO123" s="26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25"/>
      <c r="DA123" s="18"/>
      <c r="DB123" s="20"/>
      <c r="DC123" s="18"/>
      <c r="DD123" s="18"/>
      <c r="DE123" s="18"/>
      <c r="DF123" s="18"/>
      <c r="DG123" s="18"/>
      <c r="DI123" s="18"/>
      <c r="ED123" s="18"/>
      <c r="FI123" s="18"/>
      <c r="FJ123" s="18"/>
    </row>
    <row r="124" spans="1:170" s="7" customFormat="1">
      <c r="A124" s="68">
        <v>106</v>
      </c>
      <c r="B124" s="7">
        <v>1147</v>
      </c>
      <c r="C124" s="18">
        <f t="shared" ref="C124:C132" si="407">60/(B124/1000)</f>
        <v>52.310374891020054</v>
      </c>
      <c r="D124" s="7">
        <v>0.1</v>
      </c>
      <c r="E124" s="7">
        <v>0.1</v>
      </c>
      <c r="F124" s="7">
        <v>0</v>
      </c>
      <c r="G124" s="18">
        <f t="shared" ref="G124:G132" si="408">AVERAGE(D124:F124)</f>
        <v>6.6666666666666666E-2</v>
      </c>
      <c r="H124" s="7">
        <f t="shared" ref="H124:H132" si="409">MAX(D124:F124)-MIN(D124:F124)</f>
        <v>0.1</v>
      </c>
      <c r="I124" s="7">
        <v>120</v>
      </c>
      <c r="J124" s="7">
        <v>113</v>
      </c>
      <c r="K124" s="7">
        <v>113</v>
      </c>
      <c r="L124" s="7">
        <f t="shared" ref="L124:L132" si="410">MAX(I124:K124)</f>
        <v>120</v>
      </c>
      <c r="M124" s="18">
        <f t="shared" ref="M124:M132" si="411">(I124+J124+K124)/3</f>
        <v>115.33333333333333</v>
      </c>
      <c r="N124" s="7">
        <f t="shared" ref="N124:N132" si="412">MAX(I124:K124)-MIN(I124:K124)</f>
        <v>7</v>
      </c>
      <c r="O124" s="18">
        <f t="shared" ref="O124:O132" si="413">SUM(M124:N124)</f>
        <v>122.33333333333333</v>
      </c>
      <c r="P124" s="20">
        <f t="shared" ref="P124:P132" si="414">N124/M124</f>
        <v>6.0693641618497114E-2</v>
      </c>
      <c r="Q124" s="7">
        <f t="shared" ref="Q124:Q132" si="415">I124+AI124</f>
        <v>353</v>
      </c>
      <c r="R124" s="7">
        <f t="shared" ref="R124:R132" si="416">J124+AJ124</f>
        <v>306</v>
      </c>
      <c r="S124" s="7">
        <f t="shared" ref="S124:S132" si="417">K124+AK124</f>
        <v>320</v>
      </c>
      <c r="T124" s="7">
        <f t="shared" si="196"/>
        <v>353</v>
      </c>
      <c r="U124" s="18">
        <f t="shared" ref="U124:U132" si="418">(Q124+R124+S124)/3</f>
        <v>326.33333333333331</v>
      </c>
      <c r="V124" s="7">
        <f t="shared" ref="V124:V132" si="419">MAX(Q124:S124)-MIN(Q124:S124)</f>
        <v>47</v>
      </c>
      <c r="W124" s="7">
        <f t="shared" ref="W124:W132" si="420">Q124+AO124</f>
        <v>480</v>
      </c>
      <c r="X124" s="7">
        <f t="shared" ref="X124:X132" si="421">R124+AP124</f>
        <v>439</v>
      </c>
      <c r="Y124" s="7">
        <f t="shared" ref="Y124:Y132" si="422">S124+AQ124</f>
        <v>467</v>
      </c>
      <c r="Z124" s="7">
        <f t="shared" ref="Z124:Z132" si="423">MAX(W124:Y124)</f>
        <v>480</v>
      </c>
      <c r="AA124" s="18">
        <f t="shared" ref="AA124:AA132" si="424">(Y124+X124+W124)/3</f>
        <v>462</v>
      </c>
      <c r="AB124" s="7">
        <f t="shared" ref="AB124:AB132" si="425">MAX(W124:Y124)-MIN(W124:Y124)</f>
        <v>41</v>
      </c>
      <c r="AC124" s="18">
        <f t="shared" ref="AC124:AC132" si="426">W124/SQRT(B124/1000)</f>
        <v>448.18728181589114</v>
      </c>
      <c r="AD124" s="18">
        <f t="shared" ref="AD124:AD132" si="427">X124/SQRT(B124/1000)</f>
        <v>409.90461816078374</v>
      </c>
      <c r="AE124" s="18">
        <f t="shared" ref="AE124:AE132" si="428">Y124/SQRT(B124/1000)</f>
        <v>436.04887626671075</v>
      </c>
      <c r="AF124" s="18">
        <f t="shared" ref="AF124:AF132" si="429">MAX(AC124:AE124)</f>
        <v>448.18728181589114</v>
      </c>
      <c r="AG124" s="18">
        <f t="shared" ref="AG124:AG132" si="430">AVERAGE(AC124:AE124)</f>
        <v>431.38025874779515</v>
      </c>
      <c r="AH124" s="18">
        <f t="shared" ref="AH124:AH132" si="431">MAX(AC124:AE124)-MIN(AC124:AE124)</f>
        <v>38.282663655107399</v>
      </c>
      <c r="AI124" s="7">
        <v>233</v>
      </c>
      <c r="AJ124" s="7">
        <v>193</v>
      </c>
      <c r="AK124" s="7">
        <v>207</v>
      </c>
      <c r="AL124" s="7">
        <f t="shared" ref="AL124:AL132" si="432">MAX(AI124:AK124)</f>
        <v>233</v>
      </c>
      <c r="AM124" s="18">
        <f t="shared" ref="AM124:AM132" si="433">(AI124+AJ124+AK124)/3</f>
        <v>211</v>
      </c>
      <c r="AN124" s="7">
        <f t="shared" ref="AN124:AN132" si="434">MAX(AI124:AK124)-MIN(AI124:AK124)</f>
        <v>40</v>
      </c>
      <c r="AO124" s="7">
        <v>127</v>
      </c>
      <c r="AP124" s="7">
        <v>133</v>
      </c>
      <c r="AQ124" s="7">
        <v>147</v>
      </c>
      <c r="AR124" s="7">
        <f t="shared" ref="AR124:AR132" si="435">MAX(AO124:AQ124)</f>
        <v>147</v>
      </c>
      <c r="AS124" s="18">
        <f t="shared" ref="AS124:AS132" si="436">(AO124+AP124+AQ124)/3</f>
        <v>135.66666666666666</v>
      </c>
      <c r="AT124" s="7">
        <f t="shared" ref="AT124:AT132" si="437">MAX(AO124:AQ124)-MIN(AO124:AQ124)</f>
        <v>20</v>
      </c>
      <c r="AU124" s="7">
        <f t="shared" ref="AU124:AU132" si="438">AI124+AO124</f>
        <v>360</v>
      </c>
      <c r="AV124" s="7">
        <f t="shared" ref="AV124:AV132" si="439">AP124+AJ124</f>
        <v>326</v>
      </c>
      <c r="AW124" s="7">
        <f t="shared" ref="AW124:AW132" si="440">AQ124+AK124</f>
        <v>354</v>
      </c>
      <c r="AX124" s="18">
        <f t="shared" ref="AX124:AX132" si="441">(AU124+AV124+AW124)/3</f>
        <v>346.66666666666669</v>
      </c>
      <c r="AY124" s="7">
        <f t="shared" ref="AY124:AY132" si="442">MAX(AU124:AW124)-MIN(AU124:AW124)</f>
        <v>34</v>
      </c>
      <c r="AZ124" s="20">
        <f t="shared" ref="AZ124:AZ132" si="443">AO124/W124</f>
        <v>0.26458333333333334</v>
      </c>
      <c r="BA124" s="20">
        <f t="shared" ref="BA124:BA132" si="444">AP124/X124</f>
        <v>0.30296127562642367</v>
      </c>
      <c r="BB124" s="20">
        <f t="shared" ref="BB124:BB132" si="445">AQ124/Y124</f>
        <v>0.31477516059957172</v>
      </c>
      <c r="BC124" s="20">
        <f t="shared" ref="BC124:BC132" si="446">MAX(AZ124:BB124)</f>
        <v>0.31477516059957172</v>
      </c>
      <c r="BD124" s="20">
        <f t="shared" ref="BD124:BD132" si="447">AVERAGE(AZ124:BB124)</f>
        <v>0.29410658985310961</v>
      </c>
      <c r="BE124" s="20">
        <f t="shared" ref="BE124:BE132" si="448">MAX(AZ124:BB124)-MIN(AZ124:BB124)</f>
        <v>5.0191827266238387E-2</v>
      </c>
      <c r="BF124" s="20">
        <f t="shared" ref="BF124:BF132" si="449">W124/I124</f>
        <v>4</v>
      </c>
      <c r="BG124" s="20">
        <f t="shared" ref="BG124:BG132" si="450">X124/J124</f>
        <v>3.8849557522123894</v>
      </c>
      <c r="BH124" s="20">
        <f t="shared" ref="BH124:BH132" si="451">Y124/K124</f>
        <v>4.1327433628318584</v>
      </c>
      <c r="BI124" s="20">
        <f t="shared" ref="BI124:BI132" si="452">MAX(BF124:BH124)</f>
        <v>4.1327433628318584</v>
      </c>
      <c r="BJ124" s="20">
        <f t="shared" ref="BJ124:BJ132" si="453">AVERAGE(BF124:BH124)</f>
        <v>4.0058997050147491</v>
      </c>
      <c r="BK124" s="20">
        <f t="shared" ref="BK124:BK132" si="454">MAX(BF124:BH124)-MIN(BF124:BH124)</f>
        <v>0.24778761061946897</v>
      </c>
      <c r="BL124" s="20">
        <f t="shared" ref="BL124:BL132" si="455">1/BJ124</f>
        <v>0.24963181148748159</v>
      </c>
      <c r="BM124" s="20">
        <f t="shared" ref="BM124:BM132" si="456">AC124/I124</f>
        <v>3.7348940151324261</v>
      </c>
      <c r="BN124" s="20">
        <f t="shared" ref="BN124:BN132" si="457">AD124/J124</f>
        <v>3.6274744969980861</v>
      </c>
      <c r="BO124" s="20">
        <f t="shared" ref="BO124:BO132" si="458">AE124/K124</f>
        <v>3.8588396129797413</v>
      </c>
      <c r="BP124" s="20">
        <f t="shared" si="197"/>
        <v>3.8588396129797413</v>
      </c>
      <c r="BQ124" s="20">
        <f t="shared" ref="BQ124:BQ132" si="459">AVERAGE(BM124:BO124)</f>
        <v>3.7404027083700844</v>
      </c>
      <c r="BR124" s="20">
        <f t="shared" ref="BR124:BR132" si="460">MAX(BM124:BO124)-MIN(BM124:BO124)</f>
        <v>0.23136511598165521</v>
      </c>
      <c r="BS124" s="20">
        <f t="shared" ref="BS124:BS132" si="461">AO124/I124</f>
        <v>1.0583333333333333</v>
      </c>
      <c r="BT124" s="20">
        <f t="shared" ref="BT124:BT132" si="462">AP124/J124</f>
        <v>1.1769911504424779</v>
      </c>
      <c r="BU124" s="20">
        <f t="shared" ref="BU124:BU132" si="463">AQ124/K124</f>
        <v>1.3008849557522124</v>
      </c>
      <c r="BV124" s="20">
        <f t="shared" si="198"/>
        <v>1.3008849557522124</v>
      </c>
      <c r="BW124" s="20">
        <f t="shared" ref="BW124:BW132" si="464">AVERAGE(BS124:BU124)</f>
        <v>1.1787364798426745</v>
      </c>
      <c r="BX124" s="20">
        <f t="shared" ref="BX124:BX132" si="465">MAX(BS124:BU124)-MIN(BS124:BU124)</f>
        <v>0.24255162241887906</v>
      </c>
      <c r="BY124" s="22">
        <f t="shared" ref="BY124:BY132" si="466">BS124/W124</f>
        <v>2.204861111111111E-3</v>
      </c>
      <c r="BZ124" s="22">
        <f t="shared" ref="BZ124:BZ132" si="467">BT124/X124</f>
        <v>2.6810732356320681E-3</v>
      </c>
      <c r="CA124" s="22">
        <f t="shared" ref="CA124:CA132" si="468">BU124/Y124</f>
        <v>2.7856208902616968E-3</v>
      </c>
      <c r="CB124" s="22">
        <f t="shared" si="199"/>
        <v>2.7856208902616968E-3</v>
      </c>
      <c r="CC124" s="22">
        <f t="shared" ref="CC124:CC132" si="469">AVERAGE(BY124:CA124)</f>
        <v>2.5571850790016251E-3</v>
      </c>
      <c r="CD124" s="22">
        <f t="shared" ref="CD124:CD132" si="470">MAX(BY124:CA124)-MIN(BY124:CA124)</f>
        <v>5.8075977915058577E-4</v>
      </c>
      <c r="CE124" s="25">
        <f t="shared" ref="CE124:CE132" si="471">N124/I124*AO124</f>
        <v>7.4083333333333332</v>
      </c>
      <c r="CF124" s="25">
        <f t="shared" ref="CF124:CF132" si="472">N124/J124*AP124</f>
        <v>8.2389380530973444</v>
      </c>
      <c r="CG124" s="25">
        <f t="shared" ref="CG124:CG132" si="473">N124/K124*AQ124</f>
        <v>9.106194690265486</v>
      </c>
      <c r="CH124" s="25">
        <f t="shared" ref="CH124:CH132" si="474">MAX(CE124:CG124)</f>
        <v>9.106194690265486</v>
      </c>
      <c r="CI124" s="25">
        <f t="shared" ref="CI124:CI132" si="475">AVERAGE(CE124:CG124)</f>
        <v>8.2511553588987212</v>
      </c>
      <c r="CJ124" s="20">
        <f t="shared" ref="CJ124:CJ132" si="476">MAX(CE124:CG124)-MIN(CE124:CG124)</f>
        <v>1.6978613569321528</v>
      </c>
      <c r="CK124" s="26">
        <f t="shared" ref="CK124:CK132" si="477">CE124/AC124</f>
        <v>1.6529548324792871E-2</v>
      </c>
      <c r="CL124" s="26">
        <f t="shared" ref="CL124:CL132" si="478">CF124/AD124</f>
        <v>2.0099646815556607E-2</v>
      </c>
      <c r="CM124" s="26">
        <f t="shared" ref="CM124:CM132" si="479">CG124/AE124</f>
        <v>2.0883426574170669E-2</v>
      </c>
      <c r="CN124" s="26">
        <f t="shared" si="200"/>
        <v>2.0883426574170669E-2</v>
      </c>
      <c r="CO124" s="26">
        <f t="shared" ref="CO124:CO132" si="480">AVERAGE(CK124:CM124)</f>
        <v>1.9170873904840052E-2</v>
      </c>
      <c r="CP124" s="18">
        <f t="shared" ref="CP124:CP132" si="481">M124-120+N124</f>
        <v>2.3333333333333286</v>
      </c>
      <c r="CQ124" s="18">
        <f t="shared" ref="CQ124:CQ132" si="482">M124+N124+AG124+AS124</f>
        <v>689.3802587477951</v>
      </c>
      <c r="CR124" s="18">
        <f t="shared" ref="CR124:CR132" si="483">M124-120+N124+AG124+AS124</f>
        <v>569.3802587477951</v>
      </c>
      <c r="CS124" s="18">
        <f t="shared" ref="CS124:CS132" si="484">M124-120+N124+AG124+AH124+AS124</f>
        <v>607.6629224029025</v>
      </c>
      <c r="CT124" s="18">
        <f t="shared" ref="CT124:CT132" si="485">M124-120+N124+AS124</f>
        <v>138</v>
      </c>
      <c r="CU124" s="18">
        <f t="shared" ref="CU124:CU132" si="486">M124-120+N124+AS124+AT124</f>
        <v>158</v>
      </c>
      <c r="CV124" s="18">
        <f t="shared" ref="CV124:CV132" si="487">M124-120+N124+BD124*100</f>
        <v>31.743992318644288</v>
      </c>
      <c r="CW124" s="18">
        <f t="shared" ref="CW124:CW132" si="488">M124-120+N124+AT124+BD124</f>
        <v>22.627439923186436</v>
      </c>
      <c r="CX124" s="18">
        <f t="shared" ref="CX124:CX132" si="489">M124-120+N124+AT124+(100*BD124)</f>
        <v>51.743992318644288</v>
      </c>
      <c r="CY124" s="18">
        <f t="shared" ref="CY124:CY132" si="490">M124-120+N124+AN124+AT124+BD124*1000</f>
        <v>356.43992318644291</v>
      </c>
      <c r="CZ124" s="25">
        <f t="shared" ref="CZ124:CZ132" si="491">N124+(BL124*100)</f>
        <v>31.963181148748159</v>
      </c>
      <c r="DA124" s="18">
        <f t="shared" ref="DA124:DA132" si="492">BQ124+AH124+N124</f>
        <v>49.023066363477483</v>
      </c>
      <c r="DB124" s="20">
        <f t="shared" ref="DB124:DB132" si="493">BQ124-BR124</f>
        <v>3.5090375923884292</v>
      </c>
      <c r="DC124" s="18">
        <f t="shared" ref="DC124:DC132" si="494">M124+N124+AA124+AM124+AN124+AT124+AS124</f>
        <v>991</v>
      </c>
      <c r="DD124" s="18">
        <f t="shared" ref="DD124:DD132" si="495">M124-120+N124+AG124+AM124+AN124+AT124+AS124</f>
        <v>840.3802587477951</v>
      </c>
      <c r="DE124" s="18">
        <f t="shared" ref="DE124:DE132" si="496">N124+O124+AH124+AN124+AO124+AU124+AT124</f>
        <v>714.61599698844066</v>
      </c>
      <c r="DF124" s="18">
        <f t="shared" ref="DF124:DF132" si="497">M124-120+N124+AG124+AM124+AN124+AT124+BD124*1000</f>
        <v>998.82018193423801</v>
      </c>
      <c r="DG124" s="18">
        <f t="shared" ref="DG124:DG132" si="498">O124+AA124+AB124</f>
        <v>625.33333333333337</v>
      </c>
      <c r="DH124" s="7">
        <f t="shared" ref="DH124:DH132" si="499">L124+AR124</f>
        <v>267</v>
      </c>
      <c r="DI124" s="18">
        <f t="shared" ref="DI124:DI132" si="500">O124+AA124+AB124+AR124</f>
        <v>772.33333333333337</v>
      </c>
      <c r="DN124" s="7">
        <v>107</v>
      </c>
      <c r="ED124" s="18"/>
      <c r="EF124" s="7" t="s">
        <v>205</v>
      </c>
      <c r="EG124" s="7">
        <v>167</v>
      </c>
      <c r="EH124" s="7">
        <v>0.05</v>
      </c>
      <c r="EI124" s="7">
        <v>0</v>
      </c>
      <c r="EJ124" s="7">
        <v>0</v>
      </c>
      <c r="EK124" s="7">
        <f t="shared" ref="EK124:EK132" si="501">EI124*EJ124</f>
        <v>0</v>
      </c>
      <c r="EW124" s="7" t="s">
        <v>147</v>
      </c>
      <c r="EX124" s="7" t="s">
        <v>147</v>
      </c>
      <c r="EY124" s="7" t="s">
        <v>147</v>
      </c>
      <c r="EZ124" s="7" t="s">
        <v>147</v>
      </c>
      <c r="FA124" s="7" t="s">
        <v>147</v>
      </c>
      <c r="FB124" s="7" t="s">
        <v>147</v>
      </c>
      <c r="FC124" s="7" t="s">
        <v>147</v>
      </c>
      <c r="FD124" s="7" t="s">
        <v>147</v>
      </c>
      <c r="FE124" s="7" t="s">
        <v>147</v>
      </c>
      <c r="FF124" s="7" t="s">
        <v>147</v>
      </c>
      <c r="FG124" s="7" t="s">
        <v>147</v>
      </c>
      <c r="FH124" s="7" t="s">
        <v>147</v>
      </c>
      <c r="FI124" s="7" t="s">
        <v>147</v>
      </c>
      <c r="FJ124" s="7" t="s">
        <v>147</v>
      </c>
      <c r="FK124" s="7" t="s">
        <v>147</v>
      </c>
      <c r="FL124" s="7" t="s">
        <v>147</v>
      </c>
      <c r="FM124" s="7" t="s">
        <v>147</v>
      </c>
      <c r="FN124" s="7" t="s">
        <v>147</v>
      </c>
    </row>
    <row r="125" spans="1:170" s="7" customFormat="1">
      <c r="A125" s="68">
        <v>107</v>
      </c>
      <c r="B125" s="7">
        <v>896</v>
      </c>
      <c r="C125" s="18">
        <f t="shared" si="407"/>
        <v>66.964285714285708</v>
      </c>
      <c r="D125" s="7">
        <v>0.1</v>
      </c>
      <c r="E125" s="7">
        <v>0.3</v>
      </c>
      <c r="F125" s="7">
        <v>0.1</v>
      </c>
      <c r="G125" s="18">
        <f t="shared" si="408"/>
        <v>0.16666666666666666</v>
      </c>
      <c r="H125" s="7">
        <f t="shared" si="409"/>
        <v>0.19999999999999998</v>
      </c>
      <c r="I125" s="7">
        <v>113</v>
      </c>
      <c r="J125" s="7">
        <v>123</v>
      </c>
      <c r="K125" s="7">
        <v>118</v>
      </c>
      <c r="L125" s="7">
        <f t="shared" si="410"/>
        <v>123</v>
      </c>
      <c r="M125" s="18">
        <f t="shared" si="411"/>
        <v>118</v>
      </c>
      <c r="N125" s="7">
        <f t="shared" si="412"/>
        <v>10</v>
      </c>
      <c r="O125" s="18">
        <f t="shared" si="413"/>
        <v>128</v>
      </c>
      <c r="P125" s="20">
        <f t="shared" si="414"/>
        <v>8.4745762711864403E-2</v>
      </c>
      <c r="Q125" s="7">
        <f t="shared" si="415"/>
        <v>312</v>
      </c>
      <c r="R125" s="7">
        <f t="shared" si="416"/>
        <v>264</v>
      </c>
      <c r="S125" s="7">
        <f t="shared" si="417"/>
        <v>271</v>
      </c>
      <c r="T125" s="7">
        <f t="shared" si="196"/>
        <v>312</v>
      </c>
      <c r="U125" s="18">
        <f t="shared" si="418"/>
        <v>282.33333333333331</v>
      </c>
      <c r="V125" s="7">
        <f t="shared" si="419"/>
        <v>48</v>
      </c>
      <c r="W125" s="7">
        <f t="shared" si="420"/>
        <v>386</v>
      </c>
      <c r="X125" s="7">
        <f t="shared" si="421"/>
        <v>384</v>
      </c>
      <c r="Y125" s="7">
        <f t="shared" si="422"/>
        <v>403</v>
      </c>
      <c r="Z125" s="7">
        <f t="shared" si="423"/>
        <v>403</v>
      </c>
      <c r="AA125" s="18">
        <f t="shared" si="424"/>
        <v>391</v>
      </c>
      <c r="AB125" s="7">
        <f t="shared" si="425"/>
        <v>19</v>
      </c>
      <c r="AC125" s="18">
        <f t="shared" si="426"/>
        <v>407.78692790650922</v>
      </c>
      <c r="AD125" s="18">
        <f t="shared" si="427"/>
        <v>405.67404226968796</v>
      </c>
      <c r="AE125" s="18">
        <f t="shared" si="428"/>
        <v>425.74645581949022</v>
      </c>
      <c r="AF125" s="18">
        <f t="shared" si="429"/>
        <v>425.74645581949022</v>
      </c>
      <c r="AG125" s="18">
        <f t="shared" si="430"/>
        <v>413.06914199856243</v>
      </c>
      <c r="AH125" s="18">
        <f t="shared" si="431"/>
        <v>20.072413549802263</v>
      </c>
      <c r="AI125" s="7">
        <v>199</v>
      </c>
      <c r="AJ125" s="7">
        <v>141</v>
      </c>
      <c r="AK125" s="7">
        <v>153</v>
      </c>
      <c r="AL125" s="7">
        <f t="shared" si="432"/>
        <v>199</v>
      </c>
      <c r="AM125" s="18">
        <f t="shared" si="433"/>
        <v>164.33333333333334</v>
      </c>
      <c r="AN125" s="7">
        <f t="shared" si="434"/>
        <v>58</v>
      </c>
      <c r="AO125" s="7">
        <v>74</v>
      </c>
      <c r="AP125" s="7">
        <v>120</v>
      </c>
      <c r="AQ125" s="7">
        <v>132</v>
      </c>
      <c r="AR125" s="7">
        <f t="shared" si="435"/>
        <v>132</v>
      </c>
      <c r="AS125" s="18">
        <f t="shared" si="436"/>
        <v>108.66666666666667</v>
      </c>
      <c r="AT125" s="7">
        <f t="shared" si="437"/>
        <v>58</v>
      </c>
      <c r="AU125" s="7">
        <f t="shared" si="438"/>
        <v>273</v>
      </c>
      <c r="AV125" s="7">
        <f t="shared" si="439"/>
        <v>261</v>
      </c>
      <c r="AW125" s="7">
        <f t="shared" si="440"/>
        <v>285</v>
      </c>
      <c r="AX125" s="18">
        <f t="shared" si="441"/>
        <v>273</v>
      </c>
      <c r="AY125" s="7">
        <f t="shared" si="442"/>
        <v>24</v>
      </c>
      <c r="AZ125" s="20">
        <f t="shared" si="443"/>
        <v>0.19170984455958548</v>
      </c>
      <c r="BA125" s="20">
        <f t="shared" si="444"/>
        <v>0.3125</v>
      </c>
      <c r="BB125" s="20">
        <f t="shared" si="445"/>
        <v>0.32754342431761785</v>
      </c>
      <c r="BC125" s="20">
        <f t="shared" si="446"/>
        <v>0.32754342431761785</v>
      </c>
      <c r="BD125" s="20">
        <f t="shared" si="447"/>
        <v>0.27725108962573447</v>
      </c>
      <c r="BE125" s="20">
        <f t="shared" si="448"/>
        <v>0.13583357975803237</v>
      </c>
      <c r="BF125" s="20">
        <f t="shared" si="449"/>
        <v>3.415929203539823</v>
      </c>
      <c r="BG125" s="20">
        <f t="shared" si="450"/>
        <v>3.1219512195121952</v>
      </c>
      <c r="BH125" s="20">
        <f t="shared" si="451"/>
        <v>3.4152542372881354</v>
      </c>
      <c r="BI125" s="20">
        <f t="shared" si="452"/>
        <v>3.415929203539823</v>
      </c>
      <c r="BJ125" s="20">
        <f t="shared" si="453"/>
        <v>3.3177115534467174</v>
      </c>
      <c r="BK125" s="20">
        <f t="shared" si="454"/>
        <v>0.29397798402762776</v>
      </c>
      <c r="BL125" s="20">
        <f t="shared" si="455"/>
        <v>0.30141258029532919</v>
      </c>
      <c r="BM125" s="20">
        <f t="shared" si="456"/>
        <v>3.6087338752788427</v>
      </c>
      <c r="BN125" s="20">
        <f t="shared" si="457"/>
        <v>3.2981629452820158</v>
      </c>
      <c r="BO125" s="20">
        <f t="shared" si="458"/>
        <v>3.608020812029578</v>
      </c>
      <c r="BP125" s="20">
        <f t="shared" si="197"/>
        <v>3.6087338752788427</v>
      </c>
      <c r="BQ125" s="20">
        <f t="shared" si="459"/>
        <v>3.504972544196812</v>
      </c>
      <c r="BR125" s="20">
        <f t="shared" si="460"/>
        <v>0.31057092999682689</v>
      </c>
      <c r="BS125" s="20">
        <f t="shared" si="461"/>
        <v>0.65486725663716816</v>
      </c>
      <c r="BT125" s="20">
        <f t="shared" si="462"/>
        <v>0.97560975609756095</v>
      </c>
      <c r="BU125" s="20">
        <f t="shared" si="463"/>
        <v>1.1186440677966101</v>
      </c>
      <c r="BV125" s="20">
        <f t="shared" si="198"/>
        <v>1.1186440677966101</v>
      </c>
      <c r="BW125" s="20">
        <f t="shared" si="464"/>
        <v>0.91637369351044651</v>
      </c>
      <c r="BX125" s="20">
        <f t="shared" si="465"/>
        <v>0.46377681115944192</v>
      </c>
      <c r="BY125" s="22">
        <f t="shared" si="466"/>
        <v>1.6965472969874822E-3</v>
      </c>
      <c r="BZ125" s="22">
        <f t="shared" si="467"/>
        <v>2.540650406504065E-3</v>
      </c>
      <c r="CA125" s="22">
        <f t="shared" si="468"/>
        <v>2.7757917315052358E-3</v>
      </c>
      <c r="CB125" s="22">
        <f t="shared" si="199"/>
        <v>2.7757917315052358E-3</v>
      </c>
      <c r="CC125" s="22">
        <f t="shared" si="469"/>
        <v>2.3376631449989276E-3</v>
      </c>
      <c r="CD125" s="22">
        <f t="shared" si="470"/>
        <v>1.0792444345177536E-3</v>
      </c>
      <c r="CE125" s="25">
        <f t="shared" si="471"/>
        <v>6.5486725663716809</v>
      </c>
      <c r="CF125" s="25">
        <f t="shared" si="472"/>
        <v>9.7560975609756095</v>
      </c>
      <c r="CG125" s="25">
        <f t="shared" si="473"/>
        <v>11.1864406779661</v>
      </c>
      <c r="CH125" s="25">
        <f t="shared" si="474"/>
        <v>11.1864406779661</v>
      </c>
      <c r="CI125" s="25">
        <f t="shared" si="475"/>
        <v>9.1637369351044633</v>
      </c>
      <c r="CJ125" s="20">
        <f t="shared" si="476"/>
        <v>4.6377681115944194</v>
      </c>
      <c r="CK125" s="26">
        <f t="shared" si="477"/>
        <v>1.6059054663647911E-2</v>
      </c>
      <c r="CL125" s="26">
        <f t="shared" si="478"/>
        <v>2.4049104809348031E-2</v>
      </c>
      <c r="CM125" s="26">
        <f t="shared" si="479"/>
        <v>2.6274888551765126E-2</v>
      </c>
      <c r="CN125" s="26">
        <f t="shared" si="200"/>
        <v>2.6274888551765126E-2</v>
      </c>
      <c r="CO125" s="26">
        <f t="shared" si="480"/>
        <v>2.2127682674920355E-2</v>
      </c>
      <c r="CP125" s="18">
        <f t="shared" si="481"/>
        <v>8</v>
      </c>
      <c r="CQ125" s="18">
        <f t="shared" si="482"/>
        <v>649.735808665229</v>
      </c>
      <c r="CR125" s="18">
        <f t="shared" si="483"/>
        <v>529.73580866522911</v>
      </c>
      <c r="CS125" s="18">
        <f t="shared" si="484"/>
        <v>549.80822221503138</v>
      </c>
      <c r="CT125" s="18">
        <f t="shared" si="485"/>
        <v>116.66666666666667</v>
      </c>
      <c r="CU125" s="18">
        <f t="shared" si="486"/>
        <v>174.66666666666669</v>
      </c>
      <c r="CV125" s="18">
        <f t="shared" si="487"/>
        <v>35.725108962573444</v>
      </c>
      <c r="CW125" s="18">
        <f t="shared" si="488"/>
        <v>66.277251089625736</v>
      </c>
      <c r="CX125" s="18">
        <f t="shared" si="489"/>
        <v>93.725108962573444</v>
      </c>
      <c r="CY125" s="18">
        <f t="shared" si="490"/>
        <v>401.25108962573449</v>
      </c>
      <c r="CZ125" s="25">
        <f t="shared" si="491"/>
        <v>40.141258029532921</v>
      </c>
      <c r="DA125" s="18">
        <f t="shared" si="492"/>
        <v>33.577386093999074</v>
      </c>
      <c r="DB125" s="20">
        <f t="shared" si="493"/>
        <v>3.1944016141999851</v>
      </c>
      <c r="DC125" s="18">
        <f t="shared" si="494"/>
        <v>908</v>
      </c>
      <c r="DD125" s="18">
        <f t="shared" si="495"/>
        <v>810.06914199856237</v>
      </c>
      <c r="DE125" s="18">
        <f t="shared" si="496"/>
        <v>621.07241354980226</v>
      </c>
      <c r="DF125" s="18">
        <f t="shared" si="497"/>
        <v>978.65356495763024</v>
      </c>
      <c r="DG125" s="18">
        <f t="shared" si="498"/>
        <v>538</v>
      </c>
      <c r="DH125" s="7">
        <f t="shared" si="499"/>
        <v>255</v>
      </c>
      <c r="DI125" s="18">
        <f t="shared" si="500"/>
        <v>670</v>
      </c>
      <c r="DN125" s="7">
        <v>108</v>
      </c>
      <c r="ED125" s="18"/>
      <c r="EF125" s="7" t="s">
        <v>205</v>
      </c>
      <c r="EG125" s="7">
        <v>71</v>
      </c>
      <c r="EH125" s="7">
        <v>0.05</v>
      </c>
      <c r="EI125" s="7">
        <v>0</v>
      </c>
      <c r="EJ125" s="7">
        <v>0</v>
      </c>
      <c r="EK125" s="7">
        <f t="shared" si="501"/>
        <v>0</v>
      </c>
      <c r="EV125" s="7" t="s">
        <v>404</v>
      </c>
      <c r="EW125" s="7">
        <v>80</v>
      </c>
      <c r="EX125" s="7">
        <v>80</v>
      </c>
      <c r="EY125" s="7">
        <v>56</v>
      </c>
      <c r="EZ125" s="7">
        <v>90</v>
      </c>
      <c r="FA125" s="7">
        <v>60</v>
      </c>
      <c r="FB125" s="7">
        <v>68</v>
      </c>
      <c r="FC125" s="7">
        <v>52</v>
      </c>
      <c r="FD125" s="7">
        <v>68</v>
      </c>
      <c r="FE125" s="7">
        <v>68</v>
      </c>
      <c r="FF125" s="7">
        <v>85</v>
      </c>
      <c r="FG125" s="7">
        <v>89</v>
      </c>
      <c r="FH125" s="7">
        <v>72</v>
      </c>
      <c r="FI125" s="18">
        <f>AVERAGE(EX125:EY125,FB125:FC125)</f>
        <v>64</v>
      </c>
      <c r="FJ125" s="18">
        <f>AVERAGE(EW125:FH125)</f>
        <v>72.333333333333329</v>
      </c>
      <c r="FK125" s="7">
        <f>MAX(EX125:EY125,FB125:FC125)</f>
        <v>80</v>
      </c>
      <c r="FL125" s="7">
        <f>MAX(EW125:FH125)</f>
        <v>90</v>
      </c>
      <c r="FM125" s="7">
        <f>MAX(EX125:EY125,FB125:FC125)-MIN(EX125:EY125,FB125:FC125)</f>
        <v>28</v>
      </c>
      <c r="FN125" s="7">
        <f>MAX(EW125:FH125)-MIN(EW125:FH125)</f>
        <v>38</v>
      </c>
    </row>
    <row r="126" spans="1:170" s="7" customFormat="1">
      <c r="A126" s="68">
        <v>111</v>
      </c>
      <c r="B126" s="7">
        <v>723</v>
      </c>
      <c r="C126" s="18">
        <f t="shared" si="407"/>
        <v>82.987551867219921</v>
      </c>
      <c r="D126" s="7">
        <v>0.1</v>
      </c>
      <c r="E126" s="7">
        <v>0.1</v>
      </c>
      <c r="F126" s="7">
        <v>0</v>
      </c>
      <c r="G126" s="18">
        <f t="shared" si="408"/>
        <v>6.6666666666666666E-2</v>
      </c>
      <c r="H126" s="7">
        <f t="shared" si="409"/>
        <v>0.1</v>
      </c>
      <c r="I126" s="7">
        <v>120</v>
      </c>
      <c r="J126" s="7">
        <v>106</v>
      </c>
      <c r="K126" s="7">
        <v>94</v>
      </c>
      <c r="L126" s="7">
        <f t="shared" si="410"/>
        <v>120</v>
      </c>
      <c r="M126" s="18">
        <f t="shared" si="411"/>
        <v>106.66666666666667</v>
      </c>
      <c r="N126" s="7">
        <f t="shared" si="412"/>
        <v>26</v>
      </c>
      <c r="O126" s="18">
        <f t="shared" si="413"/>
        <v>132.66666666666669</v>
      </c>
      <c r="P126" s="20">
        <f t="shared" si="414"/>
        <v>0.24374999999999999</v>
      </c>
      <c r="Q126" s="7">
        <f t="shared" si="415"/>
        <v>276</v>
      </c>
      <c r="R126" s="7">
        <f t="shared" si="416"/>
        <v>251</v>
      </c>
      <c r="S126" s="7">
        <f t="shared" si="417"/>
        <v>257</v>
      </c>
      <c r="T126" s="7">
        <f t="shared" si="196"/>
        <v>276</v>
      </c>
      <c r="U126" s="18">
        <f t="shared" si="418"/>
        <v>261.33333333333331</v>
      </c>
      <c r="V126" s="7">
        <f t="shared" si="419"/>
        <v>25</v>
      </c>
      <c r="W126" s="7">
        <f t="shared" si="420"/>
        <v>336</v>
      </c>
      <c r="X126" s="7">
        <f t="shared" si="421"/>
        <v>352</v>
      </c>
      <c r="Y126" s="7">
        <f t="shared" si="422"/>
        <v>363</v>
      </c>
      <c r="Z126" s="7">
        <f t="shared" si="423"/>
        <v>363</v>
      </c>
      <c r="AA126" s="18">
        <f t="shared" si="424"/>
        <v>350.33333333333331</v>
      </c>
      <c r="AB126" s="7">
        <f t="shared" si="425"/>
        <v>27</v>
      </c>
      <c r="AC126" s="18">
        <f t="shared" si="426"/>
        <v>395.15740862770241</v>
      </c>
      <c r="AD126" s="18">
        <f t="shared" si="427"/>
        <v>413.97442808616444</v>
      </c>
      <c r="AE126" s="18">
        <f t="shared" si="428"/>
        <v>426.9111289638571</v>
      </c>
      <c r="AF126" s="18">
        <f t="shared" si="429"/>
        <v>426.9111289638571</v>
      </c>
      <c r="AG126" s="18">
        <f t="shared" si="430"/>
        <v>412.01432189257463</v>
      </c>
      <c r="AH126" s="18">
        <f t="shared" si="431"/>
        <v>31.753720336154686</v>
      </c>
      <c r="AI126" s="7">
        <v>156</v>
      </c>
      <c r="AJ126" s="7">
        <v>145</v>
      </c>
      <c r="AK126" s="7">
        <v>163</v>
      </c>
      <c r="AL126" s="7">
        <f t="shared" si="432"/>
        <v>163</v>
      </c>
      <c r="AM126" s="18">
        <f t="shared" si="433"/>
        <v>154.66666666666666</v>
      </c>
      <c r="AN126" s="7">
        <f t="shared" si="434"/>
        <v>18</v>
      </c>
      <c r="AO126" s="7">
        <v>60</v>
      </c>
      <c r="AP126" s="7">
        <v>101</v>
      </c>
      <c r="AQ126" s="7">
        <v>106</v>
      </c>
      <c r="AR126" s="7">
        <f t="shared" si="435"/>
        <v>106</v>
      </c>
      <c r="AS126" s="18">
        <f t="shared" si="436"/>
        <v>89</v>
      </c>
      <c r="AT126" s="7">
        <f t="shared" si="437"/>
        <v>46</v>
      </c>
      <c r="AU126" s="7">
        <f t="shared" si="438"/>
        <v>216</v>
      </c>
      <c r="AV126" s="7">
        <f t="shared" si="439"/>
        <v>246</v>
      </c>
      <c r="AW126" s="7">
        <f t="shared" si="440"/>
        <v>269</v>
      </c>
      <c r="AX126" s="18">
        <f t="shared" si="441"/>
        <v>243.66666666666666</v>
      </c>
      <c r="AY126" s="7">
        <f t="shared" si="442"/>
        <v>53</v>
      </c>
      <c r="AZ126" s="20">
        <f t="shared" si="443"/>
        <v>0.17857142857142858</v>
      </c>
      <c r="BA126" s="20">
        <f t="shared" si="444"/>
        <v>0.28693181818181818</v>
      </c>
      <c r="BB126" s="20">
        <f t="shared" si="445"/>
        <v>0.29201101928374656</v>
      </c>
      <c r="BC126" s="20">
        <f t="shared" si="446"/>
        <v>0.29201101928374656</v>
      </c>
      <c r="BD126" s="20">
        <f t="shared" si="447"/>
        <v>0.25250475534566447</v>
      </c>
      <c r="BE126" s="20">
        <f t="shared" si="448"/>
        <v>0.11343959071231799</v>
      </c>
      <c r="BF126" s="20">
        <f t="shared" si="449"/>
        <v>2.8</v>
      </c>
      <c r="BG126" s="20">
        <f t="shared" si="450"/>
        <v>3.3207547169811322</v>
      </c>
      <c r="BH126" s="20">
        <f t="shared" si="451"/>
        <v>3.8617021276595747</v>
      </c>
      <c r="BI126" s="20">
        <f t="shared" si="452"/>
        <v>3.8617021276595747</v>
      </c>
      <c r="BJ126" s="20">
        <f t="shared" si="453"/>
        <v>3.3274856148802354</v>
      </c>
      <c r="BK126" s="20">
        <f t="shared" si="454"/>
        <v>1.0617021276595748</v>
      </c>
      <c r="BL126" s="20">
        <f t="shared" si="455"/>
        <v>0.30052721957026179</v>
      </c>
      <c r="BM126" s="20">
        <f t="shared" si="456"/>
        <v>3.2929784052308535</v>
      </c>
      <c r="BN126" s="20">
        <f t="shared" si="457"/>
        <v>3.9054191328883436</v>
      </c>
      <c r="BO126" s="20">
        <f t="shared" si="458"/>
        <v>4.5416077549346499</v>
      </c>
      <c r="BP126" s="20">
        <f t="shared" si="197"/>
        <v>4.5416077549346499</v>
      </c>
      <c r="BQ126" s="20">
        <f t="shared" si="459"/>
        <v>3.913335097684616</v>
      </c>
      <c r="BR126" s="20">
        <f t="shared" si="460"/>
        <v>1.2486293497037964</v>
      </c>
      <c r="BS126" s="20">
        <f t="shared" si="461"/>
        <v>0.5</v>
      </c>
      <c r="BT126" s="20">
        <f t="shared" si="462"/>
        <v>0.95283018867924529</v>
      </c>
      <c r="BU126" s="20">
        <f t="shared" si="463"/>
        <v>1.1276595744680851</v>
      </c>
      <c r="BV126" s="20">
        <f t="shared" si="198"/>
        <v>1.1276595744680851</v>
      </c>
      <c r="BW126" s="20">
        <f t="shared" si="464"/>
        <v>0.86016325438244345</v>
      </c>
      <c r="BX126" s="20">
        <f t="shared" si="465"/>
        <v>0.62765957446808507</v>
      </c>
      <c r="BY126" s="22">
        <f t="shared" si="466"/>
        <v>1.488095238095238E-3</v>
      </c>
      <c r="BZ126" s="22">
        <f t="shared" si="467"/>
        <v>2.7069039451114922E-3</v>
      </c>
      <c r="CA126" s="22">
        <f t="shared" si="468"/>
        <v>3.1065002051462397E-3</v>
      </c>
      <c r="CB126" s="22">
        <f t="shared" si="199"/>
        <v>3.1065002051462397E-3</v>
      </c>
      <c r="CC126" s="22">
        <f t="shared" si="469"/>
        <v>2.4338331294509901E-3</v>
      </c>
      <c r="CD126" s="22">
        <f t="shared" si="470"/>
        <v>1.6184049670510017E-3</v>
      </c>
      <c r="CE126" s="25">
        <f t="shared" si="471"/>
        <v>13</v>
      </c>
      <c r="CF126" s="25">
        <f t="shared" si="472"/>
        <v>24.773584905660378</v>
      </c>
      <c r="CG126" s="25">
        <f t="shared" si="473"/>
        <v>29.319148936170215</v>
      </c>
      <c r="CH126" s="25">
        <f t="shared" si="474"/>
        <v>29.319148936170215</v>
      </c>
      <c r="CI126" s="25">
        <f t="shared" si="475"/>
        <v>22.36424461394353</v>
      </c>
      <c r="CJ126" s="20">
        <f t="shared" si="476"/>
        <v>16.319148936170215</v>
      </c>
      <c r="CK126" s="26">
        <f t="shared" si="477"/>
        <v>3.2898282345625841E-2</v>
      </c>
      <c r="CL126" s="26">
        <f t="shared" si="478"/>
        <v>5.9843273460610996E-2</v>
      </c>
      <c r="CM126" s="26">
        <f t="shared" si="479"/>
        <v>6.867740601499385E-2</v>
      </c>
      <c r="CN126" s="26">
        <f t="shared" si="200"/>
        <v>6.867740601499385E-2</v>
      </c>
      <c r="CO126" s="26">
        <f t="shared" si="480"/>
        <v>5.3806320607076887E-2</v>
      </c>
      <c r="CP126" s="18">
        <f t="shared" si="481"/>
        <v>12.666666666666671</v>
      </c>
      <c r="CQ126" s="18">
        <f t="shared" si="482"/>
        <v>633.68098855924131</v>
      </c>
      <c r="CR126" s="18">
        <f t="shared" si="483"/>
        <v>513.68098855924131</v>
      </c>
      <c r="CS126" s="18">
        <f t="shared" si="484"/>
        <v>545.43470889539594</v>
      </c>
      <c r="CT126" s="18">
        <f t="shared" si="485"/>
        <v>101.66666666666667</v>
      </c>
      <c r="CU126" s="18">
        <f t="shared" si="486"/>
        <v>147.66666666666669</v>
      </c>
      <c r="CV126" s="18">
        <f t="shared" si="487"/>
        <v>37.917142201233119</v>
      </c>
      <c r="CW126" s="18">
        <f t="shared" si="488"/>
        <v>58.919171422012333</v>
      </c>
      <c r="CX126" s="18">
        <f t="shared" si="489"/>
        <v>83.917142201233119</v>
      </c>
      <c r="CY126" s="18">
        <f t="shared" si="490"/>
        <v>329.17142201233116</v>
      </c>
      <c r="CZ126" s="25">
        <f t="shared" si="491"/>
        <v>56.052721957026179</v>
      </c>
      <c r="DA126" s="18">
        <f t="shared" si="492"/>
        <v>61.667055433839302</v>
      </c>
      <c r="DB126" s="20">
        <f t="shared" si="493"/>
        <v>2.6647057479808196</v>
      </c>
      <c r="DC126" s="18">
        <f t="shared" si="494"/>
        <v>790.66666666666663</v>
      </c>
      <c r="DD126" s="18">
        <f t="shared" si="495"/>
        <v>732.34765522590794</v>
      </c>
      <c r="DE126" s="18">
        <f t="shared" si="496"/>
        <v>530.42038700282137</v>
      </c>
      <c r="DF126" s="18">
        <f t="shared" si="497"/>
        <v>895.85241057157236</v>
      </c>
      <c r="DG126" s="18">
        <f t="shared" si="498"/>
        <v>510</v>
      </c>
      <c r="DH126" s="7">
        <f t="shared" si="499"/>
        <v>226</v>
      </c>
      <c r="DI126" s="18">
        <f t="shared" si="500"/>
        <v>616</v>
      </c>
      <c r="DN126" s="7">
        <v>112</v>
      </c>
      <c r="ED126" s="18"/>
      <c r="EF126" s="7" t="s">
        <v>374</v>
      </c>
      <c r="EG126" s="7">
        <v>73</v>
      </c>
      <c r="EH126" s="7">
        <v>0.05</v>
      </c>
      <c r="EI126" s="7">
        <v>0.05</v>
      </c>
      <c r="EJ126" s="7">
        <v>34</v>
      </c>
      <c r="EK126" s="7">
        <f t="shared" si="501"/>
        <v>1.7000000000000002</v>
      </c>
      <c r="EV126" s="7" t="s">
        <v>405</v>
      </c>
      <c r="EW126" s="7">
        <v>73</v>
      </c>
      <c r="EX126" s="7">
        <v>89</v>
      </c>
      <c r="EY126" s="7">
        <v>77</v>
      </c>
      <c r="EZ126" s="7">
        <v>88</v>
      </c>
      <c r="FA126" s="7">
        <v>56</v>
      </c>
      <c r="FB126" s="7">
        <v>86</v>
      </c>
      <c r="FC126" s="7">
        <v>36</v>
      </c>
      <c r="FD126" s="7">
        <v>32</v>
      </c>
      <c r="FE126" s="7">
        <v>78</v>
      </c>
      <c r="FF126" s="7">
        <v>79</v>
      </c>
      <c r="FG126" s="7">
        <v>80</v>
      </c>
      <c r="FH126" s="7">
        <v>72</v>
      </c>
      <c r="FI126" s="18">
        <f>AVERAGE(EX126:EY126,FB126:FC126)</f>
        <v>72</v>
      </c>
      <c r="FJ126" s="18">
        <f>AVERAGE(EW126:FH126)</f>
        <v>70.5</v>
      </c>
      <c r="FK126" s="7">
        <f>MAX(EX126:EY126,FB126:FC126)</f>
        <v>89</v>
      </c>
      <c r="FL126" s="7">
        <f>MAX(EW126:FH126)</f>
        <v>89</v>
      </c>
      <c r="FM126" s="7">
        <f>MAX(EX126:EY126,FB126:FC126)-MIN(EX126:EY126,FB126:FC126)</f>
        <v>53</v>
      </c>
      <c r="FN126" s="7">
        <f>MAX(EW126:FH126)-MIN(EW126:FH126)</f>
        <v>57</v>
      </c>
    </row>
    <row r="127" spans="1:170" s="7" customFormat="1">
      <c r="A127" s="68">
        <v>112</v>
      </c>
      <c r="B127" s="7">
        <v>967</v>
      </c>
      <c r="C127" s="18">
        <f t="shared" si="407"/>
        <v>62.047569803516033</v>
      </c>
      <c r="D127" s="7">
        <v>0.3</v>
      </c>
      <c r="E127" s="7">
        <v>0.7</v>
      </c>
      <c r="F127" s="7">
        <v>0.4</v>
      </c>
      <c r="G127" s="18">
        <f t="shared" si="408"/>
        <v>0.46666666666666662</v>
      </c>
      <c r="H127" s="7">
        <f t="shared" si="409"/>
        <v>0.39999999999999997</v>
      </c>
      <c r="I127" s="7">
        <v>80</v>
      </c>
      <c r="J127" s="7">
        <v>100</v>
      </c>
      <c r="K127" s="7">
        <v>133</v>
      </c>
      <c r="L127" s="7">
        <f t="shared" si="410"/>
        <v>133</v>
      </c>
      <c r="M127" s="18">
        <f t="shared" si="411"/>
        <v>104.33333333333333</v>
      </c>
      <c r="N127" s="7">
        <f t="shared" si="412"/>
        <v>53</v>
      </c>
      <c r="O127" s="18">
        <f t="shared" si="413"/>
        <v>157.33333333333331</v>
      </c>
      <c r="P127" s="20">
        <f t="shared" si="414"/>
        <v>0.50798722044728439</v>
      </c>
      <c r="Q127" s="7">
        <f t="shared" si="415"/>
        <v>267</v>
      </c>
      <c r="R127" s="7">
        <f t="shared" si="416"/>
        <v>313</v>
      </c>
      <c r="S127" s="7">
        <f t="shared" si="417"/>
        <v>280</v>
      </c>
      <c r="T127" s="7">
        <f t="shared" si="196"/>
        <v>313</v>
      </c>
      <c r="U127" s="18">
        <f t="shared" si="418"/>
        <v>286.66666666666669</v>
      </c>
      <c r="V127" s="7">
        <f t="shared" si="419"/>
        <v>46</v>
      </c>
      <c r="W127" s="7">
        <f t="shared" si="420"/>
        <v>394</v>
      </c>
      <c r="X127" s="7">
        <f t="shared" si="421"/>
        <v>393</v>
      </c>
      <c r="Y127" s="7">
        <f t="shared" si="422"/>
        <v>387</v>
      </c>
      <c r="Z127" s="7">
        <f t="shared" si="423"/>
        <v>394</v>
      </c>
      <c r="AA127" s="18">
        <f t="shared" si="424"/>
        <v>391.33333333333331</v>
      </c>
      <c r="AB127" s="7">
        <f t="shared" si="425"/>
        <v>7</v>
      </c>
      <c r="AC127" s="18">
        <f t="shared" si="426"/>
        <v>400.66645617060362</v>
      </c>
      <c r="AD127" s="18">
        <f t="shared" si="427"/>
        <v>399.64953623108431</v>
      </c>
      <c r="AE127" s="18">
        <f t="shared" si="428"/>
        <v>393.5480165939685</v>
      </c>
      <c r="AF127" s="18">
        <f t="shared" si="429"/>
        <v>400.66645617060362</v>
      </c>
      <c r="AG127" s="18">
        <f t="shared" si="430"/>
        <v>397.95466966521877</v>
      </c>
      <c r="AH127" s="18">
        <f t="shared" si="431"/>
        <v>7.1184395766351258</v>
      </c>
      <c r="AI127" s="7">
        <v>187</v>
      </c>
      <c r="AJ127" s="7">
        <v>213</v>
      </c>
      <c r="AK127" s="7">
        <v>147</v>
      </c>
      <c r="AL127" s="7">
        <f t="shared" si="432"/>
        <v>213</v>
      </c>
      <c r="AM127" s="18">
        <f t="shared" si="433"/>
        <v>182.33333333333334</v>
      </c>
      <c r="AN127" s="7">
        <f t="shared" si="434"/>
        <v>66</v>
      </c>
      <c r="AO127" s="7">
        <v>127</v>
      </c>
      <c r="AP127" s="7">
        <v>80</v>
      </c>
      <c r="AQ127" s="7">
        <v>107</v>
      </c>
      <c r="AR127" s="7">
        <f t="shared" si="435"/>
        <v>127</v>
      </c>
      <c r="AS127" s="18">
        <f t="shared" si="436"/>
        <v>104.66666666666667</v>
      </c>
      <c r="AT127" s="7">
        <f t="shared" si="437"/>
        <v>47</v>
      </c>
      <c r="AU127" s="7">
        <f t="shared" si="438"/>
        <v>314</v>
      </c>
      <c r="AV127" s="7">
        <f t="shared" si="439"/>
        <v>293</v>
      </c>
      <c r="AW127" s="7">
        <f t="shared" si="440"/>
        <v>254</v>
      </c>
      <c r="AX127" s="18">
        <f t="shared" si="441"/>
        <v>287</v>
      </c>
      <c r="AY127" s="7">
        <f t="shared" si="442"/>
        <v>60</v>
      </c>
      <c r="AZ127" s="20">
        <f t="shared" si="443"/>
        <v>0.32233502538071068</v>
      </c>
      <c r="BA127" s="20">
        <f t="shared" si="444"/>
        <v>0.20356234096692111</v>
      </c>
      <c r="BB127" s="20">
        <f t="shared" si="445"/>
        <v>0.27648578811369506</v>
      </c>
      <c r="BC127" s="20">
        <f t="shared" si="446"/>
        <v>0.32233502538071068</v>
      </c>
      <c r="BD127" s="20">
        <f t="shared" si="447"/>
        <v>0.26746105148710897</v>
      </c>
      <c r="BE127" s="20">
        <f t="shared" si="448"/>
        <v>0.11877268441378958</v>
      </c>
      <c r="BF127" s="20">
        <f t="shared" si="449"/>
        <v>4.9249999999999998</v>
      </c>
      <c r="BG127" s="20">
        <f t="shared" si="450"/>
        <v>3.93</v>
      </c>
      <c r="BH127" s="20">
        <f t="shared" si="451"/>
        <v>2.9097744360902253</v>
      </c>
      <c r="BI127" s="20">
        <f t="shared" si="452"/>
        <v>4.9249999999999998</v>
      </c>
      <c r="BJ127" s="20">
        <f t="shared" si="453"/>
        <v>3.9215914786967421</v>
      </c>
      <c r="BK127" s="20">
        <f t="shared" si="454"/>
        <v>2.0152255639097745</v>
      </c>
      <c r="BL127" s="20">
        <f t="shared" si="455"/>
        <v>0.25499851410640273</v>
      </c>
      <c r="BM127" s="20">
        <f t="shared" si="456"/>
        <v>5.0083307021325449</v>
      </c>
      <c r="BN127" s="20">
        <f t="shared" si="457"/>
        <v>3.996495362310843</v>
      </c>
      <c r="BO127" s="20">
        <f t="shared" si="458"/>
        <v>2.9590076435636727</v>
      </c>
      <c r="BP127" s="20">
        <f t="shared" si="197"/>
        <v>5.0083307021325449</v>
      </c>
      <c r="BQ127" s="20">
        <f t="shared" si="459"/>
        <v>3.9879445693356872</v>
      </c>
      <c r="BR127" s="20">
        <f t="shared" si="460"/>
        <v>2.0493230585688722</v>
      </c>
      <c r="BS127" s="20">
        <f t="shared" si="461"/>
        <v>1.5874999999999999</v>
      </c>
      <c r="BT127" s="20">
        <f t="shared" si="462"/>
        <v>0.8</v>
      </c>
      <c r="BU127" s="20">
        <f t="shared" si="463"/>
        <v>0.80451127819548873</v>
      </c>
      <c r="BV127" s="20">
        <f t="shared" si="198"/>
        <v>1.5874999999999999</v>
      </c>
      <c r="BW127" s="20">
        <f t="shared" si="464"/>
        <v>1.0640037593984963</v>
      </c>
      <c r="BX127" s="20">
        <f t="shared" si="465"/>
        <v>0.78749999999999987</v>
      </c>
      <c r="BY127" s="22">
        <f t="shared" si="466"/>
        <v>4.029187817258883E-3</v>
      </c>
      <c r="BZ127" s="22">
        <f t="shared" si="467"/>
        <v>2.0356234096692112E-3</v>
      </c>
      <c r="CA127" s="22">
        <f t="shared" si="468"/>
        <v>2.0788405121330458E-3</v>
      </c>
      <c r="CB127" s="22">
        <f t="shared" si="199"/>
        <v>4.029187817258883E-3</v>
      </c>
      <c r="CC127" s="22">
        <f t="shared" si="469"/>
        <v>2.7145505796870467E-3</v>
      </c>
      <c r="CD127" s="22">
        <f t="shared" si="470"/>
        <v>1.9935644075896718E-3</v>
      </c>
      <c r="CE127" s="25">
        <f t="shared" si="471"/>
        <v>84.137500000000003</v>
      </c>
      <c r="CF127" s="25">
        <f t="shared" si="472"/>
        <v>42.400000000000006</v>
      </c>
      <c r="CG127" s="25">
        <f t="shared" si="473"/>
        <v>42.639097744360903</v>
      </c>
      <c r="CH127" s="25">
        <f t="shared" si="474"/>
        <v>84.137500000000003</v>
      </c>
      <c r="CI127" s="25">
        <f t="shared" si="475"/>
        <v>56.392199248120306</v>
      </c>
      <c r="CJ127" s="20">
        <f t="shared" si="476"/>
        <v>41.737499999999997</v>
      </c>
      <c r="CK127" s="26">
        <f t="shared" si="477"/>
        <v>0.20999387072266984</v>
      </c>
      <c r="CL127" s="26">
        <f t="shared" si="478"/>
        <v>0.10609295434158489</v>
      </c>
      <c r="CM127" s="26">
        <f t="shared" si="479"/>
        <v>0.10834535036763386</v>
      </c>
      <c r="CN127" s="26">
        <f t="shared" si="200"/>
        <v>0.20999387072266984</v>
      </c>
      <c r="CO127" s="26">
        <f t="shared" si="480"/>
        <v>0.14147739181062954</v>
      </c>
      <c r="CP127" s="18">
        <f t="shared" si="481"/>
        <v>37.333333333333329</v>
      </c>
      <c r="CQ127" s="18">
        <f t="shared" si="482"/>
        <v>659.95466966521872</v>
      </c>
      <c r="CR127" s="18">
        <f t="shared" si="483"/>
        <v>539.95466966521872</v>
      </c>
      <c r="CS127" s="18">
        <f t="shared" si="484"/>
        <v>547.0731092418539</v>
      </c>
      <c r="CT127" s="18">
        <f t="shared" si="485"/>
        <v>142</v>
      </c>
      <c r="CU127" s="18">
        <f t="shared" si="486"/>
        <v>189</v>
      </c>
      <c r="CV127" s="18">
        <f t="shared" si="487"/>
        <v>64.079438482044225</v>
      </c>
      <c r="CW127" s="18">
        <f t="shared" si="488"/>
        <v>84.600794384820432</v>
      </c>
      <c r="CX127" s="18">
        <f t="shared" si="489"/>
        <v>111.07943848204422</v>
      </c>
      <c r="CY127" s="18">
        <f t="shared" si="490"/>
        <v>417.7943848204423</v>
      </c>
      <c r="CZ127" s="25">
        <f t="shared" si="491"/>
        <v>78.499851410640275</v>
      </c>
      <c r="DA127" s="18">
        <f t="shared" si="492"/>
        <v>64.106384145970807</v>
      </c>
      <c r="DB127" s="20">
        <f t="shared" si="493"/>
        <v>1.938621510766815</v>
      </c>
      <c r="DC127" s="18">
        <f t="shared" si="494"/>
        <v>948.66666666666663</v>
      </c>
      <c r="DD127" s="18">
        <f t="shared" si="495"/>
        <v>835.28800299855209</v>
      </c>
      <c r="DE127" s="18">
        <f t="shared" si="496"/>
        <v>771.45177290996844</v>
      </c>
      <c r="DF127" s="18">
        <f t="shared" si="497"/>
        <v>998.08238781899445</v>
      </c>
      <c r="DG127" s="18">
        <f t="shared" si="498"/>
        <v>555.66666666666663</v>
      </c>
      <c r="DH127" s="7">
        <f t="shared" si="499"/>
        <v>260</v>
      </c>
      <c r="DI127" s="18">
        <f t="shared" si="500"/>
        <v>682.66666666666663</v>
      </c>
      <c r="DN127" s="7">
        <v>113</v>
      </c>
      <c r="ED127" s="18"/>
      <c r="EF127" s="7" t="s">
        <v>382</v>
      </c>
      <c r="EG127" s="7">
        <v>67</v>
      </c>
      <c r="EH127" s="7">
        <v>0</v>
      </c>
      <c r="EI127" s="7">
        <v>0.1</v>
      </c>
      <c r="EJ127" s="7">
        <v>0</v>
      </c>
      <c r="EK127" s="7">
        <f t="shared" si="501"/>
        <v>0</v>
      </c>
      <c r="EW127" s="7" t="s">
        <v>147</v>
      </c>
      <c r="EX127" s="7" t="s">
        <v>147</v>
      </c>
      <c r="EY127" s="7" t="s">
        <v>147</v>
      </c>
      <c r="EZ127" s="7" t="s">
        <v>147</v>
      </c>
      <c r="FA127" s="7" t="s">
        <v>147</v>
      </c>
      <c r="FB127" s="7" t="s">
        <v>147</v>
      </c>
      <c r="FC127" s="7" t="s">
        <v>147</v>
      </c>
      <c r="FD127" s="7" t="s">
        <v>147</v>
      </c>
      <c r="FE127" s="7" t="s">
        <v>147</v>
      </c>
      <c r="FF127" s="7" t="s">
        <v>147</v>
      </c>
      <c r="FG127" s="7" t="s">
        <v>147</v>
      </c>
      <c r="FH127" s="7" t="s">
        <v>147</v>
      </c>
      <c r="FI127" s="7" t="s">
        <v>147</v>
      </c>
      <c r="FJ127" s="7" t="s">
        <v>147</v>
      </c>
      <c r="FK127" s="7" t="s">
        <v>147</v>
      </c>
      <c r="FL127" s="7" t="s">
        <v>147</v>
      </c>
      <c r="FM127" s="7" t="s">
        <v>147</v>
      </c>
      <c r="FN127" s="7" t="s">
        <v>147</v>
      </c>
    </row>
    <row r="128" spans="1:170" s="7" customFormat="1">
      <c r="A128" s="68">
        <v>115</v>
      </c>
      <c r="B128" s="7">
        <v>947</v>
      </c>
      <c r="C128" s="18">
        <f t="shared" si="407"/>
        <v>63.357972544878564</v>
      </c>
      <c r="D128" s="7">
        <v>0.1</v>
      </c>
      <c r="E128" s="7">
        <v>0.4</v>
      </c>
      <c r="F128" s="7">
        <v>0.1</v>
      </c>
      <c r="G128" s="18">
        <f t="shared" si="408"/>
        <v>0.19999999999999998</v>
      </c>
      <c r="H128" s="7">
        <f t="shared" si="409"/>
        <v>0.30000000000000004</v>
      </c>
      <c r="I128" s="7">
        <v>100</v>
      </c>
      <c r="J128" s="7">
        <v>100</v>
      </c>
      <c r="K128" s="7">
        <v>113</v>
      </c>
      <c r="L128" s="7">
        <f t="shared" si="410"/>
        <v>113</v>
      </c>
      <c r="M128" s="18">
        <f t="shared" si="411"/>
        <v>104.33333333333333</v>
      </c>
      <c r="N128" s="7">
        <f t="shared" si="412"/>
        <v>13</v>
      </c>
      <c r="O128" s="18">
        <f t="shared" si="413"/>
        <v>117.33333333333333</v>
      </c>
      <c r="P128" s="20">
        <f t="shared" si="414"/>
        <v>0.12460063897763579</v>
      </c>
      <c r="Q128" s="7">
        <f t="shared" si="415"/>
        <v>220</v>
      </c>
      <c r="R128" s="7">
        <f t="shared" si="416"/>
        <v>247</v>
      </c>
      <c r="S128" s="7">
        <f t="shared" si="417"/>
        <v>280</v>
      </c>
      <c r="T128" s="7">
        <f t="shared" si="196"/>
        <v>280</v>
      </c>
      <c r="U128" s="18">
        <f t="shared" si="418"/>
        <v>249</v>
      </c>
      <c r="V128" s="7">
        <f t="shared" si="419"/>
        <v>60</v>
      </c>
      <c r="W128" s="7">
        <f t="shared" si="420"/>
        <v>260</v>
      </c>
      <c r="X128" s="7">
        <f t="shared" si="421"/>
        <v>294</v>
      </c>
      <c r="Y128" s="7">
        <f t="shared" si="422"/>
        <v>380</v>
      </c>
      <c r="Z128" s="7">
        <f t="shared" si="423"/>
        <v>380</v>
      </c>
      <c r="AA128" s="18">
        <f t="shared" si="424"/>
        <v>311.33333333333331</v>
      </c>
      <c r="AB128" s="7">
        <f t="shared" si="425"/>
        <v>120</v>
      </c>
      <c r="AC128" s="18">
        <f t="shared" si="426"/>
        <v>267.17656284542721</v>
      </c>
      <c r="AD128" s="18">
        <f t="shared" si="427"/>
        <v>302.11503644829077</v>
      </c>
      <c r="AE128" s="18">
        <f t="shared" si="428"/>
        <v>390.48882262023977</v>
      </c>
      <c r="AF128" s="18">
        <f t="shared" si="429"/>
        <v>390.48882262023977</v>
      </c>
      <c r="AG128" s="18">
        <f t="shared" si="430"/>
        <v>319.92680730465258</v>
      </c>
      <c r="AH128" s="18">
        <f t="shared" si="431"/>
        <v>123.31225977481256</v>
      </c>
      <c r="AI128" s="7">
        <v>120</v>
      </c>
      <c r="AJ128" s="7">
        <v>147</v>
      </c>
      <c r="AK128" s="7">
        <v>167</v>
      </c>
      <c r="AL128" s="7">
        <f t="shared" si="432"/>
        <v>167</v>
      </c>
      <c r="AM128" s="18">
        <f t="shared" si="433"/>
        <v>144.66666666666666</v>
      </c>
      <c r="AN128" s="7">
        <f t="shared" si="434"/>
        <v>47</v>
      </c>
      <c r="AO128" s="7">
        <v>40</v>
      </c>
      <c r="AP128" s="7">
        <v>47</v>
      </c>
      <c r="AQ128" s="7">
        <v>100</v>
      </c>
      <c r="AR128" s="7">
        <f t="shared" si="435"/>
        <v>100</v>
      </c>
      <c r="AS128" s="18">
        <f t="shared" si="436"/>
        <v>62.333333333333336</v>
      </c>
      <c r="AT128" s="7">
        <f t="shared" si="437"/>
        <v>60</v>
      </c>
      <c r="AU128" s="7">
        <f t="shared" si="438"/>
        <v>160</v>
      </c>
      <c r="AV128" s="7">
        <f t="shared" si="439"/>
        <v>194</v>
      </c>
      <c r="AW128" s="7">
        <f t="shared" si="440"/>
        <v>267</v>
      </c>
      <c r="AX128" s="18">
        <f t="shared" si="441"/>
        <v>207</v>
      </c>
      <c r="AY128" s="7">
        <f t="shared" si="442"/>
        <v>107</v>
      </c>
      <c r="AZ128" s="20">
        <f t="shared" si="443"/>
        <v>0.15384615384615385</v>
      </c>
      <c r="BA128" s="20">
        <f t="shared" si="444"/>
        <v>0.1598639455782313</v>
      </c>
      <c r="BB128" s="20">
        <f t="shared" si="445"/>
        <v>0.26315789473684209</v>
      </c>
      <c r="BC128" s="20">
        <f t="shared" si="446"/>
        <v>0.26315789473684209</v>
      </c>
      <c r="BD128" s="20">
        <f t="shared" si="447"/>
        <v>0.19228933138707574</v>
      </c>
      <c r="BE128" s="20">
        <f t="shared" si="448"/>
        <v>0.10931174089068824</v>
      </c>
      <c r="BF128" s="20">
        <f t="shared" si="449"/>
        <v>2.6</v>
      </c>
      <c r="BG128" s="20">
        <f t="shared" si="450"/>
        <v>2.94</v>
      </c>
      <c r="BH128" s="20">
        <f t="shared" si="451"/>
        <v>3.3628318584070795</v>
      </c>
      <c r="BI128" s="20">
        <f t="shared" si="452"/>
        <v>3.3628318584070795</v>
      </c>
      <c r="BJ128" s="20">
        <f t="shared" si="453"/>
        <v>2.9676106194690264</v>
      </c>
      <c r="BK128" s="20">
        <f t="shared" si="454"/>
        <v>0.76283185840707946</v>
      </c>
      <c r="BL128" s="20">
        <f t="shared" si="455"/>
        <v>0.33697143197948354</v>
      </c>
      <c r="BM128" s="20">
        <f t="shared" si="456"/>
        <v>2.6717656284542723</v>
      </c>
      <c r="BN128" s="20">
        <f t="shared" si="457"/>
        <v>3.0211503644829079</v>
      </c>
      <c r="BO128" s="20">
        <f t="shared" si="458"/>
        <v>3.455653297524246</v>
      </c>
      <c r="BP128" s="20">
        <f t="shared" si="197"/>
        <v>3.455653297524246</v>
      </c>
      <c r="BQ128" s="20">
        <f t="shared" si="459"/>
        <v>3.0495230968204758</v>
      </c>
      <c r="BR128" s="20">
        <f t="shared" si="460"/>
        <v>0.78388766906997365</v>
      </c>
      <c r="BS128" s="20">
        <f t="shared" si="461"/>
        <v>0.4</v>
      </c>
      <c r="BT128" s="20">
        <f t="shared" si="462"/>
        <v>0.47</v>
      </c>
      <c r="BU128" s="20">
        <f t="shared" si="463"/>
        <v>0.88495575221238942</v>
      </c>
      <c r="BV128" s="20">
        <f t="shared" si="198"/>
        <v>0.88495575221238942</v>
      </c>
      <c r="BW128" s="20">
        <f t="shared" si="464"/>
        <v>0.58498525073746321</v>
      </c>
      <c r="BX128" s="20">
        <f t="shared" si="465"/>
        <v>0.4849557522123894</v>
      </c>
      <c r="BY128" s="22">
        <f t="shared" si="466"/>
        <v>1.5384615384615385E-3</v>
      </c>
      <c r="BZ128" s="22">
        <f t="shared" si="467"/>
        <v>1.5986394557823129E-3</v>
      </c>
      <c r="CA128" s="22">
        <f t="shared" si="468"/>
        <v>2.328830926874709E-3</v>
      </c>
      <c r="CB128" s="22">
        <f t="shared" si="199"/>
        <v>2.328830926874709E-3</v>
      </c>
      <c r="CC128" s="22">
        <f t="shared" si="469"/>
        <v>1.8219773070395201E-3</v>
      </c>
      <c r="CD128" s="22">
        <f t="shared" si="470"/>
        <v>7.9036938841317052E-4</v>
      </c>
      <c r="CE128" s="25">
        <f t="shared" si="471"/>
        <v>5.2</v>
      </c>
      <c r="CF128" s="25">
        <f t="shared" si="472"/>
        <v>6.11</v>
      </c>
      <c r="CG128" s="25">
        <f t="shared" si="473"/>
        <v>11.504424778761061</v>
      </c>
      <c r="CH128" s="25">
        <f t="shared" si="474"/>
        <v>11.504424778761061</v>
      </c>
      <c r="CI128" s="25">
        <f t="shared" si="475"/>
        <v>7.6048082595870206</v>
      </c>
      <c r="CJ128" s="20">
        <f t="shared" si="476"/>
        <v>6.304424778761061</v>
      </c>
      <c r="CK128" s="26">
        <f t="shared" si="477"/>
        <v>1.9462785001124583E-2</v>
      </c>
      <c r="CL128" s="26">
        <f t="shared" si="478"/>
        <v>2.0224084414433879E-2</v>
      </c>
      <c r="CM128" s="26">
        <f t="shared" si="479"/>
        <v>2.9461598161925891E-2</v>
      </c>
      <c r="CN128" s="26">
        <f t="shared" si="200"/>
        <v>2.9461598161925891E-2</v>
      </c>
      <c r="CO128" s="26">
        <f t="shared" si="480"/>
        <v>2.3049489192494787E-2</v>
      </c>
      <c r="CP128" s="18">
        <f t="shared" si="481"/>
        <v>-2.6666666666666714</v>
      </c>
      <c r="CQ128" s="18">
        <f t="shared" si="482"/>
        <v>499.59347397131921</v>
      </c>
      <c r="CR128" s="18">
        <f t="shared" si="483"/>
        <v>379.59347397131921</v>
      </c>
      <c r="CS128" s="18">
        <f t="shared" si="484"/>
        <v>502.90573374613177</v>
      </c>
      <c r="CT128" s="18">
        <f t="shared" si="485"/>
        <v>59.666666666666664</v>
      </c>
      <c r="CU128" s="18">
        <f t="shared" si="486"/>
        <v>119.66666666666666</v>
      </c>
      <c r="CV128" s="18">
        <f t="shared" si="487"/>
        <v>16.562266472040903</v>
      </c>
      <c r="CW128" s="18">
        <f t="shared" si="488"/>
        <v>57.525622664720402</v>
      </c>
      <c r="CX128" s="18">
        <f t="shared" si="489"/>
        <v>76.562266472040903</v>
      </c>
      <c r="CY128" s="18">
        <f t="shared" si="490"/>
        <v>296.62266472040909</v>
      </c>
      <c r="CZ128" s="25">
        <f t="shared" si="491"/>
        <v>46.697143197948357</v>
      </c>
      <c r="DA128" s="18">
        <f t="shared" si="492"/>
        <v>139.36178287163304</v>
      </c>
      <c r="DB128" s="20">
        <f t="shared" si="493"/>
        <v>2.2656354277505022</v>
      </c>
      <c r="DC128" s="18">
        <f t="shared" si="494"/>
        <v>742.66666666666663</v>
      </c>
      <c r="DD128" s="18">
        <f t="shared" si="495"/>
        <v>631.26014063798596</v>
      </c>
      <c r="DE128" s="18">
        <f t="shared" si="496"/>
        <v>560.64559310814593</v>
      </c>
      <c r="DF128" s="18">
        <f t="shared" si="497"/>
        <v>761.21613869172836</v>
      </c>
      <c r="DG128" s="18">
        <f t="shared" si="498"/>
        <v>548.66666666666663</v>
      </c>
      <c r="DH128" s="7">
        <f t="shared" si="499"/>
        <v>213</v>
      </c>
      <c r="DI128" s="18">
        <f t="shared" si="500"/>
        <v>648.66666666666663</v>
      </c>
      <c r="DN128" s="7">
        <v>116</v>
      </c>
      <c r="ED128" s="18"/>
      <c r="EF128" s="7" t="s">
        <v>205</v>
      </c>
      <c r="EG128" s="7">
        <v>40</v>
      </c>
      <c r="EH128" s="7">
        <v>0.1</v>
      </c>
      <c r="EI128" s="7">
        <v>0</v>
      </c>
      <c r="EJ128" s="7">
        <v>0</v>
      </c>
      <c r="EK128" s="7">
        <f t="shared" si="501"/>
        <v>0</v>
      </c>
      <c r="EW128" s="7" t="s">
        <v>147</v>
      </c>
      <c r="EX128" s="7" t="s">
        <v>147</v>
      </c>
      <c r="EY128" s="7" t="s">
        <v>147</v>
      </c>
      <c r="EZ128" s="7" t="s">
        <v>147</v>
      </c>
      <c r="FA128" s="7" t="s">
        <v>147</v>
      </c>
      <c r="FB128" s="7" t="s">
        <v>147</v>
      </c>
      <c r="FC128" s="7" t="s">
        <v>147</v>
      </c>
      <c r="FD128" s="7" t="s">
        <v>147</v>
      </c>
      <c r="FE128" s="7" t="s">
        <v>147</v>
      </c>
      <c r="FF128" s="7" t="s">
        <v>147</v>
      </c>
      <c r="FG128" s="7" t="s">
        <v>147</v>
      </c>
      <c r="FH128" s="7" t="s">
        <v>147</v>
      </c>
      <c r="FI128" s="7" t="s">
        <v>147</v>
      </c>
      <c r="FJ128" s="7" t="s">
        <v>147</v>
      </c>
      <c r="FK128" s="7" t="s">
        <v>147</v>
      </c>
      <c r="FL128" s="7" t="s">
        <v>147</v>
      </c>
      <c r="FM128" s="7" t="s">
        <v>147</v>
      </c>
      <c r="FN128" s="7" t="s">
        <v>147</v>
      </c>
    </row>
    <row r="129" spans="1:170" s="7" customFormat="1">
      <c r="A129" s="68">
        <v>116</v>
      </c>
      <c r="B129" s="7">
        <v>652</v>
      </c>
      <c r="C129" s="18">
        <f t="shared" si="407"/>
        <v>92.024539877300612</v>
      </c>
      <c r="D129" s="7">
        <v>0</v>
      </c>
      <c r="E129" s="7">
        <v>0.5</v>
      </c>
      <c r="F129" s="7">
        <v>0.2</v>
      </c>
      <c r="G129" s="18">
        <f t="shared" si="408"/>
        <v>0.23333333333333331</v>
      </c>
      <c r="H129" s="7">
        <f t="shared" si="409"/>
        <v>0.5</v>
      </c>
      <c r="I129" s="7">
        <v>140</v>
      </c>
      <c r="J129" s="7">
        <v>80</v>
      </c>
      <c r="K129" s="7">
        <v>80</v>
      </c>
      <c r="L129" s="7">
        <f t="shared" si="410"/>
        <v>140</v>
      </c>
      <c r="M129" s="18">
        <f t="shared" si="411"/>
        <v>100</v>
      </c>
      <c r="N129" s="7">
        <f t="shared" si="412"/>
        <v>60</v>
      </c>
      <c r="O129" s="18">
        <f t="shared" si="413"/>
        <v>160</v>
      </c>
      <c r="P129" s="20">
        <f t="shared" si="414"/>
        <v>0.6</v>
      </c>
      <c r="Q129" s="7">
        <f t="shared" si="415"/>
        <v>300</v>
      </c>
      <c r="R129" s="7">
        <f t="shared" si="416"/>
        <v>260</v>
      </c>
      <c r="S129" s="7">
        <f t="shared" si="417"/>
        <v>320</v>
      </c>
      <c r="T129" s="7">
        <f t="shared" si="196"/>
        <v>320</v>
      </c>
      <c r="U129" s="18">
        <f t="shared" si="418"/>
        <v>293.33333333333331</v>
      </c>
      <c r="V129" s="7">
        <f t="shared" si="419"/>
        <v>60</v>
      </c>
      <c r="W129" s="7">
        <f t="shared" si="420"/>
        <v>360</v>
      </c>
      <c r="X129" s="7">
        <f t="shared" si="421"/>
        <v>360</v>
      </c>
      <c r="Y129" s="7">
        <f t="shared" si="422"/>
        <v>420</v>
      </c>
      <c r="Z129" s="7">
        <f t="shared" si="423"/>
        <v>420</v>
      </c>
      <c r="AA129" s="18">
        <f t="shared" si="424"/>
        <v>380</v>
      </c>
      <c r="AB129" s="7">
        <f t="shared" si="425"/>
        <v>60</v>
      </c>
      <c r="AC129" s="18">
        <f t="shared" si="426"/>
        <v>445.83966415626293</v>
      </c>
      <c r="AD129" s="18">
        <f t="shared" si="427"/>
        <v>445.83966415626293</v>
      </c>
      <c r="AE129" s="18">
        <f t="shared" si="428"/>
        <v>520.14627484897346</v>
      </c>
      <c r="AF129" s="18">
        <f t="shared" si="429"/>
        <v>520.14627484897346</v>
      </c>
      <c r="AG129" s="18">
        <f t="shared" si="430"/>
        <v>470.6085343871664</v>
      </c>
      <c r="AH129" s="18">
        <f t="shared" si="431"/>
        <v>74.306610692710535</v>
      </c>
      <c r="AI129" s="7">
        <v>160</v>
      </c>
      <c r="AJ129" s="7">
        <v>180</v>
      </c>
      <c r="AK129" s="7">
        <v>240</v>
      </c>
      <c r="AL129" s="7">
        <f t="shared" si="432"/>
        <v>240</v>
      </c>
      <c r="AM129" s="18">
        <f t="shared" si="433"/>
        <v>193.33333333333334</v>
      </c>
      <c r="AN129" s="7">
        <f t="shared" si="434"/>
        <v>80</v>
      </c>
      <c r="AO129" s="7">
        <v>60</v>
      </c>
      <c r="AP129" s="7">
        <v>100</v>
      </c>
      <c r="AQ129" s="7">
        <v>100</v>
      </c>
      <c r="AR129" s="7">
        <f t="shared" si="435"/>
        <v>100</v>
      </c>
      <c r="AS129" s="18">
        <f t="shared" si="436"/>
        <v>86.666666666666671</v>
      </c>
      <c r="AT129" s="7">
        <f t="shared" si="437"/>
        <v>40</v>
      </c>
      <c r="AU129" s="7">
        <f t="shared" si="438"/>
        <v>220</v>
      </c>
      <c r="AV129" s="7">
        <f t="shared" si="439"/>
        <v>280</v>
      </c>
      <c r="AW129" s="7">
        <f t="shared" si="440"/>
        <v>340</v>
      </c>
      <c r="AX129" s="18">
        <f t="shared" si="441"/>
        <v>280</v>
      </c>
      <c r="AY129" s="7">
        <f t="shared" si="442"/>
        <v>120</v>
      </c>
      <c r="AZ129" s="20">
        <f t="shared" si="443"/>
        <v>0.16666666666666666</v>
      </c>
      <c r="BA129" s="20">
        <f t="shared" si="444"/>
        <v>0.27777777777777779</v>
      </c>
      <c r="BB129" s="20">
        <f t="shared" si="445"/>
        <v>0.23809523809523808</v>
      </c>
      <c r="BC129" s="20">
        <f t="shared" si="446"/>
        <v>0.27777777777777779</v>
      </c>
      <c r="BD129" s="20">
        <f t="shared" si="447"/>
        <v>0.22751322751322753</v>
      </c>
      <c r="BE129" s="20">
        <f t="shared" si="448"/>
        <v>0.11111111111111113</v>
      </c>
      <c r="BF129" s="20">
        <f t="shared" si="449"/>
        <v>2.5714285714285716</v>
      </c>
      <c r="BG129" s="20">
        <f t="shared" si="450"/>
        <v>4.5</v>
      </c>
      <c r="BH129" s="20">
        <f t="shared" si="451"/>
        <v>5.25</v>
      </c>
      <c r="BI129" s="20">
        <f t="shared" si="452"/>
        <v>5.25</v>
      </c>
      <c r="BJ129" s="20">
        <f t="shared" si="453"/>
        <v>4.1071428571428568</v>
      </c>
      <c r="BK129" s="20">
        <f t="shared" si="454"/>
        <v>2.6785714285714284</v>
      </c>
      <c r="BL129" s="20">
        <f t="shared" si="455"/>
        <v>0.24347826086956523</v>
      </c>
      <c r="BM129" s="20">
        <f t="shared" si="456"/>
        <v>3.1845690296875921</v>
      </c>
      <c r="BN129" s="20">
        <f t="shared" si="457"/>
        <v>5.5729958019532866</v>
      </c>
      <c r="BO129" s="20">
        <f t="shared" si="458"/>
        <v>6.5018284356121683</v>
      </c>
      <c r="BP129" s="20">
        <f t="shared" si="197"/>
        <v>6.5018284356121683</v>
      </c>
      <c r="BQ129" s="20">
        <f t="shared" si="459"/>
        <v>5.0864644224176825</v>
      </c>
      <c r="BR129" s="20">
        <f t="shared" si="460"/>
        <v>3.3172594059245761</v>
      </c>
      <c r="BS129" s="20">
        <f t="shared" si="461"/>
        <v>0.42857142857142855</v>
      </c>
      <c r="BT129" s="20">
        <f t="shared" si="462"/>
        <v>1.25</v>
      </c>
      <c r="BU129" s="20">
        <f t="shared" si="463"/>
        <v>1.25</v>
      </c>
      <c r="BV129" s="20">
        <f t="shared" si="198"/>
        <v>1.25</v>
      </c>
      <c r="BW129" s="20">
        <f t="shared" si="464"/>
        <v>0.97619047619047628</v>
      </c>
      <c r="BX129" s="20">
        <f t="shared" si="465"/>
        <v>0.8214285714285714</v>
      </c>
      <c r="BY129" s="22">
        <f t="shared" si="466"/>
        <v>1.1904761904761904E-3</v>
      </c>
      <c r="BZ129" s="22">
        <f t="shared" si="467"/>
        <v>3.472222222222222E-3</v>
      </c>
      <c r="CA129" s="22">
        <f t="shared" si="468"/>
        <v>2.976190476190476E-3</v>
      </c>
      <c r="CB129" s="22">
        <f t="shared" si="199"/>
        <v>3.472222222222222E-3</v>
      </c>
      <c r="CC129" s="22">
        <f t="shared" si="469"/>
        <v>2.5462962962962961E-3</v>
      </c>
      <c r="CD129" s="22">
        <f t="shared" si="470"/>
        <v>2.2817460317460314E-3</v>
      </c>
      <c r="CE129" s="25">
        <f t="shared" si="471"/>
        <v>25.714285714285712</v>
      </c>
      <c r="CF129" s="25">
        <f t="shared" si="472"/>
        <v>75</v>
      </c>
      <c r="CG129" s="25">
        <f t="shared" si="473"/>
        <v>75</v>
      </c>
      <c r="CH129" s="25">
        <f t="shared" si="474"/>
        <v>75</v>
      </c>
      <c r="CI129" s="25">
        <f t="shared" si="475"/>
        <v>58.571428571428577</v>
      </c>
      <c r="CJ129" s="20">
        <f t="shared" si="476"/>
        <v>49.285714285714292</v>
      </c>
      <c r="CK129" s="26">
        <f t="shared" si="477"/>
        <v>5.7676083537675282E-2</v>
      </c>
      <c r="CL129" s="26">
        <f t="shared" si="478"/>
        <v>0.16822191031821959</v>
      </c>
      <c r="CM129" s="26">
        <f t="shared" si="479"/>
        <v>0.14419020884418821</v>
      </c>
      <c r="CN129" s="26">
        <f t="shared" si="200"/>
        <v>0.16822191031821959</v>
      </c>
      <c r="CO129" s="26">
        <f t="shared" si="480"/>
        <v>0.12336273423336103</v>
      </c>
      <c r="CP129" s="18">
        <f t="shared" si="481"/>
        <v>40</v>
      </c>
      <c r="CQ129" s="18">
        <f t="shared" si="482"/>
        <v>717.27520105383303</v>
      </c>
      <c r="CR129" s="18">
        <f t="shared" si="483"/>
        <v>597.27520105383303</v>
      </c>
      <c r="CS129" s="18">
        <f t="shared" si="484"/>
        <v>671.58181174654362</v>
      </c>
      <c r="CT129" s="18">
        <f t="shared" si="485"/>
        <v>126.66666666666667</v>
      </c>
      <c r="CU129" s="18">
        <f t="shared" si="486"/>
        <v>166.66666666666669</v>
      </c>
      <c r="CV129" s="18">
        <f t="shared" si="487"/>
        <v>62.751322751322753</v>
      </c>
      <c r="CW129" s="18">
        <f t="shared" si="488"/>
        <v>80.227513227513228</v>
      </c>
      <c r="CX129" s="18">
        <f t="shared" si="489"/>
        <v>102.75132275132276</v>
      </c>
      <c r="CY129" s="18">
        <f t="shared" si="490"/>
        <v>387.51322751322755</v>
      </c>
      <c r="CZ129" s="25">
        <f t="shared" si="491"/>
        <v>84.34782608695653</v>
      </c>
      <c r="DA129" s="18">
        <f t="shared" si="492"/>
        <v>139.39307511512823</v>
      </c>
      <c r="DB129" s="20">
        <f t="shared" si="493"/>
        <v>1.7692050164931064</v>
      </c>
      <c r="DC129" s="18">
        <f t="shared" si="494"/>
        <v>940</v>
      </c>
      <c r="DD129" s="18">
        <f t="shared" si="495"/>
        <v>910.6085343871664</v>
      </c>
      <c r="DE129" s="18">
        <f t="shared" si="496"/>
        <v>694.30661069271059</v>
      </c>
      <c r="DF129" s="18">
        <f t="shared" si="497"/>
        <v>1051.4550952337272</v>
      </c>
      <c r="DG129" s="18">
        <f t="shared" si="498"/>
        <v>600</v>
      </c>
      <c r="DH129" s="7">
        <f t="shared" si="499"/>
        <v>240</v>
      </c>
      <c r="DI129" s="18">
        <f t="shared" si="500"/>
        <v>700</v>
      </c>
      <c r="DN129" s="7">
        <v>117</v>
      </c>
      <c r="ED129" s="18"/>
      <c r="EF129" s="7" t="s">
        <v>205</v>
      </c>
      <c r="EG129" s="7">
        <v>120</v>
      </c>
      <c r="EH129" s="7">
        <v>0.1</v>
      </c>
      <c r="EI129" s="7">
        <v>0</v>
      </c>
      <c r="EJ129" s="7">
        <v>0</v>
      </c>
      <c r="EK129" s="7">
        <f t="shared" si="501"/>
        <v>0</v>
      </c>
      <c r="EW129" s="7" t="s">
        <v>147</v>
      </c>
      <c r="EX129" s="7" t="s">
        <v>147</v>
      </c>
      <c r="EY129" s="7" t="s">
        <v>147</v>
      </c>
      <c r="EZ129" s="7" t="s">
        <v>147</v>
      </c>
      <c r="FA129" s="7" t="s">
        <v>147</v>
      </c>
      <c r="FB129" s="7" t="s">
        <v>147</v>
      </c>
      <c r="FC129" s="7" t="s">
        <v>147</v>
      </c>
      <c r="FD129" s="7" t="s">
        <v>147</v>
      </c>
      <c r="FE129" s="7" t="s">
        <v>147</v>
      </c>
      <c r="FF129" s="7" t="s">
        <v>147</v>
      </c>
      <c r="FG129" s="7" t="s">
        <v>147</v>
      </c>
      <c r="FH129" s="7" t="s">
        <v>147</v>
      </c>
      <c r="FI129" s="7" t="s">
        <v>147</v>
      </c>
      <c r="FJ129" s="7" t="s">
        <v>147</v>
      </c>
      <c r="FK129" s="7" t="s">
        <v>147</v>
      </c>
      <c r="FL129" s="7" t="s">
        <v>147</v>
      </c>
      <c r="FM129" s="7" t="s">
        <v>147</v>
      </c>
      <c r="FN129" s="7" t="s">
        <v>147</v>
      </c>
    </row>
    <row r="130" spans="1:170" s="7" customFormat="1">
      <c r="A130" s="68">
        <v>117</v>
      </c>
      <c r="B130" s="7">
        <v>852</v>
      </c>
      <c r="C130" s="18">
        <f t="shared" si="407"/>
        <v>70.422535211267601</v>
      </c>
      <c r="D130" s="7">
        <v>0.1</v>
      </c>
      <c r="E130" s="7">
        <v>0.3</v>
      </c>
      <c r="F130" s="7">
        <v>0.2</v>
      </c>
      <c r="G130" s="18">
        <f t="shared" si="408"/>
        <v>0.20000000000000004</v>
      </c>
      <c r="H130" s="7">
        <f t="shared" si="409"/>
        <v>0.19999999999999998</v>
      </c>
      <c r="I130" s="7">
        <v>96</v>
      </c>
      <c r="J130" s="7">
        <v>104</v>
      </c>
      <c r="K130" s="7">
        <v>99</v>
      </c>
      <c r="L130" s="7">
        <f t="shared" si="410"/>
        <v>104</v>
      </c>
      <c r="M130" s="18">
        <f t="shared" si="411"/>
        <v>99.666666666666671</v>
      </c>
      <c r="N130" s="7">
        <f t="shared" si="412"/>
        <v>8</v>
      </c>
      <c r="O130" s="18">
        <f t="shared" si="413"/>
        <v>107.66666666666667</v>
      </c>
      <c r="P130" s="20">
        <f t="shared" si="414"/>
        <v>8.0267558528428096E-2</v>
      </c>
      <c r="Q130" s="7">
        <f t="shared" si="415"/>
        <v>297</v>
      </c>
      <c r="R130" s="7">
        <f t="shared" si="416"/>
        <v>243</v>
      </c>
      <c r="S130" s="7">
        <f t="shared" si="417"/>
        <v>246</v>
      </c>
      <c r="T130" s="7">
        <f t="shared" si="196"/>
        <v>297</v>
      </c>
      <c r="U130" s="18">
        <f t="shared" si="418"/>
        <v>262</v>
      </c>
      <c r="V130" s="7">
        <f t="shared" si="419"/>
        <v>54</v>
      </c>
      <c r="W130" s="7">
        <f t="shared" si="420"/>
        <v>354</v>
      </c>
      <c r="X130" s="7">
        <f t="shared" si="421"/>
        <v>341</v>
      </c>
      <c r="Y130" s="7">
        <f t="shared" si="422"/>
        <v>348</v>
      </c>
      <c r="Z130" s="7">
        <f t="shared" si="423"/>
        <v>354</v>
      </c>
      <c r="AA130" s="18">
        <f t="shared" si="424"/>
        <v>347.66666666666669</v>
      </c>
      <c r="AB130" s="7">
        <f t="shared" si="425"/>
        <v>13</v>
      </c>
      <c r="AC130" s="18">
        <f t="shared" si="426"/>
        <v>383.51598016543392</v>
      </c>
      <c r="AD130" s="18">
        <f t="shared" si="427"/>
        <v>369.43205998986713</v>
      </c>
      <c r="AE130" s="18">
        <f t="shared" si="428"/>
        <v>377.01570931517233</v>
      </c>
      <c r="AF130" s="18">
        <f t="shared" si="429"/>
        <v>383.51598016543392</v>
      </c>
      <c r="AG130" s="18">
        <f t="shared" si="430"/>
        <v>376.65458315682446</v>
      </c>
      <c r="AH130" s="18">
        <f t="shared" si="431"/>
        <v>14.083920175566789</v>
      </c>
      <c r="AI130" s="7">
        <v>201</v>
      </c>
      <c r="AJ130" s="7">
        <v>139</v>
      </c>
      <c r="AK130" s="7">
        <v>147</v>
      </c>
      <c r="AL130" s="7">
        <f t="shared" si="432"/>
        <v>201</v>
      </c>
      <c r="AM130" s="18">
        <f t="shared" si="433"/>
        <v>162.33333333333334</v>
      </c>
      <c r="AN130" s="7">
        <f t="shared" si="434"/>
        <v>62</v>
      </c>
      <c r="AO130" s="7">
        <v>57</v>
      </c>
      <c r="AP130" s="7">
        <v>98</v>
      </c>
      <c r="AQ130" s="7">
        <v>102</v>
      </c>
      <c r="AR130" s="7">
        <f t="shared" si="435"/>
        <v>102</v>
      </c>
      <c r="AS130" s="18">
        <f t="shared" si="436"/>
        <v>85.666666666666671</v>
      </c>
      <c r="AT130" s="7">
        <f t="shared" si="437"/>
        <v>45</v>
      </c>
      <c r="AU130" s="7">
        <f t="shared" si="438"/>
        <v>258</v>
      </c>
      <c r="AV130" s="7">
        <f t="shared" si="439"/>
        <v>237</v>
      </c>
      <c r="AW130" s="7">
        <f t="shared" si="440"/>
        <v>249</v>
      </c>
      <c r="AX130" s="18">
        <f t="shared" si="441"/>
        <v>248</v>
      </c>
      <c r="AY130" s="7">
        <f t="shared" si="442"/>
        <v>21</v>
      </c>
      <c r="AZ130" s="20">
        <f t="shared" si="443"/>
        <v>0.16101694915254236</v>
      </c>
      <c r="BA130" s="20">
        <f t="shared" si="444"/>
        <v>0.28739002932551322</v>
      </c>
      <c r="BB130" s="20">
        <f t="shared" si="445"/>
        <v>0.29310344827586204</v>
      </c>
      <c r="BC130" s="20">
        <f t="shared" si="446"/>
        <v>0.29310344827586204</v>
      </c>
      <c r="BD130" s="20">
        <f t="shared" si="447"/>
        <v>0.24717014225130587</v>
      </c>
      <c r="BE130" s="20">
        <f t="shared" si="448"/>
        <v>0.13208649912331968</v>
      </c>
      <c r="BF130" s="20">
        <f t="shared" si="449"/>
        <v>3.6875</v>
      </c>
      <c r="BG130" s="20">
        <f t="shared" si="450"/>
        <v>3.2788461538461537</v>
      </c>
      <c r="BH130" s="20">
        <f t="shared" si="451"/>
        <v>3.5151515151515151</v>
      </c>
      <c r="BI130" s="20">
        <f t="shared" si="452"/>
        <v>3.6875</v>
      </c>
      <c r="BJ130" s="20">
        <f t="shared" si="453"/>
        <v>3.4938325563325563</v>
      </c>
      <c r="BK130" s="20">
        <f t="shared" si="454"/>
        <v>0.40865384615384626</v>
      </c>
      <c r="BL130" s="20">
        <f t="shared" si="455"/>
        <v>0.28621863923830704</v>
      </c>
      <c r="BM130" s="20">
        <f t="shared" si="456"/>
        <v>3.9949581267232701</v>
      </c>
      <c r="BN130" s="20">
        <f t="shared" si="457"/>
        <v>3.5522313460564146</v>
      </c>
      <c r="BO130" s="20">
        <f t="shared" si="458"/>
        <v>3.8082394880320436</v>
      </c>
      <c r="BP130" s="20">
        <f t="shared" si="197"/>
        <v>3.9949581267232701</v>
      </c>
      <c r="BQ130" s="20">
        <f t="shared" si="459"/>
        <v>3.785142986937243</v>
      </c>
      <c r="BR130" s="20">
        <f t="shared" si="460"/>
        <v>0.44272678066685556</v>
      </c>
      <c r="BS130" s="20">
        <f t="shared" si="461"/>
        <v>0.59375</v>
      </c>
      <c r="BT130" s="20">
        <f t="shared" si="462"/>
        <v>0.94230769230769229</v>
      </c>
      <c r="BU130" s="20">
        <f t="shared" si="463"/>
        <v>1.0303030303030303</v>
      </c>
      <c r="BV130" s="20">
        <f t="shared" si="198"/>
        <v>1.0303030303030303</v>
      </c>
      <c r="BW130" s="20">
        <f t="shared" si="464"/>
        <v>0.85545357420357426</v>
      </c>
      <c r="BX130" s="20">
        <f t="shared" si="465"/>
        <v>0.43655303030303028</v>
      </c>
      <c r="BY130" s="22">
        <f t="shared" si="466"/>
        <v>1.6772598870056497E-3</v>
      </c>
      <c r="BZ130" s="22">
        <f t="shared" si="467"/>
        <v>2.7633656665914728E-3</v>
      </c>
      <c r="CA130" s="22">
        <f t="shared" si="468"/>
        <v>2.9606408916753742E-3</v>
      </c>
      <c r="CB130" s="22">
        <f t="shared" si="199"/>
        <v>2.9606408916753742E-3</v>
      </c>
      <c r="CC130" s="22">
        <f t="shared" si="469"/>
        <v>2.4670888150908322E-3</v>
      </c>
      <c r="CD130" s="22">
        <f t="shared" si="470"/>
        <v>1.2833810046697246E-3</v>
      </c>
      <c r="CE130" s="25">
        <f t="shared" si="471"/>
        <v>4.75</v>
      </c>
      <c r="CF130" s="25">
        <f t="shared" si="472"/>
        <v>7.5384615384615392</v>
      </c>
      <c r="CG130" s="25">
        <f t="shared" si="473"/>
        <v>8.242424242424244</v>
      </c>
      <c r="CH130" s="25">
        <f t="shared" si="474"/>
        <v>8.242424242424244</v>
      </c>
      <c r="CI130" s="25">
        <f t="shared" si="475"/>
        <v>6.8436285936285941</v>
      </c>
      <c r="CJ130" s="20">
        <f t="shared" si="476"/>
        <v>3.492424242424244</v>
      </c>
      <c r="CK130" s="26">
        <f t="shared" si="477"/>
        <v>1.2385403074862836E-2</v>
      </c>
      <c r="CL130" s="26">
        <f t="shared" si="478"/>
        <v>2.0405542330755772E-2</v>
      </c>
      <c r="CM130" s="26">
        <f t="shared" si="479"/>
        <v>2.186228329157992E-2</v>
      </c>
      <c r="CN130" s="26">
        <f t="shared" si="200"/>
        <v>2.186228329157992E-2</v>
      </c>
      <c r="CO130" s="26">
        <f t="shared" si="480"/>
        <v>1.8217742899066178E-2</v>
      </c>
      <c r="CP130" s="18">
        <f t="shared" si="481"/>
        <v>-12.333333333333329</v>
      </c>
      <c r="CQ130" s="18">
        <f t="shared" si="482"/>
        <v>569.98791649015777</v>
      </c>
      <c r="CR130" s="18">
        <f t="shared" si="483"/>
        <v>449.98791649015783</v>
      </c>
      <c r="CS130" s="18">
        <f t="shared" si="484"/>
        <v>464.07183666572462</v>
      </c>
      <c r="CT130" s="18">
        <f t="shared" si="485"/>
        <v>73.333333333333343</v>
      </c>
      <c r="CU130" s="18">
        <f t="shared" si="486"/>
        <v>118.33333333333334</v>
      </c>
      <c r="CV130" s="18">
        <f t="shared" si="487"/>
        <v>12.383680891797258</v>
      </c>
      <c r="CW130" s="18">
        <f t="shared" si="488"/>
        <v>32.913836808917978</v>
      </c>
      <c r="CX130" s="18">
        <f t="shared" si="489"/>
        <v>57.383680891797255</v>
      </c>
      <c r="CY130" s="18">
        <f t="shared" si="490"/>
        <v>341.83680891797252</v>
      </c>
      <c r="CZ130" s="25">
        <f t="shared" si="491"/>
        <v>36.621863923830702</v>
      </c>
      <c r="DA130" s="18">
        <f t="shared" si="492"/>
        <v>25.86906316250403</v>
      </c>
      <c r="DB130" s="20">
        <f t="shared" si="493"/>
        <v>3.3424162062703875</v>
      </c>
      <c r="DC130" s="18">
        <f t="shared" si="494"/>
        <v>810.33333333333337</v>
      </c>
      <c r="DD130" s="18">
        <f t="shared" si="495"/>
        <v>719.32124982349114</v>
      </c>
      <c r="DE130" s="18">
        <f t="shared" si="496"/>
        <v>551.75058684223347</v>
      </c>
      <c r="DF130" s="18">
        <f t="shared" si="497"/>
        <v>880.82472540813035</v>
      </c>
      <c r="DG130" s="18">
        <f t="shared" si="498"/>
        <v>468.33333333333337</v>
      </c>
      <c r="DH130" s="7">
        <f t="shared" si="499"/>
        <v>206</v>
      </c>
      <c r="DI130" s="18">
        <f t="shared" si="500"/>
        <v>570.33333333333337</v>
      </c>
      <c r="DN130" s="7">
        <v>118</v>
      </c>
      <c r="ED130" s="18"/>
      <c r="EF130" s="7" t="s">
        <v>382</v>
      </c>
      <c r="EG130" s="7">
        <v>66</v>
      </c>
      <c r="EH130" s="7">
        <v>0</v>
      </c>
      <c r="EI130" s="7">
        <v>0.1</v>
      </c>
      <c r="EJ130" s="7">
        <v>0</v>
      </c>
      <c r="EK130" s="7">
        <f t="shared" si="501"/>
        <v>0</v>
      </c>
      <c r="EV130" s="7" t="s">
        <v>406</v>
      </c>
      <c r="EW130" s="7">
        <v>84</v>
      </c>
      <c r="EX130" s="7">
        <v>96</v>
      </c>
      <c r="EY130" s="7">
        <v>88</v>
      </c>
      <c r="EZ130" s="7">
        <v>88</v>
      </c>
      <c r="FA130" s="7">
        <v>40</v>
      </c>
      <c r="FB130" s="7">
        <v>88</v>
      </c>
      <c r="FC130" s="7">
        <v>44</v>
      </c>
      <c r="FD130" s="7">
        <v>48</v>
      </c>
      <c r="FE130" s="7">
        <v>72</v>
      </c>
      <c r="FF130" s="7">
        <v>156</v>
      </c>
      <c r="FG130" s="7">
        <v>80</v>
      </c>
      <c r="FH130" s="7">
        <v>80</v>
      </c>
      <c r="FI130" s="18">
        <f t="shared" ref="FI130:FI131" si="502">AVERAGE(EX130:EY130,FB130:FC130)</f>
        <v>79</v>
      </c>
      <c r="FJ130" s="18">
        <f t="shared" ref="FJ130:FJ131" si="503">AVERAGE(EW130:FH130)</f>
        <v>80.333333333333329</v>
      </c>
      <c r="FK130" s="7">
        <f t="shared" ref="FK130:FK131" si="504">MAX(EX130:EY130,FB130:FC130)</f>
        <v>96</v>
      </c>
      <c r="FL130" s="7">
        <f t="shared" ref="FL130:FL131" si="505">MAX(EW130:FH130)</f>
        <v>156</v>
      </c>
      <c r="FM130" s="7">
        <f t="shared" ref="FM130:FM131" si="506">MAX(EX130:EY130,FB130:FC130)-MIN(EX130:EY130,FB130:FC130)</f>
        <v>52</v>
      </c>
      <c r="FN130" s="7">
        <f t="shared" ref="FN130:FN131" si="507">MAX(EW130:FH130)-MIN(EW130:FH130)</f>
        <v>116</v>
      </c>
    </row>
    <row r="131" spans="1:170" s="7" customFormat="1">
      <c r="A131" s="68">
        <v>118</v>
      </c>
      <c r="B131" s="7">
        <v>953</v>
      </c>
      <c r="C131" s="18">
        <f t="shared" si="407"/>
        <v>62.959076600209869</v>
      </c>
      <c r="D131" s="7">
        <v>0.1</v>
      </c>
      <c r="E131" s="7">
        <v>0.2</v>
      </c>
      <c r="F131" s="7">
        <v>0</v>
      </c>
      <c r="G131" s="18">
        <f t="shared" si="408"/>
        <v>0.10000000000000002</v>
      </c>
      <c r="H131" s="7">
        <f t="shared" si="409"/>
        <v>0.2</v>
      </c>
      <c r="I131" s="7">
        <v>111</v>
      </c>
      <c r="J131" s="7">
        <v>110</v>
      </c>
      <c r="K131" s="7">
        <v>102</v>
      </c>
      <c r="L131" s="7">
        <f t="shared" si="410"/>
        <v>111</v>
      </c>
      <c r="M131" s="18">
        <f t="shared" si="411"/>
        <v>107.66666666666667</v>
      </c>
      <c r="N131" s="7">
        <f t="shared" si="412"/>
        <v>9</v>
      </c>
      <c r="O131" s="18">
        <f t="shared" si="413"/>
        <v>116.66666666666667</v>
      </c>
      <c r="P131" s="20">
        <f t="shared" si="414"/>
        <v>8.3591331269349839E-2</v>
      </c>
      <c r="Q131" s="7">
        <f t="shared" si="415"/>
        <v>275</v>
      </c>
      <c r="R131" s="7">
        <f t="shared" si="416"/>
        <v>275</v>
      </c>
      <c r="S131" s="7">
        <f t="shared" si="417"/>
        <v>281</v>
      </c>
      <c r="T131" s="7">
        <f t="shared" si="196"/>
        <v>281</v>
      </c>
      <c r="U131" s="18">
        <f t="shared" si="418"/>
        <v>277</v>
      </c>
      <c r="V131" s="7">
        <f t="shared" si="419"/>
        <v>6</v>
      </c>
      <c r="W131" s="7">
        <f t="shared" si="420"/>
        <v>383</v>
      </c>
      <c r="X131" s="7">
        <f t="shared" si="421"/>
        <v>387</v>
      </c>
      <c r="Y131" s="7">
        <f t="shared" si="422"/>
        <v>382</v>
      </c>
      <c r="Z131" s="7">
        <f t="shared" si="423"/>
        <v>387</v>
      </c>
      <c r="AA131" s="18">
        <f t="shared" si="424"/>
        <v>384</v>
      </c>
      <c r="AB131" s="7">
        <f t="shared" si="425"/>
        <v>5</v>
      </c>
      <c r="AC131" s="18">
        <f t="shared" si="426"/>
        <v>392.33072756302994</v>
      </c>
      <c r="AD131" s="18">
        <f t="shared" si="427"/>
        <v>396.42817641486312</v>
      </c>
      <c r="AE131" s="18">
        <f t="shared" si="428"/>
        <v>391.30636535007164</v>
      </c>
      <c r="AF131" s="18">
        <f t="shared" si="429"/>
        <v>396.42817641486312</v>
      </c>
      <c r="AG131" s="18">
        <f t="shared" si="430"/>
        <v>393.35508977598823</v>
      </c>
      <c r="AH131" s="18">
        <f t="shared" si="431"/>
        <v>5.1218110647914727</v>
      </c>
      <c r="AI131" s="7">
        <v>164</v>
      </c>
      <c r="AJ131" s="7">
        <v>165</v>
      </c>
      <c r="AK131" s="7">
        <v>179</v>
      </c>
      <c r="AL131" s="7">
        <f t="shared" si="432"/>
        <v>179</v>
      </c>
      <c r="AM131" s="18">
        <f t="shared" si="433"/>
        <v>169.33333333333334</v>
      </c>
      <c r="AN131" s="7">
        <f t="shared" si="434"/>
        <v>15</v>
      </c>
      <c r="AO131" s="7">
        <v>108</v>
      </c>
      <c r="AP131" s="7">
        <v>112</v>
      </c>
      <c r="AQ131" s="7">
        <v>101</v>
      </c>
      <c r="AR131" s="7">
        <f t="shared" si="435"/>
        <v>112</v>
      </c>
      <c r="AS131" s="18">
        <f t="shared" si="436"/>
        <v>107</v>
      </c>
      <c r="AT131" s="7">
        <f t="shared" si="437"/>
        <v>11</v>
      </c>
      <c r="AU131" s="7">
        <f t="shared" si="438"/>
        <v>272</v>
      </c>
      <c r="AV131" s="7">
        <f t="shared" si="439"/>
        <v>277</v>
      </c>
      <c r="AW131" s="7">
        <f t="shared" si="440"/>
        <v>280</v>
      </c>
      <c r="AX131" s="18">
        <f t="shared" si="441"/>
        <v>276.33333333333331</v>
      </c>
      <c r="AY131" s="7">
        <f t="shared" si="442"/>
        <v>8</v>
      </c>
      <c r="AZ131" s="20">
        <f t="shared" si="443"/>
        <v>0.28198433420365537</v>
      </c>
      <c r="BA131" s="20">
        <f t="shared" si="444"/>
        <v>0.28940568475452194</v>
      </c>
      <c r="BB131" s="20">
        <f t="shared" si="445"/>
        <v>0.26439790575916228</v>
      </c>
      <c r="BC131" s="20">
        <f t="shared" si="446"/>
        <v>0.28940568475452194</v>
      </c>
      <c r="BD131" s="20">
        <f t="shared" si="447"/>
        <v>0.27859597490577986</v>
      </c>
      <c r="BE131" s="20">
        <f t="shared" si="448"/>
        <v>2.5007778995359664E-2</v>
      </c>
      <c r="BF131" s="20">
        <f t="shared" si="449"/>
        <v>3.4504504504504503</v>
      </c>
      <c r="BG131" s="20">
        <f t="shared" si="450"/>
        <v>3.5181818181818181</v>
      </c>
      <c r="BH131" s="20">
        <f t="shared" si="451"/>
        <v>3.7450980392156863</v>
      </c>
      <c r="BI131" s="20">
        <f t="shared" si="452"/>
        <v>3.7450980392156863</v>
      </c>
      <c r="BJ131" s="20">
        <f t="shared" si="453"/>
        <v>3.5712434359493179</v>
      </c>
      <c r="BK131" s="20">
        <f t="shared" si="454"/>
        <v>0.294647588765236</v>
      </c>
      <c r="BL131" s="20">
        <f t="shared" si="455"/>
        <v>0.2800145153740205</v>
      </c>
      <c r="BM131" s="20">
        <f t="shared" si="456"/>
        <v>3.534511059126396</v>
      </c>
      <c r="BN131" s="20">
        <f t="shared" si="457"/>
        <v>3.6038925128623918</v>
      </c>
      <c r="BO131" s="20">
        <f t="shared" si="458"/>
        <v>3.8363369151967808</v>
      </c>
      <c r="BP131" s="20">
        <f t="shared" si="197"/>
        <v>3.8363369151967808</v>
      </c>
      <c r="BQ131" s="20">
        <f t="shared" si="459"/>
        <v>3.6582468290618557</v>
      </c>
      <c r="BR131" s="20">
        <f t="shared" si="460"/>
        <v>0.30182585607038481</v>
      </c>
      <c r="BS131" s="20">
        <f t="shared" si="461"/>
        <v>0.97297297297297303</v>
      </c>
      <c r="BT131" s="20">
        <f t="shared" si="462"/>
        <v>1.0181818181818181</v>
      </c>
      <c r="BU131" s="20">
        <f t="shared" si="463"/>
        <v>0.99019607843137258</v>
      </c>
      <c r="BV131" s="20">
        <f t="shared" si="198"/>
        <v>1.0181818181818181</v>
      </c>
      <c r="BW131" s="20">
        <f t="shared" si="464"/>
        <v>0.99378362319538793</v>
      </c>
      <c r="BX131" s="20">
        <f t="shared" si="465"/>
        <v>4.520884520884505E-2</v>
      </c>
      <c r="BY131" s="22">
        <f t="shared" si="466"/>
        <v>2.5403994072401384E-3</v>
      </c>
      <c r="BZ131" s="22">
        <f t="shared" si="467"/>
        <v>2.6309607704956542E-3</v>
      </c>
      <c r="CA131" s="22">
        <f t="shared" si="468"/>
        <v>2.5921363309721794E-3</v>
      </c>
      <c r="CB131" s="22">
        <f t="shared" si="199"/>
        <v>2.6309607704956542E-3</v>
      </c>
      <c r="CC131" s="22">
        <f t="shared" si="469"/>
        <v>2.5878321695693243E-3</v>
      </c>
      <c r="CD131" s="22">
        <f t="shared" si="470"/>
        <v>9.0561363255515798E-5</v>
      </c>
      <c r="CE131" s="25">
        <f t="shared" si="471"/>
        <v>8.7567567567567579</v>
      </c>
      <c r="CF131" s="25">
        <f t="shared" si="472"/>
        <v>9.163636363636364</v>
      </c>
      <c r="CG131" s="25">
        <f t="shared" si="473"/>
        <v>8.9117647058823533</v>
      </c>
      <c r="CH131" s="25">
        <f t="shared" si="474"/>
        <v>9.163636363636364</v>
      </c>
      <c r="CI131" s="25">
        <f t="shared" si="475"/>
        <v>8.9440526087584917</v>
      </c>
      <c r="CJ131" s="20">
        <f t="shared" si="476"/>
        <v>0.40687960687960611</v>
      </c>
      <c r="CK131" s="26">
        <f t="shared" si="477"/>
        <v>2.2319834113299065E-2</v>
      </c>
      <c r="CL131" s="26">
        <f t="shared" si="478"/>
        <v>2.311550214848148E-2</v>
      </c>
      <c r="CM131" s="26">
        <f t="shared" si="479"/>
        <v>2.2774392381554244E-2</v>
      </c>
      <c r="CN131" s="26">
        <f t="shared" si="200"/>
        <v>2.311550214848148E-2</v>
      </c>
      <c r="CO131" s="26">
        <f t="shared" si="480"/>
        <v>2.2736576214444932E-2</v>
      </c>
      <c r="CP131" s="18">
        <f t="shared" si="481"/>
        <v>-3.3333333333333286</v>
      </c>
      <c r="CQ131" s="18">
        <f t="shared" si="482"/>
        <v>617.02175644265492</v>
      </c>
      <c r="CR131" s="18">
        <f t="shared" si="483"/>
        <v>497.02175644265492</v>
      </c>
      <c r="CS131" s="18">
        <f t="shared" si="484"/>
        <v>502.14356750744639</v>
      </c>
      <c r="CT131" s="18">
        <f t="shared" si="485"/>
        <v>103.66666666666667</v>
      </c>
      <c r="CU131" s="18">
        <f t="shared" si="486"/>
        <v>114.66666666666667</v>
      </c>
      <c r="CV131" s="18">
        <f t="shared" si="487"/>
        <v>24.526264157244658</v>
      </c>
      <c r="CW131" s="18">
        <f t="shared" si="488"/>
        <v>7.9452626415724517</v>
      </c>
      <c r="CX131" s="18">
        <f t="shared" si="489"/>
        <v>35.526264157244654</v>
      </c>
      <c r="CY131" s="18">
        <f t="shared" si="490"/>
        <v>301.26264157244657</v>
      </c>
      <c r="CZ131" s="25">
        <f t="shared" si="491"/>
        <v>37.001451537402048</v>
      </c>
      <c r="DA131" s="18">
        <f t="shared" si="492"/>
        <v>17.780057893853328</v>
      </c>
      <c r="DB131" s="20">
        <f t="shared" si="493"/>
        <v>3.3564209729914709</v>
      </c>
      <c r="DC131" s="18">
        <f t="shared" si="494"/>
        <v>803</v>
      </c>
      <c r="DD131" s="18">
        <f t="shared" si="495"/>
        <v>692.35508977598829</v>
      </c>
      <c r="DE131" s="18">
        <f t="shared" si="496"/>
        <v>536.78847773145822</v>
      </c>
      <c r="DF131" s="18">
        <f t="shared" si="497"/>
        <v>863.95106468176823</v>
      </c>
      <c r="DG131" s="18">
        <f t="shared" si="498"/>
        <v>505.66666666666669</v>
      </c>
      <c r="DH131" s="7">
        <f t="shared" si="499"/>
        <v>223</v>
      </c>
      <c r="DI131" s="18">
        <f t="shared" si="500"/>
        <v>617.66666666666674</v>
      </c>
      <c r="DN131" s="7">
        <v>119</v>
      </c>
      <c r="ED131" s="18"/>
      <c r="EF131" s="7" t="s">
        <v>205</v>
      </c>
      <c r="EG131" s="7">
        <v>79</v>
      </c>
      <c r="EH131" s="7">
        <v>0.1</v>
      </c>
      <c r="EI131" s="7">
        <v>0</v>
      </c>
      <c r="EJ131" s="7">
        <v>0</v>
      </c>
      <c r="EK131" s="7">
        <f t="shared" si="501"/>
        <v>0</v>
      </c>
      <c r="EV131" s="7" t="s">
        <v>407</v>
      </c>
      <c r="EW131" s="7">
        <v>140</v>
      </c>
      <c r="EX131" s="7">
        <v>132</v>
      </c>
      <c r="EY131" s="7">
        <v>76</v>
      </c>
      <c r="EZ131" s="7">
        <v>116</v>
      </c>
      <c r="FA131" s="7">
        <v>28</v>
      </c>
      <c r="FB131" s="7">
        <v>120</v>
      </c>
      <c r="FC131" s="7">
        <v>60</v>
      </c>
      <c r="FD131" s="7">
        <v>136</v>
      </c>
      <c r="FE131" s="7">
        <v>136</v>
      </c>
      <c r="FF131" s="7">
        <v>140</v>
      </c>
      <c r="FG131" s="7">
        <v>128</v>
      </c>
      <c r="FH131" s="7">
        <v>108</v>
      </c>
      <c r="FI131" s="18">
        <f t="shared" si="502"/>
        <v>97</v>
      </c>
      <c r="FJ131" s="18">
        <f t="shared" si="503"/>
        <v>110</v>
      </c>
      <c r="FK131" s="7">
        <f t="shared" si="504"/>
        <v>132</v>
      </c>
      <c r="FL131" s="7">
        <f t="shared" si="505"/>
        <v>140</v>
      </c>
      <c r="FM131" s="7">
        <f t="shared" si="506"/>
        <v>72</v>
      </c>
      <c r="FN131" s="7">
        <f t="shared" si="507"/>
        <v>112</v>
      </c>
    </row>
    <row r="132" spans="1:170" s="7" customFormat="1">
      <c r="A132" s="68">
        <v>119</v>
      </c>
      <c r="B132" s="7">
        <v>780</v>
      </c>
      <c r="C132" s="18">
        <f t="shared" si="407"/>
        <v>76.92307692307692</v>
      </c>
      <c r="D132" s="7">
        <v>0.1</v>
      </c>
      <c r="E132" s="7">
        <v>0.2</v>
      </c>
      <c r="F132" s="7">
        <v>0.3</v>
      </c>
      <c r="G132" s="18">
        <f t="shared" si="408"/>
        <v>0.20000000000000004</v>
      </c>
      <c r="H132" s="7">
        <f t="shared" si="409"/>
        <v>0.19999999999999998</v>
      </c>
      <c r="I132" s="7">
        <v>113</v>
      </c>
      <c r="J132" s="7">
        <v>120</v>
      </c>
      <c r="K132" s="7">
        <v>133</v>
      </c>
      <c r="L132" s="7">
        <f t="shared" si="410"/>
        <v>133</v>
      </c>
      <c r="M132" s="18">
        <f t="shared" si="411"/>
        <v>122</v>
      </c>
      <c r="N132" s="7">
        <f t="shared" si="412"/>
        <v>20</v>
      </c>
      <c r="O132" s="18">
        <f t="shared" si="413"/>
        <v>142</v>
      </c>
      <c r="P132" s="20">
        <f t="shared" si="414"/>
        <v>0.16393442622950818</v>
      </c>
      <c r="Q132" s="7">
        <f t="shared" si="415"/>
        <v>213</v>
      </c>
      <c r="R132" s="7">
        <f t="shared" si="416"/>
        <v>287</v>
      </c>
      <c r="S132" s="7">
        <f t="shared" si="417"/>
        <v>300</v>
      </c>
      <c r="T132" s="7">
        <f t="shared" ref="T132" si="508">MAX(Q132:S132)</f>
        <v>300</v>
      </c>
      <c r="U132" s="18">
        <f t="shared" si="418"/>
        <v>266.66666666666669</v>
      </c>
      <c r="V132" s="7">
        <f t="shared" si="419"/>
        <v>87</v>
      </c>
      <c r="W132" s="7">
        <f t="shared" si="420"/>
        <v>353</v>
      </c>
      <c r="X132" s="7">
        <f t="shared" si="421"/>
        <v>420</v>
      </c>
      <c r="Y132" s="7">
        <f t="shared" si="422"/>
        <v>400</v>
      </c>
      <c r="Z132" s="7">
        <f t="shared" si="423"/>
        <v>420</v>
      </c>
      <c r="AA132" s="18">
        <f t="shared" si="424"/>
        <v>391</v>
      </c>
      <c r="AB132" s="7">
        <f t="shared" si="425"/>
        <v>67</v>
      </c>
      <c r="AC132" s="18">
        <f t="shared" si="426"/>
        <v>399.69379305304233</v>
      </c>
      <c r="AD132" s="18">
        <f t="shared" si="427"/>
        <v>475.55635434073019</v>
      </c>
      <c r="AE132" s="18">
        <f t="shared" si="428"/>
        <v>452.91081365783828</v>
      </c>
      <c r="AF132" s="18">
        <f t="shared" si="429"/>
        <v>475.55635434073019</v>
      </c>
      <c r="AG132" s="18">
        <f t="shared" si="430"/>
        <v>442.72032035053689</v>
      </c>
      <c r="AH132" s="18">
        <f t="shared" si="431"/>
        <v>75.862561287687868</v>
      </c>
      <c r="AI132" s="7">
        <v>100</v>
      </c>
      <c r="AJ132" s="7">
        <v>167</v>
      </c>
      <c r="AK132" s="7">
        <v>167</v>
      </c>
      <c r="AL132" s="7">
        <f t="shared" si="432"/>
        <v>167</v>
      </c>
      <c r="AM132" s="18">
        <f t="shared" si="433"/>
        <v>144.66666666666666</v>
      </c>
      <c r="AN132" s="7">
        <f t="shared" si="434"/>
        <v>67</v>
      </c>
      <c r="AO132" s="7">
        <v>140</v>
      </c>
      <c r="AP132" s="7">
        <v>133</v>
      </c>
      <c r="AQ132" s="7">
        <v>100</v>
      </c>
      <c r="AR132" s="7">
        <f t="shared" si="435"/>
        <v>140</v>
      </c>
      <c r="AS132" s="18">
        <f t="shared" si="436"/>
        <v>124.33333333333333</v>
      </c>
      <c r="AT132" s="7">
        <f t="shared" si="437"/>
        <v>40</v>
      </c>
      <c r="AU132" s="7">
        <f t="shared" si="438"/>
        <v>240</v>
      </c>
      <c r="AV132" s="7">
        <f t="shared" si="439"/>
        <v>300</v>
      </c>
      <c r="AW132" s="7">
        <f t="shared" si="440"/>
        <v>267</v>
      </c>
      <c r="AX132" s="18">
        <f t="shared" si="441"/>
        <v>269</v>
      </c>
      <c r="AY132" s="7">
        <f t="shared" si="442"/>
        <v>60</v>
      </c>
      <c r="AZ132" s="20">
        <f t="shared" si="443"/>
        <v>0.39660056657223797</v>
      </c>
      <c r="BA132" s="20">
        <f t="shared" si="444"/>
        <v>0.31666666666666665</v>
      </c>
      <c r="BB132" s="20">
        <f t="shared" si="445"/>
        <v>0.25</v>
      </c>
      <c r="BC132" s="20">
        <f t="shared" si="446"/>
        <v>0.39660056657223797</v>
      </c>
      <c r="BD132" s="20">
        <f t="shared" si="447"/>
        <v>0.32108907774630152</v>
      </c>
      <c r="BE132" s="20">
        <f t="shared" si="448"/>
        <v>0.14660056657223797</v>
      </c>
      <c r="BF132" s="20">
        <f t="shared" si="449"/>
        <v>3.1238938053097347</v>
      </c>
      <c r="BG132" s="20">
        <f t="shared" si="450"/>
        <v>3.5</v>
      </c>
      <c r="BH132" s="20">
        <f t="shared" si="451"/>
        <v>3.007518796992481</v>
      </c>
      <c r="BI132" s="20">
        <f t="shared" si="452"/>
        <v>3.5</v>
      </c>
      <c r="BJ132" s="20">
        <f t="shared" si="453"/>
        <v>3.2104708674340721</v>
      </c>
      <c r="BK132" s="20">
        <f t="shared" si="454"/>
        <v>0.49248120300751896</v>
      </c>
      <c r="BL132" s="20">
        <f t="shared" si="455"/>
        <v>0.31148078935824053</v>
      </c>
      <c r="BM132" s="20">
        <f t="shared" si="456"/>
        <v>3.5371132128587814</v>
      </c>
      <c r="BN132" s="20">
        <f t="shared" si="457"/>
        <v>3.9629696195060848</v>
      </c>
      <c r="BO132" s="20">
        <f t="shared" si="458"/>
        <v>3.405344463592769</v>
      </c>
      <c r="BP132" s="20">
        <f t="shared" ref="BP132:BP135" si="509">MAX(BM132:BO132)</f>
        <v>3.9629696195060848</v>
      </c>
      <c r="BQ132" s="20">
        <f t="shared" si="459"/>
        <v>3.6351424319858783</v>
      </c>
      <c r="BR132" s="20">
        <f t="shared" si="460"/>
        <v>0.55762515591331585</v>
      </c>
      <c r="BS132" s="20">
        <f t="shared" si="461"/>
        <v>1.2389380530973451</v>
      </c>
      <c r="BT132" s="20">
        <f t="shared" si="462"/>
        <v>1.1083333333333334</v>
      </c>
      <c r="BU132" s="20">
        <f t="shared" si="463"/>
        <v>0.75187969924812026</v>
      </c>
      <c r="BV132" s="20">
        <f t="shared" ref="BV132" si="510">MAX(BS132:BU132)</f>
        <v>1.2389380530973451</v>
      </c>
      <c r="BW132" s="20">
        <f t="shared" si="464"/>
        <v>1.033050361892933</v>
      </c>
      <c r="BX132" s="20">
        <f t="shared" si="465"/>
        <v>0.4870583538492248</v>
      </c>
      <c r="BY132" s="22">
        <f t="shared" si="466"/>
        <v>3.5097395271879465E-3</v>
      </c>
      <c r="BZ132" s="22">
        <f t="shared" si="467"/>
        <v>2.638888888888889E-3</v>
      </c>
      <c r="CA132" s="22">
        <f t="shared" si="468"/>
        <v>1.8796992481203006E-3</v>
      </c>
      <c r="CB132" s="22">
        <f t="shared" ref="CB132" si="511">MAX(BY132:CA132)</f>
        <v>3.5097395271879465E-3</v>
      </c>
      <c r="CC132" s="22">
        <f t="shared" si="469"/>
        <v>2.6761092213990457E-3</v>
      </c>
      <c r="CD132" s="22">
        <f t="shared" si="470"/>
        <v>1.6300402790676459E-3</v>
      </c>
      <c r="CE132" s="25">
        <f t="shared" si="471"/>
        <v>24.778761061946902</v>
      </c>
      <c r="CF132" s="25">
        <f t="shared" si="472"/>
        <v>22.166666666666664</v>
      </c>
      <c r="CG132" s="25">
        <f t="shared" si="473"/>
        <v>15.037593984962406</v>
      </c>
      <c r="CH132" s="25">
        <f t="shared" si="474"/>
        <v>24.778761061946902</v>
      </c>
      <c r="CI132" s="25">
        <f t="shared" si="475"/>
        <v>20.661007237858659</v>
      </c>
      <c r="CJ132" s="20">
        <f t="shared" si="476"/>
        <v>9.741167076984496</v>
      </c>
      <c r="CK132" s="26">
        <f t="shared" si="477"/>
        <v>6.1994360414445004E-2</v>
      </c>
      <c r="CL132" s="26">
        <f t="shared" si="478"/>
        <v>4.6612071238952522E-2</v>
      </c>
      <c r="CM132" s="26">
        <f t="shared" si="479"/>
        <v>3.32021085200295E-2</v>
      </c>
      <c r="CN132" s="26">
        <f t="shared" ref="CN132" si="512">MAX(CK132:CM132)</f>
        <v>6.1994360414445004E-2</v>
      </c>
      <c r="CO132" s="26">
        <f t="shared" si="480"/>
        <v>4.7269513391142347E-2</v>
      </c>
      <c r="CP132" s="18">
        <f t="shared" si="481"/>
        <v>22</v>
      </c>
      <c r="CQ132" s="18">
        <f t="shared" si="482"/>
        <v>709.05365368387027</v>
      </c>
      <c r="CR132" s="18">
        <f t="shared" si="483"/>
        <v>589.05365368387027</v>
      </c>
      <c r="CS132" s="18">
        <f t="shared" si="484"/>
        <v>664.91621497155813</v>
      </c>
      <c r="CT132" s="18">
        <f t="shared" si="485"/>
        <v>146.33333333333331</v>
      </c>
      <c r="CU132" s="18">
        <f t="shared" si="486"/>
        <v>186.33333333333331</v>
      </c>
      <c r="CV132" s="18">
        <f t="shared" si="487"/>
        <v>54.108907774630154</v>
      </c>
      <c r="CW132" s="18">
        <f t="shared" si="488"/>
        <v>62.321089077746301</v>
      </c>
      <c r="CX132" s="18">
        <f t="shared" si="489"/>
        <v>94.108907774630154</v>
      </c>
      <c r="CY132" s="18">
        <f t="shared" si="490"/>
        <v>450.08907774630154</v>
      </c>
      <c r="CZ132" s="25">
        <f t="shared" si="491"/>
        <v>51.148078935824053</v>
      </c>
      <c r="DA132" s="18">
        <f t="shared" si="492"/>
        <v>99.497703719673751</v>
      </c>
      <c r="DB132" s="20">
        <f t="shared" si="493"/>
        <v>3.0775172760725624</v>
      </c>
      <c r="DC132" s="18">
        <f t="shared" si="494"/>
        <v>909</v>
      </c>
      <c r="DD132" s="18">
        <f t="shared" si="495"/>
        <v>840.72032035053689</v>
      </c>
      <c r="DE132" s="18">
        <f t="shared" si="496"/>
        <v>724.86256128768787</v>
      </c>
      <c r="DF132" s="18">
        <f t="shared" si="497"/>
        <v>1037.4760647635051</v>
      </c>
      <c r="DG132" s="18">
        <f t="shared" si="498"/>
        <v>600</v>
      </c>
      <c r="DH132" s="7">
        <f t="shared" si="499"/>
        <v>273</v>
      </c>
      <c r="DI132" s="18">
        <f t="shared" si="500"/>
        <v>740</v>
      </c>
      <c r="DN132" s="7">
        <v>120</v>
      </c>
      <c r="ED132" s="18"/>
      <c r="EF132" s="7" t="s">
        <v>374</v>
      </c>
      <c r="EG132" s="7">
        <v>133</v>
      </c>
      <c r="EH132" s="7">
        <v>0.1</v>
      </c>
      <c r="EI132" s="7">
        <v>0.1</v>
      </c>
      <c r="EJ132" s="7">
        <v>47</v>
      </c>
      <c r="EK132" s="7">
        <f t="shared" si="501"/>
        <v>4.7</v>
      </c>
      <c r="EW132" s="7" t="s">
        <v>147</v>
      </c>
      <c r="EX132" s="7" t="s">
        <v>147</v>
      </c>
      <c r="EY132" s="7" t="s">
        <v>147</v>
      </c>
      <c r="EZ132" s="7" t="s">
        <v>147</v>
      </c>
      <c r="FA132" s="7" t="s">
        <v>147</v>
      </c>
      <c r="FB132" s="7" t="s">
        <v>147</v>
      </c>
      <c r="FC132" s="7" t="s">
        <v>147</v>
      </c>
      <c r="FD132" s="7" t="s">
        <v>147</v>
      </c>
      <c r="FE132" s="7" t="s">
        <v>147</v>
      </c>
      <c r="FF132" s="7" t="s">
        <v>147</v>
      </c>
      <c r="FG132" s="7" t="s">
        <v>147</v>
      </c>
      <c r="FH132" s="7" t="s">
        <v>147</v>
      </c>
      <c r="FI132" s="7" t="s">
        <v>147</v>
      </c>
      <c r="FJ132" s="7" t="s">
        <v>147</v>
      </c>
      <c r="FK132" s="7" t="s">
        <v>147</v>
      </c>
      <c r="FL132" s="7" t="s">
        <v>147</v>
      </c>
      <c r="FM132" s="7" t="s">
        <v>147</v>
      </c>
      <c r="FN132" s="7" t="s">
        <v>147</v>
      </c>
    </row>
    <row r="133" spans="1:170" s="11" customFormat="1">
      <c r="M133" s="53"/>
      <c r="O133" s="53"/>
      <c r="P133" s="56"/>
      <c r="U133" s="53"/>
      <c r="AA133" s="53"/>
      <c r="AC133" s="53"/>
      <c r="AD133" s="53"/>
      <c r="AE133" s="53"/>
      <c r="AF133" s="53"/>
      <c r="AG133" s="53"/>
      <c r="AH133" s="53"/>
      <c r="AM133" s="53"/>
      <c r="AS133" s="53"/>
      <c r="AX133" s="53"/>
      <c r="AZ133" s="56"/>
      <c r="BA133" s="56"/>
      <c r="BB133" s="56"/>
      <c r="BC133" s="56"/>
      <c r="BD133" s="56"/>
      <c r="BE133" s="56"/>
      <c r="BF133" s="56"/>
      <c r="BG133" s="56"/>
      <c r="BH133" s="56"/>
      <c r="BI133" s="56"/>
      <c r="BJ133" s="56"/>
      <c r="BK133" s="56"/>
      <c r="BL133" s="56"/>
      <c r="BM133" s="56"/>
      <c r="BN133" s="56"/>
      <c r="BO133" s="56"/>
      <c r="BP133" s="20">
        <f t="shared" si="509"/>
        <v>0</v>
      </c>
      <c r="BQ133" s="56"/>
      <c r="BR133" s="56"/>
      <c r="BS133" s="56"/>
      <c r="BT133" s="56"/>
      <c r="BU133" s="56"/>
      <c r="BV133" s="56"/>
      <c r="BW133" s="56"/>
      <c r="BX133" s="56"/>
      <c r="BY133" s="58"/>
      <c r="BZ133" s="58"/>
      <c r="CA133" s="58"/>
      <c r="CB133" s="58"/>
      <c r="CC133" s="58"/>
      <c r="CD133" s="58"/>
      <c r="CE133" s="54"/>
      <c r="CF133" s="54"/>
      <c r="CG133" s="54"/>
      <c r="CH133" s="54"/>
      <c r="CI133" s="54"/>
      <c r="CJ133" s="56"/>
      <c r="CK133" s="61"/>
      <c r="CL133" s="61"/>
      <c r="CM133" s="61"/>
      <c r="CN133" s="61"/>
      <c r="CO133" s="61"/>
      <c r="CP133" s="53"/>
      <c r="CQ133" s="53"/>
      <c r="CR133" s="53"/>
      <c r="CS133" s="53"/>
      <c r="CT133" s="53"/>
      <c r="CU133" s="53"/>
      <c r="CV133" s="53"/>
      <c r="CW133" s="53"/>
      <c r="CX133" s="53"/>
      <c r="CY133" s="53"/>
      <c r="CZ133" s="54"/>
      <c r="DA133" s="53"/>
      <c r="DB133" s="56"/>
      <c r="DC133" s="53"/>
      <c r="DD133" s="53"/>
      <c r="DE133" s="53"/>
      <c r="DF133" s="53"/>
      <c r="DG133" s="53"/>
      <c r="DI133" s="53"/>
      <c r="ED133" s="11" t="s">
        <v>169</v>
      </c>
      <c r="EE133" s="11">
        <f>SUM(EE3:EE81)</f>
        <v>19</v>
      </c>
      <c r="EG133" s="53">
        <f>AVERAGE(EG3:EG132)</f>
        <v>90.643678160919535</v>
      </c>
      <c r="EH133" s="54">
        <f>AVERAGE(EH3:EH132)</f>
        <v>0.21609195402298875</v>
      </c>
      <c r="EI133" s="54">
        <f>AVERAGE(EI3:EI132)</f>
        <v>0.26264367816091988</v>
      </c>
      <c r="EJ133" s="53">
        <f>AVERAGE(EJ3:EJ132)</f>
        <v>41.586206896551722</v>
      </c>
      <c r="EK133" s="54">
        <f>AVERAGE(EK3:EK81)</f>
        <v>30.973958333333332</v>
      </c>
      <c r="EL133" s="54">
        <f>AVERAGE(EL3:EL81)</f>
        <v>107.2482638888889</v>
      </c>
      <c r="EM133" s="11">
        <f>SUM(EM3:EM81)</f>
        <v>7</v>
      </c>
      <c r="EN133" s="54">
        <f>AVERAGE(EN3:EN81)</f>
        <v>124.10416666666667</v>
      </c>
      <c r="EO133" s="11">
        <f>SUM(EO3:EO81)</f>
        <v>28</v>
      </c>
      <c r="EP133" s="54">
        <f>AVERAGE(EP3:EP81)</f>
        <v>40.125</v>
      </c>
      <c r="EQ133" s="11">
        <f>SUM(EQ3:EQ81)</f>
        <v>2</v>
      </c>
      <c r="ER133" s="54">
        <f>AVERAGE(ER3:ER81)</f>
        <v>30.973958333333332</v>
      </c>
      <c r="ES133" s="54">
        <f>AVERAGE(ES3:ES81)</f>
        <v>83.979166666666671</v>
      </c>
      <c r="ET133" s="11">
        <f>SUM(ET3:ET81)</f>
        <v>9</v>
      </c>
      <c r="EW133" s="53">
        <f t="shared" ref="EW133:FN133" si="513">AVERAGE(EW3:EW132)</f>
        <v>91.962962962962962</v>
      </c>
      <c r="EX133" s="53">
        <f t="shared" si="513"/>
        <v>110.60493827160494</v>
      </c>
      <c r="EY133" s="53">
        <f t="shared" si="513"/>
        <v>96.125</v>
      </c>
      <c r="EZ133" s="53">
        <f t="shared" si="513"/>
        <v>102.76543209876543</v>
      </c>
      <c r="FA133" s="53">
        <f t="shared" si="513"/>
        <v>75.518987341772146</v>
      </c>
      <c r="FB133" s="53">
        <f t="shared" si="513"/>
        <v>105.38271604938272</v>
      </c>
      <c r="FC133" s="53">
        <f t="shared" si="513"/>
        <v>54.592592592592595</v>
      </c>
      <c r="FD133" s="53">
        <f t="shared" si="513"/>
        <v>65.837500000000006</v>
      </c>
      <c r="FE133" s="53">
        <f t="shared" si="513"/>
        <v>94</v>
      </c>
      <c r="FF133" s="53">
        <f t="shared" si="513"/>
        <v>97.762500000000003</v>
      </c>
      <c r="FG133" s="53">
        <f t="shared" si="513"/>
        <v>100.29629629629629</v>
      </c>
      <c r="FH133" s="53">
        <f t="shared" si="513"/>
        <v>95.580246913580254</v>
      </c>
      <c r="FI133" s="53">
        <f t="shared" si="513"/>
        <v>91.69855967078189</v>
      </c>
      <c r="FJ133" s="53">
        <f t="shared" si="513"/>
        <v>91.014403292181044</v>
      </c>
      <c r="FK133" s="53">
        <f t="shared" si="513"/>
        <v>117.50617283950618</v>
      </c>
      <c r="FL133" s="53">
        <f t="shared" si="513"/>
        <v>127.16049382716049</v>
      </c>
      <c r="FM133" s="53">
        <f t="shared" si="513"/>
        <v>66.222222222222229</v>
      </c>
      <c r="FN133" s="53">
        <f t="shared" si="513"/>
        <v>85.975308641975303</v>
      </c>
    </row>
    <row r="134" spans="1:170" s="11" customFormat="1">
      <c r="M134" s="53"/>
      <c r="O134" s="53"/>
      <c r="P134" s="56"/>
      <c r="U134" s="53"/>
      <c r="AA134" s="53"/>
      <c r="AC134" s="53"/>
      <c r="AD134" s="53"/>
      <c r="AE134" s="53"/>
      <c r="AF134" s="53"/>
      <c r="AG134" s="53"/>
      <c r="AH134" s="53"/>
      <c r="AM134" s="53"/>
      <c r="AS134" s="53"/>
      <c r="AX134" s="53"/>
      <c r="AZ134" s="56"/>
      <c r="BA134" s="56"/>
      <c r="BB134" s="56"/>
      <c r="BC134" s="56"/>
      <c r="BD134" s="56"/>
      <c r="BE134" s="56"/>
      <c r="BF134" s="56"/>
      <c r="BG134" s="56"/>
      <c r="BH134" s="56"/>
      <c r="BI134" s="56"/>
      <c r="BJ134" s="56"/>
      <c r="BK134" s="56"/>
      <c r="BL134" s="56"/>
      <c r="BM134" s="56"/>
      <c r="BN134" s="56"/>
      <c r="BO134" s="56"/>
      <c r="BP134" s="20">
        <f t="shared" si="509"/>
        <v>0</v>
      </c>
      <c r="BQ134" s="56"/>
      <c r="BR134" s="56"/>
      <c r="BS134" s="56"/>
      <c r="BT134" s="56"/>
      <c r="BU134" s="56"/>
      <c r="BV134" s="56"/>
      <c r="BW134" s="56"/>
      <c r="BX134" s="56"/>
      <c r="BY134" s="58"/>
      <c r="BZ134" s="58"/>
      <c r="CA134" s="58"/>
      <c r="CB134" s="58"/>
      <c r="CC134" s="58"/>
      <c r="CD134" s="58"/>
      <c r="CE134" s="54"/>
      <c r="CF134" s="54"/>
      <c r="CG134" s="54"/>
      <c r="CH134" s="54"/>
      <c r="CI134" s="54"/>
      <c r="CJ134" s="56"/>
      <c r="CK134" s="61"/>
      <c r="CL134" s="61"/>
      <c r="CM134" s="61"/>
      <c r="CN134" s="61"/>
      <c r="CO134" s="61"/>
      <c r="CP134" s="53"/>
      <c r="CQ134" s="53"/>
      <c r="CR134" s="53"/>
      <c r="CS134" s="53"/>
      <c r="CT134" s="53"/>
      <c r="CU134" s="53"/>
      <c r="CV134" s="53"/>
      <c r="CW134" s="53"/>
      <c r="CX134" s="53"/>
      <c r="CY134" s="53"/>
      <c r="CZ134" s="54"/>
      <c r="DA134" s="53"/>
      <c r="DB134" s="56"/>
      <c r="DC134" s="53"/>
      <c r="DD134" s="53"/>
      <c r="DE134" s="53"/>
      <c r="DF134" s="53"/>
      <c r="DG134" s="53"/>
      <c r="DI134" s="53"/>
      <c r="ED134" s="11" t="s">
        <v>170</v>
      </c>
      <c r="EE134" s="11">
        <v>51</v>
      </c>
      <c r="EG134" s="53">
        <f>STDEV(EG3:EG132)</f>
        <v>22.537295710482379</v>
      </c>
      <c r="EH134" s="54">
        <f>STDEV(EH3:EH132)</f>
        <v>0.29259208974444417</v>
      </c>
      <c r="EI134" s="54">
        <f>STDEV(EI3:EI132)</f>
        <v>0.33836288408430437</v>
      </c>
      <c r="EJ134" s="53">
        <f>STDEV(EJ3:EJ132)</f>
        <v>35.062254177437133</v>
      </c>
      <c r="EK134" s="54">
        <f>STDEV(EK3:EK81)</f>
        <v>36.005032138818819</v>
      </c>
      <c r="EL134" s="54">
        <f>STDEV(EL3:EL81)</f>
        <v>13.120694606057603</v>
      </c>
      <c r="EN134" s="54">
        <f>STDEV(EN3:EN81)</f>
        <v>14.482916691278866</v>
      </c>
      <c r="EP134" s="54">
        <f>STDEV(EP3:EP81)</f>
        <v>14.645636922000485</v>
      </c>
      <c r="EQ134" s="3"/>
      <c r="ER134" s="54">
        <f>STDEV(ER3:ER81)</f>
        <v>36.005032138818819</v>
      </c>
      <c r="ES134" s="54">
        <f>STDEV(ES3:ES81)</f>
        <v>16.039166932435275</v>
      </c>
      <c r="EW134" s="53">
        <f t="shared" ref="EW134:FN134" si="514">STDEV(EW3:EW132)</f>
        <v>27.442414454838172</v>
      </c>
      <c r="EX134" s="53">
        <f t="shared" si="514"/>
        <v>22.528692268053241</v>
      </c>
      <c r="EY134" s="53">
        <f t="shared" si="514"/>
        <v>26.996659427661871</v>
      </c>
      <c r="EZ134" s="53">
        <f t="shared" si="514"/>
        <v>21.55183959952042</v>
      </c>
      <c r="FA134" s="53">
        <f t="shared" si="514"/>
        <v>29.428688584133148</v>
      </c>
      <c r="FB134" s="53">
        <f t="shared" si="514"/>
        <v>23.264010779116823</v>
      </c>
      <c r="FC134" s="53">
        <f t="shared" si="514"/>
        <v>26.095870256506959</v>
      </c>
      <c r="FD134" s="53">
        <f t="shared" si="514"/>
        <v>28.836265734643717</v>
      </c>
      <c r="FE134" s="53">
        <f t="shared" si="514"/>
        <v>24.232209969377536</v>
      </c>
      <c r="FF134" s="53">
        <f t="shared" si="514"/>
        <v>25.845325581821953</v>
      </c>
      <c r="FG134" s="53">
        <f t="shared" si="514"/>
        <v>22.651404175262755</v>
      </c>
      <c r="FH134" s="53">
        <f t="shared" si="514"/>
        <v>22.351657767115867</v>
      </c>
      <c r="FI134" s="53">
        <f t="shared" si="514"/>
        <v>17.581114432966874</v>
      </c>
      <c r="FJ134" s="53">
        <f t="shared" si="514"/>
        <v>13.500303675468427</v>
      </c>
      <c r="FK134" s="53">
        <f t="shared" si="514"/>
        <v>23.04947041516904</v>
      </c>
      <c r="FL134" s="53">
        <f t="shared" si="514"/>
        <v>27.544262919037916</v>
      </c>
      <c r="FM134" s="53">
        <f t="shared" si="514"/>
        <v>26.223081436017392</v>
      </c>
      <c r="FN134" s="53">
        <f t="shared" si="514"/>
        <v>31.053975312607712</v>
      </c>
    </row>
    <row r="135" spans="1:170" s="7" customFormat="1">
      <c r="M135" s="18"/>
      <c r="O135" s="18"/>
      <c r="P135" s="20"/>
      <c r="U135" s="18"/>
      <c r="AA135" s="18"/>
      <c r="AC135" s="18"/>
      <c r="AD135" s="18"/>
      <c r="AE135" s="18"/>
      <c r="AF135" s="18"/>
      <c r="AG135" s="18"/>
      <c r="AH135" s="18"/>
      <c r="AM135" s="18"/>
      <c r="AP135" s="29"/>
      <c r="AS135" s="18"/>
      <c r="AX135" s="18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>
        <f t="shared" si="509"/>
        <v>0</v>
      </c>
      <c r="BQ135" s="20"/>
      <c r="BR135" s="20"/>
      <c r="BS135" s="20"/>
      <c r="BT135" s="20"/>
      <c r="BU135" s="20"/>
      <c r="BV135" s="20"/>
      <c r="BW135" s="20"/>
      <c r="BX135" s="20"/>
      <c r="BY135" s="22"/>
      <c r="BZ135" s="22"/>
      <c r="CA135" s="22"/>
      <c r="CB135" s="22"/>
      <c r="CC135" s="22"/>
      <c r="CD135" s="22"/>
      <c r="CE135" s="25"/>
      <c r="CF135" s="25"/>
      <c r="CG135" s="25"/>
      <c r="CH135" s="25"/>
      <c r="CI135" s="25"/>
      <c r="CJ135" s="20"/>
      <c r="CK135" s="26"/>
      <c r="CL135" s="26"/>
      <c r="CM135" s="26"/>
      <c r="CN135" s="26"/>
      <c r="CO135" s="26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25"/>
      <c r="DA135" s="18"/>
      <c r="DB135" s="20"/>
      <c r="DC135" s="18"/>
      <c r="DD135" s="18"/>
      <c r="DE135" s="18"/>
      <c r="DF135" s="18"/>
      <c r="DG135" s="18"/>
      <c r="DI135" s="18"/>
      <c r="ED135" s="7" t="s">
        <v>171</v>
      </c>
      <c r="EE135" s="18">
        <f>EE133/EE134*100</f>
        <v>37.254901960784316</v>
      </c>
      <c r="EL135" s="7" t="s">
        <v>172</v>
      </c>
      <c r="EM135" s="7">
        <f>SUM(EM3:EM81)</f>
        <v>7</v>
      </c>
      <c r="EN135" s="7" t="s">
        <v>172</v>
      </c>
      <c r="EO135" s="7">
        <f>SUM(EO3:EO81)</f>
        <v>28</v>
      </c>
      <c r="EQ135" s="5"/>
      <c r="ER135" s="5"/>
      <c r="ET135" s="7">
        <f>SUM(ET3:ET81)</f>
        <v>9</v>
      </c>
    </row>
    <row r="136" spans="1:170" s="7" customFormat="1">
      <c r="M136" s="18"/>
      <c r="O136" s="18"/>
      <c r="P136" s="20"/>
      <c r="U136" s="18"/>
      <c r="AA136" s="18"/>
      <c r="AC136" s="18"/>
      <c r="AD136" s="18"/>
      <c r="AE136" s="18"/>
      <c r="AF136" s="18"/>
      <c r="AG136" s="18"/>
      <c r="AH136" s="18"/>
      <c r="AM136" s="18"/>
      <c r="AP136" s="29"/>
      <c r="AS136" s="18"/>
      <c r="AX136" s="18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2"/>
      <c r="BZ136" s="22"/>
      <c r="CA136" s="22"/>
      <c r="CB136" s="22"/>
      <c r="CC136" s="22"/>
      <c r="CD136" s="22"/>
      <c r="CE136" s="25"/>
      <c r="CF136" s="25"/>
      <c r="CG136" s="25"/>
      <c r="CH136" s="25"/>
      <c r="CI136" s="25"/>
      <c r="CJ136" s="20"/>
      <c r="CK136" s="26"/>
      <c r="CL136" s="26"/>
      <c r="CM136" s="26"/>
      <c r="CN136" s="26"/>
      <c r="CO136" s="26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25"/>
      <c r="DA136" s="18"/>
      <c r="DB136" s="20"/>
      <c r="DC136" s="18"/>
      <c r="DD136" s="18"/>
      <c r="DE136" s="18"/>
      <c r="DF136" s="18"/>
      <c r="DG136" s="18"/>
      <c r="DI136" s="18"/>
      <c r="EL136" s="7" t="s">
        <v>170</v>
      </c>
      <c r="EM136" s="7">
        <v>51</v>
      </c>
      <c r="EN136" s="7" t="s">
        <v>170</v>
      </c>
      <c r="EO136" s="7">
        <v>51</v>
      </c>
      <c r="EP136" s="7">
        <f>EO136-EO135</f>
        <v>23</v>
      </c>
      <c r="EQ136" s="5"/>
      <c r="ER136" s="5"/>
      <c r="ET136" s="7">
        <v>51</v>
      </c>
    </row>
    <row r="137" spans="1:170">
      <c r="A137" s="69"/>
      <c r="B137" s="69"/>
      <c r="C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1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Q137" s="69"/>
      <c r="BR137" s="69"/>
      <c r="BS137" s="69"/>
      <c r="BT137" s="69"/>
      <c r="BU137" s="69"/>
      <c r="BW137" s="69"/>
      <c r="BX137" s="69"/>
      <c r="BY137" s="69"/>
      <c r="BZ137" s="69"/>
      <c r="CA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EL137" s="7" t="s">
        <v>171</v>
      </c>
      <c r="EM137" s="18">
        <f>EM135/EM136*100</f>
        <v>13.725490196078432</v>
      </c>
      <c r="EN137" s="7" t="s">
        <v>171</v>
      </c>
      <c r="EO137" s="53">
        <f>EO135/EO136*100</f>
        <v>54.901960784313729</v>
      </c>
      <c r="EP137" s="7"/>
      <c r="ET137" s="53">
        <f>ET135/ET136*100</f>
        <v>17.647058823529413</v>
      </c>
    </row>
    <row r="138" spans="1:170" s="7" customFormat="1">
      <c r="M138" s="18"/>
      <c r="P138" s="20"/>
      <c r="U138" s="18"/>
      <c r="Z138" s="7">
        <f t="shared" ref="Z138:Z139" si="515">MAX(W138:Y138)</f>
        <v>0</v>
      </c>
      <c r="AA138" s="18"/>
      <c r="AC138" s="18"/>
      <c r="AD138" s="18"/>
      <c r="AE138" s="18"/>
      <c r="AF138" s="18"/>
      <c r="AG138" s="18"/>
      <c r="AH138" s="18"/>
      <c r="AM138" s="18"/>
      <c r="AP138" s="29"/>
      <c r="AS138" s="18"/>
      <c r="AX138" s="18"/>
      <c r="AZ138" s="20"/>
      <c r="BA138" s="20"/>
      <c r="BB138" s="20"/>
      <c r="BC138" s="20"/>
      <c r="BD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2"/>
      <c r="BZ138" s="22"/>
      <c r="CA138" s="22"/>
      <c r="CB138" s="22"/>
      <c r="CC138" s="22"/>
      <c r="CD138" s="22"/>
      <c r="CE138" s="25"/>
      <c r="CF138" s="25"/>
      <c r="CG138" s="25"/>
      <c r="CH138" s="25"/>
      <c r="CI138" s="25"/>
      <c r="CJ138" s="25"/>
      <c r="CK138" s="26"/>
      <c r="CL138" s="26"/>
      <c r="CM138" s="26"/>
      <c r="CN138" s="26"/>
      <c r="CO138" s="26"/>
      <c r="CP138" s="18"/>
      <c r="CQ138" s="18"/>
      <c r="CR138" s="18"/>
      <c r="CS138" s="18"/>
      <c r="CT138" s="18"/>
      <c r="CU138" s="18"/>
      <c r="CV138" s="18">
        <f>AVERAGE(CV30:CV137)</f>
        <v>49.569927521880054</v>
      </c>
      <c r="CW138" s="18"/>
      <c r="CX138" s="12"/>
      <c r="CY138" s="12"/>
      <c r="CZ138" s="25"/>
      <c r="DA138" s="18"/>
      <c r="DB138" s="20"/>
      <c r="DC138" s="20"/>
      <c r="DD138" s="20"/>
      <c r="DE138" s="20"/>
      <c r="DF138" s="12"/>
      <c r="DI138" s="18"/>
    </row>
    <row r="139" spans="1:170" s="7" customFormat="1">
      <c r="M139" s="18"/>
      <c r="P139" s="20"/>
      <c r="U139" s="18"/>
      <c r="Z139" s="7">
        <f t="shared" si="515"/>
        <v>0</v>
      </c>
      <c r="AA139" s="18"/>
      <c r="AC139" s="18"/>
      <c r="AD139" s="18"/>
      <c r="AE139" s="18"/>
      <c r="AF139" s="18"/>
      <c r="AG139" s="18"/>
      <c r="AH139" s="18"/>
      <c r="AM139" s="18"/>
      <c r="AP139" s="29"/>
      <c r="AS139" s="18"/>
      <c r="AX139" s="18"/>
      <c r="AZ139" s="20"/>
      <c r="BA139" s="20"/>
      <c r="BB139" s="20"/>
      <c r="BC139" s="20"/>
      <c r="BD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2"/>
      <c r="BZ139" s="22"/>
      <c r="CA139" s="22"/>
      <c r="CB139" s="22"/>
      <c r="CC139" s="22"/>
      <c r="CD139" s="22"/>
      <c r="CE139" s="25"/>
      <c r="CF139" s="25"/>
      <c r="CG139" s="25"/>
      <c r="CH139" s="25"/>
      <c r="CI139" s="25"/>
      <c r="CJ139" s="25"/>
      <c r="CK139" s="26"/>
      <c r="CL139" s="26"/>
      <c r="CM139" s="26"/>
      <c r="CN139" s="26"/>
      <c r="CO139" s="26"/>
      <c r="CP139" s="18"/>
      <c r="CQ139" s="18"/>
      <c r="CR139" s="18"/>
      <c r="CS139" s="18"/>
      <c r="CT139" s="18"/>
      <c r="CU139" s="18"/>
      <c r="CV139" s="18"/>
      <c r="CW139" s="18"/>
      <c r="CX139" s="12"/>
      <c r="CY139" s="12"/>
      <c r="CZ139" s="25"/>
      <c r="DA139" s="18"/>
      <c r="DB139" s="20"/>
      <c r="DC139" s="20"/>
      <c r="DD139" s="20"/>
      <c r="DE139" s="20"/>
      <c r="DF139" s="12"/>
      <c r="DI139" s="18"/>
      <c r="EM139" s="7" t="s">
        <v>169</v>
      </c>
      <c r="EO139" s="7" t="s">
        <v>173</v>
      </c>
    </row>
    <row r="140" spans="1:170" s="7" customFormat="1">
      <c r="M140" s="18"/>
      <c r="P140" s="20"/>
      <c r="U140" s="18"/>
      <c r="AA140" s="18"/>
      <c r="AC140" s="18"/>
      <c r="AD140" s="18"/>
      <c r="AE140" s="18"/>
      <c r="AF140" s="18"/>
      <c r="AG140" s="18"/>
      <c r="AH140" s="18"/>
      <c r="AM140" s="18"/>
      <c r="AP140" s="29"/>
      <c r="AS140" s="18"/>
      <c r="AX140" s="18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2"/>
      <c r="BZ140" s="22"/>
      <c r="CA140" s="22"/>
      <c r="CB140" s="22"/>
      <c r="CC140" s="22"/>
      <c r="CD140" s="22"/>
      <c r="CE140" s="25"/>
      <c r="CF140" s="25"/>
      <c r="CG140" s="25"/>
      <c r="CH140" s="25"/>
      <c r="CI140" s="25"/>
      <c r="CJ140" s="25"/>
      <c r="CK140" s="26"/>
      <c r="CL140" s="26"/>
      <c r="CM140" s="26"/>
      <c r="CN140" s="26"/>
      <c r="CO140" s="26"/>
      <c r="CP140" s="18"/>
      <c r="CQ140" s="18"/>
      <c r="CR140" s="18"/>
      <c r="CS140" s="18"/>
      <c r="CT140" s="18"/>
      <c r="CU140" s="18"/>
      <c r="CV140" s="18"/>
      <c r="CW140" s="18"/>
      <c r="CX140" s="12"/>
      <c r="CY140" s="12"/>
      <c r="CZ140" s="25"/>
      <c r="DA140" s="18"/>
      <c r="DB140" s="20"/>
      <c r="DC140" s="20"/>
      <c r="DD140" s="20"/>
      <c r="DE140" s="20"/>
      <c r="DF140" s="12"/>
      <c r="EE140" s="7">
        <f>51-12</f>
        <v>39</v>
      </c>
      <c r="EL140" s="7" t="s">
        <v>172</v>
      </c>
      <c r="EM140" s="7">
        <f>SUM(EM152:EM202)</f>
        <v>8</v>
      </c>
      <c r="EN140" s="7" t="s">
        <v>172</v>
      </c>
      <c r="EO140" s="7">
        <f>SUM(EO152:EO231)</f>
        <v>32</v>
      </c>
      <c r="EP140" s="7">
        <f>SUM(EO152:EO231)</f>
        <v>32</v>
      </c>
      <c r="ER140" s="7">
        <v>32</v>
      </c>
      <c r="ES140" s="7" t="s">
        <v>172</v>
      </c>
    </row>
    <row r="141" spans="1:170" s="7" customFormat="1">
      <c r="B141" s="18">
        <f>B145-B147</f>
        <v>-23.05594405594411</v>
      </c>
      <c r="C141" s="18">
        <f t="shared" ref="C141:BZ141" si="516">C145-C147</f>
        <v>0.84965034965034647</v>
      </c>
      <c r="D141" s="18"/>
      <c r="E141" s="18"/>
      <c r="F141" s="18"/>
      <c r="G141" s="18"/>
      <c r="H141" s="18"/>
      <c r="I141" s="18">
        <f t="shared" si="516"/>
        <v>8.8426573426573327</v>
      </c>
      <c r="J141" s="18">
        <f t="shared" si="516"/>
        <v>19.486013986013972</v>
      </c>
      <c r="K141" s="18">
        <f t="shared" si="516"/>
        <v>7.4160839160839345</v>
      </c>
      <c r="L141" s="18">
        <f t="shared" si="516"/>
        <v>17.290209790209786</v>
      </c>
      <c r="M141" s="18">
        <f t="shared" si="516"/>
        <v>11.91491841491839</v>
      </c>
      <c r="N141" s="18">
        <f t="shared" si="516"/>
        <v>14.727272727272727</v>
      </c>
      <c r="O141" s="18">
        <f t="shared" si="516"/>
        <v>26.642191142191109</v>
      </c>
      <c r="P141" s="18">
        <f t="shared" si="516"/>
        <v>7.9018352235890793E-2</v>
      </c>
      <c r="Q141" s="18">
        <f t="shared" si="516"/>
        <v>2.926573426573384</v>
      </c>
      <c r="R141" s="18">
        <f t="shared" si="516"/>
        <v>11.996503496503522</v>
      </c>
      <c r="S141" s="18">
        <f t="shared" si="516"/>
        <v>2.8566433566433602</v>
      </c>
      <c r="T141" s="18"/>
      <c r="U141" s="18">
        <f t="shared" si="516"/>
        <v>5.9265734265734409</v>
      </c>
      <c r="V141" s="18">
        <f t="shared" si="516"/>
        <v>1.9475524475524466</v>
      </c>
      <c r="W141" s="18">
        <f t="shared" si="516"/>
        <v>15.888111888111894</v>
      </c>
      <c r="X141" s="18">
        <f t="shared" si="516"/>
        <v>17.944055944055947</v>
      </c>
      <c r="Y141" s="18">
        <f t="shared" si="516"/>
        <v>8.4510489510489606</v>
      </c>
      <c r="Z141" s="18">
        <f t="shared" si="516"/>
        <v>14.573426573426616</v>
      </c>
      <c r="AA141" s="18">
        <f t="shared" si="516"/>
        <v>14.0944055944056</v>
      </c>
      <c r="AB141" s="18">
        <f t="shared" si="516"/>
        <v>-1.321678321678327</v>
      </c>
      <c r="AC141" s="18">
        <f t="shared" si="516"/>
        <v>21.406454439936795</v>
      </c>
      <c r="AD141" s="18">
        <f t="shared" si="516"/>
        <v>24.054261369516951</v>
      </c>
      <c r="AE141" s="18">
        <f t="shared" si="516"/>
        <v>13.97439186338346</v>
      </c>
      <c r="AF141" s="18">
        <f t="shared" si="516"/>
        <v>20.569724747167072</v>
      </c>
      <c r="AG141" s="18">
        <f t="shared" si="516"/>
        <v>19.811702557612364</v>
      </c>
      <c r="AH141" s="18">
        <f t="shared" si="516"/>
        <v>-1.0439341914082831</v>
      </c>
      <c r="AI141" s="18">
        <f t="shared" si="516"/>
        <v>-5.9160839160839203</v>
      </c>
      <c r="AJ141" s="18">
        <f t="shared" si="516"/>
        <v>-7.4895104895105078</v>
      </c>
      <c r="AK141" s="18">
        <f t="shared" si="516"/>
        <v>-4.55944055944056</v>
      </c>
      <c r="AL141" s="18">
        <f t="shared" si="516"/>
        <v>-6.3986013986014143</v>
      </c>
      <c r="AM141" s="18">
        <f t="shared" si="516"/>
        <v>-5.9883449883449487</v>
      </c>
      <c r="AN141" s="18">
        <f t="shared" si="516"/>
        <v>-2.5</v>
      </c>
      <c r="AO141" s="18">
        <f t="shared" si="516"/>
        <v>12.961538461538467</v>
      </c>
      <c r="AP141" s="18">
        <f t="shared" si="516"/>
        <v>5.9475524475524395</v>
      </c>
      <c r="AQ141" s="18">
        <f t="shared" si="516"/>
        <v>5.5944055944055862</v>
      </c>
      <c r="AR141" s="18">
        <f t="shared" si="516"/>
        <v>6.461538461538467</v>
      </c>
      <c r="AS141" s="18">
        <f t="shared" si="516"/>
        <v>8.1678321678321737</v>
      </c>
      <c r="AT141" s="18">
        <f t="shared" si="516"/>
        <v>-7.9335664335664298</v>
      </c>
      <c r="AU141" s="18">
        <f t="shared" si="516"/>
        <v>7.045454545454561</v>
      </c>
      <c r="AV141" s="18">
        <f t="shared" si="516"/>
        <v>-1.5419580419580257</v>
      </c>
      <c r="AW141" s="18">
        <f t="shared" si="516"/>
        <v>1.0349650349650688</v>
      </c>
      <c r="AX141" s="18">
        <f t="shared" si="516"/>
        <v>2.1794871794871824</v>
      </c>
      <c r="AY141" s="18">
        <f t="shared" si="516"/>
        <v>-2.5664335664335667</v>
      </c>
      <c r="AZ141" s="20">
        <f t="shared" si="516"/>
        <v>2.1965022096686243E-2</v>
      </c>
      <c r="BA141" s="20">
        <f t="shared" si="516"/>
        <v>-2.5028994812675842E-4</v>
      </c>
      <c r="BB141" s="20">
        <f t="shared" si="516"/>
        <v>8.7428026146085247E-3</v>
      </c>
      <c r="BC141" s="20">
        <f t="shared" si="516"/>
        <v>2.7373914752923945E-3</v>
      </c>
      <c r="BD141" s="20">
        <f t="shared" si="516"/>
        <v>1.0152511587722735E-2</v>
      </c>
      <c r="BE141" s="20">
        <f t="shared" si="516"/>
        <v>-2.2592979969592031E-2</v>
      </c>
      <c r="BF141" s="20">
        <f t="shared" si="516"/>
        <v>4.5001894876626203E-3</v>
      </c>
      <c r="BG141" s="20">
        <f t="shared" si="516"/>
        <v>-0.21454482462457092</v>
      </c>
      <c r="BH141" s="20">
        <f t="shared" si="516"/>
        <v>-0.15882185645664526</v>
      </c>
      <c r="BI141" s="20">
        <f t="shared" si="516"/>
        <v>-1.1826816837862797E-2</v>
      </c>
      <c r="BJ141" s="20">
        <f t="shared" si="516"/>
        <v>-0.12295549719785104</v>
      </c>
      <c r="BK141" s="20">
        <f t="shared" si="516"/>
        <v>0.14461190950846459</v>
      </c>
      <c r="BL141" s="20">
        <f t="shared" si="516"/>
        <v>1.4716106509454985E-2</v>
      </c>
      <c r="BM141" s="20">
        <f t="shared" si="516"/>
        <v>3.5645366344377205E-2</v>
      </c>
      <c r="BN141" s="20">
        <f t="shared" si="516"/>
        <v>-0.20956844764065474</v>
      </c>
      <c r="BO141" s="20">
        <f t="shared" si="516"/>
        <v>-0.13372261369624239</v>
      </c>
      <c r="BP141" s="20"/>
      <c r="BQ141" s="20">
        <f t="shared" si="516"/>
        <v>-0.10254856499750664</v>
      </c>
      <c r="BR141" s="20">
        <f t="shared" si="516"/>
        <v>0.17345764783701079</v>
      </c>
      <c r="BS141" s="20">
        <f t="shared" si="516"/>
        <v>6.427160481387173E-2</v>
      </c>
      <c r="BT141" s="20">
        <f t="shared" si="516"/>
        <v>-3.5831160406538332E-2</v>
      </c>
      <c r="BU141" s="20">
        <f t="shared" si="516"/>
        <v>-1.1975747336943399E-2</v>
      </c>
      <c r="BV141" s="20"/>
      <c r="BW141" s="20">
        <f t="shared" si="516"/>
        <v>5.4882323567964075E-3</v>
      </c>
      <c r="BX141" s="20">
        <f t="shared" si="516"/>
        <v>-3.2786032611944183E-2</v>
      </c>
      <c r="BY141" s="22">
        <f t="shared" si="516"/>
        <v>1.0383630019455601E-4</v>
      </c>
      <c r="BZ141" s="22">
        <f t="shared" si="516"/>
        <v>-1.9303490509418658E-4</v>
      </c>
      <c r="CA141" s="22">
        <f t="shared" ref="CA141:DI141" si="517">CA145-CA147</f>
        <v>-6.1422898442173735E-5</v>
      </c>
      <c r="CB141" s="22"/>
      <c r="CC141" s="22">
        <f t="shared" si="517"/>
        <v>-5.0207167780601074E-5</v>
      </c>
      <c r="CD141" s="23">
        <f t="shared" si="517"/>
        <v>-1.396883167325136E-4</v>
      </c>
      <c r="CE141" s="20">
        <f t="shared" si="517"/>
        <v>11.188388385173148</v>
      </c>
      <c r="CF141" s="20">
        <f t="shared" si="517"/>
        <v>8.1711644516645663</v>
      </c>
      <c r="CG141" s="20">
        <f t="shared" si="517"/>
        <v>9.675933488552765</v>
      </c>
      <c r="CH141" s="20">
        <f t="shared" si="517"/>
        <v>11.783115467935147</v>
      </c>
      <c r="CI141" s="18">
        <f t="shared" si="517"/>
        <v>9.678495441796823</v>
      </c>
      <c r="CJ141" s="20">
        <f t="shared" si="517"/>
        <v>2.849731286738729</v>
      </c>
      <c r="CK141" s="20">
        <f t="shared" si="517"/>
        <v>2.1492314717539554E-2</v>
      </c>
      <c r="CL141" s="20">
        <f t="shared" si="517"/>
        <v>1.415089791632243E-2</v>
      </c>
      <c r="CM141" s="20">
        <f t="shared" si="517"/>
        <v>2.1095669760452025E-2</v>
      </c>
      <c r="CN141" s="20"/>
      <c r="CO141" s="20">
        <f t="shared" si="517"/>
        <v>1.8912960798104686E-2</v>
      </c>
      <c r="CP141" s="18">
        <f t="shared" si="517"/>
        <v>26.642191142191152</v>
      </c>
      <c r="CQ141" s="18">
        <f t="shared" si="517"/>
        <v>54.621725867635973</v>
      </c>
      <c r="CR141" s="18">
        <f t="shared" si="517"/>
        <v>54.621725867635746</v>
      </c>
      <c r="CS141" s="18">
        <f t="shared" si="517"/>
        <v>53.577791676227321</v>
      </c>
      <c r="CT141" s="18">
        <f t="shared" si="517"/>
        <v>34.810023310023269</v>
      </c>
      <c r="CU141" s="18">
        <f t="shared" si="517"/>
        <v>26.876456876456842</v>
      </c>
      <c r="CV141" s="18">
        <f t="shared" si="517"/>
        <v>27.657442300963424</v>
      </c>
      <c r="CW141" s="18">
        <f t="shared" si="517"/>
        <v>18.718777220212473</v>
      </c>
      <c r="CX141" s="18">
        <f t="shared" si="517"/>
        <v>19.723875867396941</v>
      </c>
      <c r="CY141" s="18">
        <f t="shared" si="517"/>
        <v>26.361136296347411</v>
      </c>
      <c r="CZ141" s="18">
        <f t="shared" si="517"/>
        <v>16.198883378218255</v>
      </c>
      <c r="DA141" s="18">
        <f t="shared" si="517"/>
        <v>13.580789970866917</v>
      </c>
      <c r="DB141" s="18">
        <f t="shared" si="517"/>
        <v>-0.27600621283451687</v>
      </c>
      <c r="DC141" s="18">
        <f t="shared" si="517"/>
        <v>32.482517482517324</v>
      </c>
      <c r="DD141" s="18">
        <f t="shared" si="517"/>
        <v>38.199814445724428</v>
      </c>
      <c r="DE141" s="18">
        <f t="shared" si="517"/>
        <v>49.898956251482218</v>
      </c>
      <c r="DF141" s="18">
        <f t="shared" si="517"/>
        <v>40.184493865614627</v>
      </c>
      <c r="DG141" s="18">
        <f t="shared" si="517"/>
        <v>39.414918414918475</v>
      </c>
      <c r="DH141" s="18">
        <f t="shared" si="517"/>
        <v>23.751748251748268</v>
      </c>
      <c r="DI141" s="18">
        <f t="shared" si="517"/>
        <v>45.876456876456928</v>
      </c>
      <c r="EL141" s="7" t="s">
        <v>170</v>
      </c>
      <c r="EM141" s="7">
        <v>51</v>
      </c>
      <c r="EN141" s="7" t="s">
        <v>170</v>
      </c>
      <c r="EO141" s="7">
        <v>51</v>
      </c>
      <c r="EP141" s="7">
        <v>80</v>
      </c>
      <c r="EQ141" s="7">
        <f>EP141-EP140</f>
        <v>48</v>
      </c>
      <c r="ER141" s="7">
        <v>80</v>
      </c>
      <c r="ES141" s="7" t="s">
        <v>170</v>
      </c>
    </row>
    <row r="142" spans="1:170" s="8" customFormat="1">
      <c r="M142" s="34"/>
      <c r="P142" s="30"/>
      <c r="U142" s="12"/>
      <c r="AA142" s="30"/>
      <c r="AC142" s="34"/>
      <c r="AD142" s="34"/>
      <c r="AE142" s="34"/>
      <c r="AF142" s="34"/>
      <c r="AG142" s="34"/>
      <c r="AH142" s="12"/>
      <c r="AM142" s="12"/>
      <c r="AP142" s="1"/>
      <c r="AS142" s="12"/>
      <c r="AX142" s="12"/>
      <c r="AZ142" s="30"/>
      <c r="BA142" s="30"/>
      <c r="BB142" s="30"/>
      <c r="BC142" s="30"/>
      <c r="BD142" s="30"/>
      <c r="BE142" s="30"/>
      <c r="BF142" s="30"/>
      <c r="BG142" s="30"/>
      <c r="BH142" s="30"/>
      <c r="BI142" s="30"/>
      <c r="BJ142" s="30"/>
      <c r="BK142" s="30"/>
      <c r="BL142" s="30"/>
      <c r="BM142" s="30"/>
      <c r="BN142" s="30"/>
      <c r="BO142" s="30"/>
      <c r="BP142" s="30"/>
      <c r="BQ142" s="30"/>
      <c r="BR142" s="30"/>
      <c r="BS142" s="30"/>
      <c r="BT142" s="30"/>
      <c r="BU142" s="30"/>
      <c r="BV142" s="30"/>
      <c r="BW142" s="30"/>
      <c r="BX142" s="30"/>
      <c r="BY142" s="31"/>
      <c r="BZ142" s="31"/>
      <c r="CA142" s="31"/>
      <c r="CB142" s="31"/>
      <c r="CC142" s="31"/>
      <c r="CD142" s="32"/>
      <c r="CE142" s="33"/>
      <c r="CF142" s="33"/>
      <c r="CG142" s="33"/>
      <c r="CH142" s="33"/>
      <c r="CI142" s="30">
        <v>3.8649999999999997E-2</v>
      </c>
      <c r="CJ142" s="30">
        <v>4.113E-2</v>
      </c>
      <c r="CK142" s="34"/>
      <c r="CL142" s="34"/>
      <c r="CM142" s="34"/>
      <c r="CN142" s="34"/>
      <c r="CO142" s="34"/>
      <c r="CP142" s="12"/>
      <c r="CQ142" s="34">
        <v>0.14857000000000001</v>
      </c>
      <c r="CR142" s="34"/>
      <c r="CS142" s="12"/>
      <c r="CT142" s="30"/>
      <c r="CU142" s="12"/>
      <c r="CV142" s="12"/>
      <c r="CW142" s="12"/>
      <c r="CX142" s="12"/>
      <c r="CY142" s="12"/>
      <c r="CZ142" s="33"/>
      <c r="DA142" s="12"/>
      <c r="DE142" s="8">
        <v>0.15</v>
      </c>
      <c r="DI142" s="8">
        <v>0.12991</v>
      </c>
      <c r="EL142" s="7" t="s">
        <v>171</v>
      </c>
      <c r="EM142" s="18">
        <f>EM140/EM141*100</f>
        <v>15.686274509803921</v>
      </c>
      <c r="EN142" s="7" t="s">
        <v>171</v>
      </c>
      <c r="EO142" s="18">
        <f>EO140/EO141*100</f>
        <v>62.745098039215684</v>
      </c>
      <c r="EP142" s="53">
        <f>EP140/EP141*100</f>
        <v>40</v>
      </c>
      <c r="ER142" s="7">
        <v>40</v>
      </c>
      <c r="ES142" s="7" t="s">
        <v>171</v>
      </c>
    </row>
    <row r="143" spans="1:170">
      <c r="A143" s="69"/>
      <c r="B143" s="55">
        <f>AVERAGE(B3:B81)</f>
        <v>862.625</v>
      </c>
      <c r="C143" s="55">
        <f>AVERAGE(C3:C81)</f>
        <v>70.8125</v>
      </c>
      <c r="D143" s="55"/>
      <c r="E143" s="55"/>
      <c r="F143" s="55"/>
      <c r="G143" s="55"/>
      <c r="H143" s="55"/>
      <c r="I143" s="55">
        <f t="shared" ref="I143:AO143" si="518">AVERAGE(I3:I81)</f>
        <v>144.9375</v>
      </c>
      <c r="J143" s="55">
        <f t="shared" si="518"/>
        <v>138.85416666666666</v>
      </c>
      <c r="K143" s="55">
        <f t="shared" si="518"/>
        <v>126.4375</v>
      </c>
      <c r="L143" s="55">
        <f t="shared" si="518"/>
        <v>153.77083333333334</v>
      </c>
      <c r="M143" s="55">
        <f t="shared" si="518"/>
        <v>136.74305555555554</v>
      </c>
      <c r="N143" s="55">
        <f t="shared" si="518"/>
        <v>33.75</v>
      </c>
      <c r="O143" s="55">
        <f t="shared" si="518"/>
        <v>170.49305555555554</v>
      </c>
      <c r="P143" s="57">
        <f t="shared" si="518"/>
        <v>0.23593724833041121</v>
      </c>
      <c r="Q143" s="55">
        <f t="shared" si="518"/>
        <v>327.6875</v>
      </c>
      <c r="R143" s="55">
        <f t="shared" si="518"/>
        <v>304.22916666666669</v>
      </c>
      <c r="S143" s="55">
        <f t="shared" si="518"/>
        <v>295.77083333333331</v>
      </c>
      <c r="T143" s="55"/>
      <c r="U143" s="55">
        <f t="shared" si="518"/>
        <v>309.22916666666669</v>
      </c>
      <c r="V143" s="55">
        <f t="shared" si="518"/>
        <v>49.354166666666664</v>
      </c>
      <c r="W143" s="55">
        <f t="shared" si="518"/>
        <v>422.66666666666669</v>
      </c>
      <c r="X143" s="55">
        <f t="shared" si="518"/>
        <v>410.91666666666669</v>
      </c>
      <c r="Y143" s="55">
        <f t="shared" si="518"/>
        <v>400.60416666666669</v>
      </c>
      <c r="Z143" s="55">
        <f t="shared" si="518"/>
        <v>440.33333333333331</v>
      </c>
      <c r="AA143" s="55">
        <f t="shared" si="518"/>
        <v>411.39583333333326</v>
      </c>
      <c r="AB143" s="55">
        <f t="shared" si="518"/>
        <v>53.625</v>
      </c>
      <c r="AC143" s="55">
        <f t="shared" si="518"/>
        <v>457.03992064304794</v>
      </c>
      <c r="AD143" s="55">
        <f t="shared" si="518"/>
        <v>444.83850810274998</v>
      </c>
      <c r="AE143" s="55">
        <f t="shared" si="518"/>
        <v>432.776083645168</v>
      </c>
      <c r="AF143" s="55">
        <f t="shared" si="518"/>
        <v>476.48724072570189</v>
      </c>
      <c r="AG143" s="55">
        <f t="shared" si="518"/>
        <v>444.88483746365529</v>
      </c>
      <c r="AH143" s="55">
        <f t="shared" si="518"/>
        <v>58.505503446988207</v>
      </c>
      <c r="AI143" s="55">
        <f t="shared" si="518"/>
        <v>182.75</v>
      </c>
      <c r="AJ143" s="55">
        <f t="shared" si="518"/>
        <v>165.375</v>
      </c>
      <c r="AK143" s="55">
        <f t="shared" si="518"/>
        <v>169.33333333333334</v>
      </c>
      <c r="AL143" s="55">
        <f t="shared" si="518"/>
        <v>197.375</v>
      </c>
      <c r="AM143" s="55">
        <f t="shared" si="518"/>
        <v>172.48611111111117</v>
      </c>
      <c r="AN143" s="55">
        <f t="shared" si="518"/>
        <v>46.854166666666664</v>
      </c>
      <c r="AO143" s="55">
        <f t="shared" si="518"/>
        <v>94.979166666666671</v>
      </c>
      <c r="AP143" s="55">
        <f t="shared" ref="AP143:BW143" si="519">AVERAGE(AP3:AP81)</f>
        <v>106.6875</v>
      </c>
      <c r="AQ143" s="55">
        <f t="shared" si="519"/>
        <v>104.83333333333333</v>
      </c>
      <c r="AR143" s="55">
        <f t="shared" si="519"/>
        <v>118.5</v>
      </c>
      <c r="AS143" s="55">
        <f t="shared" si="519"/>
        <v>102.16666666666664</v>
      </c>
      <c r="AT143" s="55">
        <f t="shared" si="519"/>
        <v>33.479166666666664</v>
      </c>
      <c r="AU143" s="55">
        <f t="shared" si="519"/>
        <v>277.72916666666669</v>
      </c>
      <c r="AV143" s="55">
        <f t="shared" si="519"/>
        <v>272.0625</v>
      </c>
      <c r="AW143" s="55">
        <f t="shared" si="519"/>
        <v>274.16666666666669</v>
      </c>
      <c r="AX143" s="55">
        <f t="shared" si="519"/>
        <v>274.65277777777777</v>
      </c>
      <c r="AY143" s="55">
        <f t="shared" si="519"/>
        <v>53.708333333333336</v>
      </c>
      <c r="AZ143" s="57">
        <f t="shared" si="519"/>
        <v>0.22316750767145666</v>
      </c>
      <c r="BA143" s="57">
        <f t="shared" si="519"/>
        <v>0.25955529947434525</v>
      </c>
      <c r="BB143" s="57">
        <f t="shared" si="519"/>
        <v>0.26076683968668402</v>
      </c>
      <c r="BC143" s="57">
        <f t="shared" si="519"/>
        <v>0.28281927299669318</v>
      </c>
      <c r="BD143" s="57">
        <f t="shared" si="519"/>
        <v>0.24782988227749525</v>
      </c>
      <c r="BE143" s="57">
        <f t="shared" si="519"/>
        <v>7.5264403702441501E-2</v>
      </c>
      <c r="BF143" s="57">
        <f t="shared" si="519"/>
        <v>3.0408270701929556</v>
      </c>
      <c r="BG143" s="57">
        <f t="shared" si="519"/>
        <v>3.0818285994290893</v>
      </c>
      <c r="BH143" s="57">
        <f t="shared" si="519"/>
        <v>3.2220790060644671</v>
      </c>
      <c r="BI143" s="57">
        <f t="shared" si="519"/>
        <v>3.5165293345328781</v>
      </c>
      <c r="BJ143" s="57">
        <f t="shared" si="519"/>
        <v>3.1149115585621705</v>
      </c>
      <c r="BK143" s="57">
        <f t="shared" si="519"/>
        <v>0.75013341474227124</v>
      </c>
      <c r="BL143" s="57">
        <f t="shared" si="519"/>
        <v>0.32759576869487056</v>
      </c>
      <c r="BM143" s="57">
        <f t="shared" si="519"/>
        <v>3.2951386747468265</v>
      </c>
      <c r="BN143" s="57">
        <f t="shared" si="519"/>
        <v>3.3421498671950149</v>
      </c>
      <c r="BO143" s="57">
        <f t="shared" si="519"/>
        <v>3.4860810963115623</v>
      </c>
      <c r="BP143" s="57"/>
      <c r="BQ143" s="57">
        <f t="shared" si="519"/>
        <v>3.3744565460844673</v>
      </c>
      <c r="BR143" s="57">
        <f t="shared" si="519"/>
        <v>0.80900032895139995</v>
      </c>
      <c r="BS143" s="57">
        <f t="shared" si="519"/>
        <v>0.6753909533134399</v>
      </c>
      <c r="BT143" s="57">
        <f t="shared" si="519"/>
        <v>0.80624477510022119</v>
      </c>
      <c r="BU143" s="57">
        <f t="shared" si="519"/>
        <v>0.84304283919488432</v>
      </c>
      <c r="BV143" s="57"/>
      <c r="BW143" s="57">
        <f t="shared" si="519"/>
        <v>0.77489285586951484</v>
      </c>
      <c r="BX143" s="57">
        <f t="shared" ref="BX143:DI143" si="520">AVERAGE(BX3:BX81)</f>
        <v>0.34887939746799135</v>
      </c>
      <c r="BY143" s="59">
        <f t="shared" si="520"/>
        <v>1.6000106270466225E-3</v>
      </c>
      <c r="BZ143" s="59">
        <f t="shared" si="520"/>
        <v>1.973051672258344E-3</v>
      </c>
      <c r="CA143" s="59">
        <f t="shared" si="520"/>
        <v>2.1134622836616406E-3</v>
      </c>
      <c r="CB143" s="59"/>
      <c r="CC143" s="59">
        <f t="shared" si="520"/>
        <v>1.8955081943222022E-3</v>
      </c>
      <c r="CD143" s="59">
        <f t="shared" si="520"/>
        <v>8.3828230877306374E-4</v>
      </c>
      <c r="CE143" s="55">
        <f t="shared" si="520"/>
        <v>21.128657847111292</v>
      </c>
      <c r="CF143" s="55">
        <f t="shared" si="520"/>
        <v>25.258864783538041</v>
      </c>
      <c r="CG143" s="55">
        <f t="shared" si="520"/>
        <v>29.99765932438196</v>
      </c>
      <c r="CH143" s="55">
        <f t="shared" si="520"/>
        <v>32.072992887048805</v>
      </c>
      <c r="CI143" s="55">
        <f t="shared" si="520"/>
        <v>25.461727318343762</v>
      </c>
      <c r="CJ143" s="55">
        <f t="shared" si="520"/>
        <v>13.235723744517259</v>
      </c>
      <c r="CK143" s="57">
        <f t="shared" si="520"/>
        <v>4.5778868972495779E-2</v>
      </c>
      <c r="CL143" s="57">
        <f t="shared" si="520"/>
        <v>5.7476267286887366E-2</v>
      </c>
      <c r="CM143" s="57">
        <f t="shared" si="520"/>
        <v>6.8900435200039065E-2</v>
      </c>
      <c r="CN143" s="57"/>
      <c r="CO143" s="57">
        <f t="shared" si="520"/>
        <v>5.7385190486474079E-2</v>
      </c>
      <c r="CP143" s="55">
        <f t="shared" si="520"/>
        <v>50.493055555555564</v>
      </c>
      <c r="CQ143" s="55">
        <f t="shared" si="520"/>
        <v>717.54455968587752</v>
      </c>
      <c r="CR143" s="55">
        <f t="shared" si="520"/>
        <v>597.54455968587752</v>
      </c>
      <c r="CS143" s="55">
        <f t="shared" si="520"/>
        <v>656.0500631328656</v>
      </c>
      <c r="CT143" s="55">
        <f t="shared" si="520"/>
        <v>152.65972222222223</v>
      </c>
      <c r="CU143" s="55">
        <f t="shared" si="520"/>
        <v>186.13888888888889</v>
      </c>
      <c r="CV143" s="55">
        <f t="shared" si="520"/>
        <v>75.27604378330507</v>
      </c>
      <c r="CW143" s="55">
        <f t="shared" si="520"/>
        <v>84.220052104499729</v>
      </c>
      <c r="CX143" s="55">
        <f t="shared" si="520"/>
        <v>108.75521044997174</v>
      </c>
      <c r="CY143" s="55">
        <f t="shared" si="520"/>
        <v>378.65627116638416</v>
      </c>
      <c r="CZ143" s="55">
        <f t="shared" si="520"/>
        <v>66.509576869487077</v>
      </c>
      <c r="DA143" s="55">
        <f t="shared" si="520"/>
        <v>95.629959993072688</v>
      </c>
      <c r="DB143" s="55">
        <f t="shared" si="520"/>
        <v>2.5654562171330668</v>
      </c>
      <c r="DC143" s="55">
        <f t="shared" si="520"/>
        <v>936.87499999999989</v>
      </c>
      <c r="DD143" s="55">
        <f t="shared" si="520"/>
        <v>850.36400413032186</v>
      </c>
      <c r="DE143" s="55">
        <f t="shared" si="520"/>
        <v>715.79022566921014</v>
      </c>
      <c r="DF143" s="55">
        <f t="shared" si="520"/>
        <v>996.02721974115036</v>
      </c>
      <c r="DG143" s="55">
        <f t="shared" si="520"/>
        <v>635.5138888888888</v>
      </c>
      <c r="DH143" s="55">
        <f t="shared" si="520"/>
        <v>272.27083333333331</v>
      </c>
      <c r="DI143" s="55">
        <f t="shared" si="520"/>
        <v>754.0138888888888</v>
      </c>
      <c r="DO143" s="55">
        <f>AVERAGE(DO3:DO81)</f>
        <v>186.22916666666666</v>
      </c>
      <c r="DP143" s="55">
        <f>AVERAGE(DP3:DP81)</f>
        <v>187.12765957446808</v>
      </c>
      <c r="DQ143" s="55">
        <f>AVERAGE(DQ3:DQ81)</f>
        <v>183.66666666666666</v>
      </c>
      <c r="DR143" s="55">
        <f>AVERAGE(DR3:DR81)</f>
        <v>173.20833333333334</v>
      </c>
      <c r="DS143" s="55"/>
      <c r="DT143" s="55">
        <f>AVERAGE(DT3:DT81)</f>
        <v>119.20833333333333</v>
      </c>
      <c r="DU143" s="55"/>
      <c r="DV143" s="55">
        <f>AVERAGE(DV3:DV81)</f>
        <v>107.36170212765957</v>
      </c>
      <c r="DW143" s="55"/>
      <c r="DX143" s="55">
        <f>AVERAGE(DX3:DX81)</f>
        <v>112.52083333333333</v>
      </c>
      <c r="DY143" s="55"/>
      <c r="DZ143" s="55"/>
      <c r="EA143" s="55"/>
      <c r="EB143" s="55"/>
      <c r="EC143" s="55"/>
      <c r="ED143" s="55">
        <f>AVERAGE(ED3:ED81)</f>
        <v>113.13194444444446</v>
      </c>
      <c r="EE143" s="55">
        <f>SUM(EE3:EE81)</f>
        <v>19</v>
      </c>
      <c r="EF143" s="55"/>
      <c r="EG143" s="55">
        <f>AVERAGE(EG3:EG81)</f>
        <v>89.895833333333329</v>
      </c>
      <c r="EH143" s="57">
        <f>AVERAGE(EH3:EH81)</f>
        <v>0.359375</v>
      </c>
      <c r="EI143" s="57">
        <f>AVERAGE(EI3:EI81)</f>
        <v>0.42708333333333331</v>
      </c>
      <c r="EJ143" s="55">
        <f>AVERAGE(EJ3:EJ81)</f>
        <v>50.875</v>
      </c>
      <c r="EK143" s="55"/>
      <c r="EL143" s="55">
        <f>AVERAGE(EL3:EL81)</f>
        <v>107.2482638888889</v>
      </c>
      <c r="EM143" s="55"/>
      <c r="EN143" s="55">
        <f>AVERAGE(EN3:EN81)</f>
        <v>124.10416666666667</v>
      </c>
      <c r="EO143" s="55"/>
    </row>
    <row r="144" spans="1:170">
      <c r="A144" s="69"/>
      <c r="B144" s="55">
        <f>STDEV(B3:B81)/SQRT(51)</f>
        <v>16.45609891466874</v>
      </c>
      <c r="C144" s="55">
        <f>STDEV(C3:C81)/SQRT(51)</f>
        <v>1.3408184506662559</v>
      </c>
      <c r="D144" s="55"/>
      <c r="E144" s="55"/>
      <c r="F144" s="55"/>
      <c r="G144" s="55"/>
      <c r="H144" s="55"/>
      <c r="I144" s="55">
        <f t="shared" ref="I144:AO144" si="521">STDEV(I3:I81)/SQRT(51)</f>
        <v>4.7693051255809564</v>
      </c>
      <c r="J144" s="55">
        <f t="shared" si="521"/>
        <v>4.6983242544135466</v>
      </c>
      <c r="K144" s="55">
        <f t="shared" si="521"/>
        <v>2.9020882458843826</v>
      </c>
      <c r="L144" s="55">
        <f t="shared" si="521"/>
        <v>4.7339954630399586</v>
      </c>
      <c r="M144" s="55">
        <f t="shared" si="521"/>
        <v>3.5202131964863916</v>
      </c>
      <c r="N144" s="55">
        <f t="shared" si="521"/>
        <v>3.4785833818664478</v>
      </c>
      <c r="O144" s="55">
        <f t="shared" si="521"/>
        <v>6.3104747416212046</v>
      </c>
      <c r="P144" s="57">
        <f t="shared" si="521"/>
        <v>2.1153356532072221E-2</v>
      </c>
      <c r="Q144" s="55">
        <f t="shared" si="521"/>
        <v>4.8233852062349651</v>
      </c>
      <c r="R144" s="55">
        <f t="shared" si="521"/>
        <v>5.6684386723628899</v>
      </c>
      <c r="S144" s="55">
        <f t="shared" si="521"/>
        <v>4.366237475205657</v>
      </c>
      <c r="T144" s="55"/>
      <c r="U144" s="55">
        <f t="shared" si="521"/>
        <v>4.0241029275112679</v>
      </c>
      <c r="V144" s="55">
        <f t="shared" si="521"/>
        <v>4.0717889988933402</v>
      </c>
      <c r="W144" s="55">
        <f t="shared" si="521"/>
        <v>6.0681248161678072</v>
      </c>
      <c r="X144" s="55">
        <f t="shared" si="521"/>
        <v>6.2066911377730785</v>
      </c>
      <c r="Y144" s="55">
        <f t="shared" si="521"/>
        <v>5.3657810080852029</v>
      </c>
      <c r="Z144" s="55">
        <f t="shared" si="521"/>
        <v>5.4473880888626622</v>
      </c>
      <c r="AA144" s="55">
        <f t="shared" si="521"/>
        <v>4.6664149191090631</v>
      </c>
      <c r="AB144" s="55">
        <f t="shared" si="521"/>
        <v>4.4263429004850234</v>
      </c>
      <c r="AC144" s="55">
        <f t="shared" si="521"/>
        <v>6.517007661996443</v>
      </c>
      <c r="AD144" s="55">
        <f t="shared" si="521"/>
        <v>7.3440384069141667</v>
      </c>
      <c r="AE144" s="55">
        <f t="shared" si="521"/>
        <v>5.0427236633324384</v>
      </c>
      <c r="AF144" s="55">
        <f t="shared" si="521"/>
        <v>6.3510919664844181</v>
      </c>
      <c r="AG144" s="55">
        <f t="shared" si="521"/>
        <v>4.9968508808014063</v>
      </c>
      <c r="AH144" s="55">
        <f t="shared" si="521"/>
        <v>4.950721883258911</v>
      </c>
      <c r="AI144" s="55">
        <f t="shared" si="521"/>
        <v>6.123911702076966</v>
      </c>
      <c r="AJ144" s="55">
        <f t="shared" si="521"/>
        <v>5.8362886607556161</v>
      </c>
      <c r="AK144" s="55">
        <f t="shared" si="521"/>
        <v>3.6921969307577815</v>
      </c>
      <c r="AL144" s="55">
        <f t="shared" si="521"/>
        <v>4.5794907470931436</v>
      </c>
      <c r="AM144" s="55">
        <f t="shared" si="521"/>
        <v>4.2700953397628201</v>
      </c>
      <c r="AN144" s="55">
        <f t="shared" si="521"/>
        <v>3.9865218882380664</v>
      </c>
      <c r="AO144" s="55">
        <f t="shared" si="521"/>
        <v>3.6101753919620991</v>
      </c>
      <c r="AP144" s="55">
        <f t="shared" ref="AP144:BW144" si="522">STDEV(AP3:AP81)/SQRT(51)</f>
        <v>3.9944847511538537</v>
      </c>
      <c r="AQ144" s="55">
        <f t="shared" si="522"/>
        <v>3.372980733203343</v>
      </c>
      <c r="AR144" s="55">
        <f t="shared" si="522"/>
        <v>4.1348766413742695</v>
      </c>
      <c r="AS144" s="55">
        <f t="shared" si="522"/>
        <v>2.7502544097942407</v>
      </c>
      <c r="AT144" s="55">
        <f t="shared" si="522"/>
        <v>3.5562104752049928</v>
      </c>
      <c r="AU144" s="55">
        <f t="shared" si="522"/>
        <v>6.1787272549361907</v>
      </c>
      <c r="AV144" s="55">
        <f t="shared" si="522"/>
        <v>6.3956862711204217</v>
      </c>
      <c r="AW144" s="55">
        <f t="shared" si="522"/>
        <v>4.4133840258139987</v>
      </c>
      <c r="AX144" s="55">
        <f t="shared" si="522"/>
        <v>4.1277625660104231</v>
      </c>
      <c r="AY144" s="55">
        <f t="shared" si="522"/>
        <v>5.1698686028910235</v>
      </c>
      <c r="AZ144" s="57">
        <f t="shared" si="522"/>
        <v>6.8832830626061482E-3</v>
      </c>
      <c r="BA144" s="57">
        <f t="shared" si="522"/>
        <v>7.6659768368411057E-3</v>
      </c>
      <c r="BB144" s="57">
        <f t="shared" si="522"/>
        <v>6.732645058552855E-3</v>
      </c>
      <c r="BC144" s="57">
        <f t="shared" si="522"/>
        <v>7.2562883671990572E-3</v>
      </c>
      <c r="BD144" s="57">
        <f t="shared" si="522"/>
        <v>5.3096944842539254E-3</v>
      </c>
      <c r="BE144" s="57">
        <f t="shared" si="522"/>
        <v>6.5759343411590423E-3</v>
      </c>
      <c r="BF144" s="57">
        <f t="shared" si="522"/>
        <v>8.6929706635118884E-2</v>
      </c>
      <c r="BG144" s="57">
        <f t="shared" si="522"/>
        <v>8.8874212907487496E-2</v>
      </c>
      <c r="BH144" s="57">
        <f t="shared" si="522"/>
        <v>6.0623470100506623E-2</v>
      </c>
      <c r="BI144" s="57">
        <f t="shared" si="522"/>
        <v>6.5642413427207238E-2</v>
      </c>
      <c r="BJ144" s="57">
        <f t="shared" si="522"/>
        <v>6.1501461809753903E-2</v>
      </c>
      <c r="BK144" s="57">
        <f t="shared" si="522"/>
        <v>5.6465336088242377E-2</v>
      </c>
      <c r="BL144" s="57">
        <f t="shared" si="522"/>
        <v>6.7563688167432282E-3</v>
      </c>
      <c r="BM144" s="57">
        <f t="shared" si="522"/>
        <v>9.847440075749947E-2</v>
      </c>
      <c r="BN144" s="57">
        <f t="shared" si="522"/>
        <v>0.10253140763615468</v>
      </c>
      <c r="BO144" s="57">
        <f t="shared" si="522"/>
        <v>6.5396567530772082E-2</v>
      </c>
      <c r="BP144" s="57"/>
      <c r="BQ144" s="57">
        <f t="shared" si="522"/>
        <v>7.1615388968514576E-2</v>
      </c>
      <c r="BR144" s="57">
        <f t="shared" si="522"/>
        <v>6.150334261480836E-2</v>
      </c>
      <c r="BS144" s="57">
        <f t="shared" si="522"/>
        <v>2.686552346986459E-2</v>
      </c>
      <c r="BT144" s="57">
        <f t="shared" si="522"/>
        <v>3.909047347195807E-2</v>
      </c>
      <c r="BU144" s="57">
        <f t="shared" si="522"/>
        <v>2.8221775122204001E-2</v>
      </c>
      <c r="BV144" s="57"/>
      <c r="BW144" s="57">
        <f t="shared" si="522"/>
        <v>2.1661000518688998E-2</v>
      </c>
      <c r="BX144" s="57">
        <f t="shared" ref="BX144:DI144" si="523">STDEV(BX3:BX81)/SQRT(51)</f>
        <v>3.3735852051080734E-2</v>
      </c>
      <c r="BY144" s="59">
        <f t="shared" si="523"/>
        <v>6.0874365303877622E-5</v>
      </c>
      <c r="BZ144" s="59">
        <f t="shared" si="523"/>
        <v>8.7375241308313578E-5</v>
      </c>
      <c r="CA144" s="59">
        <f t="shared" si="523"/>
        <v>6.8801948060325918E-5</v>
      </c>
      <c r="CB144" s="59"/>
      <c r="CC144" s="59">
        <f t="shared" si="523"/>
        <v>5.3179456579560238E-5</v>
      </c>
      <c r="CD144" s="59">
        <f t="shared" si="523"/>
        <v>7.0456463591047391E-5</v>
      </c>
      <c r="CE144" s="55">
        <f t="shared" si="523"/>
        <v>2.0076028740750251</v>
      </c>
      <c r="CF144" s="55">
        <f t="shared" si="523"/>
        <v>2.6847369626262925</v>
      </c>
      <c r="CG144" s="55">
        <f t="shared" si="523"/>
        <v>3.5324870027174429</v>
      </c>
      <c r="CH144" s="55">
        <f t="shared" si="523"/>
        <v>3.6485757239308234</v>
      </c>
      <c r="CI144" s="55">
        <f t="shared" si="523"/>
        <v>2.5710140524684588</v>
      </c>
      <c r="CJ144" s="55">
        <f t="shared" si="523"/>
        <v>2.2691598508939661</v>
      </c>
      <c r="CK144" s="57">
        <f t="shared" si="523"/>
        <v>4.1140709870476685E-3</v>
      </c>
      <c r="CL144" s="57">
        <f t="shared" si="523"/>
        <v>5.7958152651965775E-3</v>
      </c>
      <c r="CM144" s="57">
        <f t="shared" si="523"/>
        <v>7.8616734917171631E-3</v>
      </c>
      <c r="CN144" s="57"/>
      <c r="CO144" s="57">
        <f t="shared" si="523"/>
        <v>5.617983305293792E-3</v>
      </c>
      <c r="CP144" s="55">
        <f t="shared" si="523"/>
        <v>6.310474741621225</v>
      </c>
      <c r="CQ144" s="55">
        <f t="shared" si="523"/>
        <v>10.745604799011335</v>
      </c>
      <c r="CR144" s="55">
        <f t="shared" si="523"/>
        <v>10.745604799011481</v>
      </c>
      <c r="CS144" s="55">
        <f t="shared" si="523"/>
        <v>12.658346618582499</v>
      </c>
      <c r="CT144" s="55">
        <f t="shared" si="523"/>
        <v>7.6955192187592001</v>
      </c>
      <c r="CU144" s="55">
        <f t="shared" si="523"/>
        <v>8.9451520383881338</v>
      </c>
      <c r="CV144" s="55">
        <f t="shared" si="523"/>
        <v>6.4318918377308547</v>
      </c>
      <c r="CW144" s="55">
        <f t="shared" si="523"/>
        <v>7.1421916948937048</v>
      </c>
      <c r="CX144" s="55">
        <f t="shared" si="523"/>
        <v>7.3709153006686829</v>
      </c>
      <c r="CY144" s="55">
        <f t="shared" si="523"/>
        <v>11.806086041365109</v>
      </c>
      <c r="CZ144" s="55">
        <f t="shared" si="523"/>
        <v>3.8783692242519763</v>
      </c>
      <c r="DA144" s="55">
        <f t="shared" si="523"/>
        <v>6.1823790562564245</v>
      </c>
      <c r="DB144" s="55">
        <f t="shared" si="523"/>
        <v>9.687913695506975E-2</v>
      </c>
      <c r="DC144" s="55">
        <f t="shared" si="523"/>
        <v>12.311300871269051</v>
      </c>
      <c r="DD144" s="55">
        <f t="shared" si="523"/>
        <v>11.635815984801328</v>
      </c>
      <c r="DE144" s="55">
        <f t="shared" si="523"/>
        <v>15.779389382204203</v>
      </c>
      <c r="DF144" s="55">
        <f t="shared" si="523"/>
        <v>12.434977958556608</v>
      </c>
      <c r="DG144" s="55">
        <f t="shared" si="523"/>
        <v>10.477807448381364</v>
      </c>
      <c r="DH144" s="55">
        <f t="shared" si="523"/>
        <v>6.9633248417818523</v>
      </c>
      <c r="DI144" s="55">
        <f t="shared" si="523"/>
        <v>12.915544434122516</v>
      </c>
      <c r="DO144" s="55">
        <f>STDEV(DO3:DO81)/SQRT(51)</f>
        <v>4.0794405597105357</v>
      </c>
      <c r="DP144" s="55">
        <f>STDEV(DP3:DP81)/SQRT(51)</f>
        <v>4.4562490985546139</v>
      </c>
      <c r="DQ144" s="55">
        <f>STDEV(DQ3:DQ81)/SQRT(51)</f>
        <v>4.1993834433650274</v>
      </c>
      <c r="DR144" s="55">
        <f>STDEV(DR3:DR81)/SQRT(51)</f>
        <v>4.3906980916033147</v>
      </c>
      <c r="DS144" s="55"/>
      <c r="DT144" s="55">
        <f>STDEV(DT3:DT81)/SQRT(51)</f>
        <v>2.2591691136638987</v>
      </c>
      <c r="DU144" s="55"/>
      <c r="DV144" s="55">
        <f>STDEV(DV3:DV81)/SQRT(51)</f>
        <v>2.7083945679086887</v>
      </c>
      <c r="DW144" s="55"/>
      <c r="DX144" s="55">
        <f>STDEV(DX3:DX81)/SQRT(51)</f>
        <v>2.4489769659327165</v>
      </c>
      <c r="DY144" s="55"/>
      <c r="DZ144" s="55"/>
      <c r="EA144" s="55"/>
      <c r="EB144" s="55"/>
      <c r="EC144" s="55"/>
      <c r="ED144" s="55">
        <f>STDEV(ED3:ED81)/SQRT(51)</f>
        <v>2.0376500586212467</v>
      </c>
      <c r="EE144" s="55"/>
      <c r="EF144" s="55"/>
      <c r="EG144" s="55">
        <f>STDEV(EG3:EG81)/SQRT(51)</f>
        <v>2.8433205780092954</v>
      </c>
      <c r="EH144" s="57">
        <f>STDEV(EH3:EH81)/SQRT(51)</f>
        <v>4.6186581975828526E-2</v>
      </c>
      <c r="EI144" s="57">
        <f>STDEV(EI3:EI81)/SQRT(51)</f>
        <v>5.3534994994449782E-2</v>
      </c>
      <c r="EJ144" s="55">
        <f>STDEV(EJ3:EJ81)/SQRT(51)</f>
        <v>5.2987215183313507</v>
      </c>
      <c r="EK144" s="55"/>
      <c r="EL144" s="55">
        <f>STDEV(EL3:EL81)/SQRT(51)</f>
        <v>1.8372647345476194</v>
      </c>
      <c r="EM144" s="55"/>
      <c r="EN144" s="55">
        <f>STDEV(EN3:EN81)/SQRT(51)</f>
        <v>2.0280139801434633</v>
      </c>
      <c r="EO144" s="55"/>
    </row>
    <row r="145" spans="1:153">
      <c r="A145" s="69"/>
      <c r="B145" s="13">
        <f>AVERAGE(B3:B38)</f>
        <v>850.13636363636363</v>
      </c>
      <c r="C145" s="13">
        <f>AVERAGE(C3:C38)</f>
        <v>71.272727272727266</v>
      </c>
      <c r="D145" s="13"/>
      <c r="E145" s="13"/>
      <c r="F145" s="13"/>
      <c r="G145" s="13"/>
      <c r="H145" s="13"/>
      <c r="I145" s="13">
        <f t="shared" ref="I145:AO145" si="524">AVERAGE(I3:I38)</f>
        <v>149.72727272727272</v>
      </c>
      <c r="J145" s="13">
        <f t="shared" si="524"/>
        <v>149.40909090909091</v>
      </c>
      <c r="K145" s="13">
        <f t="shared" si="524"/>
        <v>130.45454545454547</v>
      </c>
      <c r="L145" s="13">
        <f t="shared" si="524"/>
        <v>163.13636363636363</v>
      </c>
      <c r="M145" s="13">
        <f t="shared" si="524"/>
        <v>143.19696969696969</v>
      </c>
      <c r="N145" s="13">
        <f t="shared" si="524"/>
        <v>41.727272727272727</v>
      </c>
      <c r="O145" s="13">
        <f t="shared" si="524"/>
        <v>184.92424242424241</v>
      </c>
      <c r="P145" s="36">
        <f t="shared" si="524"/>
        <v>0.27873885579151875</v>
      </c>
      <c r="Q145" s="13">
        <f t="shared" si="524"/>
        <v>329.27272727272725</v>
      </c>
      <c r="R145" s="13">
        <f t="shared" si="524"/>
        <v>310.72727272727275</v>
      </c>
      <c r="S145" s="13">
        <f t="shared" si="524"/>
        <v>297.31818181818181</v>
      </c>
      <c r="T145" s="13"/>
      <c r="U145" s="13">
        <f t="shared" si="524"/>
        <v>312.43939393939394</v>
      </c>
      <c r="V145" s="13">
        <f t="shared" si="524"/>
        <v>50.409090909090907</v>
      </c>
      <c r="W145" s="13">
        <f t="shared" si="524"/>
        <v>431.27272727272725</v>
      </c>
      <c r="X145" s="13">
        <f t="shared" si="524"/>
        <v>420.63636363636363</v>
      </c>
      <c r="Y145" s="13">
        <f t="shared" si="524"/>
        <v>405.18181818181819</v>
      </c>
      <c r="Z145" s="13">
        <f t="shared" si="524"/>
        <v>448.22727272727275</v>
      </c>
      <c r="AA145" s="13">
        <f t="shared" si="524"/>
        <v>419.030303030303</v>
      </c>
      <c r="AB145" s="13">
        <f t="shared" si="524"/>
        <v>52.909090909090907</v>
      </c>
      <c r="AC145" s="13">
        <f t="shared" si="524"/>
        <v>468.63508346468029</v>
      </c>
      <c r="AD145" s="13">
        <f t="shared" si="524"/>
        <v>457.86789967790497</v>
      </c>
      <c r="AE145" s="13">
        <f t="shared" si="524"/>
        <v>440.34554590450063</v>
      </c>
      <c r="AF145" s="13">
        <f t="shared" si="524"/>
        <v>487.62917496375064</v>
      </c>
      <c r="AG145" s="13">
        <f t="shared" si="524"/>
        <v>455.61617634902865</v>
      </c>
      <c r="AH145" s="13">
        <f t="shared" si="524"/>
        <v>57.940039093308727</v>
      </c>
      <c r="AI145" s="13">
        <f t="shared" si="524"/>
        <v>179.54545454545453</v>
      </c>
      <c r="AJ145" s="13">
        <f t="shared" si="524"/>
        <v>161.31818181818181</v>
      </c>
      <c r="AK145" s="13">
        <f t="shared" si="524"/>
        <v>166.86363636363637</v>
      </c>
      <c r="AL145" s="13">
        <f t="shared" si="524"/>
        <v>193.90909090909091</v>
      </c>
      <c r="AM145" s="13">
        <f t="shared" si="524"/>
        <v>169.24242424242428</v>
      </c>
      <c r="AN145" s="13">
        <f t="shared" si="524"/>
        <v>45.5</v>
      </c>
      <c r="AO145" s="13">
        <f t="shared" si="524"/>
        <v>102</v>
      </c>
      <c r="AP145" s="13">
        <f t="shared" ref="AP145:BW145" si="525">AVERAGE(AP3:AP38)</f>
        <v>109.90909090909091</v>
      </c>
      <c r="AQ145" s="13">
        <f t="shared" si="525"/>
        <v>107.86363636363636</v>
      </c>
      <c r="AR145" s="13">
        <f t="shared" si="525"/>
        <v>122</v>
      </c>
      <c r="AS145" s="13">
        <f t="shared" si="525"/>
        <v>106.59090909090909</v>
      </c>
      <c r="AT145" s="13">
        <f t="shared" si="525"/>
        <v>29.181818181818183</v>
      </c>
      <c r="AU145" s="13">
        <f t="shared" si="525"/>
        <v>281.54545454545456</v>
      </c>
      <c r="AV145" s="13">
        <f t="shared" si="525"/>
        <v>271.22727272727275</v>
      </c>
      <c r="AW145" s="13">
        <f t="shared" si="525"/>
        <v>274.72727272727275</v>
      </c>
      <c r="AX145" s="13">
        <f t="shared" si="525"/>
        <v>275.83333333333331</v>
      </c>
      <c r="AY145" s="13">
        <f t="shared" si="525"/>
        <v>52.31818181818182</v>
      </c>
      <c r="AZ145" s="36">
        <f t="shared" si="525"/>
        <v>0.23506522797382834</v>
      </c>
      <c r="BA145" s="36">
        <f t="shared" si="525"/>
        <v>0.25941972575244321</v>
      </c>
      <c r="BB145" s="36">
        <f t="shared" si="525"/>
        <v>0.26550252443626365</v>
      </c>
      <c r="BC145" s="36">
        <f t="shared" si="525"/>
        <v>0.28430202671247656</v>
      </c>
      <c r="BD145" s="36">
        <f t="shared" si="525"/>
        <v>0.25332915938751172</v>
      </c>
      <c r="BE145" s="36">
        <f t="shared" si="525"/>
        <v>6.3026539552245825E-2</v>
      </c>
      <c r="BF145" s="36">
        <f t="shared" si="525"/>
        <v>3.0432646728321049</v>
      </c>
      <c r="BG145" s="36">
        <f t="shared" si="525"/>
        <v>2.9656168194241128</v>
      </c>
      <c r="BH145" s="36">
        <f t="shared" si="525"/>
        <v>3.1360505004837833</v>
      </c>
      <c r="BI145" s="36">
        <f t="shared" si="525"/>
        <v>3.5101231420790353</v>
      </c>
      <c r="BJ145" s="36">
        <f t="shared" si="525"/>
        <v>3.0483106642466677</v>
      </c>
      <c r="BK145" s="36">
        <f t="shared" si="525"/>
        <v>0.82846486572602285</v>
      </c>
      <c r="BL145" s="36">
        <f t="shared" si="525"/>
        <v>0.3355669930541586</v>
      </c>
      <c r="BM145" s="36">
        <f t="shared" si="525"/>
        <v>3.3144465815166968</v>
      </c>
      <c r="BN145" s="36">
        <f t="shared" si="525"/>
        <v>3.2286336247229936</v>
      </c>
      <c r="BO145" s="36">
        <f t="shared" si="525"/>
        <v>3.4136480138927636</v>
      </c>
      <c r="BP145" s="36"/>
      <c r="BQ145" s="36">
        <f t="shared" si="525"/>
        <v>3.3189094067108185</v>
      </c>
      <c r="BR145" s="36">
        <f t="shared" si="525"/>
        <v>0.9029565548631141</v>
      </c>
      <c r="BS145" s="36">
        <f t="shared" si="525"/>
        <v>0.71020473925428707</v>
      </c>
      <c r="BT145" s="36">
        <f t="shared" si="525"/>
        <v>0.78683622988001278</v>
      </c>
      <c r="BU145" s="36">
        <f t="shared" si="525"/>
        <v>0.83655597605403986</v>
      </c>
      <c r="BV145" s="36"/>
      <c r="BW145" s="36">
        <f t="shared" si="525"/>
        <v>0.77786564839611316</v>
      </c>
      <c r="BX145" s="36">
        <f t="shared" ref="BX145:DI145" si="526">AVERAGE(BX3:BX38)</f>
        <v>0.33112029646985491</v>
      </c>
      <c r="BY145" s="37">
        <f t="shared" si="526"/>
        <v>1.6562552896520067E-3</v>
      </c>
      <c r="BZ145" s="37">
        <f t="shared" si="526"/>
        <v>1.8684910986656589E-3</v>
      </c>
      <c r="CA145" s="37">
        <f t="shared" si="526"/>
        <v>2.0801915470054638E-3</v>
      </c>
      <c r="CB145" s="37"/>
      <c r="CC145" s="37">
        <f t="shared" si="526"/>
        <v>1.8683126451077101E-3</v>
      </c>
      <c r="CD145" s="37">
        <f t="shared" si="526"/>
        <v>7.6261780387628546E-4</v>
      </c>
      <c r="CE145" s="13">
        <f t="shared" si="526"/>
        <v>27.189034889080084</v>
      </c>
      <c r="CF145" s="13">
        <f t="shared" si="526"/>
        <v>29.684912194856349</v>
      </c>
      <c r="CG145" s="13">
        <f t="shared" si="526"/>
        <v>35.238789964014707</v>
      </c>
      <c r="CH145" s="13">
        <f t="shared" si="526"/>
        <v>38.455513765513679</v>
      </c>
      <c r="CI145" s="13">
        <f t="shared" si="526"/>
        <v>30.704245682650377</v>
      </c>
      <c r="CJ145" s="13">
        <f t="shared" si="526"/>
        <v>14.779328191500735</v>
      </c>
      <c r="CK145" s="36">
        <f t="shared" si="526"/>
        <v>5.7420539444496363E-2</v>
      </c>
      <c r="CL145" s="36">
        <f t="shared" si="526"/>
        <v>6.5141336991562021E-2</v>
      </c>
      <c r="CM145" s="36">
        <f t="shared" si="526"/>
        <v>8.0327256320283938E-2</v>
      </c>
      <c r="CN145" s="36"/>
      <c r="CO145" s="36">
        <f t="shared" si="526"/>
        <v>6.7629710918780797E-2</v>
      </c>
      <c r="CP145" s="13">
        <f t="shared" si="526"/>
        <v>64.924242424242436</v>
      </c>
      <c r="CQ145" s="13">
        <f t="shared" si="526"/>
        <v>747.13132786418021</v>
      </c>
      <c r="CR145" s="13">
        <f t="shared" si="526"/>
        <v>627.13132786418021</v>
      </c>
      <c r="CS145" s="13">
        <f t="shared" si="526"/>
        <v>685.07136695748886</v>
      </c>
      <c r="CT145" s="13">
        <f t="shared" si="526"/>
        <v>171.5151515151515</v>
      </c>
      <c r="CU145" s="13">
        <f t="shared" si="526"/>
        <v>200.69696969696969</v>
      </c>
      <c r="CV145" s="13">
        <f t="shared" si="526"/>
        <v>90.257158362993607</v>
      </c>
      <c r="CW145" s="13">
        <f t="shared" si="526"/>
        <v>94.359389765448128</v>
      </c>
      <c r="CX145" s="13">
        <f t="shared" si="526"/>
        <v>119.43897654481175</v>
      </c>
      <c r="CY145" s="13">
        <f t="shared" si="526"/>
        <v>392.93521999357233</v>
      </c>
      <c r="CZ145" s="13">
        <f t="shared" si="526"/>
        <v>75.283972032688609</v>
      </c>
      <c r="DA145" s="13">
        <f t="shared" si="526"/>
        <v>102.98622122729226</v>
      </c>
      <c r="DB145" s="13">
        <f t="shared" si="526"/>
        <v>2.4159528518477043</v>
      </c>
      <c r="DC145" s="13">
        <f t="shared" si="526"/>
        <v>954.46969696969688</v>
      </c>
      <c r="DD145" s="13">
        <f t="shared" si="526"/>
        <v>871.05557028842259</v>
      </c>
      <c r="DE145" s="13">
        <f t="shared" si="526"/>
        <v>742.81882697209664</v>
      </c>
      <c r="DF145" s="13">
        <f t="shared" si="526"/>
        <v>1017.7938205850252</v>
      </c>
      <c r="DG145" s="13">
        <f t="shared" si="526"/>
        <v>656.86363636363637</v>
      </c>
      <c r="DH145" s="13">
        <f t="shared" si="526"/>
        <v>285.13636363636363</v>
      </c>
      <c r="DI145" s="13">
        <f t="shared" si="526"/>
        <v>778.86363636363637</v>
      </c>
      <c r="DO145" s="13">
        <f>AVERAGE(DO3:DO38)</f>
        <v>192.81818181818181</v>
      </c>
      <c r="DP145" s="13">
        <f>AVERAGE(DP3:DP38)</f>
        <v>193.0952380952381</v>
      </c>
      <c r="DQ145" s="13">
        <f>AVERAGE(DQ3:DQ38)</f>
        <v>187.09090909090909</v>
      </c>
      <c r="DR145" s="13">
        <f>AVERAGE(DR3:DR38)</f>
        <v>176.54545454545453</v>
      </c>
      <c r="DS145" s="13"/>
      <c r="DT145" s="13">
        <f>AVERAGE(DT3:DT38)</f>
        <v>121.18181818181819</v>
      </c>
      <c r="DU145" s="13"/>
      <c r="DV145" s="13">
        <f>AVERAGE(DV3:DV38)</f>
        <v>110.71428571428571</v>
      </c>
      <c r="DW145" s="13"/>
      <c r="DX145" s="13">
        <f>AVERAGE(DX3:DX38)</f>
        <v>114.36363636363636</v>
      </c>
      <c r="DY145" s="13"/>
      <c r="DZ145" s="13"/>
      <c r="EA145" s="13"/>
      <c r="EB145" s="13"/>
      <c r="EC145" s="13"/>
      <c r="ED145" s="13">
        <f>AVERAGE(ED3:ED38)</f>
        <v>115.59090909090909</v>
      </c>
      <c r="EE145" s="13"/>
      <c r="EF145" s="13"/>
      <c r="EG145" s="13">
        <f>AVERAGE(EG3:EG38)</f>
        <v>91.86363636363636</v>
      </c>
      <c r="EH145" s="36">
        <f>AVERAGE(EH3:EH38)</f>
        <v>0.31818181818181818</v>
      </c>
      <c r="EI145" s="36">
        <f>AVERAGE(EI3:EI38)</f>
        <v>0.51136363636363635</v>
      </c>
      <c r="EJ145" s="13">
        <f>AVERAGE(EJ3:EJ38)</f>
        <v>53.409090909090907</v>
      </c>
      <c r="EK145" s="13"/>
      <c r="EL145" s="13">
        <f>AVERAGE(EL3:EL38)</f>
        <v>109.49621212121214</v>
      </c>
      <c r="EM145" s="13"/>
      <c r="EN145" s="13">
        <f>AVERAGE(EN3:EN38)</f>
        <v>125.54545454545455</v>
      </c>
      <c r="EO145" s="13"/>
      <c r="EP145" t="s">
        <v>174</v>
      </c>
      <c r="EQ145" t="s">
        <v>175</v>
      </c>
      <c r="ER145" s="5">
        <v>20</v>
      </c>
    </row>
    <row r="146" spans="1:153">
      <c r="A146" s="69"/>
      <c r="B146" s="13">
        <f>STDEV(B3:B38)/SQRT(22)</f>
        <v>18.425619216899356</v>
      </c>
      <c r="C146" s="13">
        <f>STDEV(C3:C38)/SQRT(22)</f>
        <v>1.5263654282970744</v>
      </c>
      <c r="D146" s="13"/>
      <c r="E146" s="13"/>
      <c r="F146" s="13"/>
      <c r="G146" s="13"/>
      <c r="H146" s="13"/>
      <c r="I146" s="13">
        <f t="shared" ref="I146:AO146" si="527">STDEV(I3:I38)/SQRT(22)</f>
        <v>8.5194409248367222</v>
      </c>
      <c r="J146" s="13">
        <f t="shared" si="527"/>
        <v>8.7521572086429771</v>
      </c>
      <c r="K146" s="13">
        <f t="shared" si="527"/>
        <v>4.1947850910217426</v>
      </c>
      <c r="L146" s="13">
        <f t="shared" si="527"/>
        <v>8.0730687595961008</v>
      </c>
      <c r="M146" s="13">
        <f t="shared" si="527"/>
        <v>6.2555664135902482</v>
      </c>
      <c r="N146" s="13">
        <f t="shared" si="527"/>
        <v>5.315655965834079</v>
      </c>
      <c r="O146" s="13">
        <f t="shared" si="527"/>
        <v>10.81396163051782</v>
      </c>
      <c r="P146" s="36">
        <f t="shared" si="527"/>
        <v>2.8112779786537506E-2</v>
      </c>
      <c r="Q146" s="13">
        <f t="shared" si="527"/>
        <v>6.55848870584399</v>
      </c>
      <c r="R146" s="13">
        <f t="shared" si="527"/>
        <v>8.9692070183257506</v>
      </c>
      <c r="S146" s="13">
        <f t="shared" si="527"/>
        <v>7.240574217152723</v>
      </c>
      <c r="T146" s="13"/>
      <c r="U146" s="13">
        <f t="shared" si="527"/>
        <v>6.3249502643028697</v>
      </c>
      <c r="V146" s="13">
        <f t="shared" si="527"/>
        <v>4.5153222025321789</v>
      </c>
      <c r="W146" s="13">
        <f t="shared" si="527"/>
        <v>8.6375255541015221</v>
      </c>
      <c r="X146" s="13">
        <f t="shared" si="527"/>
        <v>11.20172092811095</v>
      </c>
      <c r="Y146" s="13">
        <f t="shared" si="527"/>
        <v>8.7268894215969528</v>
      </c>
      <c r="Z146" s="13">
        <f t="shared" si="527"/>
        <v>8.7001347997174516</v>
      </c>
      <c r="AA146" s="13">
        <f t="shared" si="527"/>
        <v>8.071854708031216</v>
      </c>
      <c r="AB146" s="13">
        <f t="shared" si="527"/>
        <v>5.5486471542197293</v>
      </c>
      <c r="AC146" s="13">
        <f t="shared" si="527"/>
        <v>8.8514191090369696</v>
      </c>
      <c r="AD146" s="13">
        <f t="shared" si="527"/>
        <v>13.255471919463766</v>
      </c>
      <c r="AE146" s="13">
        <f t="shared" si="527"/>
        <v>9.1264330826763818</v>
      </c>
      <c r="AF146" s="13">
        <f t="shared" si="527"/>
        <v>10.210971364328991</v>
      </c>
      <c r="AG146" s="13">
        <f t="shared" si="527"/>
        <v>8.9025841018446101</v>
      </c>
      <c r="AH146" s="13">
        <f t="shared" si="527"/>
        <v>6.3415418484537911</v>
      </c>
      <c r="AI146" s="13">
        <f t="shared" si="527"/>
        <v>9.6975310984675804</v>
      </c>
      <c r="AJ146" s="13">
        <f t="shared" si="527"/>
        <v>8.8951045351399021</v>
      </c>
      <c r="AK146" s="13">
        <f t="shared" si="527"/>
        <v>4.7213686907558543</v>
      </c>
      <c r="AL146" s="13">
        <f t="shared" si="527"/>
        <v>6.7531968030120835</v>
      </c>
      <c r="AM146" s="13">
        <f t="shared" si="527"/>
        <v>6.4902035851956992</v>
      </c>
      <c r="AN146" s="13">
        <f t="shared" si="527"/>
        <v>5.7764074576576672</v>
      </c>
      <c r="AO146" s="13">
        <f t="shared" si="527"/>
        <v>5.3456297641865893</v>
      </c>
      <c r="AP146" s="13">
        <f t="shared" ref="AP146:BW146" si="528">STDEV(AP3:AP38)/SQRT(22)</f>
        <v>7.7593426694497838</v>
      </c>
      <c r="AQ146" s="13">
        <f t="shared" si="528"/>
        <v>5.0035898171850919</v>
      </c>
      <c r="AR146" s="13">
        <f t="shared" si="528"/>
        <v>7.6769176715049472</v>
      </c>
      <c r="AS146" s="13">
        <f t="shared" si="528"/>
        <v>5.1160148922920321</v>
      </c>
      <c r="AT146" s="13">
        <f t="shared" si="528"/>
        <v>5.1065005526808394</v>
      </c>
      <c r="AU146" s="13">
        <f t="shared" si="528"/>
        <v>9.1423867204834099</v>
      </c>
      <c r="AV146" s="13">
        <f t="shared" si="528"/>
        <v>11.578254699948985</v>
      </c>
      <c r="AW146" s="13">
        <f t="shared" si="528"/>
        <v>6.0187951715276382</v>
      </c>
      <c r="AX146" s="13">
        <f t="shared" si="528"/>
        <v>7.0255066797878394</v>
      </c>
      <c r="AY146" s="13">
        <f t="shared" si="528"/>
        <v>7.8297319796328075</v>
      </c>
      <c r="AZ146" s="36">
        <f t="shared" si="528"/>
        <v>9.7968224551340435E-3</v>
      </c>
      <c r="BA146" s="36">
        <f t="shared" si="528"/>
        <v>1.3041437128791661E-2</v>
      </c>
      <c r="BB146" s="36">
        <f t="shared" si="528"/>
        <v>9.6731303115348902E-3</v>
      </c>
      <c r="BC146" s="36">
        <f t="shared" si="528"/>
        <v>1.2628066191921838E-2</v>
      </c>
      <c r="BD146" s="36">
        <f t="shared" si="528"/>
        <v>9.0366036318295043E-3</v>
      </c>
      <c r="BE146" s="36">
        <f t="shared" si="528"/>
        <v>8.3157331172641607E-3</v>
      </c>
      <c r="BF146" s="36">
        <f t="shared" si="528"/>
        <v>0.14732014790564704</v>
      </c>
      <c r="BG146" s="36">
        <f t="shared" si="528"/>
        <v>0.15296563433630478</v>
      </c>
      <c r="BH146" s="36">
        <f t="shared" si="528"/>
        <v>6.2022474596019395E-2</v>
      </c>
      <c r="BI146" s="36">
        <f t="shared" si="528"/>
        <v>0.10361611696611683</v>
      </c>
      <c r="BJ146" s="36">
        <f t="shared" si="528"/>
        <v>9.7529283582081572E-2</v>
      </c>
      <c r="BK146" s="36">
        <f t="shared" si="528"/>
        <v>7.4135744193512015E-2</v>
      </c>
      <c r="BL146" s="36">
        <f t="shared" si="528"/>
        <v>1.1339525836888931E-2</v>
      </c>
      <c r="BM146" s="36">
        <f t="shared" si="528"/>
        <v>0.16519009358366493</v>
      </c>
      <c r="BN146" s="36">
        <f t="shared" si="528"/>
        <v>0.17175040218876056</v>
      </c>
      <c r="BO146" s="36">
        <f t="shared" si="528"/>
        <v>7.5616371726938192E-2</v>
      </c>
      <c r="BP146" s="36"/>
      <c r="BQ146" s="36">
        <f t="shared" si="528"/>
        <v>0.11286238863261165</v>
      </c>
      <c r="BR146" s="36">
        <f t="shared" si="528"/>
        <v>8.1769324931851087E-2</v>
      </c>
      <c r="BS146" s="36">
        <f t="shared" si="528"/>
        <v>4.1246473862818947E-2</v>
      </c>
      <c r="BT146" s="36">
        <f t="shared" si="528"/>
        <v>7.4506362594012346E-2</v>
      </c>
      <c r="BU146" s="36">
        <f t="shared" si="528"/>
        <v>3.8218358075460881E-2</v>
      </c>
      <c r="BV146" s="36"/>
      <c r="BW146" s="36">
        <f t="shared" si="528"/>
        <v>4.0333515458528618E-2</v>
      </c>
      <c r="BX146" s="36">
        <f t="shared" ref="BX146:DI146" si="529">STDEV(BX3:BX38)/SQRT(22)</f>
        <v>5.1015292465324692E-2</v>
      </c>
      <c r="BY146" s="37">
        <f t="shared" si="529"/>
        <v>9.9894623233297384E-5</v>
      </c>
      <c r="BZ146" s="37">
        <f t="shared" si="529"/>
        <v>1.4851709586380767E-4</v>
      </c>
      <c r="CA146" s="37">
        <f t="shared" si="529"/>
        <v>9.4470907584232481E-5</v>
      </c>
      <c r="CB146" s="37"/>
      <c r="CC146" s="37">
        <f t="shared" si="529"/>
        <v>9.0299366365118727E-5</v>
      </c>
      <c r="CD146" s="37">
        <f t="shared" si="529"/>
        <v>1.0284499306892654E-4</v>
      </c>
      <c r="CE146" s="13">
        <f t="shared" si="529"/>
        <v>2.9841267367794959</v>
      </c>
      <c r="CF146" s="13">
        <f t="shared" si="529"/>
        <v>4.0511202847292225</v>
      </c>
      <c r="CG146" s="13">
        <f t="shared" si="529"/>
        <v>4.8967554525952233</v>
      </c>
      <c r="CH146" s="13">
        <f t="shared" si="529"/>
        <v>5.3203039511567445</v>
      </c>
      <c r="CI146" s="13">
        <f t="shared" si="529"/>
        <v>3.6358024713088923</v>
      </c>
      <c r="CJ146" s="13">
        <f t="shared" si="529"/>
        <v>3.2866456047310493</v>
      </c>
      <c r="CK146" s="36">
        <f t="shared" si="529"/>
        <v>5.8076465188855704E-3</v>
      </c>
      <c r="CL146" s="36">
        <f t="shared" si="529"/>
        <v>7.8327159224891828E-3</v>
      </c>
      <c r="CM146" s="36">
        <f t="shared" si="529"/>
        <v>1.1073359618916739E-2</v>
      </c>
      <c r="CN146" s="36"/>
      <c r="CO146" s="36">
        <f t="shared" si="529"/>
        <v>7.606367009433285E-3</v>
      </c>
      <c r="CP146" s="13">
        <f t="shared" si="529"/>
        <v>10.813961630517818</v>
      </c>
      <c r="CQ146" s="13">
        <f t="shared" si="529"/>
        <v>19.248431040782574</v>
      </c>
      <c r="CR146" s="13">
        <f t="shared" si="529"/>
        <v>19.248431040782467</v>
      </c>
      <c r="CS146" s="13">
        <f t="shared" si="529"/>
        <v>20.566007461298959</v>
      </c>
      <c r="CT146" s="13">
        <f t="shared" si="529"/>
        <v>13.004027334749367</v>
      </c>
      <c r="CU146" s="13">
        <f t="shared" si="529"/>
        <v>14.927303544080528</v>
      </c>
      <c r="CV146" s="13">
        <f t="shared" si="529"/>
        <v>10.946721470180158</v>
      </c>
      <c r="CW146" s="13">
        <f t="shared" si="529"/>
        <v>11.485494860359395</v>
      </c>
      <c r="CX146" s="13">
        <f t="shared" si="529"/>
        <v>11.903249629213603</v>
      </c>
      <c r="CY146" s="13">
        <f t="shared" si="529"/>
        <v>18.690827134817503</v>
      </c>
      <c r="CZ146" s="13">
        <f t="shared" si="529"/>
        <v>6.2723171248749949</v>
      </c>
      <c r="DA146" s="13">
        <f t="shared" si="529"/>
        <v>7.9370361461190182</v>
      </c>
      <c r="DB146" s="13">
        <f t="shared" si="529"/>
        <v>0.13678305673833899</v>
      </c>
      <c r="DC146" s="13">
        <f t="shared" si="529"/>
        <v>19.325627402560613</v>
      </c>
      <c r="DD146" s="13">
        <f t="shared" si="529"/>
        <v>19.814967792583047</v>
      </c>
      <c r="DE146" s="13">
        <f t="shared" si="529"/>
        <v>21.511383887632988</v>
      </c>
      <c r="DF146" s="13">
        <f t="shared" si="529"/>
        <v>21.490791310706697</v>
      </c>
      <c r="DG146" s="13">
        <f t="shared" si="529"/>
        <v>16.065966392906585</v>
      </c>
      <c r="DH146" s="13">
        <f t="shared" si="529"/>
        <v>11.837517482544524</v>
      </c>
      <c r="DI146" s="13">
        <f t="shared" si="529"/>
        <v>20.59885839884571</v>
      </c>
      <c r="DO146" s="13">
        <f>STDEV(DO3:DO38)/SQRT(22)</f>
        <v>6.1526879226684699</v>
      </c>
      <c r="DP146" s="13">
        <f>STDEV(DP3:DP38)/SQRT(22)</f>
        <v>6.1485049039675017</v>
      </c>
      <c r="DQ146" s="13">
        <f>STDEV(DQ3:DQ38)/SQRT(22)</f>
        <v>6.9150407281760717</v>
      </c>
      <c r="DR146" s="13">
        <f>STDEV(DR3:DR38)/SQRT(22)</f>
        <v>6.8255083291429957</v>
      </c>
      <c r="DS146" s="13"/>
      <c r="DT146" s="13">
        <f>STDEV(DT3:DT38)/SQRT(22)</f>
        <v>3.3307152252700445</v>
      </c>
      <c r="DU146" s="13"/>
      <c r="DV146" s="13">
        <f>STDEV(DV3:DV38)/SQRT(22)</f>
        <v>4.0074605749452177</v>
      </c>
      <c r="DW146" s="13"/>
      <c r="DX146" s="13">
        <f>STDEV(DX3:DX38)/SQRT(22)</f>
        <v>4.0615105279433887</v>
      </c>
      <c r="DY146" s="13"/>
      <c r="DZ146" s="13"/>
      <c r="EA146" s="13"/>
      <c r="EB146" s="13"/>
      <c r="EC146" s="13"/>
      <c r="ED146" s="13">
        <f>STDEV(ED3:ED38)/SQRT(22)</f>
        <v>3.3395995804094176</v>
      </c>
      <c r="EE146" s="13"/>
      <c r="EF146" s="13"/>
      <c r="EG146" s="13">
        <f>STDEV(EG3:EG38)/SQRT(22)</f>
        <v>3.9341415201028012</v>
      </c>
      <c r="EH146" s="36">
        <f>STDEV(EH3:EH38)/SQRT(22)</f>
        <v>6.6167949643431923E-2</v>
      </c>
      <c r="EI146" s="36">
        <f>STDEV(EI3:EI38)/SQRT(22)</f>
        <v>9.3739750849965539E-2</v>
      </c>
      <c r="EJ146" s="13">
        <f>STDEV(EJ3:EJ38)/SQRT(22)</f>
        <v>7.8651125907097805</v>
      </c>
      <c r="EK146" s="13"/>
      <c r="EL146" s="13">
        <f>STDEV(EL3:EL38)/SQRT(22)</f>
        <v>2.943478482098481</v>
      </c>
      <c r="EM146" s="13"/>
      <c r="EN146" s="13">
        <f>STDEV(EN3:EN38)/SQRT(22)</f>
        <v>3.1947787983282816</v>
      </c>
      <c r="EO146" s="13"/>
      <c r="ER146" s="5">
        <v>55</v>
      </c>
    </row>
    <row r="147" spans="1:153">
      <c r="A147" s="69"/>
      <c r="B147" s="14">
        <f>AVERAGE(B39:B81)</f>
        <v>873.19230769230774</v>
      </c>
      <c r="C147" s="14">
        <f>AVERAGE(C39:C81)</f>
        <v>70.42307692307692</v>
      </c>
      <c r="D147" s="14"/>
      <c r="E147" s="14"/>
      <c r="F147" s="14"/>
      <c r="G147" s="14"/>
      <c r="H147" s="14"/>
      <c r="I147" s="14">
        <f t="shared" ref="I147:AO147" si="530">AVERAGE(I39:I81)</f>
        <v>140.88461538461539</v>
      </c>
      <c r="J147" s="14">
        <f t="shared" si="530"/>
        <v>129.92307692307693</v>
      </c>
      <c r="K147" s="14">
        <f t="shared" si="530"/>
        <v>123.03846153846153</v>
      </c>
      <c r="L147" s="14">
        <f t="shared" si="530"/>
        <v>145.84615384615384</v>
      </c>
      <c r="M147" s="14">
        <f t="shared" si="530"/>
        <v>131.2820512820513</v>
      </c>
      <c r="N147" s="14">
        <f t="shared" si="530"/>
        <v>27</v>
      </c>
      <c r="O147" s="14">
        <f t="shared" si="530"/>
        <v>158.2820512820513</v>
      </c>
      <c r="P147" s="35">
        <f t="shared" si="530"/>
        <v>0.19972050355562795</v>
      </c>
      <c r="Q147" s="14">
        <f t="shared" si="530"/>
        <v>326.34615384615387</v>
      </c>
      <c r="R147" s="14">
        <f t="shared" si="530"/>
        <v>298.73076923076923</v>
      </c>
      <c r="S147" s="14">
        <f t="shared" si="530"/>
        <v>294.46153846153845</v>
      </c>
      <c r="T147" s="14"/>
      <c r="U147" s="14">
        <f t="shared" si="530"/>
        <v>306.5128205128205</v>
      </c>
      <c r="V147" s="14">
        <f t="shared" si="530"/>
        <v>48.46153846153846</v>
      </c>
      <c r="W147" s="14">
        <f t="shared" si="530"/>
        <v>415.38461538461536</v>
      </c>
      <c r="X147" s="14">
        <f t="shared" si="530"/>
        <v>402.69230769230768</v>
      </c>
      <c r="Y147" s="14">
        <f t="shared" si="530"/>
        <v>396.73076923076923</v>
      </c>
      <c r="Z147" s="14">
        <f t="shared" si="530"/>
        <v>433.65384615384613</v>
      </c>
      <c r="AA147" s="14">
        <f t="shared" si="530"/>
        <v>404.9358974358974</v>
      </c>
      <c r="AB147" s="14">
        <f t="shared" si="530"/>
        <v>54.230769230769234</v>
      </c>
      <c r="AC147" s="14">
        <f t="shared" si="530"/>
        <v>447.2286290247435</v>
      </c>
      <c r="AD147" s="14">
        <f t="shared" si="530"/>
        <v>433.81363830838802</v>
      </c>
      <c r="AE147" s="14">
        <f t="shared" si="530"/>
        <v>426.37115404111717</v>
      </c>
      <c r="AF147" s="14">
        <f t="shared" si="530"/>
        <v>467.05945021658357</v>
      </c>
      <c r="AG147" s="14">
        <f t="shared" si="530"/>
        <v>435.80447379141629</v>
      </c>
      <c r="AH147" s="14">
        <f t="shared" si="530"/>
        <v>58.98397328471701</v>
      </c>
      <c r="AI147" s="14">
        <f t="shared" si="530"/>
        <v>185.46153846153845</v>
      </c>
      <c r="AJ147" s="14">
        <f t="shared" si="530"/>
        <v>168.80769230769232</v>
      </c>
      <c r="AK147" s="14">
        <f t="shared" si="530"/>
        <v>171.42307692307693</v>
      </c>
      <c r="AL147" s="14">
        <f t="shared" si="530"/>
        <v>200.30769230769232</v>
      </c>
      <c r="AM147" s="14">
        <f t="shared" si="530"/>
        <v>175.23076923076923</v>
      </c>
      <c r="AN147" s="14">
        <f t="shared" si="530"/>
        <v>48</v>
      </c>
      <c r="AO147" s="14">
        <f t="shared" si="530"/>
        <v>89.038461538461533</v>
      </c>
      <c r="AP147" s="14">
        <f t="shared" ref="AP147:BW147" si="531">AVERAGE(AP39:AP81)</f>
        <v>103.96153846153847</v>
      </c>
      <c r="AQ147" s="14">
        <f t="shared" si="531"/>
        <v>102.26923076923077</v>
      </c>
      <c r="AR147" s="14">
        <f t="shared" si="531"/>
        <v>115.53846153846153</v>
      </c>
      <c r="AS147" s="14">
        <f t="shared" si="531"/>
        <v>98.42307692307692</v>
      </c>
      <c r="AT147" s="14">
        <f t="shared" si="531"/>
        <v>37.115384615384613</v>
      </c>
      <c r="AU147" s="14">
        <f t="shared" si="531"/>
        <v>274.5</v>
      </c>
      <c r="AV147" s="14">
        <f t="shared" si="531"/>
        <v>272.76923076923077</v>
      </c>
      <c r="AW147" s="14">
        <f t="shared" si="531"/>
        <v>273.69230769230768</v>
      </c>
      <c r="AX147" s="14">
        <f t="shared" si="531"/>
        <v>273.65384615384613</v>
      </c>
      <c r="AY147" s="14">
        <f t="shared" si="531"/>
        <v>54.884615384615387</v>
      </c>
      <c r="AZ147" s="35">
        <f t="shared" si="531"/>
        <v>0.2131002058771421</v>
      </c>
      <c r="BA147" s="35">
        <f t="shared" si="531"/>
        <v>0.25967001570056997</v>
      </c>
      <c r="BB147" s="35">
        <f t="shared" si="531"/>
        <v>0.25675972182165513</v>
      </c>
      <c r="BC147" s="35">
        <f t="shared" si="531"/>
        <v>0.28156463523718417</v>
      </c>
      <c r="BD147" s="35">
        <f t="shared" si="531"/>
        <v>0.24317664779978898</v>
      </c>
      <c r="BE147" s="35">
        <f t="shared" si="531"/>
        <v>8.5619519521837856E-2</v>
      </c>
      <c r="BF147" s="35">
        <f t="shared" si="531"/>
        <v>3.0387644833444423</v>
      </c>
      <c r="BG147" s="35">
        <f t="shared" si="531"/>
        <v>3.1801616440486837</v>
      </c>
      <c r="BH147" s="35">
        <f t="shared" si="531"/>
        <v>3.2948723569404286</v>
      </c>
      <c r="BI147" s="35">
        <f t="shared" si="531"/>
        <v>3.5219499589168981</v>
      </c>
      <c r="BJ147" s="35">
        <f t="shared" si="531"/>
        <v>3.1712661614445188</v>
      </c>
      <c r="BK147" s="35">
        <f t="shared" si="531"/>
        <v>0.68385295621755826</v>
      </c>
      <c r="BL147" s="35">
        <f t="shared" si="531"/>
        <v>0.32085088654470362</v>
      </c>
      <c r="BM147" s="35">
        <f t="shared" si="531"/>
        <v>3.2788012151723196</v>
      </c>
      <c r="BN147" s="35">
        <f t="shared" si="531"/>
        <v>3.4382020723636484</v>
      </c>
      <c r="BO147" s="35">
        <f t="shared" si="531"/>
        <v>3.547370627589006</v>
      </c>
      <c r="BP147" s="35"/>
      <c r="BQ147" s="35">
        <f t="shared" si="531"/>
        <v>3.4214579717083251</v>
      </c>
      <c r="BR147" s="35">
        <f t="shared" si="531"/>
        <v>0.72949890702610332</v>
      </c>
      <c r="BS147" s="35">
        <f t="shared" si="531"/>
        <v>0.64593313444041534</v>
      </c>
      <c r="BT147" s="35">
        <f t="shared" si="531"/>
        <v>0.82266739028655111</v>
      </c>
      <c r="BU147" s="35">
        <f t="shared" si="531"/>
        <v>0.84853172339098326</v>
      </c>
      <c r="BV147" s="35"/>
      <c r="BW147" s="35">
        <f t="shared" si="531"/>
        <v>0.77237741603931676</v>
      </c>
      <c r="BX147" s="35">
        <f t="shared" ref="BX147:DI147" si="532">AVERAGE(BX39:BX81)</f>
        <v>0.3639063290817991</v>
      </c>
      <c r="BY147" s="38">
        <f t="shared" si="532"/>
        <v>1.5524189894574507E-3</v>
      </c>
      <c r="BZ147" s="38">
        <f t="shared" si="532"/>
        <v>2.0615260037598455E-3</v>
      </c>
      <c r="CA147" s="38">
        <f t="shared" si="532"/>
        <v>2.1416144454476376E-3</v>
      </c>
      <c r="CB147" s="38"/>
      <c r="CC147" s="38">
        <f t="shared" si="532"/>
        <v>1.9185198128883112E-3</v>
      </c>
      <c r="CD147" s="38">
        <f t="shared" si="532"/>
        <v>9.0230612060879906E-4</v>
      </c>
      <c r="CE147" s="14">
        <f t="shared" si="532"/>
        <v>16.000646503906935</v>
      </c>
      <c r="CF147" s="14">
        <f t="shared" si="532"/>
        <v>21.513747743191782</v>
      </c>
      <c r="CG147" s="14">
        <f t="shared" si="532"/>
        <v>25.562856475461942</v>
      </c>
      <c r="CH147" s="14">
        <f t="shared" si="532"/>
        <v>26.672398297578532</v>
      </c>
      <c r="CI147" s="14">
        <f t="shared" si="532"/>
        <v>21.025750240853554</v>
      </c>
      <c r="CJ147" s="14">
        <f t="shared" si="532"/>
        <v>11.929596904762006</v>
      </c>
      <c r="CK147" s="35">
        <f t="shared" si="532"/>
        <v>3.5928224726956809E-2</v>
      </c>
      <c r="CL147" s="35">
        <f t="shared" si="532"/>
        <v>5.0990439075239591E-2</v>
      </c>
      <c r="CM147" s="35">
        <f t="shared" si="532"/>
        <v>5.9231586559831913E-2</v>
      </c>
      <c r="CN147" s="35"/>
      <c r="CO147" s="35">
        <f t="shared" si="532"/>
        <v>4.8716750120676111E-2</v>
      </c>
      <c r="CP147" s="14">
        <f t="shared" si="532"/>
        <v>38.282051282051285</v>
      </c>
      <c r="CQ147" s="14">
        <f t="shared" si="532"/>
        <v>692.50960199654423</v>
      </c>
      <c r="CR147" s="14">
        <f t="shared" si="532"/>
        <v>572.50960199654446</v>
      </c>
      <c r="CS147" s="14">
        <f t="shared" si="532"/>
        <v>631.49357528126154</v>
      </c>
      <c r="CT147" s="14">
        <f t="shared" si="532"/>
        <v>136.70512820512823</v>
      </c>
      <c r="CU147" s="14">
        <f t="shared" si="532"/>
        <v>173.82051282051285</v>
      </c>
      <c r="CV147" s="14">
        <f t="shared" si="532"/>
        <v>62.599716062030183</v>
      </c>
      <c r="CW147" s="14">
        <f t="shared" si="532"/>
        <v>75.640612545235655</v>
      </c>
      <c r="CX147" s="14">
        <f t="shared" si="532"/>
        <v>99.71510067741481</v>
      </c>
      <c r="CY147" s="14">
        <f t="shared" si="532"/>
        <v>366.57408369722492</v>
      </c>
      <c r="CZ147" s="14">
        <f t="shared" si="532"/>
        <v>59.085088654470354</v>
      </c>
      <c r="DA147" s="14">
        <f t="shared" si="532"/>
        <v>89.405431256425345</v>
      </c>
      <c r="DB147" s="14">
        <f t="shared" si="532"/>
        <v>2.6919590646822211</v>
      </c>
      <c r="DC147" s="14">
        <f t="shared" si="532"/>
        <v>921.98717948717956</v>
      </c>
      <c r="DD147" s="14">
        <f t="shared" si="532"/>
        <v>832.85575584269816</v>
      </c>
      <c r="DE147" s="14">
        <f t="shared" si="532"/>
        <v>692.91987072061443</v>
      </c>
      <c r="DF147" s="14">
        <f t="shared" si="532"/>
        <v>977.60932671941055</v>
      </c>
      <c r="DG147" s="14">
        <f t="shared" si="532"/>
        <v>617.4487179487179</v>
      </c>
      <c r="DH147" s="14">
        <f t="shared" si="532"/>
        <v>261.38461538461536</v>
      </c>
      <c r="DI147" s="14">
        <f t="shared" si="532"/>
        <v>732.98717948717945</v>
      </c>
      <c r="DO147" s="14">
        <f>AVERAGE(DO39:DO81)</f>
        <v>180.65384615384616</v>
      </c>
      <c r="DP147" s="14">
        <f>AVERAGE(DP39:DP81)</f>
        <v>182.30769230769232</v>
      </c>
      <c r="DQ147" s="14">
        <f>AVERAGE(DQ39:DQ81)</f>
        <v>180.76923076923077</v>
      </c>
      <c r="DR147" s="14">
        <f>AVERAGE(DR39:DR81)</f>
        <v>170.38461538461539</v>
      </c>
      <c r="DS147" s="14"/>
      <c r="DT147" s="14">
        <f>AVERAGE(DT39:DT81)</f>
        <v>117.53846153846153</v>
      </c>
      <c r="DU147" s="14"/>
      <c r="DV147" s="14">
        <f>AVERAGE(DV39:DV81)</f>
        <v>104.65384615384616</v>
      </c>
      <c r="DW147" s="14"/>
      <c r="DX147" s="14">
        <f>AVERAGE(DX39:DX81)</f>
        <v>110.96153846153847</v>
      </c>
      <c r="DY147" s="14"/>
      <c r="DZ147" s="14"/>
      <c r="EA147" s="14"/>
      <c r="EB147" s="14"/>
      <c r="EC147" s="14"/>
      <c r="ED147" s="14">
        <f>AVERAGE(ED39:ED81)</f>
        <v>111.05128205128206</v>
      </c>
      <c r="EE147" s="14"/>
      <c r="EF147" s="14"/>
      <c r="EG147" s="14">
        <f>AVERAGE(EG39:EG81)</f>
        <v>88.230769230769226</v>
      </c>
      <c r="EH147" s="35">
        <f>AVERAGE(EH39:EH81)</f>
        <v>0.39423076923076922</v>
      </c>
      <c r="EI147" s="35">
        <f>AVERAGE(EI39:EI81)</f>
        <v>0.35576923076923078</v>
      </c>
      <c r="EJ147" s="14">
        <f>AVERAGE(EJ39:EJ81)</f>
        <v>48.730769230769234</v>
      </c>
      <c r="EK147" s="14"/>
      <c r="EL147" s="14">
        <f>AVERAGE(EL39:EL81)</f>
        <v>105.34615384615384</v>
      </c>
      <c r="EM147" s="14"/>
      <c r="EN147" s="14">
        <f>AVERAGE(EN39:EN81)</f>
        <v>122.88461538461539</v>
      </c>
      <c r="EO147" s="14"/>
      <c r="ER147" s="18">
        <f>ER145/ER146*100</f>
        <v>36.363636363636367</v>
      </c>
    </row>
    <row r="148" spans="1:153">
      <c r="A148" s="69"/>
      <c r="B148" s="14">
        <f>STDEV(B39:B81)/SQRT(29)</f>
        <v>25.889154658127964</v>
      </c>
      <c r="C148" s="14">
        <f>STDEV(C39:C81)/SQRT(29)</f>
        <v>2.1088797986857961</v>
      </c>
      <c r="D148" s="14"/>
      <c r="E148" s="14"/>
      <c r="F148" s="14"/>
      <c r="G148" s="14"/>
      <c r="H148" s="14"/>
      <c r="I148" s="14">
        <f t="shared" ref="I148:AO148" si="533">STDEV(I39:I81)/SQRT(29)</f>
        <v>5.2599533033398398</v>
      </c>
      <c r="J148" s="14">
        <f t="shared" si="533"/>
        <v>4.2341544209531863</v>
      </c>
      <c r="K148" s="14">
        <f t="shared" si="533"/>
        <v>3.9658823497011508</v>
      </c>
      <c r="L148" s="14">
        <f t="shared" si="533"/>
        <v>5.2582132294200248</v>
      </c>
      <c r="M148" s="14">
        <f t="shared" si="533"/>
        <v>3.7013694186393895</v>
      </c>
      <c r="N148" s="14">
        <f t="shared" si="533"/>
        <v>4.2937002770297692</v>
      </c>
      <c r="O148" s="14">
        <f t="shared" si="533"/>
        <v>6.7433677889061672</v>
      </c>
      <c r="P148" s="35">
        <f t="shared" si="533"/>
        <v>2.9549122138098398E-2</v>
      </c>
      <c r="Q148" s="14">
        <f t="shared" si="533"/>
        <v>7.0262448513324092</v>
      </c>
      <c r="R148" s="14">
        <f t="shared" si="533"/>
        <v>7.2527868969026965</v>
      </c>
      <c r="S148" s="14">
        <f t="shared" si="533"/>
        <v>5.4302424583529119</v>
      </c>
      <c r="T148" s="14"/>
      <c r="U148" s="14">
        <f t="shared" si="533"/>
        <v>5.2410472694863453</v>
      </c>
      <c r="V148" s="14">
        <f t="shared" si="533"/>
        <v>6.4622470244315595</v>
      </c>
      <c r="W148" s="14">
        <f t="shared" si="533"/>
        <v>8.3695798803766426</v>
      </c>
      <c r="X148" s="14">
        <f t="shared" si="533"/>
        <v>6.4894119027459904</v>
      </c>
      <c r="Y148" s="14">
        <f t="shared" si="533"/>
        <v>6.7443069616212563</v>
      </c>
      <c r="Z148" s="14">
        <f t="shared" si="533"/>
        <v>6.8105278154243258</v>
      </c>
      <c r="AA148" s="14">
        <f t="shared" si="533"/>
        <v>5.216273364212948</v>
      </c>
      <c r="AB148" s="14">
        <f t="shared" si="533"/>
        <v>6.717821422785442</v>
      </c>
      <c r="AC148" s="14">
        <f t="shared" si="533"/>
        <v>9.1082887160469141</v>
      </c>
      <c r="AD148" s="14">
        <f t="shared" si="533"/>
        <v>7.5393223385469552</v>
      </c>
      <c r="AE148" s="14">
        <f t="shared" si="533"/>
        <v>5.271331552825302</v>
      </c>
      <c r="AF148" s="14">
        <f t="shared" si="533"/>
        <v>7.7436723816973023</v>
      </c>
      <c r="AG148" s="14">
        <f t="shared" si="533"/>
        <v>5.0590896836660271</v>
      </c>
      <c r="AH148" s="14">
        <f t="shared" si="533"/>
        <v>7.4423982782305309</v>
      </c>
      <c r="AI148" s="14">
        <f t="shared" si="533"/>
        <v>7.9679064475242569</v>
      </c>
      <c r="AJ148" s="14">
        <f t="shared" si="533"/>
        <v>7.8278052996365854</v>
      </c>
      <c r="AK148" s="14">
        <f t="shared" si="533"/>
        <v>5.5249086313363911</v>
      </c>
      <c r="AL148" s="14">
        <f t="shared" si="533"/>
        <v>6.2930216919946478</v>
      </c>
      <c r="AM148" s="14">
        <f t="shared" si="533"/>
        <v>5.7317230893204929</v>
      </c>
      <c r="AN148" s="14">
        <f t="shared" si="533"/>
        <v>5.5837201787412987</v>
      </c>
      <c r="AO148" s="14">
        <f t="shared" si="533"/>
        <v>4.7031847666875803</v>
      </c>
      <c r="AP148" s="14">
        <f t="shared" ref="AP148:BW148" si="534">STDEV(AP39:AP81)/SQRT(29)</f>
        <v>3.7155705067972353</v>
      </c>
      <c r="AQ148" s="14">
        <f t="shared" si="534"/>
        <v>4.5985178098758457</v>
      </c>
      <c r="AR148" s="14">
        <f t="shared" si="534"/>
        <v>4.2760699872440178</v>
      </c>
      <c r="AS148" s="14">
        <f t="shared" si="534"/>
        <v>2.6893037850374841</v>
      </c>
      <c r="AT148" s="14">
        <f t="shared" si="534"/>
        <v>4.9153740301999322</v>
      </c>
      <c r="AU148" s="14">
        <f t="shared" si="534"/>
        <v>8.4936081443839182</v>
      </c>
      <c r="AV148" s="14">
        <f t="shared" si="534"/>
        <v>7.0551145922525222</v>
      </c>
      <c r="AW148" s="14">
        <f t="shared" si="534"/>
        <v>6.4261897823954319</v>
      </c>
      <c r="AX148" s="14">
        <f t="shared" si="534"/>
        <v>4.980128505296439</v>
      </c>
      <c r="AY148" s="14">
        <f t="shared" si="534"/>
        <v>7.0137455039867946</v>
      </c>
      <c r="AZ148" s="35">
        <f t="shared" si="534"/>
        <v>9.3571152675774559E-3</v>
      </c>
      <c r="BA148" s="35">
        <f t="shared" si="534"/>
        <v>9.2689840894641957E-3</v>
      </c>
      <c r="BB148" s="35">
        <f t="shared" si="534"/>
        <v>9.4330659709526143E-3</v>
      </c>
      <c r="BC148" s="35">
        <f t="shared" si="534"/>
        <v>8.5053680301249816E-3</v>
      </c>
      <c r="BD148" s="35">
        <f t="shared" si="534"/>
        <v>6.2833076540232263E-3</v>
      </c>
      <c r="BE148" s="35">
        <f t="shared" si="534"/>
        <v>9.5138759171484264E-3</v>
      </c>
      <c r="BF148" s="35">
        <f t="shared" si="534"/>
        <v>0.10561122780450705</v>
      </c>
      <c r="BG148" s="35">
        <f t="shared" si="534"/>
        <v>0.10221267656396055</v>
      </c>
      <c r="BH148" s="35">
        <f t="shared" si="534"/>
        <v>9.6358958055720118E-2</v>
      </c>
      <c r="BI148" s="35">
        <f t="shared" si="534"/>
        <v>8.6036555116408259E-2</v>
      </c>
      <c r="BJ148" s="35">
        <f t="shared" si="534"/>
        <v>7.871205817653007E-2</v>
      </c>
      <c r="BK148" s="35">
        <f t="shared" si="534"/>
        <v>8.1824255192914794E-2</v>
      </c>
      <c r="BL148" s="35">
        <f t="shared" si="534"/>
        <v>8.0885260579775797E-3</v>
      </c>
      <c r="BM148" s="35">
        <f t="shared" si="534"/>
        <v>0.12104212457214504</v>
      </c>
      <c r="BN148" s="35">
        <f t="shared" si="534"/>
        <v>0.12344134921599614</v>
      </c>
      <c r="BO148" s="35">
        <f t="shared" si="534"/>
        <v>0.1010056030485986</v>
      </c>
      <c r="BP148" s="35"/>
      <c r="BQ148" s="35">
        <f t="shared" si="534"/>
        <v>9.3095505569438575E-2</v>
      </c>
      <c r="BR148" s="35">
        <f t="shared" si="534"/>
        <v>8.8039651078892681E-2</v>
      </c>
      <c r="BS148" s="35">
        <f t="shared" si="534"/>
        <v>3.5132000511147704E-2</v>
      </c>
      <c r="BT148" s="35">
        <f t="shared" si="534"/>
        <v>3.8646391657323712E-2</v>
      </c>
      <c r="BU148" s="35">
        <f t="shared" si="534"/>
        <v>4.1232881505007736E-2</v>
      </c>
      <c r="BV148" s="35"/>
      <c r="BW148" s="35">
        <f t="shared" si="534"/>
        <v>2.267408693926351E-2</v>
      </c>
      <c r="BX148" s="35">
        <f t="shared" ref="BX148:DI148" si="535">STDEV(BX39:BX81)/SQRT(29)</f>
        <v>4.5680327451137107E-2</v>
      </c>
      <c r="BY148" s="38">
        <f t="shared" si="535"/>
        <v>7.560132668080854E-5</v>
      </c>
      <c r="BZ148" s="38">
        <f t="shared" si="535"/>
        <v>1.0282362193903443E-4</v>
      </c>
      <c r="CA148" s="38">
        <f t="shared" si="535"/>
        <v>9.9505700693979215E-5</v>
      </c>
      <c r="CB148" s="38"/>
      <c r="CC148" s="38">
        <f t="shared" si="535"/>
        <v>6.4129944769615319E-5</v>
      </c>
      <c r="CD148" s="38">
        <f t="shared" si="535"/>
        <v>9.6703135251192108E-5</v>
      </c>
      <c r="CE148" s="14">
        <f t="shared" si="535"/>
        <v>2.3650298374306304</v>
      </c>
      <c r="CF148" s="14">
        <f t="shared" si="535"/>
        <v>3.5035602868198503</v>
      </c>
      <c r="CG148" s="14">
        <f t="shared" si="535"/>
        <v>4.9434403882175353</v>
      </c>
      <c r="CH148" s="14">
        <f t="shared" si="535"/>
        <v>4.8675393057370657</v>
      </c>
      <c r="CI148" s="14">
        <f t="shared" si="535"/>
        <v>3.4483304820768099</v>
      </c>
      <c r="CJ148" s="14">
        <f t="shared" si="535"/>
        <v>3.1633773147274202</v>
      </c>
      <c r="CK148" s="35">
        <f t="shared" si="535"/>
        <v>5.1839789573287906E-3</v>
      </c>
      <c r="CL148" s="35">
        <f t="shared" si="535"/>
        <v>8.2869329863589532E-3</v>
      </c>
      <c r="CM148" s="35">
        <f t="shared" si="535"/>
        <v>1.0903679304386769E-2</v>
      </c>
      <c r="CN148" s="35"/>
      <c r="CO148" s="35">
        <f t="shared" si="535"/>
        <v>7.8486580523102305E-3</v>
      </c>
      <c r="CP148" s="14">
        <f t="shared" si="535"/>
        <v>6.7433677889061796</v>
      </c>
      <c r="CQ148" s="14">
        <f t="shared" si="535"/>
        <v>9.8296604893239934</v>
      </c>
      <c r="CR148" s="14">
        <f t="shared" si="535"/>
        <v>9.8296604893239916</v>
      </c>
      <c r="CS148" s="14">
        <f t="shared" si="535"/>
        <v>14.596395599092087</v>
      </c>
      <c r="CT148" s="14">
        <f t="shared" si="535"/>
        <v>8.2534437614114715</v>
      </c>
      <c r="CU148" s="14">
        <f t="shared" si="535"/>
        <v>10.520583448547335</v>
      </c>
      <c r="CV148" s="14">
        <f t="shared" si="535"/>
        <v>6.9167260791028289</v>
      </c>
      <c r="CW148" s="14">
        <f t="shared" si="535"/>
        <v>8.8786574735614892</v>
      </c>
      <c r="CX148" s="14">
        <f t="shared" si="535"/>
        <v>9.1073625335915818</v>
      </c>
      <c r="CY148" s="14">
        <f t="shared" si="535"/>
        <v>15.059574731777754</v>
      </c>
      <c r="CZ148" s="14">
        <f t="shared" si="535"/>
        <v>4.5108458090989663</v>
      </c>
      <c r="DA148" s="14">
        <f t="shared" si="535"/>
        <v>9.121055085382153</v>
      </c>
      <c r="DB148" s="14">
        <f t="shared" si="535"/>
        <v>0.13362615026454538</v>
      </c>
      <c r="DC148" s="14">
        <f t="shared" si="535"/>
        <v>15.677247400597292</v>
      </c>
      <c r="DD148" s="14">
        <f t="shared" si="535"/>
        <v>13.169955676675299</v>
      </c>
      <c r="DE148" s="14">
        <f t="shared" si="535"/>
        <v>22.077289089644662</v>
      </c>
      <c r="DF148" s="14">
        <f t="shared" si="535"/>
        <v>13.797820046061355</v>
      </c>
      <c r="DG148" s="14">
        <f t="shared" si="535"/>
        <v>13.151168732151612</v>
      </c>
      <c r="DH148" s="14">
        <f t="shared" si="535"/>
        <v>7.8577134382371998</v>
      </c>
      <c r="DI148" s="14">
        <f t="shared" si="535"/>
        <v>15.701248023893188</v>
      </c>
      <c r="DO148" s="14">
        <f>STDEV(DO39:DO81)/SQRT(29)</f>
        <v>5.3353582583888501</v>
      </c>
      <c r="DP148" s="14">
        <f>STDEV(DP39:DP81)/SQRT(29)</f>
        <v>6.280955172422753</v>
      </c>
      <c r="DQ148" s="14">
        <f>STDEV(DQ39:DQ81)/SQRT(29)</f>
        <v>5.2130625567087856</v>
      </c>
      <c r="DR148" s="14">
        <f>STDEV(DR39:DR81)/SQRT(29)</f>
        <v>5.7815585353902001</v>
      </c>
      <c r="DS148" s="14"/>
      <c r="DT148" s="14">
        <f>STDEV(DT39:DT81)/SQRT(29)</f>
        <v>3.0962628282053659</v>
      </c>
      <c r="DU148" s="14"/>
      <c r="DV148" s="14">
        <f>STDEV(DV39:DV81)/SQRT(29)</f>
        <v>3.6607677007905335</v>
      </c>
      <c r="DW148" s="14"/>
      <c r="DX148" s="14">
        <f>STDEV(DX39:DX81)/SQRT(29)</f>
        <v>3.0210666164992608</v>
      </c>
      <c r="DY148" s="14"/>
      <c r="DZ148" s="14"/>
      <c r="EA148" s="14"/>
      <c r="EB148" s="14"/>
      <c r="EC148" s="14"/>
      <c r="ED148" s="14">
        <f>STDEV(ED39:ED81)/SQRT(29)</f>
        <v>2.5063103383133174</v>
      </c>
      <c r="EE148" s="14"/>
      <c r="EF148" s="14"/>
      <c r="EG148" s="14">
        <f>STDEV(EG39:EG81)/SQRT(29)</f>
        <v>4.080333891783245</v>
      </c>
      <c r="EH148" s="35">
        <f>STDEV(EH39:EH81)/SQRT(29)</f>
        <v>6.455828284030736E-2</v>
      </c>
      <c r="EI148" s="35">
        <f>STDEV(EI39:EI81)/SQRT(29)</f>
        <v>5.8975560284539319E-2</v>
      </c>
      <c r="EJ148" s="14">
        <f>STDEV(EJ39:EJ81)/SQRT(29)</f>
        <v>7.2833409712107926</v>
      </c>
      <c r="EK148" s="14"/>
      <c r="EL148" s="14">
        <f>STDEV(EL39:EL81)/SQRT(29)</f>
        <v>2.3143136661563624</v>
      </c>
      <c r="EM148" s="14"/>
      <c r="EN148" s="14">
        <f>STDEV(EN39:EN81)/SQRT(29)</f>
        <v>2.6414870018423136</v>
      </c>
      <c r="EO148" s="14"/>
    </row>
    <row r="149" spans="1:153">
      <c r="A149" s="69"/>
      <c r="B149" s="15">
        <f>AVERAGE(B152:B231)</f>
        <v>850.22500000000002</v>
      </c>
      <c r="C149" s="15">
        <f t="shared" ref="C149:BZ149" si="536">AVERAGE(C152:C231)</f>
        <v>72.262500000000003</v>
      </c>
      <c r="D149" s="15"/>
      <c r="E149" s="15"/>
      <c r="F149" s="15"/>
      <c r="G149" s="15"/>
      <c r="H149" s="15"/>
      <c r="I149" s="15">
        <f t="shared" si="536"/>
        <v>98.262500000000003</v>
      </c>
      <c r="J149" s="15">
        <f t="shared" si="536"/>
        <v>98.712500000000006</v>
      </c>
      <c r="K149" s="15">
        <f t="shared" si="536"/>
        <v>97.612499999999997</v>
      </c>
      <c r="L149" s="15">
        <f t="shared" si="536"/>
        <v>104.6</v>
      </c>
      <c r="M149" s="15">
        <f t="shared" si="536"/>
        <v>98.195833333333354</v>
      </c>
      <c r="N149" s="15">
        <f t="shared" si="536"/>
        <v>12.937549999999998</v>
      </c>
      <c r="O149" s="15">
        <f t="shared" si="536"/>
        <v>111.13338333333336</v>
      </c>
      <c r="P149" s="16">
        <f t="shared" si="536"/>
        <v>0.13313301414906736</v>
      </c>
      <c r="Q149" s="15">
        <f t="shared" si="536"/>
        <v>305.14999999999998</v>
      </c>
      <c r="R149" s="15">
        <f t="shared" si="536"/>
        <v>283.41250000000002</v>
      </c>
      <c r="S149" s="15">
        <f t="shared" si="536"/>
        <v>280.98750000000001</v>
      </c>
      <c r="T149" s="15"/>
      <c r="U149" s="15">
        <f t="shared" si="536"/>
        <v>289.84999999999997</v>
      </c>
      <c r="V149" s="15">
        <f t="shared" si="536"/>
        <v>36.575000000000003</v>
      </c>
      <c r="W149" s="15">
        <f t="shared" si="536"/>
        <v>381.33749999999998</v>
      </c>
      <c r="X149" s="15">
        <f t="shared" si="536"/>
        <v>370.1</v>
      </c>
      <c r="Y149" s="15">
        <f t="shared" si="536"/>
        <v>368.6875</v>
      </c>
      <c r="Z149" s="15">
        <f t="shared" si="536"/>
        <v>393.35</v>
      </c>
      <c r="AA149" s="15">
        <f t="shared" si="536"/>
        <v>373.37500000000006</v>
      </c>
      <c r="AB149" s="15">
        <f t="shared" si="536"/>
        <v>37.362512500000001</v>
      </c>
      <c r="AC149" s="15">
        <f t="shared" si="536"/>
        <v>415.34157203208372</v>
      </c>
      <c r="AD149" s="15">
        <f t="shared" si="536"/>
        <v>403.29730347323346</v>
      </c>
      <c r="AE149" s="15">
        <f t="shared" si="536"/>
        <v>401.75155548646791</v>
      </c>
      <c r="AF149" s="15">
        <f t="shared" si="536"/>
        <v>428.56900907978923</v>
      </c>
      <c r="AG149" s="15">
        <f t="shared" si="536"/>
        <v>406.79681033059512</v>
      </c>
      <c r="AH149" s="15">
        <f t="shared" si="536"/>
        <v>40.794526496351644</v>
      </c>
      <c r="AI149" s="15">
        <f t="shared" si="536"/>
        <v>206.88749999999999</v>
      </c>
      <c r="AJ149" s="15">
        <f t="shared" si="536"/>
        <v>184.7</v>
      </c>
      <c r="AK149" s="15">
        <f t="shared" si="536"/>
        <v>183.375</v>
      </c>
      <c r="AL149" s="15">
        <f t="shared" si="536"/>
        <v>211.86250000000001</v>
      </c>
      <c r="AM149" s="15">
        <f t="shared" si="536"/>
        <v>191.65416666666664</v>
      </c>
      <c r="AN149" s="15">
        <f t="shared" si="536"/>
        <v>35.774999999999999</v>
      </c>
      <c r="AO149" s="15">
        <f t="shared" si="536"/>
        <v>76.1875</v>
      </c>
      <c r="AP149" s="15">
        <f t="shared" si="536"/>
        <v>86.6875</v>
      </c>
      <c r="AQ149" s="15">
        <f t="shared" si="536"/>
        <v>87.7</v>
      </c>
      <c r="AR149" s="15">
        <f t="shared" si="536"/>
        <v>96.4</v>
      </c>
      <c r="AS149" s="15">
        <f t="shared" si="536"/>
        <v>83.52500000000002</v>
      </c>
      <c r="AT149" s="15">
        <f t="shared" si="536"/>
        <v>27.337499999999999</v>
      </c>
      <c r="AU149" s="15">
        <f t="shared" si="536"/>
        <v>283.07499999999999</v>
      </c>
      <c r="AV149" s="15">
        <f t="shared" si="536"/>
        <v>271.38749999999999</v>
      </c>
      <c r="AW149" s="15">
        <f t="shared" si="536"/>
        <v>271.07499999999999</v>
      </c>
      <c r="AX149" s="15">
        <f t="shared" si="536"/>
        <v>275.17916666666673</v>
      </c>
      <c r="AY149" s="15">
        <f t="shared" si="536"/>
        <v>36.700000000000003</v>
      </c>
      <c r="AZ149" s="16">
        <f t="shared" si="536"/>
        <v>0.19796315254817456</v>
      </c>
      <c r="BA149" s="16">
        <f t="shared" si="536"/>
        <v>0.2345752387900833</v>
      </c>
      <c r="BB149" s="16">
        <f t="shared" si="536"/>
        <v>0.23852309076214434</v>
      </c>
      <c r="BC149" s="16">
        <f t="shared" si="536"/>
        <v>0.25389877642856268</v>
      </c>
      <c r="BD149" s="16">
        <f t="shared" si="536"/>
        <v>0.22368716070013389</v>
      </c>
      <c r="BE149" s="16">
        <f t="shared" si="536"/>
        <v>6.7118287315855091E-2</v>
      </c>
      <c r="BF149" s="16">
        <f t="shared" si="536"/>
        <v>3.9193668273269524</v>
      </c>
      <c r="BG149" s="16">
        <f t="shared" si="536"/>
        <v>3.7924194598372161</v>
      </c>
      <c r="BH149" s="16">
        <f t="shared" si="536"/>
        <v>3.8248517221833915</v>
      </c>
      <c r="BI149" s="16">
        <f t="shared" si="536"/>
        <v>4.158169808956087</v>
      </c>
      <c r="BJ149" s="16">
        <f t="shared" si="536"/>
        <v>3.8455460031158539</v>
      </c>
      <c r="BK149" s="16">
        <f t="shared" si="536"/>
        <v>0.60163219611298324</v>
      </c>
      <c r="BL149" s="16">
        <f t="shared" si="536"/>
        <v>0.26325923048831246</v>
      </c>
      <c r="BM149" s="16">
        <f t="shared" si="536"/>
        <v>4.2742680455713238</v>
      </c>
      <c r="BN149" s="16">
        <f t="shared" si="536"/>
        <v>4.131443890575059</v>
      </c>
      <c r="BO149" s="16">
        <f t="shared" si="536"/>
        <v>4.1690935178634456</v>
      </c>
      <c r="BP149" s="16"/>
      <c r="BQ149" s="16">
        <f t="shared" si="536"/>
        <v>4.191601818003277</v>
      </c>
      <c r="BR149" s="16">
        <f t="shared" si="536"/>
        <v>0.65120044256094456</v>
      </c>
      <c r="BS149" s="16">
        <f t="shared" si="536"/>
        <v>0.91031574722982234</v>
      </c>
      <c r="BT149" s="16">
        <f t="shared" si="536"/>
        <v>0.85635367702354548</v>
      </c>
      <c r="BU149" s="16">
        <f t="shared" si="536"/>
        <v>2.7564041989553489</v>
      </c>
      <c r="BV149" s="16"/>
      <c r="BW149" s="16">
        <f t="shared" si="536"/>
        <v>1.475988914789431</v>
      </c>
      <c r="BX149" s="16">
        <f t="shared" si="536"/>
        <v>1.9747320472037946</v>
      </c>
      <c r="BY149" s="24">
        <f t="shared" si="536"/>
        <v>2.4838427552087866E-3</v>
      </c>
      <c r="BZ149" s="24">
        <f t="shared" si="536"/>
        <v>2.3013104772612912E-3</v>
      </c>
      <c r="CA149" s="24">
        <f t="shared" ref="CA149:DI149" si="537">AVERAGE(CA152:CA231)</f>
        <v>7.0505830913164856E-3</v>
      </c>
      <c r="CB149" s="24"/>
      <c r="CC149" s="24">
        <f t="shared" si="537"/>
        <v>3.9452454412621874E-3</v>
      </c>
      <c r="CD149" s="21">
        <f t="shared" si="537"/>
        <v>5.4235489199452418E-3</v>
      </c>
      <c r="CE149" s="15">
        <f t="shared" si="537"/>
        <v>10.618819876367462</v>
      </c>
      <c r="CF149" s="15">
        <f t="shared" si="537"/>
        <v>11.467242112799545</v>
      </c>
      <c r="CG149" s="15">
        <f t="shared" si="537"/>
        <v>11.942522403440327</v>
      </c>
      <c r="CH149" s="15">
        <f t="shared" si="537"/>
        <v>13.340411118697579</v>
      </c>
      <c r="CI149" s="15">
        <f t="shared" si="537"/>
        <v>11.342861464202443</v>
      </c>
      <c r="CJ149" s="15">
        <f t="shared" si="537"/>
        <v>4.0683271349699819</v>
      </c>
      <c r="CK149" s="15">
        <f t="shared" si="537"/>
        <v>2.6595596719979513E-2</v>
      </c>
      <c r="CL149" s="15">
        <f t="shared" si="537"/>
        <v>2.8214943781720132E-2</v>
      </c>
      <c r="CM149" s="15" t="e">
        <f t="shared" si="537"/>
        <v>#DIV/0!</v>
      </c>
      <c r="CN149" s="15"/>
      <c r="CO149" s="15" t="e">
        <f t="shared" si="537"/>
        <v>#DIV/0!</v>
      </c>
      <c r="CP149" s="15">
        <f t="shared" si="537"/>
        <v>-8.8666166666666655</v>
      </c>
      <c r="CQ149" s="15">
        <f t="shared" si="537"/>
        <v>601.4551936639283</v>
      </c>
      <c r="CR149" s="15">
        <f t="shared" si="537"/>
        <v>481.45519366392836</v>
      </c>
      <c r="CS149" s="15">
        <f t="shared" si="537"/>
        <v>522.24972016028016</v>
      </c>
      <c r="CT149" s="15">
        <f t="shared" si="537"/>
        <v>74.658383333333319</v>
      </c>
      <c r="CU149" s="15">
        <f t="shared" si="537"/>
        <v>101.9958833333333</v>
      </c>
      <c r="CV149" s="15">
        <f t="shared" si="537"/>
        <v>13.502099403346733</v>
      </c>
      <c r="CW149" s="15">
        <f t="shared" si="537"/>
        <v>18.694570494033467</v>
      </c>
      <c r="CX149" s="15">
        <f t="shared" si="537"/>
        <v>40.839599403346725</v>
      </c>
      <c r="CY149" s="15">
        <f t="shared" si="537"/>
        <v>277.93304403346747</v>
      </c>
      <c r="CZ149" s="15">
        <f t="shared" si="537"/>
        <v>39.263473048831244</v>
      </c>
      <c r="DA149" s="15">
        <f t="shared" si="537"/>
        <v>57.923678314354902</v>
      </c>
      <c r="DB149" s="15">
        <f t="shared" si="537"/>
        <v>3.5404013754423316</v>
      </c>
      <c r="DC149" s="15">
        <f t="shared" si="537"/>
        <v>702.80005000000006</v>
      </c>
      <c r="DD149" s="15">
        <f t="shared" si="537"/>
        <v>736.2218603305954</v>
      </c>
      <c r="DE149" s="15">
        <f t="shared" si="537"/>
        <v>587.24045982968494</v>
      </c>
      <c r="DF149" s="15">
        <f t="shared" si="537"/>
        <v>876.38402103072929</v>
      </c>
      <c r="DG149" s="15">
        <f t="shared" si="537"/>
        <v>-1.7622303119840368</v>
      </c>
      <c r="DH149" s="15">
        <f t="shared" si="537"/>
        <v>201</v>
      </c>
      <c r="DI149" s="15">
        <f t="shared" si="537"/>
        <v>618.27089583333316</v>
      </c>
      <c r="DO149" s="15"/>
      <c r="DP149" s="4"/>
      <c r="DQ149" s="4"/>
      <c r="DR149" s="4"/>
      <c r="DS149" s="4"/>
      <c r="DT149" s="15">
        <f>AVERAGE(DT152:DT202)</f>
        <v>114.62745098039215</v>
      </c>
      <c r="DU149" s="4"/>
      <c r="DV149" s="15">
        <f>AVERAGE(DV152:DV202)</f>
        <v>99</v>
      </c>
      <c r="DW149" s="4"/>
      <c r="DX149" s="15">
        <f>AVERAGE(DX152:DX202)</f>
        <v>108.39583333333333</v>
      </c>
      <c r="DY149" s="4"/>
      <c r="DZ149" s="4"/>
      <c r="EA149" s="4"/>
      <c r="EB149" s="4"/>
      <c r="EC149" s="4"/>
      <c r="ED149" s="15">
        <f>AVERAGE(ED152:ED202)</f>
        <v>107.36928104575165</v>
      </c>
      <c r="EE149" s="4">
        <f>SUM(EE152:EE202)</f>
        <v>12</v>
      </c>
      <c r="EF149" s="4"/>
      <c r="EG149" s="15">
        <f>AVERAGE(EG152:EG202)</f>
        <v>94.625</v>
      </c>
      <c r="EH149" s="16">
        <f>AVERAGE(EH152:EH202)</f>
        <v>7.3684210526315755E-2</v>
      </c>
      <c r="EI149" s="15"/>
      <c r="EJ149" s="15">
        <f>AVERAGE(EJ152:EJ202)</f>
        <v>62.296296296296298</v>
      </c>
      <c r="EK149" s="4"/>
      <c r="EL149" s="15">
        <f>AVERAGE(EL152:EL202)</f>
        <v>104.2222222222222</v>
      </c>
      <c r="EM149" s="4">
        <f>SUM(EM152:EM202)</f>
        <v>8</v>
      </c>
      <c r="EN149" s="15">
        <f>AVERAGE(EN152:EN202)</f>
        <v>119.80392156862744</v>
      </c>
      <c r="EO149" s="4">
        <f>SUM(EO152:EO202)</f>
        <v>26</v>
      </c>
    </row>
    <row r="150" spans="1:153">
      <c r="A150" s="69"/>
      <c r="B150" s="15">
        <f>STDEV(B152:B231)/SQRT(80)</f>
        <v>14.663083057353111</v>
      </c>
      <c r="C150" s="15">
        <f t="shared" ref="C150:BZ150" si="538">STDEV(C152:C231)/SQRT(80)</f>
        <v>1.2691250536880643</v>
      </c>
      <c r="D150" s="15"/>
      <c r="E150" s="15"/>
      <c r="F150" s="15"/>
      <c r="G150" s="15"/>
      <c r="H150" s="15"/>
      <c r="I150" s="15">
        <f t="shared" si="538"/>
        <v>1.1984620616820321</v>
      </c>
      <c r="J150" s="15">
        <f t="shared" si="538"/>
        <v>1.2765154495884361</v>
      </c>
      <c r="K150" s="15">
        <f t="shared" si="538"/>
        <v>1.35845846994193</v>
      </c>
      <c r="L150" s="15">
        <f t="shared" si="538"/>
        <v>1.0981284423733719</v>
      </c>
      <c r="M150" s="15">
        <f t="shared" si="538"/>
        <v>1.0460846185582922</v>
      </c>
      <c r="N150" s="15">
        <f t="shared" si="538"/>
        <v>0.88380148443663831</v>
      </c>
      <c r="O150" s="15">
        <f t="shared" si="538"/>
        <v>1.3506395216112446</v>
      </c>
      <c r="P150" s="16">
        <f t="shared" si="538"/>
        <v>9.2245831124998356E-3</v>
      </c>
      <c r="Q150" s="15">
        <f t="shared" si="538"/>
        <v>4.1422147503448814</v>
      </c>
      <c r="R150" s="15">
        <f t="shared" si="538"/>
        <v>2.8861132896832165</v>
      </c>
      <c r="S150" s="15">
        <f t="shared" si="538"/>
        <v>3.0335410727190455</v>
      </c>
      <c r="T150" s="15"/>
      <c r="U150" s="15">
        <f t="shared" si="538"/>
        <v>2.9586930012537747</v>
      </c>
      <c r="V150" s="15">
        <f t="shared" si="538"/>
        <v>2.3582453652094064</v>
      </c>
      <c r="W150" s="15">
        <f t="shared" si="538"/>
        <v>5.5107186622118993</v>
      </c>
      <c r="X150" s="15">
        <f t="shared" si="538"/>
        <v>3.1437903431238836</v>
      </c>
      <c r="Y150" s="15">
        <f t="shared" si="538"/>
        <v>3.1435383670618484</v>
      </c>
      <c r="Z150" s="15">
        <f t="shared" si="538"/>
        <v>4.6239983520210677</v>
      </c>
      <c r="AA150" s="15">
        <f t="shared" si="538"/>
        <v>3.3651821046935408</v>
      </c>
      <c r="AB150" s="15">
        <f t="shared" si="538"/>
        <v>3.4884622844635436</v>
      </c>
      <c r="AC150" s="15">
        <f t="shared" si="538"/>
        <v>5.4138328983043937</v>
      </c>
      <c r="AD150" s="15">
        <f t="shared" si="538"/>
        <v>2.6611986573086646</v>
      </c>
      <c r="AE150" s="15">
        <f t="shared" si="538"/>
        <v>2.6965273649245671</v>
      </c>
      <c r="AF150" s="15">
        <f t="shared" si="538"/>
        <v>4.4000918490983247</v>
      </c>
      <c r="AG150" s="15">
        <f t="shared" si="538"/>
        <v>2.856992752819536</v>
      </c>
      <c r="AH150" s="15">
        <f t="shared" si="538"/>
        <v>3.7890203255517458</v>
      </c>
      <c r="AI150" s="15">
        <f t="shared" si="538"/>
        <v>4.0412428276177765</v>
      </c>
      <c r="AJ150" s="15">
        <f t="shared" si="538"/>
        <v>2.9590774306371741</v>
      </c>
      <c r="AK150" s="15">
        <f t="shared" si="538"/>
        <v>2.9818743043744496</v>
      </c>
      <c r="AL150" s="15">
        <f t="shared" si="538"/>
        <v>3.7140148424582216</v>
      </c>
      <c r="AM150" s="15">
        <f t="shared" si="538"/>
        <v>2.9413957319560358</v>
      </c>
      <c r="AN150" s="15">
        <f t="shared" si="538"/>
        <v>2.2123770794717954</v>
      </c>
      <c r="AO150" s="15">
        <f t="shared" si="538"/>
        <v>2.4655277601511507</v>
      </c>
      <c r="AP150" s="15">
        <f t="shared" si="538"/>
        <v>1.3859139640766971</v>
      </c>
      <c r="AQ150" s="15">
        <f t="shared" si="538"/>
        <v>1.3523771850459909</v>
      </c>
      <c r="AR150" s="15">
        <f t="shared" si="538"/>
        <v>1.5913731034645433</v>
      </c>
      <c r="AS150" s="15">
        <f t="shared" si="538"/>
        <v>1.1344523979961441</v>
      </c>
      <c r="AT150" s="15">
        <f t="shared" si="538"/>
        <v>1.7404298674229077</v>
      </c>
      <c r="AU150" s="15">
        <f t="shared" si="538"/>
        <v>5.3932615892074267</v>
      </c>
      <c r="AV150" s="15">
        <f t="shared" si="538"/>
        <v>3.0624044159715456</v>
      </c>
      <c r="AW150" s="15">
        <f t="shared" si="538"/>
        <v>2.9933351599423066</v>
      </c>
      <c r="AX150" s="15">
        <f t="shared" si="538"/>
        <v>3.2706121428070976</v>
      </c>
      <c r="AY150" s="15">
        <f t="shared" si="538"/>
        <v>3.3053179245389512</v>
      </c>
      <c r="AZ150" s="16">
        <f t="shared" si="538"/>
        <v>4.6380596334784875E-3</v>
      </c>
      <c r="BA150" s="16">
        <f t="shared" si="538"/>
        <v>3.407856424625239E-3</v>
      </c>
      <c r="BB150" s="16">
        <f t="shared" si="538"/>
        <v>3.594719512671418E-3</v>
      </c>
      <c r="BC150" s="16">
        <f t="shared" si="538"/>
        <v>3.1056913005975961E-3</v>
      </c>
      <c r="BD150" s="16">
        <f t="shared" si="538"/>
        <v>2.5983234743015525E-3</v>
      </c>
      <c r="BE150" s="16">
        <f t="shared" si="538"/>
        <v>3.4972128627965837E-3</v>
      </c>
      <c r="BF150" s="16">
        <f t="shared" si="538"/>
        <v>6.8526491823337934E-2</v>
      </c>
      <c r="BG150" s="16">
        <f t="shared" si="538"/>
        <v>5.3216514267269428E-2</v>
      </c>
      <c r="BH150" s="16">
        <f t="shared" si="538"/>
        <v>5.4164854014633113E-2</v>
      </c>
      <c r="BI150" s="16">
        <f t="shared" si="538"/>
        <v>6.282067652089153E-2</v>
      </c>
      <c r="BJ150" s="16">
        <f t="shared" si="538"/>
        <v>4.8105096327121892E-2</v>
      </c>
      <c r="BK150" s="16">
        <f t="shared" si="538"/>
        <v>4.5172460986402797E-2</v>
      </c>
      <c r="BL150" s="16">
        <f t="shared" si="538"/>
        <v>3.296942975118556E-3</v>
      </c>
      <c r="BM150" s="16">
        <f t="shared" si="538"/>
        <v>7.3190327372691183E-2</v>
      </c>
      <c r="BN150" s="16">
        <f t="shared" si="538"/>
        <v>5.1954483565747021E-2</v>
      </c>
      <c r="BO150" s="16">
        <f t="shared" si="538"/>
        <v>5.5362408809144059E-2</v>
      </c>
      <c r="BP150" s="16"/>
      <c r="BQ150" s="16">
        <f t="shared" si="538"/>
        <v>4.8619404679048225E-2</v>
      </c>
      <c r="BR150" s="16">
        <f t="shared" si="538"/>
        <v>4.6981910022232558E-2</v>
      </c>
      <c r="BS150" s="16">
        <f t="shared" si="538"/>
        <v>1.757545364456237E-2</v>
      </c>
      <c r="BT150" s="16">
        <f t="shared" si="538"/>
        <v>1.3386435949372897E-2</v>
      </c>
      <c r="BU150" s="16">
        <f t="shared" si="538"/>
        <v>0.26061027590094982</v>
      </c>
      <c r="BV150" s="16"/>
      <c r="BW150" s="16">
        <f t="shared" si="538"/>
        <v>8.4489427112030197E-2</v>
      </c>
      <c r="BX150" s="16">
        <f t="shared" si="538"/>
        <v>0.24946625661986147</v>
      </c>
      <c r="BY150" s="24">
        <f t="shared" si="538"/>
        <v>5.2728908249213205E-5</v>
      </c>
      <c r="BZ150" s="24">
        <f t="shared" si="538"/>
        <v>3.5668156747961566E-5</v>
      </c>
      <c r="CA150" s="24">
        <f t="shared" ref="CA150:DI150" si="539">STDEV(CA152:CA231)/SQRT(80)</f>
        <v>6.9331936543026013E-4</v>
      </c>
      <c r="CB150" s="24"/>
      <c r="CC150" s="24">
        <f t="shared" si="539"/>
        <v>2.2614657132760682E-4</v>
      </c>
      <c r="CD150" s="21">
        <f t="shared" si="539"/>
        <v>6.472101283161052E-4</v>
      </c>
      <c r="CE150" s="15">
        <f t="shared" si="539"/>
        <v>0.90850476872817876</v>
      </c>
      <c r="CF150" s="15">
        <f t="shared" si="539"/>
        <v>0.82108108174273031</v>
      </c>
      <c r="CG150" s="15">
        <f t="shared" si="539"/>
        <v>0.88754648458685403</v>
      </c>
      <c r="CH150" s="15">
        <f t="shared" si="539"/>
        <v>1.0221636743990195</v>
      </c>
      <c r="CI150" s="15">
        <f t="shared" si="539"/>
        <v>0.8320853375800904</v>
      </c>
      <c r="CJ150" s="15">
        <f t="shared" si="539"/>
        <v>0.43971782124935371</v>
      </c>
      <c r="CK150" s="15">
        <f t="shared" si="539"/>
        <v>2.3298256646851934E-3</v>
      </c>
      <c r="CL150" s="15">
        <f t="shared" si="539"/>
        <v>2.0551204255860951E-3</v>
      </c>
      <c r="CM150" s="15" t="e">
        <f t="shared" si="539"/>
        <v>#DIV/0!</v>
      </c>
      <c r="CN150" s="15"/>
      <c r="CO150" s="15" t="e">
        <f t="shared" si="539"/>
        <v>#DIV/0!</v>
      </c>
      <c r="CP150" s="15">
        <f t="shared" si="539"/>
        <v>1.3506395216112461</v>
      </c>
      <c r="CQ150" s="15">
        <f t="shared" si="539"/>
        <v>4.0560535017569377</v>
      </c>
      <c r="CR150" s="15">
        <f t="shared" si="539"/>
        <v>4.0560535017569377</v>
      </c>
      <c r="CS150" s="15">
        <f t="shared" si="539"/>
        <v>6.4409427441792007</v>
      </c>
      <c r="CT150" s="15">
        <f t="shared" si="539"/>
        <v>2.0139208764654009</v>
      </c>
      <c r="CU150" s="15">
        <f t="shared" si="539"/>
        <v>2.7241735279873911</v>
      </c>
      <c r="CV150" s="15">
        <f t="shared" si="539"/>
        <v>1.397312757242176</v>
      </c>
      <c r="CW150" s="15">
        <f t="shared" si="539"/>
        <v>2.2397841464562047</v>
      </c>
      <c r="CX150" s="15">
        <f t="shared" si="539"/>
        <v>2.2545830529257147</v>
      </c>
      <c r="CY150" s="15">
        <f t="shared" si="539"/>
        <v>4.2349475198471422</v>
      </c>
      <c r="CZ150" s="15">
        <f t="shared" si="539"/>
        <v>0.86468958900890613</v>
      </c>
      <c r="DA150" s="15">
        <f t="shared" si="539"/>
        <v>3.9912175182956662</v>
      </c>
      <c r="DB150" s="15">
        <f t="shared" si="539"/>
        <v>5.4146659481287093E-2</v>
      </c>
      <c r="DC150" s="15">
        <f t="shared" si="539"/>
        <v>8.5190385510711408</v>
      </c>
      <c r="DD150" s="15">
        <f t="shared" si="539"/>
        <v>7.3569721214546027</v>
      </c>
      <c r="DE150" s="15">
        <f t="shared" si="539"/>
        <v>12.280166472532901</v>
      </c>
      <c r="DF150" s="15">
        <f t="shared" si="539"/>
        <v>6.8805584428822959</v>
      </c>
      <c r="DG150" s="15">
        <f t="shared" si="539"/>
        <v>0.26563266724108592</v>
      </c>
      <c r="DH150" s="15">
        <f t="shared" si="539"/>
        <v>2.1667802631694704</v>
      </c>
      <c r="DI150" s="15">
        <f t="shared" si="539"/>
        <v>7.0814436312364197</v>
      </c>
      <c r="DK150" s="5" t="s">
        <v>177</v>
      </c>
      <c r="DL150" s="5" t="s">
        <v>176</v>
      </c>
      <c r="DM150" s="5" t="s">
        <v>178</v>
      </c>
      <c r="DO150" s="15"/>
      <c r="DP150" s="4"/>
      <c r="DQ150" s="4"/>
      <c r="DR150" s="4"/>
      <c r="DS150" s="4"/>
      <c r="DT150" s="15">
        <f>STDEV(DT152:DT202)/SQRT(51)</f>
        <v>2.0278377906884231</v>
      </c>
      <c r="DU150" s="4"/>
      <c r="DV150" s="15">
        <f>STDEV(DV152:DV202)/SQRT(51)</f>
        <v>3.6576481041420363</v>
      </c>
      <c r="DW150" s="4"/>
      <c r="DX150" s="15">
        <f>STDEV(DX152:DX202)/SQRT(51)</f>
        <v>2.9566100940951037</v>
      </c>
      <c r="DY150" s="4"/>
      <c r="DZ150" s="4"/>
      <c r="EA150" s="4"/>
      <c r="EB150" s="4"/>
      <c r="EC150" s="4"/>
      <c r="ED150" s="15">
        <f>STDEV(ED152:ED202)/SQRT(51)</f>
        <v>2.4379949694663989</v>
      </c>
      <c r="EE150" s="4"/>
      <c r="EF150" s="4"/>
      <c r="EG150" s="15">
        <f>STDEV(EG152:EG202)/SQRT(51)</f>
        <v>3.5019066265192462</v>
      </c>
      <c r="EH150" s="16">
        <f>STDEV(EH152:EH202)/SQRT(51)</f>
        <v>1.0765216379234624E-2</v>
      </c>
      <c r="EI150" s="15"/>
      <c r="EJ150" s="15">
        <f>STDEV(EJ152:EJ202)/SQRT(51)</f>
        <v>3.0209961136311292</v>
      </c>
      <c r="EK150" s="4"/>
      <c r="EL150" s="15">
        <f>STDEV(EL152:EL202)/SQRT(51)</f>
        <v>2.3219806297696519</v>
      </c>
      <c r="EM150" s="4"/>
      <c r="EN150" s="15">
        <f>STDEV(EN152:EN202)/SQRT(51)</f>
        <v>2.2182875585518631</v>
      </c>
      <c r="EO150" s="4"/>
    </row>
    <row r="151" spans="1:153">
      <c r="BC151" s="19"/>
      <c r="DA151" s="17"/>
      <c r="DK151" s="5">
        <f>AVERAGE(DK152:DK202)</f>
        <v>55.980392156862742</v>
      </c>
      <c r="DM151" s="5">
        <f>AVERAGE(DM152:DM202)</f>
        <v>57.03921568627451</v>
      </c>
      <c r="DN151" s="5" t="s">
        <v>179</v>
      </c>
      <c r="DO151" s="5" t="s">
        <v>15</v>
      </c>
      <c r="DP151" s="5" t="s">
        <v>180</v>
      </c>
      <c r="DQ151" s="5" t="s">
        <v>14</v>
      </c>
      <c r="DR151" s="5" t="s">
        <v>181</v>
      </c>
    </row>
    <row r="152" spans="1:153">
      <c r="A152" s="5">
        <v>1</v>
      </c>
      <c r="B152" s="5">
        <v>923</v>
      </c>
      <c r="C152" s="5">
        <v>65</v>
      </c>
      <c r="I152" s="5">
        <v>89</v>
      </c>
      <c r="J152" s="5">
        <v>89</v>
      </c>
      <c r="K152" s="5">
        <v>100</v>
      </c>
      <c r="L152" s="7">
        <f t="shared" ref="L152:L215" si="540">MAX(I152:K152)</f>
        <v>100</v>
      </c>
      <c r="M152" s="17">
        <f t="shared" ref="M152:M217" si="541">(I152+J152+K152)/3</f>
        <v>92.666666666666671</v>
      </c>
      <c r="N152" s="5">
        <f t="shared" ref="N152:N217" si="542">MAX(I152:K152)-MIN(I152:K152)</f>
        <v>11</v>
      </c>
      <c r="O152" s="18">
        <f t="shared" ref="O152:O215" si="543">SUM(M152:N152)</f>
        <v>103.66666666666667</v>
      </c>
      <c r="P152" s="19">
        <f t="shared" ref="P152:P217" si="544">N152/M152</f>
        <v>0.11870503597122302</v>
      </c>
      <c r="Q152" s="5">
        <f t="shared" ref="Q152:Q183" si="545">I152+AI152</f>
        <v>285</v>
      </c>
      <c r="R152" s="5">
        <f t="shared" ref="R152:R183" si="546">J152+AJ152</f>
        <v>268</v>
      </c>
      <c r="S152" s="5">
        <f t="shared" ref="S152:S183" si="547">K152+AK152</f>
        <v>290</v>
      </c>
      <c r="U152" s="17">
        <f t="shared" ref="U152:U217" si="548">(Q152+R152+S152)/3</f>
        <v>281</v>
      </c>
      <c r="V152" s="5">
        <f t="shared" ref="V152:V217" si="549">MAX(Q152:S152)-MIN(Q152:S152)</f>
        <v>22</v>
      </c>
      <c r="W152" s="5">
        <f t="shared" ref="W152:W183" si="550">Q152+AO152</f>
        <v>335</v>
      </c>
      <c r="X152" s="5">
        <f t="shared" ref="X152:X183" si="551">R152+AP152</f>
        <v>357</v>
      </c>
      <c r="Y152" s="5">
        <f t="shared" ref="Y152:Y183" si="552">S152+AQ152</f>
        <v>379</v>
      </c>
      <c r="Z152" s="18">
        <f t="shared" ref="Z152:Z215" si="553">MAX(W152:Y152)</f>
        <v>379</v>
      </c>
      <c r="AA152" s="17">
        <f t="shared" ref="AA152:AA217" si="554">(Y152+X152+W152)/3</f>
        <v>357</v>
      </c>
      <c r="AB152" s="5">
        <f t="shared" ref="AB152:AB217" si="555">MAX(W152:Y152)-MIN(W152:Y152)</f>
        <v>44</v>
      </c>
      <c r="AC152" s="17">
        <f t="shared" ref="AC152:AC183" si="556">W152/SQRT(B152/1000)</f>
        <v>348.69358411261328</v>
      </c>
      <c r="AD152" s="17">
        <f t="shared" ref="AD152:AD183" si="557">X152/SQRT(B152/1000)</f>
        <v>371.59286426329237</v>
      </c>
      <c r="AE152" s="17">
        <f t="shared" ref="AE152:AE183" si="558">Y152/SQRT(B152/1000)</f>
        <v>394.49214441397146</v>
      </c>
      <c r="AF152" s="18">
        <f t="shared" ref="AF152:AF215" si="559">MAX(AC152:AE152)</f>
        <v>394.49214441397146</v>
      </c>
      <c r="AG152" s="17">
        <f t="shared" ref="AG152:AG217" si="560">AVERAGE(AC152:AE152)</f>
        <v>371.59286426329237</v>
      </c>
      <c r="AH152" s="17">
        <f t="shared" ref="AH152:AH217" si="561">MAX(AC152:AE152)-MIN(AC152:AE152)</f>
        <v>45.798560301358179</v>
      </c>
      <c r="AI152" s="5">
        <v>196</v>
      </c>
      <c r="AJ152" s="5">
        <v>179</v>
      </c>
      <c r="AK152" s="5">
        <v>190</v>
      </c>
      <c r="AL152" s="18">
        <f t="shared" ref="AL152:AL215" si="562">MAX(AI152:AK152)</f>
        <v>196</v>
      </c>
      <c r="AM152" s="17">
        <f t="shared" ref="AM152:AM217" si="563">(AI152+AJ152+AK152)/3</f>
        <v>188.33333333333334</v>
      </c>
      <c r="AN152" s="5">
        <f t="shared" ref="AN152:AN217" si="564">MAX(AI152:AK152)-MIN(AI152:AK152)</f>
        <v>17</v>
      </c>
      <c r="AO152" s="5">
        <v>50</v>
      </c>
      <c r="AP152" s="6">
        <v>89</v>
      </c>
      <c r="AQ152" s="5">
        <v>89</v>
      </c>
      <c r="AR152" s="7">
        <f t="shared" ref="AR152:AR215" si="565">MAX(AO152:AQ152)</f>
        <v>89</v>
      </c>
      <c r="AS152" s="17">
        <f t="shared" ref="AS152:AS217" si="566">(AO152+AP152+AQ152)/3</f>
        <v>76</v>
      </c>
      <c r="AT152" s="5">
        <f t="shared" ref="AT152:AT217" si="567">MAX(AO152:AQ152)-MIN(AO152:AQ152)</f>
        <v>39</v>
      </c>
      <c r="AU152" s="5">
        <f t="shared" ref="AU152:AU217" si="568">AI152+AO152</f>
        <v>246</v>
      </c>
      <c r="AV152" s="5">
        <f t="shared" ref="AV152:AW183" si="569">AP152+AJ152</f>
        <v>268</v>
      </c>
      <c r="AW152" s="5">
        <f t="shared" si="569"/>
        <v>279</v>
      </c>
      <c r="AX152" s="17">
        <f t="shared" ref="AX152:AX217" si="570">(AU152+AV152+AW152)/3</f>
        <v>264.33333333333331</v>
      </c>
      <c r="AY152" s="5">
        <f t="shared" ref="AY152:AY217" si="571">MAX(AU152:AW152)-MIN(AU152:AW152)</f>
        <v>33</v>
      </c>
      <c r="AZ152" s="19">
        <f t="shared" ref="AZ152:BB183" si="572">AO152/W152</f>
        <v>0.14925373134328357</v>
      </c>
      <c r="BA152" s="19">
        <f t="shared" si="572"/>
        <v>0.24929971988795518</v>
      </c>
      <c r="BB152" s="19">
        <f t="shared" si="572"/>
        <v>0.23482849604221637</v>
      </c>
      <c r="BC152" s="20">
        <f t="shared" ref="BC152:BC215" si="573">MAX(AZ152:BB152)</f>
        <v>0.24929971988795518</v>
      </c>
      <c r="BD152" s="19">
        <f t="shared" ref="BD152:BD217" si="574">AVERAGE(AZ152:BB152)</f>
        <v>0.21112731575781837</v>
      </c>
      <c r="BE152" s="20">
        <f t="shared" ref="BE152:BE215" si="575">MAX(AZ152:BB152)-MIN(AZ152:BB152)</f>
        <v>0.10004598854467162</v>
      </c>
      <c r="BF152" s="19">
        <f t="shared" ref="BF152:BF183" si="576">W152/I152</f>
        <v>3.7640449438202248</v>
      </c>
      <c r="BG152" s="19">
        <f t="shared" ref="BG152:BG183" si="577">X152/J152</f>
        <v>4.01123595505618</v>
      </c>
      <c r="BH152" s="19">
        <f t="shared" ref="BH152:BH183" si="578">Y152/K152</f>
        <v>3.79</v>
      </c>
      <c r="BI152" s="20">
        <f t="shared" ref="BI152:BI215" si="579">MAX(BF152:BH152)</f>
        <v>4.01123595505618</v>
      </c>
      <c r="BJ152" s="19">
        <f t="shared" ref="BJ152:BJ217" si="580">AVERAGE(BF152:BH152)</f>
        <v>3.8550936329588019</v>
      </c>
      <c r="BK152" s="20">
        <f t="shared" ref="BK152:BK215" si="581">MAX(BF152:BH152)-MIN(BF152:BH152)</f>
        <v>0.24719101123595522</v>
      </c>
      <c r="BL152" s="20">
        <f t="shared" ref="BL152:BL215" si="582">1/BJ152</f>
        <v>0.25939707182481464</v>
      </c>
      <c r="BM152" s="19">
        <f t="shared" ref="BM152:BM183" si="583">AC152/I152</f>
        <v>3.9179054394675648</v>
      </c>
      <c r="BN152" s="19">
        <f t="shared" ref="BN152:BN183" si="584">AD152/J152</f>
        <v>4.1752007220594649</v>
      </c>
      <c r="BO152" s="19">
        <f t="shared" ref="BO152:BO183" si="585">AE152/K152</f>
        <v>3.9449214441397147</v>
      </c>
      <c r="BP152" s="19"/>
      <c r="BQ152" s="19">
        <f t="shared" ref="BQ152:BQ217" si="586">AVERAGE(BM152:BO152)</f>
        <v>4.012675868555581</v>
      </c>
      <c r="BR152" s="20">
        <f t="shared" ref="BR152:BR215" si="587">MAX(BM152:BO152)-MIN(BM152:BO152)</f>
        <v>0.25729528259190015</v>
      </c>
      <c r="BS152" s="19">
        <f t="shared" ref="BS152:BS215" si="588">AQ152/K152</f>
        <v>0.89</v>
      </c>
      <c r="BT152" s="19">
        <f t="shared" ref="BT152:BT161" si="589">AS152/M152</f>
        <v>0.82014388489208634</v>
      </c>
      <c r="BU152" s="19">
        <f t="shared" ref="BU152:BU161" si="590">AT152/N152</f>
        <v>3.5454545454545454</v>
      </c>
      <c r="BV152" s="19"/>
      <c r="BW152" s="19">
        <f t="shared" ref="BW152:BW217" si="591">AVERAGE(BS152:BU152)</f>
        <v>1.7518661434488774</v>
      </c>
      <c r="BX152" s="20">
        <f t="shared" ref="BX152:BX215" si="592">MAX(BS152:BU152)-MIN(BS152:BU152)</f>
        <v>2.7253106605624593</v>
      </c>
      <c r="BY152" s="60">
        <f t="shared" ref="BY152:BY215" si="593">BS152/Y152</f>
        <v>2.3482849604221636E-3</v>
      </c>
      <c r="BZ152" s="60">
        <f t="shared" ref="BZ152:BZ215" si="594">BT152/AA152</f>
        <v>2.2973218064204098E-3</v>
      </c>
      <c r="CA152" s="22">
        <f t="shared" ref="CA152:CA215" si="595">BU152/Y152</f>
        <v>9.3547613336531533E-3</v>
      </c>
      <c r="CB152" s="22"/>
      <c r="CC152" s="60">
        <f t="shared" ref="CC152:CC217" si="596">AVERAGE(BY152:CA152)</f>
        <v>4.6667893668319088E-3</v>
      </c>
      <c r="CD152" s="22">
        <f t="shared" ref="CD152:CD215" si="597">MAX(BY152:CA152)-MIN(BY152:CA152)</f>
        <v>7.057439527232744E-3</v>
      </c>
      <c r="CE152" s="25">
        <f>N152/I152*AO152</f>
        <v>6.179775280898876</v>
      </c>
      <c r="CF152" s="25">
        <f>N152/J152*AP152</f>
        <v>11</v>
      </c>
      <c r="CG152" s="25">
        <f>N152/K152*AQ152</f>
        <v>9.7900000000000009</v>
      </c>
      <c r="CH152" s="25">
        <f t="shared" ref="CH152:CH215" si="598">MAX(CE152:CG152)</f>
        <v>11</v>
      </c>
      <c r="CI152" s="25">
        <f>AVERAGE(CE152:CG152)</f>
        <v>8.9899250936329604</v>
      </c>
      <c r="CJ152" s="20">
        <f t="shared" ref="CJ152:CJ215" si="599">MAX(CE152:CG152)-MIN(CE152:CG152)</f>
        <v>4.820224719101124</v>
      </c>
      <c r="CK152" s="39">
        <f t="shared" ref="CK152:CK215" si="600">CE152/AE152</f>
        <v>1.5665141545667775E-2</v>
      </c>
      <c r="CL152" s="39">
        <f t="shared" ref="CL152:CL183" si="601">CF152/AG152</f>
        <v>2.9602290726998305E-2</v>
      </c>
      <c r="CM152" s="39">
        <f t="shared" ref="CM152:CM183" si="602">CG152/AH152</f>
        <v>0.21376217801566294</v>
      </c>
      <c r="CN152" s="39"/>
      <c r="CO152" s="39">
        <f t="shared" ref="CO152:CO217" si="603">AVERAGE(CK152:CM152)</f>
        <v>8.6343203429443016E-2</v>
      </c>
      <c r="CP152" s="18">
        <f t="shared" ref="CP152:CP215" si="604">M152-120+N152</f>
        <v>-16.333333333333329</v>
      </c>
      <c r="CQ152" s="18">
        <f t="shared" ref="CQ152:CQ215" si="605">M152+N152+AG152+AS152</f>
        <v>551.25953092995906</v>
      </c>
      <c r="CR152" s="18">
        <f t="shared" ref="CR152:CR215" si="606">M152-120+N152+AG152+AS152</f>
        <v>431.25953092995906</v>
      </c>
      <c r="CS152" s="18">
        <f t="shared" ref="CS152:CS215" si="607">M152-120+N152+AG152+AH152+AS152</f>
        <v>477.05809123131723</v>
      </c>
      <c r="CT152" s="18">
        <f t="shared" ref="CT152:CT215" si="608">M152-120+N152+AS152</f>
        <v>59.666666666666671</v>
      </c>
      <c r="CU152" s="18">
        <f t="shared" ref="CU152:CU215" si="609">M152-120+N152+AS152+AT152</f>
        <v>98.666666666666671</v>
      </c>
      <c r="CV152" s="18">
        <f t="shared" ref="CV152:CV215" si="610">M152-120+N152+BD152*100</f>
        <v>4.779398242448508</v>
      </c>
      <c r="CW152" s="18">
        <f t="shared" ref="CW152:CW215" si="611">M152-120+N152+AT152+BD152</f>
        <v>22.877793982424489</v>
      </c>
      <c r="CX152" s="18">
        <f>M152-120+N152+AT152+(100*BD152)</f>
        <v>43.779398242448508</v>
      </c>
      <c r="CY152" s="18">
        <f>M152-120+N152+AN152+AT152+BD152*1000</f>
        <v>250.79398242448502</v>
      </c>
      <c r="CZ152" s="25">
        <f t="shared" ref="CZ152:CZ215" si="612">N152+(BL152*100)</f>
        <v>36.939707182481463</v>
      </c>
      <c r="DA152" s="18">
        <f>BQ152+AH152+N152</f>
        <v>60.811236169913762</v>
      </c>
      <c r="DB152" s="20">
        <f t="shared" ref="DB152:DB215" si="613">BQ152-BR152</f>
        <v>3.7553805859636809</v>
      </c>
      <c r="DC152" s="18">
        <f t="shared" ref="DC152:DC215" si="614">M152-120+N152+AA152+AM152+AN152+AT152+AS152</f>
        <v>661</v>
      </c>
      <c r="DD152" s="18">
        <f>M152-120+N152+AG152+AM152+AN152+AT152+AS152</f>
        <v>675.59286426329243</v>
      </c>
      <c r="DE152" s="18">
        <f>N152+O152+AH152+AN152+AO152+AU152+AT152</f>
        <v>512.46522696802481</v>
      </c>
      <c r="DF152" s="12">
        <f t="shared" ref="DF152:DF215" si="615">M152-120+N152+AG152+AM152+AN152+AT152+BD152*1000</f>
        <v>810.72018002111076</v>
      </c>
      <c r="DG152" s="20">
        <f t="shared" ref="DG152:DG215" si="616">BT152-BU152</f>
        <v>-2.7253106605624593</v>
      </c>
      <c r="DH152" s="7">
        <f t="shared" ref="DH152:DH215" si="617">L152+AR152</f>
        <v>189</v>
      </c>
      <c r="DI152" s="18">
        <f t="shared" ref="DI152:DI215" si="618">O152+AA152+AB152+AR152</f>
        <v>593.66666666666674</v>
      </c>
      <c r="DK152" s="5">
        <v>20</v>
      </c>
      <c r="DL152" s="5" t="s">
        <v>182</v>
      </c>
      <c r="DM152" s="5">
        <v>62</v>
      </c>
      <c r="DN152" s="5" t="e">
        <f>SUM(#REF!,DO152,DQ152,DR152)</f>
        <v>#REF!</v>
      </c>
      <c r="DO152" s="5">
        <v>0</v>
      </c>
      <c r="DP152" s="5">
        <v>5.3</v>
      </c>
      <c r="DQ152" s="5">
        <f>IF(DP152&gt;5.2,1,0)</f>
        <v>1</v>
      </c>
      <c r="DR152" s="5">
        <v>0</v>
      </c>
      <c r="DS152" s="5" t="s">
        <v>183</v>
      </c>
      <c r="DT152" s="8">
        <v>120</v>
      </c>
      <c r="DU152" s="5" t="s">
        <v>183</v>
      </c>
      <c r="DV152" s="5">
        <v>104</v>
      </c>
      <c r="DW152" s="5" t="s">
        <v>183</v>
      </c>
      <c r="DX152" s="8">
        <v>131</v>
      </c>
      <c r="DY152" s="5" t="s">
        <v>145</v>
      </c>
      <c r="DZ152" s="5" t="s">
        <v>168</v>
      </c>
      <c r="EA152" s="5" t="s">
        <v>161</v>
      </c>
      <c r="EB152" s="5" t="s">
        <v>161</v>
      </c>
      <c r="EC152" s="5" t="s">
        <v>161</v>
      </c>
      <c r="ED152" s="52">
        <f t="shared" ref="ED152:ED216" si="619">AVERAGE(DT152,DV152,DX152)</f>
        <v>118.33333333333333</v>
      </c>
      <c r="EE152" s="51">
        <f t="shared" ref="EE152:EE215" si="620">IF(ED152&gt;120,1,0)</f>
        <v>0</v>
      </c>
      <c r="EF152" s="5" t="s">
        <v>151</v>
      </c>
      <c r="EG152" s="5">
        <v>92</v>
      </c>
      <c r="EH152" s="5">
        <v>0.05</v>
      </c>
      <c r="EJ152" s="5">
        <v>50</v>
      </c>
      <c r="EK152" s="5" t="s">
        <v>184</v>
      </c>
      <c r="EL152" s="7">
        <f t="shared" ref="EL152:EL209" si="621">AVERAGE(DT152,DV152,DX152,EG152)</f>
        <v>111.75</v>
      </c>
      <c r="EM152" s="7">
        <f t="shared" ref="EM152:EM215" si="622">IF(EL152&gt;120,1,0)</f>
        <v>0</v>
      </c>
      <c r="EN152" s="51">
        <f t="shared" ref="EN152:EN215" si="623">MAX(DT152,DV152,DX152,EG152)</f>
        <v>131</v>
      </c>
      <c r="EO152" s="51">
        <f t="shared" ref="EO152:EO209" si="624">IF(EN152&gt;120,1,0)</f>
        <v>1</v>
      </c>
    </row>
    <row r="153" spans="1:153">
      <c r="A153" s="5">
        <v>2</v>
      </c>
      <c r="B153" s="5">
        <v>682</v>
      </c>
      <c r="C153" s="5">
        <v>88</v>
      </c>
      <c r="I153" s="5">
        <v>95</v>
      </c>
      <c r="J153" s="5">
        <v>95</v>
      </c>
      <c r="K153" s="5">
        <v>84</v>
      </c>
      <c r="L153" s="7">
        <f t="shared" si="540"/>
        <v>95</v>
      </c>
      <c r="M153" s="17">
        <f t="shared" si="541"/>
        <v>91.333333333333329</v>
      </c>
      <c r="N153" s="5">
        <f t="shared" si="542"/>
        <v>11</v>
      </c>
      <c r="O153" s="18">
        <f t="shared" si="543"/>
        <v>102.33333333333333</v>
      </c>
      <c r="P153" s="19">
        <f t="shared" si="544"/>
        <v>0.12043795620437957</v>
      </c>
      <c r="Q153" s="5">
        <f t="shared" si="545"/>
        <v>291</v>
      </c>
      <c r="R153" s="5">
        <f t="shared" si="546"/>
        <v>235</v>
      </c>
      <c r="S153" s="5">
        <f t="shared" si="547"/>
        <v>257</v>
      </c>
      <c r="U153" s="17">
        <f t="shared" si="548"/>
        <v>261</v>
      </c>
      <c r="V153" s="5">
        <f t="shared" si="549"/>
        <v>56</v>
      </c>
      <c r="W153" s="5">
        <f t="shared" si="550"/>
        <v>347</v>
      </c>
      <c r="X153" s="5">
        <f t="shared" si="551"/>
        <v>341</v>
      </c>
      <c r="Y153" s="5">
        <f t="shared" si="552"/>
        <v>346</v>
      </c>
      <c r="Z153" s="18">
        <f t="shared" si="553"/>
        <v>347</v>
      </c>
      <c r="AA153" s="17">
        <f t="shared" si="554"/>
        <v>344.66666666666669</v>
      </c>
      <c r="AB153" s="5">
        <f t="shared" si="555"/>
        <v>6</v>
      </c>
      <c r="AC153" s="17">
        <f t="shared" si="556"/>
        <v>420.18184863669882</v>
      </c>
      <c r="AD153" s="17">
        <f t="shared" si="557"/>
        <v>412.91645644125157</v>
      </c>
      <c r="AE153" s="17">
        <f t="shared" si="558"/>
        <v>418.97094993745759</v>
      </c>
      <c r="AF153" s="18">
        <f t="shared" si="559"/>
        <v>420.18184863669882</v>
      </c>
      <c r="AG153" s="17">
        <f t="shared" si="560"/>
        <v>417.35641833846938</v>
      </c>
      <c r="AH153" s="17">
        <f t="shared" si="561"/>
        <v>7.265392195447248</v>
      </c>
      <c r="AI153" s="5">
        <v>196</v>
      </c>
      <c r="AJ153" s="5">
        <v>140</v>
      </c>
      <c r="AK153" s="5">
        <v>173</v>
      </c>
      <c r="AL153" s="18">
        <f t="shared" si="562"/>
        <v>196</v>
      </c>
      <c r="AM153" s="17">
        <f t="shared" si="563"/>
        <v>169.66666666666666</v>
      </c>
      <c r="AN153" s="5">
        <f t="shared" si="564"/>
        <v>56</v>
      </c>
      <c r="AO153" s="5">
        <v>56</v>
      </c>
      <c r="AP153" s="6">
        <v>106</v>
      </c>
      <c r="AQ153" s="5">
        <v>89</v>
      </c>
      <c r="AR153" s="7">
        <f t="shared" si="565"/>
        <v>106</v>
      </c>
      <c r="AS153" s="17">
        <f t="shared" si="566"/>
        <v>83.666666666666671</v>
      </c>
      <c r="AT153" s="5">
        <f t="shared" si="567"/>
        <v>50</v>
      </c>
      <c r="AU153" s="5">
        <f t="shared" si="568"/>
        <v>252</v>
      </c>
      <c r="AV153" s="5">
        <f t="shared" si="569"/>
        <v>246</v>
      </c>
      <c r="AW153" s="5">
        <f t="shared" si="569"/>
        <v>262</v>
      </c>
      <c r="AX153" s="17">
        <f t="shared" si="570"/>
        <v>253.33333333333334</v>
      </c>
      <c r="AY153" s="5">
        <f t="shared" si="571"/>
        <v>16</v>
      </c>
      <c r="AZ153" s="19">
        <f t="shared" si="572"/>
        <v>0.16138328530259366</v>
      </c>
      <c r="BA153" s="19">
        <f t="shared" si="572"/>
        <v>0.31085043988269795</v>
      </c>
      <c r="BB153" s="19">
        <f t="shared" si="572"/>
        <v>0.25722543352601157</v>
      </c>
      <c r="BC153" s="20">
        <f t="shared" si="573"/>
        <v>0.31085043988269795</v>
      </c>
      <c r="BD153" s="19">
        <f t="shared" si="574"/>
        <v>0.24315305290376774</v>
      </c>
      <c r="BE153" s="20">
        <f t="shared" si="575"/>
        <v>0.14946715458010429</v>
      </c>
      <c r="BF153" s="19">
        <f t="shared" si="576"/>
        <v>3.6526315789473682</v>
      </c>
      <c r="BG153" s="19">
        <f t="shared" si="577"/>
        <v>3.5894736842105264</v>
      </c>
      <c r="BH153" s="19">
        <f t="shared" si="578"/>
        <v>4.1190476190476186</v>
      </c>
      <c r="BI153" s="20">
        <f t="shared" si="579"/>
        <v>4.1190476190476186</v>
      </c>
      <c r="BJ153" s="19">
        <f t="shared" si="580"/>
        <v>3.7870509607351708</v>
      </c>
      <c r="BK153" s="20">
        <f t="shared" si="581"/>
        <v>0.52957393483709225</v>
      </c>
      <c r="BL153" s="20">
        <f t="shared" si="582"/>
        <v>0.26405770885266155</v>
      </c>
      <c r="BM153" s="19">
        <f t="shared" si="583"/>
        <v>4.4229668277547241</v>
      </c>
      <c r="BN153" s="19">
        <f t="shared" si="584"/>
        <v>4.3464890151710689</v>
      </c>
      <c r="BO153" s="19">
        <f t="shared" si="585"/>
        <v>4.987749404017352</v>
      </c>
      <c r="BP153" s="19"/>
      <c r="BQ153" s="19">
        <f t="shared" si="586"/>
        <v>4.5857350823143816</v>
      </c>
      <c r="BR153" s="20">
        <f t="shared" si="587"/>
        <v>0.64126038884628311</v>
      </c>
      <c r="BS153" s="19">
        <f t="shared" si="588"/>
        <v>1.0595238095238095</v>
      </c>
      <c r="BT153" s="19">
        <f t="shared" si="589"/>
        <v>0.91605839416058399</v>
      </c>
      <c r="BU153" s="19">
        <f t="shared" si="590"/>
        <v>4.5454545454545459</v>
      </c>
      <c r="BV153" s="19"/>
      <c r="BW153" s="19">
        <f t="shared" si="591"/>
        <v>2.1736789163796466</v>
      </c>
      <c r="BX153" s="20">
        <f t="shared" si="592"/>
        <v>3.6293961512939621</v>
      </c>
      <c r="BY153" s="60">
        <f t="shared" si="593"/>
        <v>3.0622075419763283E-3</v>
      </c>
      <c r="BZ153" s="60">
        <f t="shared" si="594"/>
        <v>2.6578096542376711E-3</v>
      </c>
      <c r="CA153" s="22">
        <f t="shared" si="595"/>
        <v>1.3137151865475566E-2</v>
      </c>
      <c r="CB153" s="22"/>
      <c r="CC153" s="60">
        <f t="shared" si="596"/>
        <v>6.2857230205631874E-3</v>
      </c>
      <c r="CD153" s="22">
        <f t="shared" si="597"/>
        <v>1.0479342211237894E-2</v>
      </c>
      <c r="CE153" s="25">
        <f t="shared" ref="CE153:CE216" si="625">N153/I153*AO153</f>
        <v>6.4842105263157892</v>
      </c>
      <c r="CF153" s="25">
        <f t="shared" ref="CF153:CF216" si="626">N153/J153*AP153</f>
        <v>12.273684210526316</v>
      </c>
      <c r="CG153" s="25">
        <f t="shared" ref="CG153:CG216" si="627">N153/K153*AQ153</f>
        <v>11.654761904761905</v>
      </c>
      <c r="CH153" s="25">
        <f t="shared" si="598"/>
        <v>12.273684210526316</v>
      </c>
      <c r="CI153" s="25">
        <f t="shared" ref="CI153:CI216" si="628">AVERAGE(CE153:CG153)</f>
        <v>10.137552213868004</v>
      </c>
      <c r="CJ153" s="20">
        <f t="shared" si="599"/>
        <v>5.7894736842105265</v>
      </c>
      <c r="CK153" s="39">
        <f t="shared" si="600"/>
        <v>1.5476515799684268E-2</v>
      </c>
      <c r="CL153" s="39">
        <f t="shared" si="601"/>
        <v>2.9408159719668082E-2</v>
      </c>
      <c r="CM153" s="39">
        <f t="shared" si="602"/>
        <v>1.6041476621269244</v>
      </c>
      <c r="CN153" s="39"/>
      <c r="CO153" s="39">
        <f t="shared" si="603"/>
        <v>0.54967744588209222</v>
      </c>
      <c r="CP153" s="18">
        <f t="shared" si="604"/>
        <v>-17.666666666666671</v>
      </c>
      <c r="CQ153" s="18">
        <f t="shared" si="605"/>
        <v>603.35641833846933</v>
      </c>
      <c r="CR153" s="18">
        <f t="shared" si="606"/>
        <v>483.35641833846938</v>
      </c>
      <c r="CS153" s="18">
        <f t="shared" si="607"/>
        <v>490.62181053391663</v>
      </c>
      <c r="CT153" s="18">
        <f t="shared" si="608"/>
        <v>66</v>
      </c>
      <c r="CU153" s="18">
        <f t="shared" si="609"/>
        <v>116</v>
      </c>
      <c r="CV153" s="18">
        <f t="shared" si="610"/>
        <v>6.6486386237101023</v>
      </c>
      <c r="CW153" s="18">
        <f t="shared" si="611"/>
        <v>32.576486386237093</v>
      </c>
      <c r="CX153" s="18">
        <f t="shared" ref="CX153:CX216" si="629">M153-120+N153+AT153+(100*BD153)</f>
        <v>56.648638623710099</v>
      </c>
      <c r="CY153" s="18">
        <f t="shared" ref="CY153:CY216" si="630">M153-120+N153+AN153+AT153+BD153*1000</f>
        <v>331.48638623710104</v>
      </c>
      <c r="CZ153" s="25">
        <f t="shared" si="612"/>
        <v>37.405770885266151</v>
      </c>
      <c r="DA153" s="18">
        <f t="shared" ref="DA153:DA216" si="631">BQ153+AH153+N153</f>
        <v>22.851127277761631</v>
      </c>
      <c r="DB153" s="20">
        <f t="shared" si="613"/>
        <v>3.9444746934680985</v>
      </c>
      <c r="DC153" s="18">
        <f t="shared" si="614"/>
        <v>686.33333333333326</v>
      </c>
      <c r="DD153" s="18">
        <f t="shared" ref="DD153:DD216" si="632">M153-120+N153+AG153+AM153+AN153+AT153+AS153</f>
        <v>759.02308500513595</v>
      </c>
      <c r="DE153" s="18">
        <f t="shared" ref="DE153:DE216" si="633">N153+O153+AH153+AN153+AO153+AU153+AT153</f>
        <v>534.59872552878051</v>
      </c>
      <c r="DF153" s="12">
        <f t="shared" si="615"/>
        <v>918.50947124223705</v>
      </c>
      <c r="DG153" s="20">
        <f t="shared" si="616"/>
        <v>-3.6293961512939621</v>
      </c>
      <c r="DH153" s="7">
        <f t="shared" si="617"/>
        <v>201</v>
      </c>
      <c r="DI153" s="18">
        <f t="shared" si="618"/>
        <v>559</v>
      </c>
      <c r="DK153" s="5">
        <v>22</v>
      </c>
      <c r="DL153" s="5" t="s">
        <v>185</v>
      </c>
      <c r="DM153" s="5">
        <v>46</v>
      </c>
      <c r="DN153" s="5" t="e">
        <f>SUM(#REF!,DO153,DQ153,DR153)</f>
        <v>#REF!</v>
      </c>
      <c r="DO153" s="5">
        <v>0</v>
      </c>
      <c r="DP153" s="5" t="s">
        <v>147</v>
      </c>
      <c r="DQ153" s="5">
        <f t="shared" ref="DQ153:DQ216" si="634">IF(DP153&gt;5.2,1,0)</f>
        <v>1</v>
      </c>
      <c r="DR153" s="5">
        <v>0</v>
      </c>
      <c r="DS153" s="5" t="s">
        <v>183</v>
      </c>
      <c r="DT153" s="5">
        <v>99</v>
      </c>
      <c r="DU153" s="5" t="s">
        <v>183</v>
      </c>
      <c r="DV153" s="5">
        <v>66</v>
      </c>
      <c r="DW153" s="5" t="s">
        <v>148</v>
      </c>
      <c r="DX153" s="5">
        <v>81</v>
      </c>
      <c r="DY153" s="5" t="s">
        <v>145</v>
      </c>
      <c r="DZ153" s="5" t="s">
        <v>168</v>
      </c>
      <c r="EA153" s="5" t="s">
        <v>161</v>
      </c>
      <c r="EB153" s="5" t="s">
        <v>161</v>
      </c>
      <c r="EC153" s="5" t="s">
        <v>161</v>
      </c>
      <c r="ED153" s="52">
        <f t="shared" si="619"/>
        <v>82</v>
      </c>
      <c r="EE153" s="51">
        <f t="shared" si="620"/>
        <v>0</v>
      </c>
      <c r="EF153" s="5" t="s">
        <v>160</v>
      </c>
      <c r="EG153" s="2"/>
      <c r="EH153" s="2"/>
      <c r="EJ153" s="2"/>
      <c r="EL153" s="7">
        <f t="shared" si="621"/>
        <v>82</v>
      </c>
      <c r="EM153" s="7">
        <f t="shared" si="622"/>
        <v>0</v>
      </c>
      <c r="EN153" s="51">
        <f t="shared" si="623"/>
        <v>99</v>
      </c>
      <c r="EO153" s="51">
        <f t="shared" si="624"/>
        <v>0</v>
      </c>
    </row>
    <row r="154" spans="1:153">
      <c r="A154" s="5">
        <v>3</v>
      </c>
      <c r="B154" s="5">
        <v>923</v>
      </c>
      <c r="C154" s="5">
        <v>65</v>
      </c>
      <c r="I154" s="5">
        <v>95</v>
      </c>
      <c r="J154" s="5">
        <v>95</v>
      </c>
      <c r="K154" s="5">
        <v>89</v>
      </c>
      <c r="L154" s="7">
        <f t="shared" si="540"/>
        <v>95</v>
      </c>
      <c r="M154" s="17">
        <f t="shared" si="541"/>
        <v>93</v>
      </c>
      <c r="N154" s="5">
        <f t="shared" si="542"/>
        <v>6</v>
      </c>
      <c r="O154" s="18">
        <f t="shared" si="543"/>
        <v>99</v>
      </c>
      <c r="P154" s="19">
        <f t="shared" si="544"/>
        <v>6.4516129032258063E-2</v>
      </c>
      <c r="Q154" s="5">
        <f t="shared" si="545"/>
        <v>263</v>
      </c>
      <c r="R154" s="5">
        <f t="shared" si="546"/>
        <v>274</v>
      </c>
      <c r="S154" s="5">
        <f t="shared" si="547"/>
        <v>262</v>
      </c>
      <c r="U154" s="17">
        <f t="shared" si="548"/>
        <v>266.33333333333331</v>
      </c>
      <c r="V154" s="5">
        <f t="shared" si="549"/>
        <v>12</v>
      </c>
      <c r="W154" s="5">
        <f t="shared" si="550"/>
        <v>363</v>
      </c>
      <c r="X154" s="5">
        <f t="shared" si="551"/>
        <v>369</v>
      </c>
      <c r="Y154" s="5">
        <f t="shared" si="552"/>
        <v>362</v>
      </c>
      <c r="Z154" s="18">
        <f t="shared" si="553"/>
        <v>369</v>
      </c>
      <c r="AA154" s="17">
        <f t="shared" si="554"/>
        <v>364.66666666666669</v>
      </c>
      <c r="AB154" s="5">
        <f t="shared" si="555"/>
        <v>7</v>
      </c>
      <c r="AC154" s="17">
        <f t="shared" si="556"/>
        <v>377.83812248620484</v>
      </c>
      <c r="AD154" s="17">
        <f t="shared" si="557"/>
        <v>384.08338070911731</v>
      </c>
      <c r="AE154" s="17">
        <f t="shared" si="558"/>
        <v>376.79724611571942</v>
      </c>
      <c r="AF154" s="18">
        <f t="shared" si="559"/>
        <v>384.08338070911731</v>
      </c>
      <c r="AG154" s="17">
        <f t="shared" si="560"/>
        <v>379.57291643701387</v>
      </c>
      <c r="AH154" s="17">
        <f t="shared" si="561"/>
        <v>7.2861345933978896</v>
      </c>
      <c r="AI154" s="5">
        <v>168</v>
      </c>
      <c r="AJ154" s="5">
        <v>179</v>
      </c>
      <c r="AK154" s="5">
        <v>173</v>
      </c>
      <c r="AL154" s="18">
        <f t="shared" si="562"/>
        <v>179</v>
      </c>
      <c r="AM154" s="17">
        <f t="shared" si="563"/>
        <v>173.33333333333334</v>
      </c>
      <c r="AN154" s="5">
        <f t="shared" si="564"/>
        <v>11</v>
      </c>
      <c r="AO154" s="5">
        <v>100</v>
      </c>
      <c r="AP154" s="6">
        <v>95</v>
      </c>
      <c r="AQ154" s="5">
        <v>100</v>
      </c>
      <c r="AR154" s="7">
        <f t="shared" si="565"/>
        <v>100</v>
      </c>
      <c r="AS154" s="17">
        <f t="shared" si="566"/>
        <v>98.333333333333329</v>
      </c>
      <c r="AT154" s="5">
        <f t="shared" si="567"/>
        <v>5</v>
      </c>
      <c r="AU154" s="5">
        <f t="shared" si="568"/>
        <v>268</v>
      </c>
      <c r="AV154" s="5">
        <f t="shared" si="569"/>
        <v>274</v>
      </c>
      <c r="AW154" s="5">
        <f t="shared" si="569"/>
        <v>273</v>
      </c>
      <c r="AX154" s="17">
        <f t="shared" si="570"/>
        <v>271.66666666666669</v>
      </c>
      <c r="AY154" s="5">
        <f t="shared" si="571"/>
        <v>6</v>
      </c>
      <c r="AZ154" s="19">
        <f t="shared" si="572"/>
        <v>0.27548209366391185</v>
      </c>
      <c r="BA154" s="19">
        <f t="shared" si="572"/>
        <v>0.25745257452574527</v>
      </c>
      <c r="BB154" s="19">
        <f t="shared" si="572"/>
        <v>0.27624309392265195</v>
      </c>
      <c r="BC154" s="20">
        <f t="shared" si="573"/>
        <v>0.27624309392265195</v>
      </c>
      <c r="BD154" s="19">
        <f t="shared" si="574"/>
        <v>0.26972592070410301</v>
      </c>
      <c r="BE154" s="20">
        <f t="shared" si="575"/>
        <v>1.879051939690668E-2</v>
      </c>
      <c r="BF154" s="19">
        <f t="shared" si="576"/>
        <v>3.8210526315789473</v>
      </c>
      <c r="BG154" s="19">
        <f t="shared" si="577"/>
        <v>3.8842105263157896</v>
      </c>
      <c r="BH154" s="19">
        <f t="shared" si="578"/>
        <v>4.0674157303370784</v>
      </c>
      <c r="BI154" s="20">
        <f t="shared" si="579"/>
        <v>4.0674157303370784</v>
      </c>
      <c r="BJ154" s="19">
        <f t="shared" si="580"/>
        <v>3.924226296077272</v>
      </c>
      <c r="BK154" s="20">
        <f t="shared" si="581"/>
        <v>0.24636309875813112</v>
      </c>
      <c r="BL154" s="20">
        <f t="shared" si="582"/>
        <v>0.25482730213586768</v>
      </c>
      <c r="BM154" s="19">
        <f t="shared" si="583"/>
        <v>3.9772433945916297</v>
      </c>
      <c r="BN154" s="19">
        <f t="shared" si="584"/>
        <v>4.042982954832814</v>
      </c>
      <c r="BO154" s="19">
        <f t="shared" si="585"/>
        <v>4.2336769226485327</v>
      </c>
      <c r="BP154" s="19"/>
      <c r="BQ154" s="19">
        <f t="shared" si="586"/>
        <v>4.0846344240243253</v>
      </c>
      <c r="BR154" s="20">
        <f t="shared" si="587"/>
        <v>0.256433528056903</v>
      </c>
      <c r="BS154" s="19">
        <f t="shared" si="588"/>
        <v>1.1235955056179776</v>
      </c>
      <c r="BT154" s="19">
        <f t="shared" si="589"/>
        <v>1.0573476702508959</v>
      </c>
      <c r="BU154" s="19">
        <f t="shared" si="590"/>
        <v>0.83333333333333337</v>
      </c>
      <c r="BV154" s="19"/>
      <c r="BW154" s="19">
        <f t="shared" si="591"/>
        <v>1.0047588364007356</v>
      </c>
      <c r="BX154" s="20">
        <f t="shared" si="592"/>
        <v>0.29026217228464424</v>
      </c>
      <c r="BY154" s="60">
        <f t="shared" si="593"/>
        <v>3.1038549878949656E-3</v>
      </c>
      <c r="BZ154" s="60">
        <f t="shared" si="594"/>
        <v>2.8994908690609575E-3</v>
      </c>
      <c r="CA154" s="22">
        <f t="shared" si="595"/>
        <v>2.3020257826887663E-3</v>
      </c>
      <c r="CB154" s="22"/>
      <c r="CC154" s="60">
        <f t="shared" si="596"/>
        <v>2.7684572132148969E-3</v>
      </c>
      <c r="CD154" s="22">
        <f t="shared" si="597"/>
        <v>8.0182920520619925E-4</v>
      </c>
      <c r="CE154" s="25">
        <f t="shared" si="625"/>
        <v>6.3157894736842106</v>
      </c>
      <c r="CF154" s="25">
        <f t="shared" si="626"/>
        <v>6</v>
      </c>
      <c r="CG154" s="25">
        <f t="shared" si="627"/>
        <v>6.7415730337078648</v>
      </c>
      <c r="CH154" s="25">
        <f t="shared" si="598"/>
        <v>6.7415730337078648</v>
      </c>
      <c r="CI154" s="25">
        <f t="shared" si="628"/>
        <v>6.3524541691306915</v>
      </c>
      <c r="CJ154" s="20">
        <f t="shared" si="599"/>
        <v>0.74157303370786476</v>
      </c>
      <c r="CK154" s="39">
        <f t="shared" si="600"/>
        <v>1.6761771851550498E-2</v>
      </c>
      <c r="CL154" s="39">
        <f t="shared" si="601"/>
        <v>1.5807239505708087E-2</v>
      </c>
      <c r="CM154" s="39">
        <f t="shared" si="602"/>
        <v>0.92526056817788371</v>
      </c>
      <c r="CN154" s="39"/>
      <c r="CO154" s="39">
        <f t="shared" si="603"/>
        <v>0.31927652651171406</v>
      </c>
      <c r="CP154" s="18">
        <f t="shared" si="604"/>
        <v>-21</v>
      </c>
      <c r="CQ154" s="18">
        <f t="shared" si="605"/>
        <v>576.90624977034724</v>
      </c>
      <c r="CR154" s="18">
        <f t="shared" si="606"/>
        <v>456.90624977034719</v>
      </c>
      <c r="CS154" s="18">
        <f t="shared" si="607"/>
        <v>464.19238436374508</v>
      </c>
      <c r="CT154" s="18">
        <f t="shared" si="608"/>
        <v>77.333333333333329</v>
      </c>
      <c r="CU154" s="18">
        <f t="shared" si="609"/>
        <v>82.333333333333329</v>
      </c>
      <c r="CV154" s="18">
        <f t="shared" si="610"/>
        <v>5.9725920704103004</v>
      </c>
      <c r="CW154" s="18">
        <f t="shared" si="611"/>
        <v>-15.730274079295897</v>
      </c>
      <c r="CX154" s="18">
        <f t="shared" si="629"/>
        <v>10.9725920704103</v>
      </c>
      <c r="CY154" s="18">
        <f t="shared" si="630"/>
        <v>264.72592070410303</v>
      </c>
      <c r="CZ154" s="25">
        <f t="shared" si="612"/>
        <v>31.48273021358677</v>
      </c>
      <c r="DA154" s="18">
        <f t="shared" si="631"/>
        <v>17.370769017422216</v>
      </c>
      <c r="DB154" s="20">
        <f t="shared" si="613"/>
        <v>3.8282008959674223</v>
      </c>
      <c r="DC154" s="18">
        <f t="shared" si="614"/>
        <v>631.33333333333337</v>
      </c>
      <c r="DD154" s="18">
        <f t="shared" si="632"/>
        <v>646.23958310368062</v>
      </c>
      <c r="DE154" s="18">
        <f t="shared" si="633"/>
        <v>496.28613459339789</v>
      </c>
      <c r="DF154" s="12">
        <f t="shared" si="615"/>
        <v>817.63217047445028</v>
      </c>
      <c r="DG154" s="20">
        <f t="shared" si="616"/>
        <v>0.22401433691756256</v>
      </c>
      <c r="DH154" s="7">
        <f t="shared" si="617"/>
        <v>195</v>
      </c>
      <c r="DI154" s="18">
        <f t="shared" si="618"/>
        <v>570.66666666666674</v>
      </c>
      <c r="DK154" s="5">
        <v>22</v>
      </c>
      <c r="DL154" s="5" t="s">
        <v>186</v>
      </c>
      <c r="DM154" s="5">
        <v>34</v>
      </c>
      <c r="DN154" s="5" t="e">
        <f>SUM(#REF!,DO154,DQ154,DR154)</f>
        <v>#REF!</v>
      </c>
      <c r="DO154" s="5">
        <v>0</v>
      </c>
      <c r="DP154" s="5">
        <v>3.6</v>
      </c>
      <c r="DQ154" s="5">
        <f t="shared" si="634"/>
        <v>0</v>
      </c>
      <c r="DR154" s="5">
        <v>0</v>
      </c>
      <c r="DS154" s="5" t="s">
        <v>183</v>
      </c>
      <c r="DT154" s="5">
        <v>97</v>
      </c>
      <c r="DU154" s="5" t="s">
        <v>183</v>
      </c>
      <c r="DV154" s="5">
        <v>77</v>
      </c>
      <c r="DW154" s="5" t="s">
        <v>183</v>
      </c>
      <c r="DX154" s="5">
        <v>79</v>
      </c>
      <c r="DY154" s="5" t="s">
        <v>143</v>
      </c>
      <c r="DZ154" s="5" t="s">
        <v>143</v>
      </c>
      <c r="EA154" s="5" t="s">
        <v>143</v>
      </c>
      <c r="EB154" s="5" t="s">
        <v>161</v>
      </c>
      <c r="EC154" s="5" t="s">
        <v>161</v>
      </c>
      <c r="ED154" s="52">
        <f t="shared" si="619"/>
        <v>84.333333333333329</v>
      </c>
      <c r="EE154" s="51">
        <f t="shared" si="620"/>
        <v>0</v>
      </c>
      <c r="EF154" s="5" t="s">
        <v>142</v>
      </c>
      <c r="EG154" s="5">
        <v>69</v>
      </c>
      <c r="EH154" s="5">
        <v>0.1</v>
      </c>
      <c r="EK154" s="5" t="s">
        <v>187</v>
      </c>
      <c r="EL154" s="7">
        <f t="shared" si="621"/>
        <v>80.5</v>
      </c>
      <c r="EM154" s="7">
        <f t="shared" si="622"/>
        <v>0</v>
      </c>
      <c r="EN154" s="51">
        <f t="shared" si="623"/>
        <v>97</v>
      </c>
      <c r="EO154" s="51">
        <f t="shared" si="624"/>
        <v>0</v>
      </c>
    </row>
    <row r="155" spans="1:153">
      <c r="A155" s="5">
        <v>4</v>
      </c>
      <c r="B155" s="5">
        <v>882</v>
      </c>
      <c r="C155" s="5">
        <v>68</v>
      </c>
      <c r="I155" s="5">
        <v>100</v>
      </c>
      <c r="J155" s="5">
        <v>95</v>
      </c>
      <c r="K155" s="5">
        <v>95</v>
      </c>
      <c r="L155" s="7">
        <f t="shared" si="540"/>
        <v>100</v>
      </c>
      <c r="M155" s="17">
        <f t="shared" si="541"/>
        <v>96.666666666666671</v>
      </c>
      <c r="N155" s="5">
        <f t="shared" si="542"/>
        <v>5</v>
      </c>
      <c r="O155" s="18">
        <f t="shared" si="543"/>
        <v>101.66666666666667</v>
      </c>
      <c r="P155" s="19">
        <f t="shared" si="544"/>
        <v>5.1724137931034482E-2</v>
      </c>
      <c r="Q155" s="5">
        <f t="shared" si="545"/>
        <v>279</v>
      </c>
      <c r="R155" s="5">
        <f t="shared" si="546"/>
        <v>313</v>
      </c>
      <c r="S155" s="5">
        <f t="shared" si="547"/>
        <v>313</v>
      </c>
      <c r="U155" s="17">
        <f t="shared" si="548"/>
        <v>301.66666666666669</v>
      </c>
      <c r="V155" s="5">
        <f t="shared" si="549"/>
        <v>34</v>
      </c>
      <c r="W155" s="5">
        <f t="shared" si="550"/>
        <v>407</v>
      </c>
      <c r="X155" s="5">
        <f t="shared" si="551"/>
        <v>408</v>
      </c>
      <c r="Y155" s="5">
        <f t="shared" si="552"/>
        <v>402</v>
      </c>
      <c r="Z155" s="18">
        <f t="shared" si="553"/>
        <v>408</v>
      </c>
      <c r="AA155" s="17">
        <f t="shared" si="554"/>
        <v>405.66666666666669</v>
      </c>
      <c r="AB155" s="5">
        <f t="shared" si="555"/>
        <v>6</v>
      </c>
      <c r="AC155" s="17">
        <f t="shared" si="556"/>
        <v>433.37126992495928</v>
      </c>
      <c r="AD155" s="17">
        <f t="shared" si="557"/>
        <v>434.43606419995916</v>
      </c>
      <c r="AE155" s="17">
        <f t="shared" si="558"/>
        <v>428.04729854995975</v>
      </c>
      <c r="AF155" s="18">
        <f t="shared" si="559"/>
        <v>434.43606419995916</v>
      </c>
      <c r="AG155" s="17">
        <f t="shared" si="560"/>
        <v>431.95154422495943</v>
      </c>
      <c r="AH155" s="17">
        <f t="shared" si="561"/>
        <v>6.3887656499994137</v>
      </c>
      <c r="AI155" s="5">
        <v>179</v>
      </c>
      <c r="AJ155" s="5">
        <v>218</v>
      </c>
      <c r="AK155" s="5">
        <v>218</v>
      </c>
      <c r="AL155" s="18">
        <f t="shared" si="562"/>
        <v>218</v>
      </c>
      <c r="AM155" s="17">
        <f t="shared" si="563"/>
        <v>205</v>
      </c>
      <c r="AN155" s="5">
        <f t="shared" si="564"/>
        <v>39</v>
      </c>
      <c r="AO155" s="5">
        <v>128</v>
      </c>
      <c r="AP155" s="6">
        <v>95</v>
      </c>
      <c r="AQ155" s="5">
        <v>89</v>
      </c>
      <c r="AR155" s="7">
        <f t="shared" si="565"/>
        <v>128</v>
      </c>
      <c r="AS155" s="17">
        <f t="shared" si="566"/>
        <v>104</v>
      </c>
      <c r="AT155" s="5">
        <f t="shared" si="567"/>
        <v>39</v>
      </c>
      <c r="AU155" s="5">
        <f t="shared" si="568"/>
        <v>307</v>
      </c>
      <c r="AV155" s="5">
        <f t="shared" si="569"/>
        <v>313</v>
      </c>
      <c r="AW155" s="5">
        <f t="shared" si="569"/>
        <v>307</v>
      </c>
      <c r="AX155" s="17">
        <f t="shared" si="570"/>
        <v>309</v>
      </c>
      <c r="AY155" s="5">
        <f t="shared" si="571"/>
        <v>6</v>
      </c>
      <c r="AZ155" s="19">
        <f t="shared" si="572"/>
        <v>0.31449631449631449</v>
      </c>
      <c r="BA155" s="19">
        <f t="shared" si="572"/>
        <v>0.23284313725490197</v>
      </c>
      <c r="BB155" s="19">
        <f t="shared" si="572"/>
        <v>0.22139303482587064</v>
      </c>
      <c r="BC155" s="20">
        <f t="shared" si="573"/>
        <v>0.31449631449631449</v>
      </c>
      <c r="BD155" s="19">
        <f t="shared" si="574"/>
        <v>0.25624416219236235</v>
      </c>
      <c r="BE155" s="20">
        <f t="shared" si="575"/>
        <v>9.310327967044385E-2</v>
      </c>
      <c r="BF155" s="19">
        <f t="shared" si="576"/>
        <v>4.07</v>
      </c>
      <c r="BG155" s="19">
        <f t="shared" si="577"/>
        <v>4.2947368421052632</v>
      </c>
      <c r="BH155" s="19">
        <f t="shared" si="578"/>
        <v>4.2315789473684209</v>
      </c>
      <c r="BI155" s="20">
        <f t="shared" si="579"/>
        <v>4.2947368421052632</v>
      </c>
      <c r="BJ155" s="19">
        <f t="shared" si="580"/>
        <v>4.1987719298245612</v>
      </c>
      <c r="BK155" s="20">
        <f t="shared" si="581"/>
        <v>0.2247368421052629</v>
      </c>
      <c r="BL155" s="20">
        <f t="shared" si="582"/>
        <v>0.23816487694814692</v>
      </c>
      <c r="BM155" s="19">
        <f t="shared" si="583"/>
        <v>4.3337126992495927</v>
      </c>
      <c r="BN155" s="19">
        <f t="shared" si="584"/>
        <v>4.5730112021048335</v>
      </c>
      <c r="BO155" s="19">
        <f t="shared" si="585"/>
        <v>4.5057610373679973</v>
      </c>
      <c r="BP155" s="19"/>
      <c r="BQ155" s="19">
        <f t="shared" si="586"/>
        <v>4.4708283129074742</v>
      </c>
      <c r="BR155" s="20">
        <f t="shared" si="587"/>
        <v>0.23929850285524079</v>
      </c>
      <c r="BS155" s="19">
        <f t="shared" si="588"/>
        <v>0.93684210526315792</v>
      </c>
      <c r="BT155" s="19">
        <f t="shared" si="589"/>
        <v>1.0758620689655172</v>
      </c>
      <c r="BU155" s="19">
        <f t="shared" si="590"/>
        <v>7.8</v>
      </c>
      <c r="BV155" s="19"/>
      <c r="BW155" s="19">
        <f t="shared" si="591"/>
        <v>3.2709013914095579</v>
      </c>
      <c r="BX155" s="20">
        <f t="shared" si="592"/>
        <v>6.8631578947368421</v>
      </c>
      <c r="BY155" s="60">
        <f t="shared" si="593"/>
        <v>2.3304529981670596E-3</v>
      </c>
      <c r="BZ155" s="60">
        <f t="shared" si="594"/>
        <v>2.6520839826594507E-3</v>
      </c>
      <c r="CA155" s="22">
        <f t="shared" si="595"/>
        <v>1.9402985074626865E-2</v>
      </c>
      <c r="CB155" s="22"/>
      <c r="CC155" s="60">
        <f t="shared" si="596"/>
        <v>8.128507351817792E-3</v>
      </c>
      <c r="CD155" s="22">
        <f t="shared" si="597"/>
        <v>1.7072532076459805E-2</v>
      </c>
      <c r="CE155" s="25">
        <f t="shared" si="625"/>
        <v>6.4</v>
      </c>
      <c r="CF155" s="25">
        <f t="shared" si="626"/>
        <v>5</v>
      </c>
      <c r="CG155" s="25">
        <f t="shared" si="627"/>
        <v>4.6842105263157894</v>
      </c>
      <c r="CH155" s="25">
        <f t="shared" si="598"/>
        <v>6.4</v>
      </c>
      <c r="CI155" s="25">
        <f t="shared" si="628"/>
        <v>5.3614035087719296</v>
      </c>
      <c r="CJ155" s="20">
        <f t="shared" si="599"/>
        <v>1.715789473684211</v>
      </c>
      <c r="CK155" s="39">
        <f t="shared" si="600"/>
        <v>1.4951618715222475E-2</v>
      </c>
      <c r="CL155" s="39">
        <f t="shared" si="601"/>
        <v>1.1575372438988228E-2</v>
      </c>
      <c r="CM155" s="39">
        <f t="shared" si="602"/>
        <v>0.73319492104335038</v>
      </c>
      <c r="CN155" s="39"/>
      <c r="CO155" s="39">
        <f t="shared" si="603"/>
        <v>0.25324063739918706</v>
      </c>
      <c r="CP155" s="18">
        <f t="shared" si="604"/>
        <v>-18.333333333333329</v>
      </c>
      <c r="CQ155" s="18">
        <f t="shared" si="605"/>
        <v>637.61821089162606</v>
      </c>
      <c r="CR155" s="18">
        <f t="shared" si="606"/>
        <v>517.61821089162618</v>
      </c>
      <c r="CS155" s="18">
        <f t="shared" si="607"/>
        <v>524.00697654162559</v>
      </c>
      <c r="CT155" s="18">
        <f t="shared" si="608"/>
        <v>85.666666666666671</v>
      </c>
      <c r="CU155" s="18">
        <f t="shared" si="609"/>
        <v>124.66666666666667</v>
      </c>
      <c r="CV155" s="18">
        <f t="shared" si="610"/>
        <v>7.291082885902906</v>
      </c>
      <c r="CW155" s="18">
        <f t="shared" si="611"/>
        <v>20.922910828859035</v>
      </c>
      <c r="CX155" s="18">
        <f t="shared" si="629"/>
        <v>46.29108288590291</v>
      </c>
      <c r="CY155" s="18">
        <f t="shared" si="630"/>
        <v>315.91082885902904</v>
      </c>
      <c r="CZ155" s="25">
        <f t="shared" si="612"/>
        <v>28.816487694814693</v>
      </c>
      <c r="DA155" s="18">
        <f t="shared" si="631"/>
        <v>15.859593962906889</v>
      </c>
      <c r="DB155" s="20">
        <f t="shared" si="613"/>
        <v>4.2315298100522334</v>
      </c>
      <c r="DC155" s="18">
        <f t="shared" si="614"/>
        <v>774.33333333333337</v>
      </c>
      <c r="DD155" s="18">
        <f t="shared" si="632"/>
        <v>800.61821089162618</v>
      </c>
      <c r="DE155" s="18">
        <f t="shared" si="633"/>
        <v>626.05543231666616</v>
      </c>
      <c r="DF155" s="12">
        <f t="shared" si="615"/>
        <v>952.86237308398859</v>
      </c>
      <c r="DG155" s="20">
        <f t="shared" si="616"/>
        <v>-6.7241379310344822</v>
      </c>
      <c r="DH155" s="7">
        <f t="shared" si="617"/>
        <v>228</v>
      </c>
      <c r="DI155" s="18">
        <f t="shared" si="618"/>
        <v>641.33333333333337</v>
      </c>
      <c r="DK155" s="5">
        <v>25</v>
      </c>
      <c r="DL155" s="5" t="s">
        <v>188</v>
      </c>
      <c r="DM155" s="5">
        <v>69</v>
      </c>
      <c r="DN155" s="5" t="e">
        <f>SUM(#REF!,DO155,DQ155,DR155)</f>
        <v>#REF!</v>
      </c>
      <c r="DO155" s="5">
        <v>1</v>
      </c>
      <c r="DP155" s="5">
        <v>5.8</v>
      </c>
      <c r="DQ155" s="5">
        <f t="shared" si="634"/>
        <v>1</v>
      </c>
      <c r="DR155" s="5">
        <v>0</v>
      </c>
      <c r="DS155" s="5" t="s">
        <v>183</v>
      </c>
      <c r="DT155" s="8">
        <v>130</v>
      </c>
      <c r="DU155" s="5" t="s">
        <v>183</v>
      </c>
      <c r="DV155" s="5">
        <v>114</v>
      </c>
      <c r="DW155" s="5" t="s">
        <v>183</v>
      </c>
      <c r="DX155" s="5">
        <v>110</v>
      </c>
      <c r="DY155" s="5" t="s">
        <v>143</v>
      </c>
      <c r="DZ155" s="5" t="s">
        <v>143</v>
      </c>
      <c r="EA155" s="5" t="s">
        <v>143</v>
      </c>
      <c r="EB155" s="5" t="s">
        <v>143</v>
      </c>
      <c r="EC155" s="5" t="s">
        <v>143</v>
      </c>
      <c r="ED155" s="52">
        <f t="shared" si="619"/>
        <v>118</v>
      </c>
      <c r="EE155" s="51">
        <f t="shared" si="620"/>
        <v>0</v>
      </c>
      <c r="EF155" s="5" t="s">
        <v>151</v>
      </c>
      <c r="EG155" s="5">
        <v>103</v>
      </c>
      <c r="EH155" s="5">
        <v>0.2</v>
      </c>
      <c r="EJ155" s="5">
        <v>59</v>
      </c>
      <c r="EK155" s="5" t="s">
        <v>187</v>
      </c>
      <c r="EL155" s="7">
        <f t="shared" si="621"/>
        <v>114.25</v>
      </c>
      <c r="EM155" s="7">
        <f t="shared" si="622"/>
        <v>0</v>
      </c>
      <c r="EN155" s="51">
        <f t="shared" si="623"/>
        <v>130</v>
      </c>
      <c r="EO155" s="51">
        <f t="shared" si="624"/>
        <v>1</v>
      </c>
    </row>
    <row r="156" spans="1:153">
      <c r="A156" s="5">
        <v>5</v>
      </c>
      <c r="B156" s="5">
        <v>811</v>
      </c>
      <c r="C156" s="5">
        <v>74</v>
      </c>
      <c r="I156" s="5">
        <v>89</v>
      </c>
      <c r="J156" s="5">
        <v>89</v>
      </c>
      <c r="K156" s="5">
        <v>84</v>
      </c>
      <c r="L156" s="7">
        <f t="shared" si="540"/>
        <v>89</v>
      </c>
      <c r="M156" s="17">
        <f t="shared" si="541"/>
        <v>87.333333333333329</v>
      </c>
      <c r="N156" s="5">
        <f t="shared" si="542"/>
        <v>5</v>
      </c>
      <c r="O156" s="18">
        <f t="shared" si="543"/>
        <v>92.333333333333329</v>
      </c>
      <c r="P156" s="19">
        <f t="shared" si="544"/>
        <v>5.725190839694657E-2</v>
      </c>
      <c r="Q156" s="5">
        <f t="shared" si="545"/>
        <v>296</v>
      </c>
      <c r="R156" s="5">
        <f t="shared" si="546"/>
        <v>279</v>
      </c>
      <c r="S156" s="5">
        <f t="shared" si="547"/>
        <v>268</v>
      </c>
      <c r="U156" s="17">
        <f t="shared" si="548"/>
        <v>281</v>
      </c>
      <c r="V156" s="5">
        <f t="shared" si="549"/>
        <v>28</v>
      </c>
      <c r="W156" s="5">
        <f t="shared" si="550"/>
        <v>352</v>
      </c>
      <c r="X156" s="5">
        <f t="shared" si="551"/>
        <v>368</v>
      </c>
      <c r="Y156" s="5">
        <f t="shared" si="552"/>
        <v>352</v>
      </c>
      <c r="Z156" s="18">
        <f t="shared" si="553"/>
        <v>368</v>
      </c>
      <c r="AA156" s="17">
        <f t="shared" si="554"/>
        <v>357.33333333333331</v>
      </c>
      <c r="AB156" s="5">
        <f t="shared" si="555"/>
        <v>16</v>
      </c>
      <c r="AC156" s="17">
        <f t="shared" si="556"/>
        <v>390.86990781273869</v>
      </c>
      <c r="AD156" s="17">
        <f t="shared" si="557"/>
        <v>408.6367218042268</v>
      </c>
      <c r="AE156" s="17">
        <f t="shared" si="558"/>
        <v>390.86990781273869</v>
      </c>
      <c r="AF156" s="18">
        <f t="shared" si="559"/>
        <v>408.6367218042268</v>
      </c>
      <c r="AG156" s="17">
        <f t="shared" si="560"/>
        <v>396.7921791432347</v>
      </c>
      <c r="AH156" s="17">
        <f t="shared" si="561"/>
        <v>17.766813991488107</v>
      </c>
      <c r="AI156" s="5">
        <v>207</v>
      </c>
      <c r="AJ156" s="5">
        <v>190</v>
      </c>
      <c r="AK156" s="5">
        <v>184</v>
      </c>
      <c r="AL156" s="18">
        <f t="shared" si="562"/>
        <v>207</v>
      </c>
      <c r="AM156" s="17">
        <f t="shared" si="563"/>
        <v>193.66666666666666</v>
      </c>
      <c r="AN156" s="5">
        <f t="shared" si="564"/>
        <v>23</v>
      </c>
      <c r="AO156" s="5">
        <v>56</v>
      </c>
      <c r="AP156" s="6">
        <v>89</v>
      </c>
      <c r="AQ156" s="5">
        <v>84</v>
      </c>
      <c r="AR156" s="7">
        <f t="shared" si="565"/>
        <v>89</v>
      </c>
      <c r="AS156" s="17">
        <f t="shared" si="566"/>
        <v>76.333333333333329</v>
      </c>
      <c r="AT156" s="5">
        <f t="shared" si="567"/>
        <v>33</v>
      </c>
      <c r="AU156" s="5">
        <f t="shared" si="568"/>
        <v>263</v>
      </c>
      <c r="AV156" s="5">
        <f t="shared" si="569"/>
        <v>279</v>
      </c>
      <c r="AW156" s="5">
        <f t="shared" si="569"/>
        <v>268</v>
      </c>
      <c r="AX156" s="17">
        <f t="shared" si="570"/>
        <v>270</v>
      </c>
      <c r="AY156" s="5">
        <f t="shared" si="571"/>
        <v>16</v>
      </c>
      <c r="AZ156" s="19">
        <f t="shared" si="572"/>
        <v>0.15909090909090909</v>
      </c>
      <c r="BA156" s="19">
        <f t="shared" si="572"/>
        <v>0.24184782608695651</v>
      </c>
      <c r="BB156" s="19">
        <f t="shared" si="572"/>
        <v>0.23863636363636365</v>
      </c>
      <c r="BC156" s="20">
        <f t="shared" si="573"/>
        <v>0.24184782608695651</v>
      </c>
      <c r="BD156" s="19">
        <f t="shared" si="574"/>
        <v>0.21319169960474307</v>
      </c>
      <c r="BE156" s="20">
        <f t="shared" si="575"/>
        <v>8.2756916996047425E-2</v>
      </c>
      <c r="BF156" s="19">
        <f t="shared" si="576"/>
        <v>3.9550561797752808</v>
      </c>
      <c r="BG156" s="19">
        <f t="shared" si="577"/>
        <v>4.1348314606741576</v>
      </c>
      <c r="BH156" s="19">
        <f t="shared" si="578"/>
        <v>4.1904761904761907</v>
      </c>
      <c r="BI156" s="20">
        <f t="shared" si="579"/>
        <v>4.1904761904761907</v>
      </c>
      <c r="BJ156" s="19">
        <f t="shared" si="580"/>
        <v>4.0934546103085436</v>
      </c>
      <c r="BK156" s="20">
        <f t="shared" si="581"/>
        <v>0.2354200107009099</v>
      </c>
      <c r="BL156" s="20">
        <f t="shared" si="582"/>
        <v>0.24429243638898568</v>
      </c>
      <c r="BM156" s="19">
        <f t="shared" si="583"/>
        <v>4.3917967169970638</v>
      </c>
      <c r="BN156" s="19">
        <f t="shared" si="584"/>
        <v>4.5914238404969305</v>
      </c>
      <c r="BO156" s="19">
        <f t="shared" si="585"/>
        <v>4.6532131882468892</v>
      </c>
      <c r="BP156" s="19"/>
      <c r="BQ156" s="19">
        <f t="shared" si="586"/>
        <v>4.5454779152469609</v>
      </c>
      <c r="BR156" s="20">
        <f t="shared" si="587"/>
        <v>0.26141647124982548</v>
      </c>
      <c r="BS156" s="19">
        <f t="shared" si="588"/>
        <v>1</v>
      </c>
      <c r="BT156" s="19">
        <f t="shared" si="589"/>
        <v>0.87404580152671751</v>
      </c>
      <c r="BU156" s="19">
        <f t="shared" si="590"/>
        <v>6.6</v>
      </c>
      <c r="BV156" s="19"/>
      <c r="BW156" s="19">
        <f t="shared" si="591"/>
        <v>2.8246819338422391</v>
      </c>
      <c r="BX156" s="20">
        <f t="shared" si="592"/>
        <v>5.725954198473282</v>
      </c>
      <c r="BY156" s="60">
        <f t="shared" si="593"/>
        <v>2.840909090909091E-3</v>
      </c>
      <c r="BZ156" s="60">
        <f t="shared" si="594"/>
        <v>2.4460236983023811E-3</v>
      </c>
      <c r="CA156" s="22">
        <f t="shared" si="595"/>
        <v>1.8749999999999999E-2</v>
      </c>
      <c r="CB156" s="22"/>
      <c r="CC156" s="60">
        <f t="shared" si="596"/>
        <v>8.012310929737157E-3</v>
      </c>
      <c r="CD156" s="22">
        <f t="shared" si="597"/>
        <v>1.630397630169762E-2</v>
      </c>
      <c r="CE156" s="25">
        <f t="shared" si="625"/>
        <v>3.1460674157303368</v>
      </c>
      <c r="CF156" s="25">
        <f t="shared" si="626"/>
        <v>5</v>
      </c>
      <c r="CG156" s="25">
        <f t="shared" si="627"/>
        <v>5</v>
      </c>
      <c r="CH156" s="25">
        <f t="shared" si="598"/>
        <v>5</v>
      </c>
      <c r="CI156" s="25">
        <f t="shared" si="628"/>
        <v>4.382022471910112</v>
      </c>
      <c r="CJ156" s="20">
        <f t="shared" si="599"/>
        <v>1.8539325842696632</v>
      </c>
      <c r="CK156" s="39">
        <f t="shared" si="600"/>
        <v>8.0488862223632267E-3</v>
      </c>
      <c r="CL156" s="39">
        <f t="shared" si="601"/>
        <v>1.2601054816141152E-2</v>
      </c>
      <c r="CM156" s="39">
        <f t="shared" si="602"/>
        <v>0.28142355756048593</v>
      </c>
      <c r="CN156" s="39"/>
      <c r="CO156" s="39">
        <f t="shared" si="603"/>
        <v>0.10069116619966344</v>
      </c>
      <c r="CP156" s="18">
        <f t="shared" si="604"/>
        <v>-27.666666666666671</v>
      </c>
      <c r="CQ156" s="18">
        <f t="shared" si="605"/>
        <v>565.45884580990139</v>
      </c>
      <c r="CR156" s="18">
        <f t="shared" si="606"/>
        <v>445.45884580990133</v>
      </c>
      <c r="CS156" s="18">
        <f t="shared" si="607"/>
        <v>463.22565980138944</v>
      </c>
      <c r="CT156" s="18">
        <f t="shared" si="608"/>
        <v>48.666666666666657</v>
      </c>
      <c r="CU156" s="18">
        <f t="shared" si="609"/>
        <v>81.666666666666657</v>
      </c>
      <c r="CV156" s="18">
        <f t="shared" si="610"/>
        <v>-6.3474967061923628</v>
      </c>
      <c r="CW156" s="18">
        <f t="shared" si="611"/>
        <v>5.5465250329380718</v>
      </c>
      <c r="CX156" s="18">
        <f t="shared" si="629"/>
        <v>26.652503293807637</v>
      </c>
      <c r="CY156" s="18">
        <f t="shared" si="630"/>
        <v>241.52503293807638</v>
      </c>
      <c r="CZ156" s="25">
        <f t="shared" si="612"/>
        <v>29.429243638898569</v>
      </c>
      <c r="DA156" s="18">
        <f t="shared" si="631"/>
        <v>27.312291906735069</v>
      </c>
      <c r="DB156" s="20">
        <f t="shared" si="613"/>
        <v>4.2840614439971354</v>
      </c>
      <c r="DC156" s="18">
        <f t="shared" si="614"/>
        <v>655.66666666666663</v>
      </c>
      <c r="DD156" s="18">
        <f t="shared" si="632"/>
        <v>695.12551247656802</v>
      </c>
      <c r="DE156" s="18">
        <f t="shared" si="633"/>
        <v>490.10014732482142</v>
      </c>
      <c r="DF156" s="12">
        <f t="shared" si="615"/>
        <v>831.98387874797777</v>
      </c>
      <c r="DG156" s="20">
        <f t="shared" si="616"/>
        <v>-5.725954198473282</v>
      </c>
      <c r="DH156" s="7">
        <f t="shared" si="617"/>
        <v>178</v>
      </c>
      <c r="DI156" s="18">
        <f t="shared" si="618"/>
        <v>554.66666666666663</v>
      </c>
      <c r="DK156" s="5">
        <v>31</v>
      </c>
      <c r="DL156" s="5" t="s">
        <v>189</v>
      </c>
      <c r="DM156" s="5">
        <v>65</v>
      </c>
      <c r="DN156" s="5" t="e">
        <f>SUM(#REF!,DO156,DQ156,DR156)</f>
        <v>#REF!</v>
      </c>
      <c r="DO156" s="5">
        <v>0</v>
      </c>
      <c r="DP156" s="5">
        <v>4.7</v>
      </c>
      <c r="DQ156" s="5">
        <f t="shared" si="634"/>
        <v>0</v>
      </c>
      <c r="DR156" s="5">
        <v>0</v>
      </c>
      <c r="DS156" s="5" t="s">
        <v>183</v>
      </c>
      <c r="DT156" s="5">
        <v>113</v>
      </c>
      <c r="DU156" s="5" t="s">
        <v>183</v>
      </c>
      <c r="DV156" s="5">
        <v>109</v>
      </c>
      <c r="DW156" s="5" t="s">
        <v>183</v>
      </c>
      <c r="DX156" s="5">
        <v>113</v>
      </c>
      <c r="DY156" s="5" t="s">
        <v>168</v>
      </c>
      <c r="DZ156" s="5" t="s">
        <v>168</v>
      </c>
      <c r="EA156" s="5" t="s">
        <v>143</v>
      </c>
      <c r="EB156" s="5" t="s">
        <v>143</v>
      </c>
      <c r="EC156" s="5" t="s">
        <v>143</v>
      </c>
      <c r="ED156" s="52">
        <f t="shared" si="619"/>
        <v>111.66666666666667</v>
      </c>
      <c r="EE156" s="51">
        <f t="shared" si="620"/>
        <v>0</v>
      </c>
      <c r="EF156" s="5" t="s">
        <v>151</v>
      </c>
      <c r="EG156" s="5">
        <v>107</v>
      </c>
      <c r="EH156" s="5">
        <v>0.1</v>
      </c>
      <c r="EJ156" s="5">
        <v>41</v>
      </c>
      <c r="EK156" s="5" t="s">
        <v>190</v>
      </c>
      <c r="EL156" s="7">
        <f t="shared" si="621"/>
        <v>110.5</v>
      </c>
      <c r="EM156" s="7">
        <f t="shared" si="622"/>
        <v>0</v>
      </c>
      <c r="EN156" s="51">
        <f t="shared" si="623"/>
        <v>113</v>
      </c>
      <c r="EO156" s="51">
        <f t="shared" si="624"/>
        <v>0</v>
      </c>
    </row>
    <row r="157" spans="1:153">
      <c r="A157" s="5">
        <v>6</v>
      </c>
      <c r="B157" s="5">
        <v>896</v>
      </c>
      <c r="C157" s="5">
        <v>67</v>
      </c>
      <c r="I157" s="5">
        <v>89</v>
      </c>
      <c r="J157" s="5">
        <v>78</v>
      </c>
      <c r="K157" s="5">
        <v>106</v>
      </c>
      <c r="L157" s="7">
        <f t="shared" si="540"/>
        <v>106</v>
      </c>
      <c r="M157" s="17">
        <f t="shared" si="541"/>
        <v>91</v>
      </c>
      <c r="N157" s="5">
        <f t="shared" si="542"/>
        <v>28</v>
      </c>
      <c r="O157" s="18">
        <f t="shared" si="543"/>
        <v>119</v>
      </c>
      <c r="P157" s="19">
        <f t="shared" si="544"/>
        <v>0.30769230769230771</v>
      </c>
      <c r="Q157" s="5">
        <f t="shared" si="545"/>
        <v>329</v>
      </c>
      <c r="R157" s="5">
        <f t="shared" si="546"/>
        <v>313</v>
      </c>
      <c r="S157" s="5">
        <f t="shared" si="547"/>
        <v>307</v>
      </c>
      <c r="U157" s="17">
        <f t="shared" si="548"/>
        <v>316.33333333333331</v>
      </c>
      <c r="V157" s="5">
        <f t="shared" si="549"/>
        <v>22</v>
      </c>
      <c r="W157" s="5">
        <f t="shared" si="550"/>
        <v>396</v>
      </c>
      <c r="X157" s="5">
        <f t="shared" si="551"/>
        <v>385</v>
      </c>
      <c r="Y157" s="5">
        <f t="shared" si="552"/>
        <v>385</v>
      </c>
      <c r="Z157" s="18">
        <f t="shared" si="553"/>
        <v>396</v>
      </c>
      <c r="AA157" s="17">
        <f t="shared" si="554"/>
        <v>388.66666666666669</v>
      </c>
      <c r="AB157" s="5">
        <f t="shared" si="555"/>
        <v>11</v>
      </c>
      <c r="AC157" s="17">
        <f t="shared" si="556"/>
        <v>418.3513560906157</v>
      </c>
      <c r="AD157" s="17">
        <f t="shared" si="557"/>
        <v>406.73048508809859</v>
      </c>
      <c r="AE157" s="17">
        <f t="shared" si="558"/>
        <v>406.73048508809859</v>
      </c>
      <c r="AF157" s="18">
        <f t="shared" si="559"/>
        <v>418.3513560906157</v>
      </c>
      <c r="AG157" s="17">
        <f t="shared" si="560"/>
        <v>410.60410875560427</v>
      </c>
      <c r="AH157" s="17">
        <f t="shared" si="561"/>
        <v>11.620871002517106</v>
      </c>
      <c r="AI157" s="5">
        <v>240</v>
      </c>
      <c r="AJ157" s="5">
        <v>235</v>
      </c>
      <c r="AK157" s="5">
        <v>201</v>
      </c>
      <c r="AL157" s="18">
        <f t="shared" si="562"/>
        <v>240</v>
      </c>
      <c r="AM157" s="17">
        <f t="shared" si="563"/>
        <v>225.33333333333334</v>
      </c>
      <c r="AN157" s="5">
        <f t="shared" si="564"/>
        <v>39</v>
      </c>
      <c r="AO157" s="5">
        <v>67</v>
      </c>
      <c r="AP157" s="6">
        <v>72</v>
      </c>
      <c r="AQ157" s="5">
        <v>78</v>
      </c>
      <c r="AR157" s="7">
        <f t="shared" si="565"/>
        <v>78</v>
      </c>
      <c r="AS157" s="17">
        <f t="shared" si="566"/>
        <v>72.333333333333329</v>
      </c>
      <c r="AT157" s="5">
        <f t="shared" si="567"/>
        <v>11</v>
      </c>
      <c r="AU157" s="5">
        <f t="shared" si="568"/>
        <v>307</v>
      </c>
      <c r="AV157" s="5">
        <f t="shared" si="569"/>
        <v>307</v>
      </c>
      <c r="AW157" s="5">
        <f t="shared" si="569"/>
        <v>279</v>
      </c>
      <c r="AX157" s="17">
        <f t="shared" si="570"/>
        <v>297.66666666666669</v>
      </c>
      <c r="AY157" s="5">
        <f t="shared" si="571"/>
        <v>28</v>
      </c>
      <c r="AZ157" s="19">
        <f t="shared" si="572"/>
        <v>0.1691919191919192</v>
      </c>
      <c r="BA157" s="19">
        <f t="shared" si="572"/>
        <v>0.18701298701298702</v>
      </c>
      <c r="BB157" s="19">
        <f t="shared" si="572"/>
        <v>0.20259740259740261</v>
      </c>
      <c r="BC157" s="20">
        <f t="shared" si="573"/>
        <v>0.20259740259740261</v>
      </c>
      <c r="BD157" s="19">
        <f t="shared" si="574"/>
        <v>0.18626743626743628</v>
      </c>
      <c r="BE157" s="20">
        <f t="shared" si="575"/>
        <v>3.340548340548341E-2</v>
      </c>
      <c r="BF157" s="19">
        <f t="shared" si="576"/>
        <v>4.4494382022471912</v>
      </c>
      <c r="BG157" s="19">
        <f t="shared" si="577"/>
        <v>4.9358974358974361</v>
      </c>
      <c r="BH157" s="19">
        <f t="shared" si="578"/>
        <v>3.6320754716981134</v>
      </c>
      <c r="BI157" s="20">
        <f t="shared" si="579"/>
        <v>4.9358974358974361</v>
      </c>
      <c r="BJ157" s="19">
        <f t="shared" si="580"/>
        <v>4.3391370366142477</v>
      </c>
      <c r="BK157" s="20">
        <f t="shared" si="581"/>
        <v>1.3038219641993227</v>
      </c>
      <c r="BL157" s="20">
        <f t="shared" si="582"/>
        <v>0.23046057120617752</v>
      </c>
      <c r="BM157" s="19">
        <f t="shared" si="583"/>
        <v>4.7005770347260194</v>
      </c>
      <c r="BN157" s="19">
        <f t="shared" si="584"/>
        <v>5.2144933985653665</v>
      </c>
      <c r="BO157" s="19">
        <f t="shared" si="585"/>
        <v>3.8370800480009302</v>
      </c>
      <c r="BP157" s="19"/>
      <c r="BQ157" s="19">
        <f t="shared" si="586"/>
        <v>4.5840501604307722</v>
      </c>
      <c r="BR157" s="20">
        <f t="shared" si="587"/>
        <v>1.3774133505644364</v>
      </c>
      <c r="BS157" s="19">
        <f t="shared" si="588"/>
        <v>0.73584905660377353</v>
      </c>
      <c r="BT157" s="19">
        <f t="shared" si="589"/>
        <v>0.79487179487179482</v>
      </c>
      <c r="BU157" s="19">
        <f t="shared" si="590"/>
        <v>0.39285714285714285</v>
      </c>
      <c r="BV157" s="19"/>
      <c r="BW157" s="19">
        <f t="shared" si="591"/>
        <v>0.64119266477757042</v>
      </c>
      <c r="BX157" s="20">
        <f t="shared" si="592"/>
        <v>0.40201465201465197</v>
      </c>
      <c r="BY157" s="60">
        <f t="shared" si="593"/>
        <v>1.9112962509188923E-3</v>
      </c>
      <c r="BZ157" s="60">
        <f t="shared" si="594"/>
        <v>2.0451246866341204E-3</v>
      </c>
      <c r="CA157" s="22">
        <f t="shared" si="595"/>
        <v>1.020408163265306E-3</v>
      </c>
      <c r="CB157" s="22"/>
      <c r="CC157" s="60">
        <f t="shared" si="596"/>
        <v>1.6589430336061064E-3</v>
      </c>
      <c r="CD157" s="22">
        <f t="shared" si="597"/>
        <v>1.0247165233688144E-3</v>
      </c>
      <c r="CE157" s="25">
        <f t="shared" si="625"/>
        <v>21.078651685393258</v>
      </c>
      <c r="CF157" s="25">
        <f t="shared" si="626"/>
        <v>25.846153846153847</v>
      </c>
      <c r="CG157" s="25">
        <f t="shared" si="627"/>
        <v>20.60377358490566</v>
      </c>
      <c r="CH157" s="25">
        <f t="shared" si="598"/>
        <v>25.846153846153847</v>
      </c>
      <c r="CI157" s="25">
        <f t="shared" si="628"/>
        <v>22.509526372150919</v>
      </c>
      <c r="CJ157" s="20">
        <f t="shared" si="599"/>
        <v>5.2423802612481865</v>
      </c>
      <c r="CK157" s="39">
        <f t="shared" si="600"/>
        <v>5.1824617180656084E-2</v>
      </c>
      <c r="CL157" s="39">
        <f t="shared" si="601"/>
        <v>6.2946651762653794E-2</v>
      </c>
      <c r="CM157" s="39">
        <f t="shared" si="602"/>
        <v>1.7729973579814144</v>
      </c>
      <c r="CN157" s="39"/>
      <c r="CO157" s="39">
        <f t="shared" si="603"/>
        <v>0.62925620897490808</v>
      </c>
      <c r="CP157" s="18">
        <f t="shared" si="604"/>
        <v>-1</v>
      </c>
      <c r="CQ157" s="18">
        <f t="shared" si="605"/>
        <v>601.9374420889377</v>
      </c>
      <c r="CR157" s="18">
        <f t="shared" si="606"/>
        <v>481.93744208893759</v>
      </c>
      <c r="CS157" s="18">
        <f t="shared" si="607"/>
        <v>493.55831309145469</v>
      </c>
      <c r="CT157" s="18">
        <f t="shared" si="608"/>
        <v>71.333333333333329</v>
      </c>
      <c r="CU157" s="18">
        <f t="shared" si="609"/>
        <v>82.333333333333329</v>
      </c>
      <c r="CV157" s="18">
        <f t="shared" si="610"/>
        <v>17.626743626743629</v>
      </c>
      <c r="CW157" s="18">
        <f t="shared" si="611"/>
        <v>10.186267436267435</v>
      </c>
      <c r="CX157" s="18">
        <f t="shared" si="629"/>
        <v>28.626743626743629</v>
      </c>
      <c r="CY157" s="18">
        <f t="shared" si="630"/>
        <v>235.26743626743627</v>
      </c>
      <c r="CZ157" s="25">
        <f t="shared" si="612"/>
        <v>51.046057120617753</v>
      </c>
      <c r="DA157" s="18">
        <f t="shared" si="631"/>
        <v>44.204921162947876</v>
      </c>
      <c r="DB157" s="20">
        <f t="shared" si="613"/>
        <v>3.2066368098663358</v>
      </c>
      <c r="DC157" s="18">
        <f t="shared" si="614"/>
        <v>735.33333333333337</v>
      </c>
      <c r="DD157" s="18">
        <f t="shared" si="632"/>
        <v>757.27077542227096</v>
      </c>
      <c r="DE157" s="18">
        <f t="shared" si="633"/>
        <v>582.62087100251711</v>
      </c>
      <c r="DF157" s="12">
        <f t="shared" si="615"/>
        <v>871.20487835637391</v>
      </c>
      <c r="DG157" s="20">
        <f t="shared" si="616"/>
        <v>0.40201465201465197</v>
      </c>
      <c r="DH157" s="7">
        <f t="shared" si="617"/>
        <v>184</v>
      </c>
      <c r="DI157" s="18">
        <f t="shared" si="618"/>
        <v>596.66666666666674</v>
      </c>
      <c r="DK157" s="5">
        <v>32</v>
      </c>
      <c r="DL157" s="5" t="s">
        <v>191</v>
      </c>
      <c r="DM157" s="5">
        <v>56</v>
      </c>
      <c r="DN157" s="5" t="e">
        <f>SUM(#REF!,DO157,DQ157,DR157)</f>
        <v>#REF!</v>
      </c>
      <c r="DO157" s="5">
        <v>0</v>
      </c>
      <c r="DP157" s="5" t="s">
        <v>192</v>
      </c>
      <c r="DQ157" s="5">
        <f t="shared" si="634"/>
        <v>1</v>
      </c>
      <c r="DR157" s="5">
        <v>0</v>
      </c>
      <c r="DS157" s="5" t="s">
        <v>183</v>
      </c>
      <c r="DT157" s="5">
        <v>117</v>
      </c>
      <c r="DU157" s="5" t="s">
        <v>183</v>
      </c>
      <c r="DV157" s="5">
        <v>80</v>
      </c>
      <c r="DW157" s="5" t="s">
        <v>183</v>
      </c>
      <c r="DX157" s="5">
        <v>109</v>
      </c>
      <c r="DY157" s="5" t="s">
        <v>161</v>
      </c>
      <c r="DZ157" s="5" t="s">
        <v>161</v>
      </c>
      <c r="EA157" s="5" t="s">
        <v>161</v>
      </c>
      <c r="EB157" s="5" t="s">
        <v>161</v>
      </c>
      <c r="EC157" s="5" t="s">
        <v>161</v>
      </c>
      <c r="ED157" s="52">
        <f t="shared" si="619"/>
        <v>102</v>
      </c>
      <c r="EE157" s="51">
        <f t="shared" si="620"/>
        <v>0</v>
      </c>
      <c r="EF157" s="5" t="s">
        <v>183</v>
      </c>
      <c r="EG157" s="5">
        <v>58</v>
      </c>
      <c r="EH157" s="5">
        <v>0.05</v>
      </c>
      <c r="EK157" s="5" t="s">
        <v>193</v>
      </c>
      <c r="EL157" s="7">
        <f t="shared" si="621"/>
        <v>91</v>
      </c>
      <c r="EM157" s="7">
        <f t="shared" si="622"/>
        <v>0</v>
      </c>
      <c r="EN157" s="51">
        <f t="shared" si="623"/>
        <v>117</v>
      </c>
      <c r="EO157" s="51">
        <f t="shared" si="624"/>
        <v>0</v>
      </c>
    </row>
    <row r="158" spans="1:153">
      <c r="A158" s="5">
        <v>7</v>
      </c>
      <c r="B158" s="5">
        <v>923</v>
      </c>
      <c r="C158" s="5">
        <v>65</v>
      </c>
      <c r="I158" s="5">
        <v>78</v>
      </c>
      <c r="J158" s="5">
        <v>72</v>
      </c>
      <c r="K158" s="5">
        <v>89</v>
      </c>
      <c r="L158" s="7">
        <f t="shared" si="540"/>
        <v>89</v>
      </c>
      <c r="M158" s="17">
        <f t="shared" si="541"/>
        <v>79.666666666666671</v>
      </c>
      <c r="N158" s="5">
        <f t="shared" si="542"/>
        <v>17</v>
      </c>
      <c r="O158" s="18">
        <f t="shared" si="543"/>
        <v>96.666666666666671</v>
      </c>
      <c r="P158" s="19">
        <f t="shared" si="544"/>
        <v>0.21338912133891211</v>
      </c>
      <c r="Q158" s="5">
        <f t="shared" si="545"/>
        <v>324</v>
      </c>
      <c r="R158" s="5">
        <f t="shared" si="546"/>
        <v>301</v>
      </c>
      <c r="S158" s="5">
        <f t="shared" si="547"/>
        <v>301</v>
      </c>
      <c r="U158" s="17">
        <f t="shared" si="548"/>
        <v>308.66666666666669</v>
      </c>
      <c r="V158" s="5">
        <f t="shared" si="549"/>
        <v>23</v>
      </c>
      <c r="W158" s="5">
        <f t="shared" si="550"/>
        <v>408</v>
      </c>
      <c r="X158" s="5">
        <f t="shared" si="551"/>
        <v>390</v>
      </c>
      <c r="Y158" s="5">
        <f t="shared" si="552"/>
        <v>396</v>
      </c>
      <c r="Z158" s="18">
        <f t="shared" si="553"/>
        <v>408</v>
      </c>
      <c r="AA158" s="17">
        <f t="shared" si="554"/>
        <v>398</v>
      </c>
      <c r="AB158" s="5">
        <f t="shared" si="555"/>
        <v>18</v>
      </c>
      <c r="AC158" s="17">
        <f t="shared" si="556"/>
        <v>424.67755915804844</v>
      </c>
      <c r="AD158" s="17">
        <f t="shared" si="557"/>
        <v>405.94178448931098</v>
      </c>
      <c r="AE158" s="17">
        <f t="shared" si="558"/>
        <v>412.18704271222344</v>
      </c>
      <c r="AF158" s="18">
        <f t="shared" si="559"/>
        <v>424.67755915804844</v>
      </c>
      <c r="AG158" s="17">
        <f t="shared" si="560"/>
        <v>414.26879545319429</v>
      </c>
      <c r="AH158" s="17">
        <f t="shared" si="561"/>
        <v>18.735774668737463</v>
      </c>
      <c r="AI158" s="5">
        <v>246</v>
      </c>
      <c r="AJ158" s="5">
        <v>229</v>
      </c>
      <c r="AK158" s="5">
        <v>212</v>
      </c>
      <c r="AL158" s="18">
        <f t="shared" si="562"/>
        <v>246</v>
      </c>
      <c r="AM158" s="17">
        <f t="shared" si="563"/>
        <v>229</v>
      </c>
      <c r="AN158" s="5">
        <f t="shared" si="564"/>
        <v>34</v>
      </c>
      <c r="AO158" s="5">
        <v>84</v>
      </c>
      <c r="AP158" s="6">
        <v>89</v>
      </c>
      <c r="AQ158" s="5">
        <v>95</v>
      </c>
      <c r="AR158" s="7">
        <f t="shared" si="565"/>
        <v>95</v>
      </c>
      <c r="AS158" s="17">
        <f t="shared" si="566"/>
        <v>89.333333333333329</v>
      </c>
      <c r="AT158" s="5">
        <f t="shared" si="567"/>
        <v>11</v>
      </c>
      <c r="AU158" s="5">
        <f t="shared" si="568"/>
        <v>330</v>
      </c>
      <c r="AV158" s="5">
        <f t="shared" si="569"/>
        <v>318</v>
      </c>
      <c r="AW158" s="5">
        <f t="shared" si="569"/>
        <v>307</v>
      </c>
      <c r="AX158" s="17">
        <f t="shared" si="570"/>
        <v>318.33333333333331</v>
      </c>
      <c r="AY158" s="5">
        <f t="shared" si="571"/>
        <v>23</v>
      </c>
      <c r="AZ158" s="19">
        <f t="shared" si="572"/>
        <v>0.20588235294117646</v>
      </c>
      <c r="BA158" s="19">
        <f t="shared" si="572"/>
        <v>0.2282051282051282</v>
      </c>
      <c r="BB158" s="19">
        <f t="shared" si="572"/>
        <v>0.23989898989898989</v>
      </c>
      <c r="BC158" s="20">
        <f t="shared" si="573"/>
        <v>0.23989898989898989</v>
      </c>
      <c r="BD158" s="19">
        <f t="shared" si="574"/>
        <v>0.22466215701509817</v>
      </c>
      <c r="BE158" s="20">
        <f t="shared" si="575"/>
        <v>3.4016636957813429E-2</v>
      </c>
      <c r="BF158" s="19">
        <f t="shared" si="576"/>
        <v>5.2307692307692308</v>
      </c>
      <c r="BG158" s="19">
        <f t="shared" si="577"/>
        <v>5.416666666666667</v>
      </c>
      <c r="BH158" s="19">
        <f t="shared" si="578"/>
        <v>4.4494382022471912</v>
      </c>
      <c r="BI158" s="20">
        <f t="shared" si="579"/>
        <v>5.416666666666667</v>
      </c>
      <c r="BJ158" s="19">
        <f t="shared" si="580"/>
        <v>5.0322913665610294</v>
      </c>
      <c r="BK158" s="20">
        <f t="shared" si="581"/>
        <v>0.96722846441947574</v>
      </c>
      <c r="BL158" s="20">
        <f t="shared" si="582"/>
        <v>0.19871663366808998</v>
      </c>
      <c r="BM158" s="19">
        <f t="shared" si="583"/>
        <v>5.444584091769852</v>
      </c>
      <c r="BN158" s="19">
        <f t="shared" si="584"/>
        <v>5.6380803401293189</v>
      </c>
      <c r="BO158" s="19">
        <f t="shared" si="585"/>
        <v>4.6313150866541957</v>
      </c>
      <c r="BP158" s="19"/>
      <c r="BQ158" s="19">
        <f t="shared" si="586"/>
        <v>5.2379931728511222</v>
      </c>
      <c r="BR158" s="20">
        <f t="shared" si="587"/>
        <v>1.0067652534751232</v>
      </c>
      <c r="BS158" s="19">
        <f t="shared" si="588"/>
        <v>1.0674157303370786</v>
      </c>
      <c r="BT158" s="19">
        <f t="shared" si="589"/>
        <v>1.121338912133891</v>
      </c>
      <c r="BU158" s="19">
        <f t="shared" si="590"/>
        <v>0.6470588235294118</v>
      </c>
      <c r="BV158" s="19"/>
      <c r="BW158" s="19">
        <f t="shared" si="591"/>
        <v>0.9452711553334604</v>
      </c>
      <c r="BX158" s="20">
        <f t="shared" si="592"/>
        <v>0.47428008860447923</v>
      </c>
      <c r="BY158" s="60">
        <f t="shared" si="593"/>
        <v>2.6954942685279764E-3</v>
      </c>
      <c r="BZ158" s="60">
        <f t="shared" si="594"/>
        <v>2.817434452597716E-3</v>
      </c>
      <c r="CA158" s="22">
        <f t="shared" si="595"/>
        <v>1.6339869281045752E-3</v>
      </c>
      <c r="CB158" s="22"/>
      <c r="CC158" s="60">
        <f t="shared" si="596"/>
        <v>2.3823052164100894E-3</v>
      </c>
      <c r="CD158" s="22">
        <f t="shared" si="597"/>
        <v>1.1834475244931408E-3</v>
      </c>
      <c r="CE158" s="25">
        <f t="shared" si="625"/>
        <v>18.307692307692307</v>
      </c>
      <c r="CF158" s="25">
        <f t="shared" si="626"/>
        <v>21.013888888888889</v>
      </c>
      <c r="CG158" s="25">
        <f t="shared" si="627"/>
        <v>18.146067415730336</v>
      </c>
      <c r="CH158" s="25">
        <f t="shared" si="598"/>
        <v>21.013888888888889</v>
      </c>
      <c r="CI158" s="25">
        <f t="shared" si="628"/>
        <v>19.155882870770508</v>
      </c>
      <c r="CJ158" s="20">
        <f t="shared" si="599"/>
        <v>2.8678214731585534</v>
      </c>
      <c r="CK158" s="39">
        <f t="shared" si="600"/>
        <v>4.4415982092077033E-2</v>
      </c>
      <c r="CL158" s="39">
        <f t="shared" si="601"/>
        <v>5.0725251622923941E-2</v>
      </c>
      <c r="CM158" s="39">
        <f t="shared" si="602"/>
        <v>0.96852506696768115</v>
      </c>
      <c r="CN158" s="39"/>
      <c r="CO158" s="39">
        <f t="shared" si="603"/>
        <v>0.35455543356089403</v>
      </c>
      <c r="CP158" s="18">
        <f t="shared" si="604"/>
        <v>-23.333333333333329</v>
      </c>
      <c r="CQ158" s="18">
        <f t="shared" si="605"/>
        <v>600.26879545319434</v>
      </c>
      <c r="CR158" s="18">
        <f t="shared" si="606"/>
        <v>480.26879545319429</v>
      </c>
      <c r="CS158" s="18">
        <f t="shared" si="607"/>
        <v>499.00457012193175</v>
      </c>
      <c r="CT158" s="18">
        <f t="shared" si="608"/>
        <v>66</v>
      </c>
      <c r="CU158" s="18">
        <f t="shared" si="609"/>
        <v>77</v>
      </c>
      <c r="CV158" s="18">
        <f t="shared" si="610"/>
        <v>-0.8671176318235112</v>
      </c>
      <c r="CW158" s="18">
        <f t="shared" si="611"/>
        <v>-12.10867117631823</v>
      </c>
      <c r="CX158" s="18">
        <f t="shared" si="629"/>
        <v>10.132882368176489</v>
      </c>
      <c r="CY158" s="18">
        <f t="shared" si="630"/>
        <v>246.32882368176485</v>
      </c>
      <c r="CZ158" s="25">
        <f t="shared" si="612"/>
        <v>36.871663366809003</v>
      </c>
      <c r="DA158" s="18">
        <f t="shared" si="631"/>
        <v>40.973767841588582</v>
      </c>
      <c r="DB158" s="20">
        <f t="shared" si="613"/>
        <v>4.231227919375999</v>
      </c>
      <c r="DC158" s="18">
        <f t="shared" si="614"/>
        <v>738.00000000000011</v>
      </c>
      <c r="DD158" s="18">
        <f t="shared" si="632"/>
        <v>754.26879545319434</v>
      </c>
      <c r="DE158" s="18">
        <f t="shared" si="633"/>
        <v>591.40244133540409</v>
      </c>
      <c r="DF158" s="12">
        <f t="shared" si="615"/>
        <v>889.59761913495913</v>
      </c>
      <c r="DG158" s="20">
        <f t="shared" si="616"/>
        <v>0.47428008860447923</v>
      </c>
      <c r="DH158" s="7">
        <f t="shared" si="617"/>
        <v>184</v>
      </c>
      <c r="DI158" s="18">
        <f t="shared" si="618"/>
        <v>607.66666666666674</v>
      </c>
      <c r="DK158" s="5">
        <v>34</v>
      </c>
      <c r="DL158" s="5" t="s">
        <v>194</v>
      </c>
      <c r="DM158" s="5">
        <v>62</v>
      </c>
      <c r="DN158" s="5" t="e">
        <f>SUM(#REF!,DO158,DQ158,DR158)</f>
        <v>#REF!</v>
      </c>
      <c r="DO158" s="5">
        <v>0</v>
      </c>
      <c r="DP158" s="5">
        <v>5.0999999999999996</v>
      </c>
      <c r="DQ158" s="5">
        <f t="shared" si="634"/>
        <v>0</v>
      </c>
      <c r="DR158" s="5">
        <v>0</v>
      </c>
      <c r="DS158" s="5" t="s">
        <v>183</v>
      </c>
      <c r="DT158" s="5">
        <v>102</v>
      </c>
      <c r="DU158" s="5" t="s">
        <v>183</v>
      </c>
      <c r="DV158" s="5">
        <v>107</v>
      </c>
      <c r="DW158" s="5" t="s">
        <v>183</v>
      </c>
      <c r="DX158" s="8">
        <v>120</v>
      </c>
      <c r="DY158" s="5" t="s">
        <v>161</v>
      </c>
      <c r="DZ158" s="5" t="s">
        <v>161</v>
      </c>
      <c r="EA158" s="5" t="s">
        <v>150</v>
      </c>
      <c r="EB158" s="5" t="s">
        <v>150</v>
      </c>
      <c r="EC158" s="5" t="s">
        <v>161</v>
      </c>
      <c r="ED158" s="52">
        <f t="shared" si="619"/>
        <v>109.66666666666667</v>
      </c>
      <c r="EE158" s="51">
        <f t="shared" si="620"/>
        <v>0</v>
      </c>
      <c r="EF158" s="5" t="s">
        <v>151</v>
      </c>
      <c r="EG158" s="5">
        <v>113</v>
      </c>
      <c r="EH158" s="5">
        <v>0.05</v>
      </c>
      <c r="EJ158" s="5">
        <v>54</v>
      </c>
      <c r="EL158" s="7">
        <f t="shared" si="621"/>
        <v>110.5</v>
      </c>
      <c r="EM158" s="7">
        <f t="shared" si="622"/>
        <v>0</v>
      </c>
      <c r="EN158" s="51">
        <f t="shared" si="623"/>
        <v>120</v>
      </c>
      <c r="EO158" s="51">
        <f t="shared" si="624"/>
        <v>0</v>
      </c>
    </row>
    <row r="159" spans="1:153">
      <c r="A159" s="5">
        <v>8</v>
      </c>
      <c r="B159" s="5">
        <v>822</v>
      </c>
      <c r="C159" s="5">
        <v>73</v>
      </c>
      <c r="I159" s="5">
        <v>89</v>
      </c>
      <c r="J159" s="5">
        <v>78</v>
      </c>
      <c r="K159" s="5">
        <v>78</v>
      </c>
      <c r="L159" s="7">
        <f t="shared" si="540"/>
        <v>89</v>
      </c>
      <c r="M159" s="17">
        <f t="shared" si="541"/>
        <v>81.666666666666671</v>
      </c>
      <c r="N159" s="5">
        <f t="shared" si="542"/>
        <v>11</v>
      </c>
      <c r="O159" s="18">
        <f t="shared" si="543"/>
        <v>92.666666666666671</v>
      </c>
      <c r="P159" s="19">
        <f t="shared" si="544"/>
        <v>0.13469387755102041</v>
      </c>
      <c r="Q159" s="5">
        <f t="shared" si="545"/>
        <v>307</v>
      </c>
      <c r="R159" s="5">
        <f t="shared" si="546"/>
        <v>262</v>
      </c>
      <c r="S159" s="5">
        <f t="shared" si="547"/>
        <v>268</v>
      </c>
      <c r="U159" s="17">
        <f t="shared" si="548"/>
        <v>279</v>
      </c>
      <c r="V159" s="5">
        <f t="shared" si="549"/>
        <v>45</v>
      </c>
      <c r="W159" s="5">
        <f t="shared" si="550"/>
        <v>391</v>
      </c>
      <c r="X159" s="5">
        <f t="shared" si="551"/>
        <v>334</v>
      </c>
      <c r="Y159" s="5">
        <f t="shared" si="552"/>
        <v>357</v>
      </c>
      <c r="Z159" s="18">
        <f t="shared" si="553"/>
        <v>391</v>
      </c>
      <c r="AA159" s="17">
        <f t="shared" si="554"/>
        <v>360.66666666666669</v>
      </c>
      <c r="AB159" s="5">
        <f t="shared" si="555"/>
        <v>57</v>
      </c>
      <c r="AC159" s="17">
        <f t="shared" si="556"/>
        <v>431.26165839878018</v>
      </c>
      <c r="AD159" s="17">
        <f t="shared" si="557"/>
        <v>368.39231177798615</v>
      </c>
      <c r="AE159" s="17">
        <f t="shared" si="558"/>
        <v>393.76064462497322</v>
      </c>
      <c r="AF159" s="18">
        <f t="shared" si="559"/>
        <v>431.26165839878018</v>
      </c>
      <c r="AG159" s="17">
        <f t="shared" si="560"/>
        <v>397.80487160057982</v>
      </c>
      <c r="AH159" s="17">
        <f t="shared" si="561"/>
        <v>62.869346620794033</v>
      </c>
      <c r="AI159" s="5">
        <v>218</v>
      </c>
      <c r="AJ159" s="5">
        <v>184</v>
      </c>
      <c r="AK159" s="5">
        <v>190</v>
      </c>
      <c r="AL159" s="18">
        <f t="shared" si="562"/>
        <v>218</v>
      </c>
      <c r="AM159" s="17">
        <f t="shared" si="563"/>
        <v>197.33333333333334</v>
      </c>
      <c r="AN159" s="5">
        <f t="shared" si="564"/>
        <v>34</v>
      </c>
      <c r="AO159" s="5">
        <v>84</v>
      </c>
      <c r="AP159" s="6">
        <v>72</v>
      </c>
      <c r="AQ159" s="5">
        <v>89</v>
      </c>
      <c r="AR159" s="7">
        <f t="shared" si="565"/>
        <v>89</v>
      </c>
      <c r="AS159" s="17">
        <f t="shared" si="566"/>
        <v>81.666666666666671</v>
      </c>
      <c r="AT159" s="5">
        <f t="shared" si="567"/>
        <v>17</v>
      </c>
      <c r="AU159" s="5">
        <f t="shared" si="568"/>
        <v>302</v>
      </c>
      <c r="AV159" s="5">
        <f t="shared" si="569"/>
        <v>256</v>
      </c>
      <c r="AW159" s="5">
        <f t="shared" si="569"/>
        <v>279</v>
      </c>
      <c r="AX159" s="17">
        <f t="shared" si="570"/>
        <v>279</v>
      </c>
      <c r="AY159" s="5">
        <f t="shared" si="571"/>
        <v>46</v>
      </c>
      <c r="AZ159" s="19">
        <f t="shared" si="572"/>
        <v>0.21483375959079284</v>
      </c>
      <c r="BA159" s="19">
        <f t="shared" si="572"/>
        <v>0.21556886227544911</v>
      </c>
      <c r="BB159" s="19">
        <f t="shared" si="572"/>
        <v>0.24929971988795518</v>
      </c>
      <c r="BC159" s="20">
        <f t="shared" si="573"/>
        <v>0.24929971988795518</v>
      </c>
      <c r="BD159" s="19">
        <f t="shared" si="574"/>
        <v>0.22656744725139907</v>
      </c>
      <c r="BE159" s="20">
        <f t="shared" si="575"/>
        <v>3.446596029716234E-2</v>
      </c>
      <c r="BF159" s="19">
        <f t="shared" si="576"/>
        <v>4.393258426966292</v>
      </c>
      <c r="BG159" s="19">
        <f t="shared" si="577"/>
        <v>4.2820512820512819</v>
      </c>
      <c r="BH159" s="19">
        <f t="shared" si="578"/>
        <v>4.5769230769230766</v>
      </c>
      <c r="BI159" s="20">
        <f t="shared" si="579"/>
        <v>4.5769230769230766</v>
      </c>
      <c r="BJ159" s="19">
        <f t="shared" si="580"/>
        <v>4.4174109286468832</v>
      </c>
      <c r="BK159" s="20">
        <f t="shared" si="581"/>
        <v>0.29487179487179471</v>
      </c>
      <c r="BL159" s="20">
        <f t="shared" si="582"/>
        <v>0.22637694707436115</v>
      </c>
      <c r="BM159" s="19">
        <f t="shared" si="583"/>
        <v>4.8456366112222495</v>
      </c>
      <c r="BN159" s="19">
        <f t="shared" si="584"/>
        <v>4.7229783561280279</v>
      </c>
      <c r="BO159" s="19">
        <f t="shared" si="585"/>
        <v>5.0482133926278623</v>
      </c>
      <c r="BP159" s="19"/>
      <c r="BQ159" s="19">
        <f t="shared" si="586"/>
        <v>4.8722761199927129</v>
      </c>
      <c r="BR159" s="20">
        <f t="shared" si="587"/>
        <v>0.32523503649983443</v>
      </c>
      <c r="BS159" s="19">
        <f t="shared" si="588"/>
        <v>1.141025641025641</v>
      </c>
      <c r="BT159" s="19">
        <f t="shared" si="589"/>
        <v>1</v>
      </c>
      <c r="BU159" s="19">
        <f t="shared" si="590"/>
        <v>1.5454545454545454</v>
      </c>
      <c r="BV159" s="19"/>
      <c r="BW159" s="19">
        <f t="shared" si="591"/>
        <v>1.2288267288267287</v>
      </c>
      <c r="BX159" s="20">
        <f t="shared" si="592"/>
        <v>0.54545454545454541</v>
      </c>
      <c r="BY159" s="60">
        <f t="shared" si="593"/>
        <v>3.1961502549737843E-3</v>
      </c>
      <c r="BZ159" s="60">
        <f t="shared" si="594"/>
        <v>2.7726432532347504E-3</v>
      </c>
      <c r="CA159" s="22">
        <f t="shared" si="595"/>
        <v>4.329004329004329E-3</v>
      </c>
      <c r="CB159" s="22"/>
      <c r="CC159" s="60">
        <f t="shared" si="596"/>
        <v>3.432599279070954E-3</v>
      </c>
      <c r="CD159" s="22">
        <f t="shared" si="597"/>
        <v>1.5563610757695786E-3</v>
      </c>
      <c r="CE159" s="25">
        <f t="shared" si="625"/>
        <v>10.382022471910112</v>
      </c>
      <c r="CF159" s="25">
        <f t="shared" si="626"/>
        <v>10.153846153846153</v>
      </c>
      <c r="CG159" s="25">
        <f t="shared" si="627"/>
        <v>12.551282051282051</v>
      </c>
      <c r="CH159" s="25">
        <f t="shared" si="598"/>
        <v>12.551282051282051</v>
      </c>
      <c r="CI159" s="25">
        <f t="shared" si="628"/>
        <v>11.029050225679439</v>
      </c>
      <c r="CJ159" s="20">
        <f t="shared" si="599"/>
        <v>2.3974358974358978</v>
      </c>
      <c r="CK159" s="39">
        <f t="shared" si="600"/>
        <v>2.63663284120184E-2</v>
      </c>
      <c r="CL159" s="39">
        <f t="shared" si="601"/>
        <v>2.5524690316113648E-2</v>
      </c>
      <c r="CM159" s="39">
        <f t="shared" si="602"/>
        <v>0.19964072677559394</v>
      </c>
      <c r="CN159" s="39"/>
      <c r="CO159" s="39">
        <f t="shared" si="603"/>
        <v>8.3843915167908664E-2</v>
      </c>
      <c r="CP159" s="18">
        <f t="shared" si="604"/>
        <v>-27.333333333333329</v>
      </c>
      <c r="CQ159" s="18">
        <f t="shared" si="605"/>
        <v>572.13820493391313</v>
      </c>
      <c r="CR159" s="18">
        <f t="shared" si="606"/>
        <v>452.13820493391319</v>
      </c>
      <c r="CS159" s="18">
        <f t="shared" si="607"/>
        <v>515.00755155470722</v>
      </c>
      <c r="CT159" s="18">
        <f t="shared" si="608"/>
        <v>54.333333333333343</v>
      </c>
      <c r="CU159" s="18">
        <f t="shared" si="609"/>
        <v>71.333333333333343</v>
      </c>
      <c r="CV159" s="18">
        <f t="shared" si="610"/>
        <v>-4.6765886081934198</v>
      </c>
      <c r="CW159" s="18">
        <f t="shared" si="611"/>
        <v>-10.106765886081929</v>
      </c>
      <c r="CX159" s="18">
        <f t="shared" si="629"/>
        <v>12.32341139180658</v>
      </c>
      <c r="CY159" s="18">
        <f t="shared" si="630"/>
        <v>250.23411391806576</v>
      </c>
      <c r="CZ159" s="25">
        <f t="shared" si="612"/>
        <v>33.637694707436111</v>
      </c>
      <c r="DA159" s="18">
        <f t="shared" si="631"/>
        <v>78.741622740786752</v>
      </c>
      <c r="DB159" s="20">
        <f t="shared" si="613"/>
        <v>4.5470410834928785</v>
      </c>
      <c r="DC159" s="18">
        <f t="shared" si="614"/>
        <v>663.33333333333337</v>
      </c>
      <c r="DD159" s="18">
        <f t="shared" si="632"/>
        <v>700.4715382672465</v>
      </c>
      <c r="DE159" s="18">
        <f t="shared" si="633"/>
        <v>603.53601328746072</v>
      </c>
      <c r="DF159" s="12">
        <f t="shared" si="615"/>
        <v>845.37231885197889</v>
      </c>
      <c r="DG159" s="20">
        <f t="shared" si="616"/>
        <v>-0.54545454545454541</v>
      </c>
      <c r="DH159" s="7">
        <f t="shared" si="617"/>
        <v>178</v>
      </c>
      <c r="DI159" s="18">
        <f t="shared" si="618"/>
        <v>599.33333333333337</v>
      </c>
      <c r="DK159" s="5">
        <v>34</v>
      </c>
      <c r="DL159" s="5" t="s">
        <v>195</v>
      </c>
      <c r="DM159" s="5">
        <v>62</v>
      </c>
      <c r="DN159" s="5" t="e">
        <f>SUM(#REF!,DO159,DQ159,DR159)</f>
        <v>#REF!</v>
      </c>
      <c r="DO159" s="5">
        <v>0</v>
      </c>
      <c r="DP159" s="5">
        <v>4.5</v>
      </c>
      <c r="DQ159" s="5">
        <f t="shared" si="634"/>
        <v>0</v>
      </c>
      <c r="DR159" s="5">
        <v>0</v>
      </c>
      <c r="DS159" s="5" t="s">
        <v>183</v>
      </c>
      <c r="DT159" s="5">
        <v>102</v>
      </c>
      <c r="DU159" s="5" t="s">
        <v>183</v>
      </c>
      <c r="DV159" s="5">
        <v>84</v>
      </c>
      <c r="DW159" s="5" t="s">
        <v>183</v>
      </c>
      <c r="DX159" s="5">
        <v>95</v>
      </c>
      <c r="DY159" s="5" t="s">
        <v>161</v>
      </c>
      <c r="DZ159" s="5" t="s">
        <v>150</v>
      </c>
      <c r="EA159" s="5" t="s">
        <v>150</v>
      </c>
      <c r="EB159" s="5" t="s">
        <v>161</v>
      </c>
      <c r="EC159" s="5" t="s">
        <v>161</v>
      </c>
      <c r="ED159" s="52">
        <f t="shared" si="619"/>
        <v>93.666666666666671</v>
      </c>
      <c r="EE159" s="51">
        <f t="shared" si="620"/>
        <v>0</v>
      </c>
      <c r="EF159" s="5" t="s">
        <v>160</v>
      </c>
      <c r="EG159" s="5">
        <v>77</v>
      </c>
      <c r="EH159" s="2"/>
      <c r="EJ159" s="2"/>
      <c r="EK159" s="5" t="s">
        <v>196</v>
      </c>
      <c r="EL159" s="7">
        <f t="shared" si="621"/>
        <v>89.5</v>
      </c>
      <c r="EM159" s="7">
        <f t="shared" si="622"/>
        <v>0</v>
      </c>
      <c r="EN159" s="51">
        <f t="shared" si="623"/>
        <v>102</v>
      </c>
      <c r="EO159" s="51">
        <f t="shared" si="624"/>
        <v>0</v>
      </c>
    </row>
    <row r="160" spans="1:153" customFormat="1">
      <c r="A160" s="5">
        <v>9</v>
      </c>
      <c r="B160" s="5">
        <v>833</v>
      </c>
      <c r="C160" s="5">
        <v>72</v>
      </c>
      <c r="D160" s="69"/>
      <c r="E160" s="69"/>
      <c r="F160" s="69"/>
      <c r="G160" s="69"/>
      <c r="H160" s="69"/>
      <c r="I160" s="5">
        <v>84</v>
      </c>
      <c r="J160" s="5">
        <v>89</v>
      </c>
      <c r="K160" s="5">
        <v>100</v>
      </c>
      <c r="L160" s="7">
        <f t="shared" si="540"/>
        <v>100</v>
      </c>
      <c r="M160" s="17">
        <f t="shared" si="541"/>
        <v>91</v>
      </c>
      <c r="N160" s="5">
        <f t="shared" si="542"/>
        <v>16</v>
      </c>
      <c r="O160" s="18">
        <f t="shared" si="543"/>
        <v>107</v>
      </c>
      <c r="P160" s="19">
        <f t="shared" si="544"/>
        <v>0.17582417582417584</v>
      </c>
      <c r="Q160" s="5">
        <f t="shared" si="545"/>
        <v>291</v>
      </c>
      <c r="R160" s="5">
        <f t="shared" si="546"/>
        <v>301</v>
      </c>
      <c r="S160" s="5">
        <f t="shared" si="547"/>
        <v>296</v>
      </c>
      <c r="T160" s="74"/>
      <c r="U160" s="17">
        <f t="shared" si="548"/>
        <v>296</v>
      </c>
      <c r="V160" s="5">
        <f t="shared" si="549"/>
        <v>10</v>
      </c>
      <c r="W160" s="5">
        <f t="shared" si="550"/>
        <v>358</v>
      </c>
      <c r="X160" s="5">
        <f t="shared" si="551"/>
        <v>368</v>
      </c>
      <c r="Y160" s="5">
        <f t="shared" si="552"/>
        <v>363</v>
      </c>
      <c r="Z160" s="18">
        <f t="shared" si="553"/>
        <v>368</v>
      </c>
      <c r="AA160" s="17">
        <f t="shared" si="554"/>
        <v>363</v>
      </c>
      <c r="AB160" s="5">
        <f t="shared" si="555"/>
        <v>10</v>
      </c>
      <c r="AC160" s="17">
        <f t="shared" si="556"/>
        <v>392.24780858194089</v>
      </c>
      <c r="AD160" s="17">
        <f t="shared" si="557"/>
        <v>403.20445127976046</v>
      </c>
      <c r="AE160" s="17">
        <f t="shared" si="558"/>
        <v>397.72612993085068</v>
      </c>
      <c r="AF160" s="18">
        <f t="shared" si="559"/>
        <v>403.20445127976046</v>
      </c>
      <c r="AG160" s="17">
        <f t="shared" si="560"/>
        <v>397.72612993085068</v>
      </c>
      <c r="AH160" s="17">
        <f t="shared" si="561"/>
        <v>10.956642697819575</v>
      </c>
      <c r="AI160" s="5">
        <v>207</v>
      </c>
      <c r="AJ160" s="5">
        <v>212</v>
      </c>
      <c r="AK160" s="5">
        <v>196</v>
      </c>
      <c r="AL160" s="18">
        <f t="shared" si="562"/>
        <v>212</v>
      </c>
      <c r="AM160" s="17">
        <f t="shared" si="563"/>
        <v>205</v>
      </c>
      <c r="AN160" s="5">
        <f t="shared" si="564"/>
        <v>16</v>
      </c>
      <c r="AO160" s="5">
        <v>67</v>
      </c>
      <c r="AP160" s="6">
        <v>67</v>
      </c>
      <c r="AQ160" s="5">
        <v>67</v>
      </c>
      <c r="AR160" s="7">
        <f t="shared" si="565"/>
        <v>67</v>
      </c>
      <c r="AS160" s="17">
        <f t="shared" si="566"/>
        <v>67</v>
      </c>
      <c r="AT160" s="5">
        <f t="shared" si="567"/>
        <v>0</v>
      </c>
      <c r="AU160" s="5">
        <f t="shared" si="568"/>
        <v>274</v>
      </c>
      <c r="AV160" s="5">
        <f t="shared" si="569"/>
        <v>279</v>
      </c>
      <c r="AW160" s="5">
        <f t="shared" si="569"/>
        <v>263</v>
      </c>
      <c r="AX160" s="17">
        <f t="shared" si="570"/>
        <v>272</v>
      </c>
      <c r="AY160" s="5">
        <f t="shared" si="571"/>
        <v>16</v>
      </c>
      <c r="AZ160" s="19">
        <f t="shared" si="572"/>
        <v>0.18715083798882681</v>
      </c>
      <c r="BA160" s="19">
        <f t="shared" si="572"/>
        <v>0.18206521739130435</v>
      </c>
      <c r="BB160" s="19">
        <f t="shared" si="572"/>
        <v>0.18457300275482094</v>
      </c>
      <c r="BC160" s="20">
        <f t="shared" si="573"/>
        <v>0.18715083798882681</v>
      </c>
      <c r="BD160" s="19">
        <f t="shared" si="574"/>
        <v>0.18459635271165067</v>
      </c>
      <c r="BE160" s="20">
        <f t="shared" si="575"/>
        <v>5.0856205975224611E-3</v>
      </c>
      <c r="BF160" s="19">
        <f t="shared" si="576"/>
        <v>4.2619047619047619</v>
      </c>
      <c r="BG160" s="19">
        <f t="shared" si="577"/>
        <v>4.1348314606741576</v>
      </c>
      <c r="BH160" s="19">
        <f t="shared" si="578"/>
        <v>3.63</v>
      </c>
      <c r="BI160" s="20">
        <f t="shared" si="579"/>
        <v>4.2619047619047619</v>
      </c>
      <c r="BJ160" s="19">
        <f t="shared" si="580"/>
        <v>4.0089120741929731</v>
      </c>
      <c r="BK160" s="20">
        <f t="shared" si="581"/>
        <v>0.63190476190476197</v>
      </c>
      <c r="BL160" s="20">
        <f t="shared" si="582"/>
        <v>0.24944423362074067</v>
      </c>
      <c r="BM160" s="19">
        <f t="shared" si="583"/>
        <v>4.66961676883263</v>
      </c>
      <c r="BN160" s="19">
        <f t="shared" si="584"/>
        <v>4.5303870930310168</v>
      </c>
      <c r="BO160" s="19">
        <f t="shared" si="585"/>
        <v>3.9772612993085068</v>
      </c>
      <c r="BP160" s="19"/>
      <c r="BQ160" s="19">
        <f t="shared" si="586"/>
        <v>4.3924217203907174</v>
      </c>
      <c r="BR160" s="20">
        <f t="shared" si="587"/>
        <v>0.69235546952412319</v>
      </c>
      <c r="BS160" s="19">
        <f t="shared" si="588"/>
        <v>0.67</v>
      </c>
      <c r="BT160" s="19">
        <f t="shared" si="589"/>
        <v>0.73626373626373631</v>
      </c>
      <c r="BU160" s="19">
        <f t="shared" si="590"/>
        <v>0</v>
      </c>
      <c r="BV160" s="19"/>
      <c r="BW160" s="19">
        <f t="shared" si="591"/>
        <v>0.46875457875457877</v>
      </c>
      <c r="BX160" s="20">
        <f t="shared" si="592"/>
        <v>0.73626373626373631</v>
      </c>
      <c r="BY160" s="60">
        <f t="shared" si="593"/>
        <v>1.8457300275482094E-3</v>
      </c>
      <c r="BZ160" s="60">
        <f t="shared" si="594"/>
        <v>2.0282747555474831E-3</v>
      </c>
      <c r="CA160" s="22">
        <f t="shared" si="595"/>
        <v>0</v>
      </c>
      <c r="CB160" s="22"/>
      <c r="CC160" s="60">
        <f t="shared" si="596"/>
        <v>1.2913349276985643E-3</v>
      </c>
      <c r="CD160" s="22">
        <f t="shared" si="597"/>
        <v>2.0282747555474831E-3</v>
      </c>
      <c r="CE160" s="25">
        <f t="shared" si="625"/>
        <v>12.761904761904761</v>
      </c>
      <c r="CF160" s="25">
        <f t="shared" si="626"/>
        <v>12.044943820224718</v>
      </c>
      <c r="CG160" s="25">
        <f t="shared" si="627"/>
        <v>10.72</v>
      </c>
      <c r="CH160" s="25">
        <f t="shared" si="598"/>
        <v>12.761904761904761</v>
      </c>
      <c r="CI160" s="25">
        <f t="shared" si="628"/>
        <v>11.842282860709828</v>
      </c>
      <c r="CJ160" s="20">
        <f t="shared" si="599"/>
        <v>2.0419047619047603</v>
      </c>
      <c r="CK160" s="39">
        <f t="shared" si="600"/>
        <v>3.2087167026525427E-2</v>
      </c>
      <c r="CL160" s="39">
        <f t="shared" si="601"/>
        <v>3.0284517193574563E-2</v>
      </c>
      <c r="CM160" s="39">
        <f t="shared" si="602"/>
        <v>0.97840189697281377</v>
      </c>
      <c r="CN160" s="39"/>
      <c r="CO160" s="39">
        <f t="shared" si="603"/>
        <v>0.3469245270643046</v>
      </c>
      <c r="CP160" s="18">
        <f t="shared" si="604"/>
        <v>-13</v>
      </c>
      <c r="CQ160" s="18">
        <f t="shared" si="605"/>
        <v>571.72612993085068</v>
      </c>
      <c r="CR160" s="18">
        <f t="shared" si="606"/>
        <v>451.72612993085068</v>
      </c>
      <c r="CS160" s="18">
        <f t="shared" si="607"/>
        <v>462.68277262867025</v>
      </c>
      <c r="CT160" s="18">
        <f t="shared" si="608"/>
        <v>54</v>
      </c>
      <c r="CU160" s="18">
        <f t="shared" si="609"/>
        <v>54</v>
      </c>
      <c r="CV160" s="18">
        <f t="shared" si="610"/>
        <v>5.459635271165066</v>
      </c>
      <c r="CW160" s="18">
        <f t="shared" si="611"/>
        <v>-12.815403647288349</v>
      </c>
      <c r="CX160" s="18">
        <f t="shared" si="629"/>
        <v>5.459635271165066</v>
      </c>
      <c r="CY160" s="18">
        <f t="shared" si="630"/>
        <v>187.59635271165067</v>
      </c>
      <c r="CZ160" s="25">
        <f t="shared" si="612"/>
        <v>40.944423362074062</v>
      </c>
      <c r="DA160" s="18">
        <f t="shared" si="631"/>
        <v>31.349064418210293</v>
      </c>
      <c r="DB160" s="20">
        <f t="shared" si="613"/>
        <v>3.7000662508665942</v>
      </c>
      <c r="DC160" s="18">
        <f t="shared" si="614"/>
        <v>638</v>
      </c>
      <c r="DD160" s="18">
        <f t="shared" si="632"/>
        <v>672.72612993085068</v>
      </c>
      <c r="DE160" s="18">
        <f t="shared" si="633"/>
        <v>490.95664269781958</v>
      </c>
      <c r="DF160" s="12">
        <f t="shared" si="615"/>
        <v>790.32248264250131</v>
      </c>
      <c r="DG160" s="20">
        <f t="shared" si="616"/>
        <v>0.73626373626373631</v>
      </c>
      <c r="DH160" s="7">
        <f t="shared" si="617"/>
        <v>167</v>
      </c>
      <c r="DI160" s="18">
        <f t="shared" si="618"/>
        <v>547</v>
      </c>
      <c r="DJ160" s="5"/>
      <c r="DK160" s="5">
        <v>38</v>
      </c>
      <c r="DL160" s="5" t="s">
        <v>197</v>
      </c>
      <c r="DM160" s="5">
        <v>50</v>
      </c>
      <c r="DN160" s="5" t="e">
        <f>SUM(#REF!,DO160,DQ160,DR160)</f>
        <v>#REF!</v>
      </c>
      <c r="DO160" s="5">
        <v>0</v>
      </c>
      <c r="DP160" s="5">
        <v>6</v>
      </c>
      <c r="DQ160" s="5">
        <f t="shared" si="634"/>
        <v>1</v>
      </c>
      <c r="DR160" s="5">
        <v>0</v>
      </c>
      <c r="DS160" s="5" t="s">
        <v>183</v>
      </c>
      <c r="DT160" s="5">
        <v>86</v>
      </c>
      <c r="DU160" s="5" t="s">
        <v>183</v>
      </c>
      <c r="DV160" s="5">
        <v>77</v>
      </c>
      <c r="DW160" s="5" t="s">
        <v>183</v>
      </c>
      <c r="DX160" s="5">
        <v>81</v>
      </c>
      <c r="DY160" s="5" t="s">
        <v>161</v>
      </c>
      <c r="DZ160" s="5" t="s">
        <v>161</v>
      </c>
      <c r="EA160" s="5" t="s">
        <v>161</v>
      </c>
      <c r="EB160" s="5" t="s">
        <v>161</v>
      </c>
      <c r="EC160" s="5" t="s">
        <v>161</v>
      </c>
      <c r="ED160" s="52">
        <f t="shared" si="619"/>
        <v>81.333333333333329</v>
      </c>
      <c r="EE160" s="51">
        <f t="shared" si="620"/>
        <v>0</v>
      </c>
      <c r="EF160" s="5" t="s">
        <v>183</v>
      </c>
      <c r="EG160" s="5">
        <v>48</v>
      </c>
      <c r="EH160" s="2"/>
      <c r="EI160" s="5"/>
      <c r="EJ160" s="2"/>
      <c r="EK160" s="5" t="s">
        <v>193</v>
      </c>
      <c r="EL160" s="7">
        <f t="shared" si="621"/>
        <v>73</v>
      </c>
      <c r="EM160" s="7">
        <f t="shared" si="622"/>
        <v>0</v>
      </c>
      <c r="EN160" s="51">
        <f t="shared" si="623"/>
        <v>86</v>
      </c>
      <c r="EO160" s="51">
        <f t="shared" si="624"/>
        <v>0</v>
      </c>
      <c r="ER160" s="5"/>
      <c r="ES160" s="5"/>
      <c r="ET160" s="5"/>
      <c r="EU160" s="5"/>
      <c r="EV160" s="5"/>
      <c r="EW160" s="5"/>
    </row>
    <row r="161" spans="1:153" customFormat="1">
      <c r="A161" s="5">
        <v>10</v>
      </c>
      <c r="B161" s="5">
        <v>968</v>
      </c>
      <c r="C161" s="5">
        <v>62</v>
      </c>
      <c r="D161" s="69"/>
      <c r="E161" s="69"/>
      <c r="F161" s="69"/>
      <c r="G161" s="69"/>
      <c r="H161" s="69"/>
      <c r="I161" s="5">
        <v>100</v>
      </c>
      <c r="J161" s="5">
        <v>100</v>
      </c>
      <c r="K161" s="5">
        <v>95</v>
      </c>
      <c r="L161" s="7">
        <f t="shared" si="540"/>
        <v>100</v>
      </c>
      <c r="M161" s="17">
        <f t="shared" si="541"/>
        <v>98.333333333333329</v>
      </c>
      <c r="N161" s="5">
        <f t="shared" si="542"/>
        <v>5</v>
      </c>
      <c r="O161" s="18">
        <f t="shared" si="543"/>
        <v>103.33333333333333</v>
      </c>
      <c r="P161" s="19">
        <f t="shared" si="544"/>
        <v>5.0847457627118647E-2</v>
      </c>
      <c r="Q161" s="5">
        <f t="shared" si="545"/>
        <v>352</v>
      </c>
      <c r="R161" s="5">
        <f t="shared" si="546"/>
        <v>335</v>
      </c>
      <c r="S161" s="5">
        <f t="shared" si="547"/>
        <v>330</v>
      </c>
      <c r="T161" s="74"/>
      <c r="U161" s="17">
        <f t="shared" si="548"/>
        <v>339</v>
      </c>
      <c r="V161" s="5">
        <f t="shared" si="549"/>
        <v>22</v>
      </c>
      <c r="W161" s="5">
        <f t="shared" si="550"/>
        <v>408</v>
      </c>
      <c r="X161" s="5">
        <f t="shared" si="551"/>
        <v>435</v>
      </c>
      <c r="Y161" s="5">
        <f t="shared" si="552"/>
        <v>397</v>
      </c>
      <c r="Z161" s="18">
        <f t="shared" si="553"/>
        <v>435</v>
      </c>
      <c r="AA161" s="17">
        <f t="shared" si="554"/>
        <v>413.33333333333331</v>
      </c>
      <c r="AB161" s="5">
        <f t="shared" si="555"/>
        <v>38</v>
      </c>
      <c r="AC161" s="17">
        <f t="shared" si="556"/>
        <v>414.68897037268829</v>
      </c>
      <c r="AD161" s="17">
        <f t="shared" si="557"/>
        <v>442.13162282382206</v>
      </c>
      <c r="AE161" s="17">
        <f t="shared" si="558"/>
        <v>403.50863048518931</v>
      </c>
      <c r="AF161" s="18">
        <f t="shared" si="559"/>
        <v>442.13162282382206</v>
      </c>
      <c r="AG161" s="17">
        <f t="shared" si="560"/>
        <v>420.1097412272332</v>
      </c>
      <c r="AH161" s="17">
        <f t="shared" si="561"/>
        <v>38.622992338632741</v>
      </c>
      <c r="AI161" s="5">
        <v>252</v>
      </c>
      <c r="AJ161" s="5">
        <v>235</v>
      </c>
      <c r="AK161" s="5">
        <v>235</v>
      </c>
      <c r="AL161" s="18">
        <f t="shared" si="562"/>
        <v>252</v>
      </c>
      <c r="AM161" s="17">
        <f t="shared" si="563"/>
        <v>240.66666666666666</v>
      </c>
      <c r="AN161" s="5">
        <f t="shared" si="564"/>
        <v>17</v>
      </c>
      <c r="AO161" s="5">
        <v>56</v>
      </c>
      <c r="AP161" s="6">
        <v>100</v>
      </c>
      <c r="AQ161" s="5">
        <v>67</v>
      </c>
      <c r="AR161" s="7">
        <f t="shared" si="565"/>
        <v>100</v>
      </c>
      <c r="AS161" s="17">
        <f t="shared" si="566"/>
        <v>74.333333333333329</v>
      </c>
      <c r="AT161" s="5">
        <f t="shared" si="567"/>
        <v>44</v>
      </c>
      <c r="AU161" s="5">
        <f t="shared" si="568"/>
        <v>308</v>
      </c>
      <c r="AV161" s="5">
        <f t="shared" si="569"/>
        <v>335</v>
      </c>
      <c r="AW161" s="5">
        <f t="shared" si="569"/>
        <v>302</v>
      </c>
      <c r="AX161" s="17">
        <f t="shared" si="570"/>
        <v>315</v>
      </c>
      <c r="AY161" s="5">
        <f t="shared" si="571"/>
        <v>33</v>
      </c>
      <c r="AZ161" s="19">
        <f t="shared" si="572"/>
        <v>0.13725490196078433</v>
      </c>
      <c r="BA161" s="19">
        <f t="shared" si="572"/>
        <v>0.22988505747126436</v>
      </c>
      <c r="BB161" s="19">
        <f t="shared" si="572"/>
        <v>0.16876574307304787</v>
      </c>
      <c r="BC161" s="20">
        <f t="shared" si="573"/>
        <v>0.22988505747126436</v>
      </c>
      <c r="BD161" s="19">
        <f t="shared" si="574"/>
        <v>0.17863523416836555</v>
      </c>
      <c r="BE161" s="20">
        <f t="shared" si="575"/>
        <v>9.2630155510480039E-2</v>
      </c>
      <c r="BF161" s="19">
        <f t="shared" si="576"/>
        <v>4.08</v>
      </c>
      <c r="BG161" s="19">
        <f t="shared" si="577"/>
        <v>4.3499999999999996</v>
      </c>
      <c r="BH161" s="19">
        <f t="shared" si="578"/>
        <v>4.1789473684210527</v>
      </c>
      <c r="BI161" s="20">
        <f t="shared" si="579"/>
        <v>4.3499999999999996</v>
      </c>
      <c r="BJ161" s="19">
        <f t="shared" si="580"/>
        <v>4.2029824561403508</v>
      </c>
      <c r="BK161" s="20">
        <f t="shared" si="581"/>
        <v>0.26999999999999957</v>
      </c>
      <c r="BL161" s="20">
        <f t="shared" si="582"/>
        <v>0.23792628459322954</v>
      </c>
      <c r="BM161" s="19">
        <f t="shared" si="583"/>
        <v>4.1468897037268828</v>
      </c>
      <c r="BN161" s="19">
        <f t="shared" si="584"/>
        <v>4.4213162282382203</v>
      </c>
      <c r="BO161" s="19">
        <f t="shared" si="585"/>
        <v>4.2474592682651506</v>
      </c>
      <c r="BP161" s="19"/>
      <c r="BQ161" s="19">
        <f t="shared" si="586"/>
        <v>4.271888400076751</v>
      </c>
      <c r="BR161" s="20">
        <f t="shared" si="587"/>
        <v>0.27442652451133753</v>
      </c>
      <c r="BS161" s="19">
        <f t="shared" si="588"/>
        <v>0.70526315789473681</v>
      </c>
      <c r="BT161" s="19">
        <f t="shared" si="589"/>
        <v>0.75593220338983047</v>
      </c>
      <c r="BU161" s="19">
        <f t="shared" si="590"/>
        <v>8.8000000000000007</v>
      </c>
      <c r="BV161" s="19"/>
      <c r="BW161" s="19">
        <f t="shared" si="591"/>
        <v>3.4203984537615226</v>
      </c>
      <c r="BX161" s="20">
        <f t="shared" si="592"/>
        <v>8.094736842105263</v>
      </c>
      <c r="BY161" s="60">
        <f t="shared" si="593"/>
        <v>1.7764815060320827E-3</v>
      </c>
      <c r="BZ161" s="60">
        <f t="shared" si="594"/>
        <v>1.8288682340076544E-3</v>
      </c>
      <c r="CA161" s="22">
        <f t="shared" si="595"/>
        <v>2.2166246851385393E-2</v>
      </c>
      <c r="CB161" s="22"/>
      <c r="CC161" s="60">
        <f t="shared" si="596"/>
        <v>8.5905321971417106E-3</v>
      </c>
      <c r="CD161" s="22">
        <f t="shared" si="597"/>
        <v>2.0389765345353309E-2</v>
      </c>
      <c r="CE161" s="25">
        <f t="shared" si="625"/>
        <v>2.8000000000000003</v>
      </c>
      <c r="CF161" s="25">
        <f t="shared" si="626"/>
        <v>5</v>
      </c>
      <c r="CG161" s="25">
        <f t="shared" si="627"/>
        <v>3.5263157894736841</v>
      </c>
      <c r="CH161" s="25">
        <f t="shared" si="598"/>
        <v>5</v>
      </c>
      <c r="CI161" s="25">
        <f t="shared" si="628"/>
        <v>3.7754385964912287</v>
      </c>
      <c r="CJ161" s="20">
        <f t="shared" si="599"/>
        <v>2.1999999999999997</v>
      </c>
      <c r="CK161" s="39">
        <f t="shared" si="600"/>
        <v>6.9391328672033783E-3</v>
      </c>
      <c r="CL161" s="39">
        <f t="shared" si="601"/>
        <v>1.1901652138305333E-2</v>
      </c>
      <c r="CM161" s="39">
        <f t="shared" si="602"/>
        <v>9.130094733614097E-2</v>
      </c>
      <c r="CN161" s="39"/>
      <c r="CO161" s="39">
        <f t="shared" si="603"/>
        <v>3.6713910780549891E-2</v>
      </c>
      <c r="CP161" s="18">
        <f t="shared" si="604"/>
        <v>-16.666666666666671</v>
      </c>
      <c r="CQ161" s="18">
        <f t="shared" si="605"/>
        <v>597.77640789389989</v>
      </c>
      <c r="CR161" s="18">
        <f t="shared" si="606"/>
        <v>477.77640789389983</v>
      </c>
      <c r="CS161" s="18">
        <f t="shared" si="607"/>
        <v>516.39940023253257</v>
      </c>
      <c r="CT161" s="18">
        <f t="shared" si="608"/>
        <v>57.666666666666657</v>
      </c>
      <c r="CU161" s="18">
        <f t="shared" si="609"/>
        <v>101.66666666666666</v>
      </c>
      <c r="CV161" s="18">
        <f t="shared" si="610"/>
        <v>1.1968567501698821</v>
      </c>
      <c r="CW161" s="18">
        <f t="shared" si="611"/>
        <v>27.511968567501693</v>
      </c>
      <c r="CX161" s="18">
        <f t="shared" si="629"/>
        <v>45.196856750169886</v>
      </c>
      <c r="CY161" s="18">
        <f t="shared" si="630"/>
        <v>222.96856750169889</v>
      </c>
      <c r="CZ161" s="25">
        <f t="shared" si="612"/>
        <v>28.792628459322955</v>
      </c>
      <c r="DA161" s="18">
        <f t="shared" si="631"/>
        <v>47.894880738709489</v>
      </c>
      <c r="DB161" s="20">
        <f t="shared" si="613"/>
        <v>3.9974618755654134</v>
      </c>
      <c r="DC161" s="18">
        <f t="shared" si="614"/>
        <v>772.66666666666663</v>
      </c>
      <c r="DD161" s="18">
        <f t="shared" si="632"/>
        <v>779.44307456056652</v>
      </c>
      <c r="DE161" s="18">
        <f t="shared" si="633"/>
        <v>571.95632567196606</v>
      </c>
      <c r="DF161" s="12">
        <f t="shared" si="615"/>
        <v>883.74497539559866</v>
      </c>
      <c r="DG161" s="20">
        <f t="shared" si="616"/>
        <v>-8.0440677966101699</v>
      </c>
      <c r="DH161" s="7">
        <f t="shared" si="617"/>
        <v>200</v>
      </c>
      <c r="DI161" s="18">
        <f t="shared" si="618"/>
        <v>654.66666666666663</v>
      </c>
      <c r="DJ161" s="5"/>
      <c r="DK161" s="5">
        <v>40</v>
      </c>
      <c r="DL161" s="5" t="s">
        <v>198</v>
      </c>
      <c r="DM161" s="5">
        <v>53</v>
      </c>
      <c r="DN161" s="5" t="e">
        <f>SUM(#REF!,DO161,DQ161,DR161)</f>
        <v>#REF!</v>
      </c>
      <c r="DO161" s="5">
        <v>0</v>
      </c>
      <c r="DP161" s="5">
        <v>4.5999999999999996</v>
      </c>
      <c r="DQ161" s="5">
        <f t="shared" si="634"/>
        <v>0</v>
      </c>
      <c r="DR161" s="5">
        <v>0</v>
      </c>
      <c r="DS161" s="5" t="s">
        <v>183</v>
      </c>
      <c r="DT161" s="5">
        <v>111</v>
      </c>
      <c r="DU161" s="5" t="s">
        <v>183</v>
      </c>
      <c r="DV161" s="5">
        <v>74</v>
      </c>
      <c r="DW161" s="5" t="s">
        <v>183</v>
      </c>
      <c r="DX161" s="5">
        <v>107</v>
      </c>
      <c r="DY161" s="5" t="s">
        <v>161</v>
      </c>
      <c r="DZ161" s="5" t="s">
        <v>161</v>
      </c>
      <c r="EA161" s="5" t="s">
        <v>161</v>
      </c>
      <c r="EB161" s="5" t="s">
        <v>161</v>
      </c>
      <c r="EC161" s="5" t="s">
        <v>161</v>
      </c>
      <c r="ED161" s="52">
        <f t="shared" si="619"/>
        <v>97.333333333333329</v>
      </c>
      <c r="EE161" s="51">
        <f t="shared" si="620"/>
        <v>0</v>
      </c>
      <c r="EF161" s="5" t="s">
        <v>151</v>
      </c>
      <c r="EG161" s="5">
        <v>99</v>
      </c>
      <c r="EH161" s="5">
        <v>0.05</v>
      </c>
      <c r="EI161" s="5"/>
      <c r="EJ161" s="5">
        <v>55</v>
      </c>
      <c r="EK161" s="5" t="s">
        <v>199</v>
      </c>
      <c r="EL161" s="7">
        <f t="shared" si="621"/>
        <v>97.75</v>
      </c>
      <c r="EM161" s="7">
        <f t="shared" si="622"/>
        <v>0</v>
      </c>
      <c r="EN161" s="51">
        <f t="shared" si="623"/>
        <v>111</v>
      </c>
      <c r="EO161" s="51">
        <f t="shared" si="624"/>
        <v>0</v>
      </c>
      <c r="ER161" s="5"/>
      <c r="ES161" s="5"/>
      <c r="ET161" s="5"/>
      <c r="EU161" s="5"/>
      <c r="EV161" s="5"/>
      <c r="EW161" s="5"/>
    </row>
    <row r="162" spans="1:153" customFormat="1">
      <c r="A162" s="5">
        <v>11</v>
      </c>
      <c r="B162" s="5">
        <v>714</v>
      </c>
      <c r="C162" s="5">
        <v>84</v>
      </c>
      <c r="D162" s="69"/>
      <c r="E162" s="69"/>
      <c r="F162" s="69"/>
      <c r="G162" s="69"/>
      <c r="H162" s="69"/>
      <c r="I162" s="5">
        <v>84</v>
      </c>
      <c r="J162" s="5">
        <v>84</v>
      </c>
      <c r="K162" s="5">
        <v>84</v>
      </c>
      <c r="L162" s="7">
        <f t="shared" si="540"/>
        <v>84</v>
      </c>
      <c r="M162" s="17">
        <f t="shared" si="541"/>
        <v>84</v>
      </c>
      <c r="N162" s="5">
        <v>1E-3</v>
      </c>
      <c r="O162" s="18">
        <f t="shared" si="543"/>
        <v>84.001000000000005</v>
      </c>
      <c r="P162" s="19">
        <f t="shared" si="544"/>
        <v>1.1904761904761905E-5</v>
      </c>
      <c r="Q162" s="5">
        <f t="shared" si="545"/>
        <v>240</v>
      </c>
      <c r="R162" s="5">
        <f t="shared" si="546"/>
        <v>224</v>
      </c>
      <c r="S162" s="5">
        <f t="shared" si="547"/>
        <v>212</v>
      </c>
      <c r="T162" s="74"/>
      <c r="U162" s="17">
        <f t="shared" si="548"/>
        <v>225.33333333333334</v>
      </c>
      <c r="V162" s="5">
        <f t="shared" si="549"/>
        <v>28</v>
      </c>
      <c r="W162" s="5">
        <f t="shared" si="550"/>
        <v>296</v>
      </c>
      <c r="X162" s="5">
        <f t="shared" si="551"/>
        <v>302</v>
      </c>
      <c r="Y162" s="5">
        <f t="shared" si="552"/>
        <v>279</v>
      </c>
      <c r="Z162" s="18">
        <f t="shared" si="553"/>
        <v>302</v>
      </c>
      <c r="AA162" s="17">
        <f t="shared" si="554"/>
        <v>292.33333333333331</v>
      </c>
      <c r="AB162" s="5">
        <f t="shared" si="555"/>
        <v>23</v>
      </c>
      <c r="AC162" s="17">
        <f t="shared" si="556"/>
        <v>350.30199056505165</v>
      </c>
      <c r="AD162" s="17">
        <f t="shared" si="557"/>
        <v>357.40270659001891</v>
      </c>
      <c r="AE162" s="17">
        <f t="shared" si="558"/>
        <v>330.18329516097771</v>
      </c>
      <c r="AF162" s="18">
        <f t="shared" si="559"/>
        <v>357.40270659001891</v>
      </c>
      <c r="AG162" s="17">
        <f t="shared" si="560"/>
        <v>345.9626641053494</v>
      </c>
      <c r="AH162" s="17">
        <f t="shared" si="561"/>
        <v>27.219411429041202</v>
      </c>
      <c r="AI162" s="5">
        <v>156</v>
      </c>
      <c r="AJ162" s="5">
        <v>140</v>
      </c>
      <c r="AK162" s="5">
        <v>128</v>
      </c>
      <c r="AL162" s="18">
        <f t="shared" si="562"/>
        <v>156</v>
      </c>
      <c r="AM162" s="17">
        <f t="shared" si="563"/>
        <v>141.33333333333334</v>
      </c>
      <c r="AN162" s="5">
        <f t="shared" si="564"/>
        <v>28</v>
      </c>
      <c r="AO162" s="5">
        <v>56</v>
      </c>
      <c r="AP162" s="6">
        <v>78</v>
      </c>
      <c r="AQ162" s="5">
        <v>67</v>
      </c>
      <c r="AR162" s="7">
        <f t="shared" si="565"/>
        <v>78</v>
      </c>
      <c r="AS162" s="17">
        <f t="shared" si="566"/>
        <v>67</v>
      </c>
      <c r="AT162" s="5">
        <f t="shared" si="567"/>
        <v>22</v>
      </c>
      <c r="AU162" s="5">
        <f t="shared" si="568"/>
        <v>212</v>
      </c>
      <c r="AV162" s="5">
        <f t="shared" si="569"/>
        <v>218</v>
      </c>
      <c r="AW162" s="5">
        <f t="shared" si="569"/>
        <v>195</v>
      </c>
      <c r="AX162" s="17">
        <f t="shared" si="570"/>
        <v>208.33333333333334</v>
      </c>
      <c r="AY162" s="5">
        <f t="shared" si="571"/>
        <v>23</v>
      </c>
      <c r="AZ162" s="19">
        <f t="shared" si="572"/>
        <v>0.1891891891891892</v>
      </c>
      <c r="BA162" s="19">
        <f t="shared" si="572"/>
        <v>0.25827814569536423</v>
      </c>
      <c r="BB162" s="19">
        <f t="shared" si="572"/>
        <v>0.24014336917562723</v>
      </c>
      <c r="BC162" s="20">
        <f t="shared" si="573"/>
        <v>0.25827814569536423</v>
      </c>
      <c r="BD162" s="19">
        <f t="shared" si="574"/>
        <v>0.22920356802006023</v>
      </c>
      <c r="BE162" s="20">
        <f t="shared" si="575"/>
        <v>6.9088956506175025E-2</v>
      </c>
      <c r="BF162" s="19">
        <f t="shared" si="576"/>
        <v>3.5238095238095237</v>
      </c>
      <c r="BG162" s="19">
        <f t="shared" si="577"/>
        <v>3.5952380952380953</v>
      </c>
      <c r="BH162" s="19">
        <f t="shared" si="578"/>
        <v>3.3214285714285716</v>
      </c>
      <c r="BI162" s="20">
        <f t="shared" si="579"/>
        <v>3.5952380952380953</v>
      </c>
      <c r="BJ162" s="19">
        <f t="shared" si="580"/>
        <v>3.4801587301587298</v>
      </c>
      <c r="BK162" s="20">
        <f t="shared" si="581"/>
        <v>0.27380952380952372</v>
      </c>
      <c r="BL162" s="20">
        <f t="shared" si="582"/>
        <v>0.28734321550741165</v>
      </c>
      <c r="BM162" s="19">
        <f t="shared" si="583"/>
        <v>4.1702617924410914</v>
      </c>
      <c r="BN162" s="19">
        <f t="shared" si="584"/>
        <v>4.254794126071654</v>
      </c>
      <c r="BO162" s="19">
        <f t="shared" si="585"/>
        <v>3.9307535138211631</v>
      </c>
      <c r="BP162" s="19"/>
      <c r="BQ162" s="19">
        <f t="shared" si="586"/>
        <v>4.1186031441113027</v>
      </c>
      <c r="BR162" s="20">
        <f t="shared" si="587"/>
        <v>0.32404061225049086</v>
      </c>
      <c r="BS162" s="19">
        <f t="shared" si="588"/>
        <v>0.79761904761904767</v>
      </c>
      <c r="BT162" s="19">
        <f t="shared" ref="BT162:BT193" si="635">AS162/M162</f>
        <v>0.79761904761904767</v>
      </c>
      <c r="BU162" s="19"/>
      <c r="BV162" s="19"/>
      <c r="BW162" s="19">
        <f t="shared" si="591"/>
        <v>0.79761904761904767</v>
      </c>
      <c r="BX162" s="20">
        <f t="shared" si="592"/>
        <v>0</v>
      </c>
      <c r="BY162" s="60">
        <f t="shared" si="593"/>
        <v>2.8588496330431818E-3</v>
      </c>
      <c r="BZ162" s="60">
        <f t="shared" si="594"/>
        <v>2.7284574034859102E-3</v>
      </c>
      <c r="CA162" s="22">
        <f t="shared" si="595"/>
        <v>0</v>
      </c>
      <c r="CB162" s="22"/>
      <c r="CC162" s="60">
        <f t="shared" si="596"/>
        <v>1.8624356788430306E-3</v>
      </c>
      <c r="CD162" s="22">
        <f t="shared" si="597"/>
        <v>2.8588496330431818E-3</v>
      </c>
      <c r="CE162" s="25">
        <f t="shared" si="625"/>
        <v>6.6666666666666664E-4</v>
      </c>
      <c r="CF162" s="25">
        <f t="shared" si="626"/>
        <v>9.2857142857142856E-4</v>
      </c>
      <c r="CG162" s="25">
        <f t="shared" si="627"/>
        <v>7.9761904761904766E-4</v>
      </c>
      <c r="CH162" s="25">
        <f t="shared" si="598"/>
        <v>9.2857142857142856E-4</v>
      </c>
      <c r="CI162" s="25">
        <f t="shared" si="628"/>
        <v>7.9761904761904755E-4</v>
      </c>
      <c r="CJ162" s="20">
        <f t="shared" si="599"/>
        <v>2.6190476190476192E-4</v>
      </c>
      <c r="CK162" s="39">
        <f t="shared" si="600"/>
        <v>2.0190805423443352E-6</v>
      </c>
      <c r="CL162" s="39">
        <f t="shared" si="601"/>
        <v>2.684022077852506E-6</v>
      </c>
      <c r="CM162" s="39">
        <f t="shared" si="602"/>
        <v>2.9303317218977195E-5</v>
      </c>
      <c r="CN162" s="39"/>
      <c r="CO162" s="39">
        <f t="shared" si="603"/>
        <v>1.1335473279724677E-5</v>
      </c>
      <c r="CP162" s="18">
        <f t="shared" si="604"/>
        <v>-35.999000000000002</v>
      </c>
      <c r="CQ162" s="18">
        <f t="shared" si="605"/>
        <v>496.96366410534938</v>
      </c>
      <c r="CR162" s="18">
        <f t="shared" si="606"/>
        <v>376.96366410534938</v>
      </c>
      <c r="CS162" s="18">
        <f t="shared" si="607"/>
        <v>404.18307553439058</v>
      </c>
      <c r="CT162" s="18">
        <f t="shared" si="608"/>
        <v>31.000999999999998</v>
      </c>
      <c r="CU162" s="18">
        <f t="shared" si="609"/>
        <v>53.000999999999998</v>
      </c>
      <c r="CV162" s="18">
        <f t="shared" si="610"/>
        <v>-13.07864319799398</v>
      </c>
      <c r="CW162" s="18">
        <f t="shared" si="611"/>
        <v>-13.769796431979943</v>
      </c>
      <c r="CX162" s="18">
        <f t="shared" si="629"/>
        <v>8.9213568020060201</v>
      </c>
      <c r="CY162" s="18">
        <f t="shared" si="630"/>
        <v>243.20456802006024</v>
      </c>
      <c r="CZ162" s="25">
        <f t="shared" si="612"/>
        <v>28.735321550741165</v>
      </c>
      <c r="DA162" s="18">
        <f t="shared" si="631"/>
        <v>31.339014573152507</v>
      </c>
      <c r="DB162" s="20">
        <f t="shared" si="613"/>
        <v>3.7945625318608118</v>
      </c>
      <c r="DC162" s="18">
        <f t="shared" si="614"/>
        <v>514.66766666666661</v>
      </c>
      <c r="DD162" s="18">
        <f t="shared" si="632"/>
        <v>568.29699743868275</v>
      </c>
      <c r="DE162" s="18">
        <f t="shared" si="633"/>
        <v>429.22141142904121</v>
      </c>
      <c r="DF162" s="12">
        <f t="shared" si="615"/>
        <v>730.50056545874304</v>
      </c>
      <c r="DG162" s="20">
        <f t="shared" si="616"/>
        <v>0.79761904761904767</v>
      </c>
      <c r="DH162" s="7">
        <f t="shared" si="617"/>
        <v>162</v>
      </c>
      <c r="DI162" s="18">
        <f t="shared" si="618"/>
        <v>477.33433333333335</v>
      </c>
      <c r="DJ162" s="5"/>
      <c r="DK162" s="5">
        <v>40</v>
      </c>
      <c r="DL162" s="5" t="s">
        <v>200</v>
      </c>
      <c r="DM162" s="5">
        <v>75</v>
      </c>
      <c r="DN162" s="5" t="e">
        <f>SUM(#REF!,DO162,DQ162,DR162)</f>
        <v>#REF!</v>
      </c>
      <c r="DO162" s="5">
        <v>1</v>
      </c>
      <c r="DP162" s="5">
        <v>3.2</v>
      </c>
      <c r="DQ162" s="5">
        <f t="shared" si="634"/>
        <v>0</v>
      </c>
      <c r="DR162" s="5">
        <v>0</v>
      </c>
      <c r="DS162" s="5" t="s">
        <v>183</v>
      </c>
      <c r="DT162" s="5">
        <v>119</v>
      </c>
      <c r="DU162" s="5" t="s">
        <v>183</v>
      </c>
      <c r="DV162" s="5">
        <v>84</v>
      </c>
      <c r="DW162" s="5" t="s">
        <v>183</v>
      </c>
      <c r="DX162" s="5">
        <v>64</v>
      </c>
      <c r="DY162" s="5" t="s">
        <v>161</v>
      </c>
      <c r="DZ162" s="5" t="s">
        <v>161</v>
      </c>
      <c r="EA162" s="5" t="s">
        <v>150</v>
      </c>
      <c r="EB162" s="5" t="s">
        <v>161</v>
      </c>
      <c r="EC162" s="5" t="s">
        <v>161</v>
      </c>
      <c r="ED162" s="52">
        <f t="shared" si="619"/>
        <v>89</v>
      </c>
      <c r="EE162" s="51">
        <f t="shared" si="620"/>
        <v>0</v>
      </c>
      <c r="EF162" s="5" t="s">
        <v>151</v>
      </c>
      <c r="EG162" s="5">
        <v>121</v>
      </c>
      <c r="EH162" s="5">
        <v>0.1</v>
      </c>
      <c r="EI162" s="5"/>
      <c r="EJ162" s="5">
        <v>87</v>
      </c>
      <c r="EK162" s="5" t="s">
        <v>201</v>
      </c>
      <c r="EL162" s="7">
        <f t="shared" si="621"/>
        <v>97</v>
      </c>
      <c r="EM162" s="7">
        <f t="shared" si="622"/>
        <v>0</v>
      </c>
      <c r="EN162" s="51">
        <f t="shared" si="623"/>
        <v>121</v>
      </c>
      <c r="EO162" s="51">
        <f t="shared" si="624"/>
        <v>1</v>
      </c>
      <c r="ER162" s="5"/>
      <c r="ES162" s="5"/>
      <c r="ET162" s="5"/>
      <c r="EU162" s="5"/>
      <c r="EV162" s="5"/>
      <c r="EW162" s="5"/>
    </row>
    <row r="163" spans="1:153" customFormat="1">
      <c r="A163" s="5">
        <v>12</v>
      </c>
      <c r="B163" s="5">
        <v>789</v>
      </c>
      <c r="C163" s="5">
        <v>76</v>
      </c>
      <c r="D163" s="69"/>
      <c r="E163" s="69"/>
      <c r="F163" s="69"/>
      <c r="G163" s="69"/>
      <c r="H163" s="69"/>
      <c r="I163" s="5">
        <v>100</v>
      </c>
      <c r="J163" s="5">
        <v>106</v>
      </c>
      <c r="K163" s="5">
        <v>100</v>
      </c>
      <c r="L163" s="7">
        <f t="shared" si="540"/>
        <v>106</v>
      </c>
      <c r="M163" s="17">
        <f t="shared" si="541"/>
        <v>102</v>
      </c>
      <c r="N163" s="5">
        <f t="shared" si="542"/>
        <v>6</v>
      </c>
      <c r="O163" s="18">
        <f t="shared" si="543"/>
        <v>108</v>
      </c>
      <c r="P163" s="19">
        <f t="shared" si="544"/>
        <v>5.8823529411764705E-2</v>
      </c>
      <c r="Q163" s="5">
        <f t="shared" si="545"/>
        <v>318</v>
      </c>
      <c r="R163" s="5">
        <f t="shared" si="546"/>
        <v>279</v>
      </c>
      <c r="S163" s="5">
        <f t="shared" si="547"/>
        <v>290</v>
      </c>
      <c r="T163" s="74"/>
      <c r="U163" s="17">
        <f t="shared" si="548"/>
        <v>295.66666666666669</v>
      </c>
      <c r="V163" s="5">
        <f t="shared" si="549"/>
        <v>39</v>
      </c>
      <c r="W163" s="5">
        <f t="shared" si="550"/>
        <v>390</v>
      </c>
      <c r="X163" s="5">
        <f t="shared" si="551"/>
        <v>363</v>
      </c>
      <c r="Y163" s="5">
        <f t="shared" si="552"/>
        <v>374</v>
      </c>
      <c r="Z163" s="18">
        <f t="shared" si="553"/>
        <v>390</v>
      </c>
      <c r="AA163" s="17">
        <f t="shared" si="554"/>
        <v>375.66666666666669</v>
      </c>
      <c r="AB163" s="5">
        <f t="shared" si="555"/>
        <v>27</v>
      </c>
      <c r="AC163" s="17">
        <f t="shared" si="556"/>
        <v>439.06225686027665</v>
      </c>
      <c r="AD163" s="17">
        <f t="shared" si="557"/>
        <v>408.66563907764208</v>
      </c>
      <c r="AE163" s="17">
        <f t="shared" si="558"/>
        <v>421.0494463224191</v>
      </c>
      <c r="AF163" s="18">
        <f t="shared" si="559"/>
        <v>439.06225686027665</v>
      </c>
      <c r="AG163" s="17">
        <f t="shared" si="560"/>
        <v>422.92578075344591</v>
      </c>
      <c r="AH163" s="17">
        <f t="shared" si="561"/>
        <v>30.396617782634564</v>
      </c>
      <c r="AI163" s="5">
        <v>218</v>
      </c>
      <c r="AJ163" s="5">
        <v>173</v>
      </c>
      <c r="AK163" s="5">
        <v>190</v>
      </c>
      <c r="AL163" s="18">
        <f t="shared" si="562"/>
        <v>218</v>
      </c>
      <c r="AM163" s="17">
        <f t="shared" si="563"/>
        <v>193.66666666666666</v>
      </c>
      <c r="AN163" s="5">
        <f t="shared" si="564"/>
        <v>45</v>
      </c>
      <c r="AO163" s="5">
        <v>72</v>
      </c>
      <c r="AP163" s="6">
        <v>84</v>
      </c>
      <c r="AQ163" s="5">
        <v>84</v>
      </c>
      <c r="AR163" s="7">
        <f t="shared" si="565"/>
        <v>84</v>
      </c>
      <c r="AS163" s="17">
        <f t="shared" si="566"/>
        <v>80</v>
      </c>
      <c r="AT163" s="5">
        <f t="shared" si="567"/>
        <v>12</v>
      </c>
      <c r="AU163" s="5">
        <f t="shared" si="568"/>
        <v>290</v>
      </c>
      <c r="AV163" s="5">
        <f t="shared" si="569"/>
        <v>257</v>
      </c>
      <c r="AW163" s="5">
        <f t="shared" si="569"/>
        <v>274</v>
      </c>
      <c r="AX163" s="17">
        <f t="shared" si="570"/>
        <v>273.66666666666669</v>
      </c>
      <c r="AY163" s="5">
        <f t="shared" si="571"/>
        <v>33</v>
      </c>
      <c r="AZ163" s="19">
        <f t="shared" si="572"/>
        <v>0.18461538461538463</v>
      </c>
      <c r="BA163" s="19">
        <f t="shared" si="572"/>
        <v>0.23140495867768596</v>
      </c>
      <c r="BB163" s="19">
        <f t="shared" si="572"/>
        <v>0.22459893048128343</v>
      </c>
      <c r="BC163" s="20">
        <f t="shared" si="573"/>
        <v>0.23140495867768596</v>
      </c>
      <c r="BD163" s="19">
        <f t="shared" si="574"/>
        <v>0.21353975792478466</v>
      </c>
      <c r="BE163" s="20">
        <f t="shared" si="575"/>
        <v>4.6789574062301331E-2</v>
      </c>
      <c r="BF163" s="19">
        <f t="shared" si="576"/>
        <v>3.9</v>
      </c>
      <c r="BG163" s="19">
        <f t="shared" si="577"/>
        <v>3.4245283018867925</v>
      </c>
      <c r="BH163" s="19">
        <f t="shared" si="578"/>
        <v>3.74</v>
      </c>
      <c r="BI163" s="20">
        <f t="shared" si="579"/>
        <v>3.9</v>
      </c>
      <c r="BJ163" s="19">
        <f t="shared" si="580"/>
        <v>3.6881761006289309</v>
      </c>
      <c r="BK163" s="20">
        <f t="shared" si="581"/>
        <v>0.47547169811320744</v>
      </c>
      <c r="BL163" s="20">
        <f t="shared" si="582"/>
        <v>0.27113672794243032</v>
      </c>
      <c r="BM163" s="19">
        <f t="shared" si="583"/>
        <v>4.3906225686027662</v>
      </c>
      <c r="BN163" s="19">
        <f t="shared" si="584"/>
        <v>3.8553362177136044</v>
      </c>
      <c r="BO163" s="19">
        <f t="shared" si="585"/>
        <v>4.2104944632241912</v>
      </c>
      <c r="BP163" s="19"/>
      <c r="BQ163" s="19">
        <f t="shared" si="586"/>
        <v>4.1521510831801871</v>
      </c>
      <c r="BR163" s="20">
        <f t="shared" si="587"/>
        <v>0.53528635088916188</v>
      </c>
      <c r="BS163" s="19">
        <f t="shared" si="588"/>
        <v>0.84</v>
      </c>
      <c r="BT163" s="19">
        <f t="shared" si="635"/>
        <v>0.78431372549019607</v>
      </c>
      <c r="BU163" s="19">
        <f t="shared" ref="BU163:BU199" si="636">AT163/N163</f>
        <v>2</v>
      </c>
      <c r="BV163" s="19"/>
      <c r="BW163" s="19">
        <f t="shared" si="591"/>
        <v>1.2081045751633985</v>
      </c>
      <c r="BX163" s="20">
        <f t="shared" si="592"/>
        <v>1.215686274509804</v>
      </c>
      <c r="BY163" s="60">
        <f t="shared" si="593"/>
        <v>2.2459893048128341E-3</v>
      </c>
      <c r="BZ163" s="60">
        <f t="shared" si="594"/>
        <v>2.0877916383944882E-3</v>
      </c>
      <c r="CA163" s="22">
        <f t="shared" si="595"/>
        <v>5.3475935828877002E-3</v>
      </c>
      <c r="CB163" s="22"/>
      <c r="CC163" s="60">
        <f t="shared" si="596"/>
        <v>3.2271248420316736E-3</v>
      </c>
      <c r="CD163" s="22">
        <f t="shared" si="597"/>
        <v>3.259801944493212E-3</v>
      </c>
      <c r="CE163" s="25">
        <f t="shared" si="625"/>
        <v>4.32</v>
      </c>
      <c r="CF163" s="25">
        <f t="shared" si="626"/>
        <v>4.7547169811320753</v>
      </c>
      <c r="CG163" s="25">
        <f t="shared" si="627"/>
        <v>5.04</v>
      </c>
      <c r="CH163" s="25">
        <f t="shared" si="598"/>
        <v>5.04</v>
      </c>
      <c r="CI163" s="25">
        <f t="shared" si="628"/>
        <v>4.7049056603773591</v>
      </c>
      <c r="CJ163" s="20">
        <f t="shared" si="599"/>
        <v>0.71999999999999975</v>
      </c>
      <c r="CK163" s="39">
        <f t="shared" si="600"/>
        <v>1.0260077617325628E-2</v>
      </c>
      <c r="CL163" s="39">
        <f t="shared" si="601"/>
        <v>1.1242438265791001E-2</v>
      </c>
      <c r="CM163" s="39">
        <f t="shared" si="602"/>
        <v>0.16580792100097816</v>
      </c>
      <c r="CN163" s="39"/>
      <c r="CO163" s="39">
        <f t="shared" si="603"/>
        <v>6.2436812294698267E-2</v>
      </c>
      <c r="CP163" s="18">
        <f t="shared" si="604"/>
        <v>-12</v>
      </c>
      <c r="CQ163" s="18">
        <f t="shared" si="605"/>
        <v>610.92578075344591</v>
      </c>
      <c r="CR163" s="18">
        <f t="shared" si="606"/>
        <v>490.92578075344591</v>
      </c>
      <c r="CS163" s="18">
        <f t="shared" si="607"/>
        <v>521.32239853608053</v>
      </c>
      <c r="CT163" s="18">
        <f t="shared" si="608"/>
        <v>68</v>
      </c>
      <c r="CU163" s="18">
        <f t="shared" si="609"/>
        <v>80</v>
      </c>
      <c r="CV163" s="18">
        <f t="shared" si="610"/>
        <v>9.3539757924784652</v>
      </c>
      <c r="CW163" s="18">
        <f t="shared" si="611"/>
        <v>0.21353975792478466</v>
      </c>
      <c r="CX163" s="18">
        <f t="shared" si="629"/>
        <v>21.353975792478465</v>
      </c>
      <c r="CY163" s="18">
        <f t="shared" si="630"/>
        <v>258.53975792478468</v>
      </c>
      <c r="CZ163" s="25">
        <f t="shared" si="612"/>
        <v>33.11367279424303</v>
      </c>
      <c r="DA163" s="18">
        <f t="shared" si="631"/>
        <v>40.54876886581475</v>
      </c>
      <c r="DB163" s="20">
        <f t="shared" si="613"/>
        <v>3.6168647322910252</v>
      </c>
      <c r="DC163" s="18">
        <f t="shared" si="614"/>
        <v>694.33333333333337</v>
      </c>
      <c r="DD163" s="18">
        <f t="shared" si="632"/>
        <v>741.59244742011253</v>
      </c>
      <c r="DE163" s="18">
        <f t="shared" si="633"/>
        <v>563.39661778263462</v>
      </c>
      <c r="DF163" s="12">
        <f t="shared" si="615"/>
        <v>875.13220534489722</v>
      </c>
      <c r="DG163" s="20">
        <f t="shared" si="616"/>
        <v>-1.215686274509804</v>
      </c>
      <c r="DH163" s="7">
        <f t="shared" si="617"/>
        <v>190</v>
      </c>
      <c r="DI163" s="18">
        <f t="shared" si="618"/>
        <v>594.66666666666674</v>
      </c>
      <c r="DJ163" s="5"/>
      <c r="DK163" s="5">
        <v>42</v>
      </c>
      <c r="DL163" s="5" t="s">
        <v>202</v>
      </c>
      <c r="DM163" s="5">
        <v>65</v>
      </c>
      <c r="DN163" s="5" t="e">
        <f>SUM(#REF!,DO163,DQ163,DR163)</f>
        <v>#REF!</v>
      </c>
      <c r="DO163" s="5">
        <v>1</v>
      </c>
      <c r="DP163" s="5">
        <v>3.9</v>
      </c>
      <c r="DQ163" s="5">
        <f t="shared" si="634"/>
        <v>0</v>
      </c>
      <c r="DR163" s="5">
        <v>0</v>
      </c>
      <c r="DS163" s="5" t="s">
        <v>183</v>
      </c>
      <c r="DT163" s="8">
        <v>137</v>
      </c>
      <c r="DU163" s="5" t="s">
        <v>183</v>
      </c>
      <c r="DV163" s="8">
        <v>132</v>
      </c>
      <c r="DW163" s="5" t="s">
        <v>183</v>
      </c>
      <c r="DX163" s="5">
        <v>113</v>
      </c>
      <c r="DY163" s="5" t="s">
        <v>145</v>
      </c>
      <c r="DZ163" s="5" t="s">
        <v>161</v>
      </c>
      <c r="EA163" s="5" t="s">
        <v>161</v>
      </c>
      <c r="EB163" s="5" t="s">
        <v>161</v>
      </c>
      <c r="EC163" s="5" t="s">
        <v>161</v>
      </c>
      <c r="ED163" s="52">
        <f t="shared" si="619"/>
        <v>127.33333333333333</v>
      </c>
      <c r="EE163" s="51">
        <f t="shared" si="620"/>
        <v>1</v>
      </c>
      <c r="EF163" s="5" t="s">
        <v>144</v>
      </c>
      <c r="EG163" s="5">
        <v>130</v>
      </c>
      <c r="EH163" s="5">
        <v>0.5</v>
      </c>
      <c r="EI163" s="5"/>
      <c r="EJ163" s="5"/>
      <c r="EK163" s="5" t="s">
        <v>203</v>
      </c>
      <c r="EL163" s="7">
        <f t="shared" si="621"/>
        <v>128</v>
      </c>
      <c r="EM163" s="7">
        <f t="shared" si="622"/>
        <v>1</v>
      </c>
      <c r="EN163" s="51">
        <f t="shared" si="623"/>
        <v>137</v>
      </c>
      <c r="EO163" s="51">
        <f t="shared" si="624"/>
        <v>1</v>
      </c>
      <c r="ER163" s="5"/>
      <c r="ES163" s="5"/>
      <c r="ET163" s="5"/>
      <c r="EU163" s="5"/>
      <c r="EV163" s="5"/>
      <c r="EW163" s="5"/>
    </row>
    <row r="164" spans="1:153" customFormat="1">
      <c r="A164" s="5">
        <v>13</v>
      </c>
      <c r="B164" s="5">
        <v>882</v>
      </c>
      <c r="C164" s="5">
        <v>68</v>
      </c>
      <c r="D164" s="69"/>
      <c r="E164" s="69"/>
      <c r="F164" s="69"/>
      <c r="G164" s="69"/>
      <c r="H164" s="69"/>
      <c r="I164" s="5">
        <v>100</v>
      </c>
      <c r="J164" s="5">
        <v>106</v>
      </c>
      <c r="K164" s="5">
        <v>84</v>
      </c>
      <c r="L164" s="7">
        <f t="shared" si="540"/>
        <v>106</v>
      </c>
      <c r="M164" s="17">
        <f t="shared" si="541"/>
        <v>96.666666666666671</v>
      </c>
      <c r="N164" s="5">
        <f t="shared" si="542"/>
        <v>22</v>
      </c>
      <c r="O164" s="18">
        <f t="shared" si="543"/>
        <v>118.66666666666667</v>
      </c>
      <c r="P164" s="19">
        <f t="shared" si="544"/>
        <v>0.22758620689655171</v>
      </c>
      <c r="Q164" s="5">
        <f t="shared" si="545"/>
        <v>268</v>
      </c>
      <c r="R164" s="5">
        <f t="shared" si="546"/>
        <v>296</v>
      </c>
      <c r="S164" s="5">
        <f t="shared" si="547"/>
        <v>274</v>
      </c>
      <c r="T164" s="74"/>
      <c r="U164" s="17">
        <f t="shared" si="548"/>
        <v>279.33333333333331</v>
      </c>
      <c r="V164" s="5">
        <f t="shared" si="549"/>
        <v>28</v>
      </c>
      <c r="W164" s="5">
        <f t="shared" si="550"/>
        <v>324</v>
      </c>
      <c r="X164" s="5">
        <f t="shared" si="551"/>
        <v>374</v>
      </c>
      <c r="Y164" s="5">
        <f t="shared" si="552"/>
        <v>352</v>
      </c>
      <c r="Z164" s="18">
        <f t="shared" si="553"/>
        <v>374</v>
      </c>
      <c r="AA164" s="17">
        <f t="shared" si="554"/>
        <v>350</v>
      </c>
      <c r="AB164" s="5">
        <f t="shared" si="555"/>
        <v>50</v>
      </c>
      <c r="AC164" s="17">
        <f t="shared" si="556"/>
        <v>344.99334509996754</v>
      </c>
      <c r="AD164" s="17">
        <f t="shared" si="557"/>
        <v>398.23305884996256</v>
      </c>
      <c r="AE164" s="17">
        <f t="shared" si="558"/>
        <v>374.80758479996479</v>
      </c>
      <c r="AF164" s="18">
        <f t="shared" si="559"/>
        <v>398.23305884996256</v>
      </c>
      <c r="AG164" s="17">
        <f t="shared" si="560"/>
        <v>372.67799624996496</v>
      </c>
      <c r="AH164" s="17">
        <f t="shared" si="561"/>
        <v>53.239713749995019</v>
      </c>
      <c r="AI164" s="5">
        <v>168</v>
      </c>
      <c r="AJ164" s="5">
        <v>190</v>
      </c>
      <c r="AK164" s="5">
        <v>190</v>
      </c>
      <c r="AL164" s="18">
        <f t="shared" si="562"/>
        <v>190</v>
      </c>
      <c r="AM164" s="17">
        <f t="shared" si="563"/>
        <v>182.66666666666666</v>
      </c>
      <c r="AN164" s="5">
        <f t="shared" si="564"/>
        <v>22</v>
      </c>
      <c r="AO164" s="5">
        <v>56</v>
      </c>
      <c r="AP164" s="6">
        <v>78</v>
      </c>
      <c r="AQ164" s="5">
        <v>78</v>
      </c>
      <c r="AR164" s="7">
        <f t="shared" si="565"/>
        <v>78</v>
      </c>
      <c r="AS164" s="17">
        <f t="shared" si="566"/>
        <v>70.666666666666671</v>
      </c>
      <c r="AT164" s="5">
        <f t="shared" si="567"/>
        <v>22</v>
      </c>
      <c r="AU164" s="5">
        <f t="shared" si="568"/>
        <v>224</v>
      </c>
      <c r="AV164" s="5">
        <f t="shared" si="569"/>
        <v>268</v>
      </c>
      <c r="AW164" s="5">
        <f t="shared" si="569"/>
        <v>268</v>
      </c>
      <c r="AX164" s="17">
        <f t="shared" si="570"/>
        <v>253.33333333333334</v>
      </c>
      <c r="AY164" s="5">
        <f t="shared" si="571"/>
        <v>44</v>
      </c>
      <c r="AZ164" s="19">
        <f t="shared" si="572"/>
        <v>0.1728395061728395</v>
      </c>
      <c r="BA164" s="19">
        <f t="shared" si="572"/>
        <v>0.20855614973262032</v>
      </c>
      <c r="BB164" s="19">
        <f t="shared" si="572"/>
        <v>0.22159090909090909</v>
      </c>
      <c r="BC164" s="20">
        <f t="shared" si="573"/>
        <v>0.22159090909090909</v>
      </c>
      <c r="BD164" s="19">
        <f t="shared" si="574"/>
        <v>0.20099552166545631</v>
      </c>
      <c r="BE164" s="20">
        <f t="shared" si="575"/>
        <v>4.8751402918069592E-2</v>
      </c>
      <c r="BF164" s="19">
        <f t="shared" si="576"/>
        <v>3.24</v>
      </c>
      <c r="BG164" s="19">
        <f t="shared" si="577"/>
        <v>3.5283018867924527</v>
      </c>
      <c r="BH164" s="19">
        <f t="shared" si="578"/>
        <v>4.1904761904761907</v>
      </c>
      <c r="BI164" s="20">
        <f t="shared" si="579"/>
        <v>4.1904761904761907</v>
      </c>
      <c r="BJ164" s="19">
        <f t="shared" si="580"/>
        <v>3.6529260257562144</v>
      </c>
      <c r="BK164" s="20">
        <f t="shared" si="581"/>
        <v>0.95047619047619047</v>
      </c>
      <c r="BL164" s="20">
        <f t="shared" si="582"/>
        <v>0.27375314828418512</v>
      </c>
      <c r="BM164" s="19">
        <f t="shared" si="583"/>
        <v>3.4499334509996755</v>
      </c>
      <c r="BN164" s="19">
        <f t="shared" si="584"/>
        <v>3.7569156495279485</v>
      </c>
      <c r="BO164" s="19">
        <f t="shared" si="585"/>
        <v>4.4619950571424383</v>
      </c>
      <c r="BP164" s="19"/>
      <c r="BQ164" s="19">
        <f t="shared" si="586"/>
        <v>3.8896147192233541</v>
      </c>
      <c r="BR164" s="20">
        <f t="shared" si="587"/>
        <v>1.0120616061427627</v>
      </c>
      <c r="BS164" s="19">
        <f t="shared" si="588"/>
        <v>0.9285714285714286</v>
      </c>
      <c r="BT164" s="19">
        <f t="shared" si="635"/>
        <v>0.73103448275862071</v>
      </c>
      <c r="BU164" s="19">
        <f t="shared" si="636"/>
        <v>1</v>
      </c>
      <c r="BV164" s="19"/>
      <c r="BW164" s="19">
        <f t="shared" si="591"/>
        <v>0.8865353037766831</v>
      </c>
      <c r="BX164" s="20">
        <f t="shared" si="592"/>
        <v>0.26896551724137929</v>
      </c>
      <c r="BY164" s="60">
        <f t="shared" si="593"/>
        <v>2.637987012987013E-3</v>
      </c>
      <c r="BZ164" s="60">
        <f t="shared" si="594"/>
        <v>2.0886699507389164E-3</v>
      </c>
      <c r="CA164" s="22">
        <f t="shared" si="595"/>
        <v>2.840909090909091E-3</v>
      </c>
      <c r="CB164" s="22"/>
      <c r="CC164" s="60">
        <f t="shared" si="596"/>
        <v>2.5225220182116736E-3</v>
      </c>
      <c r="CD164" s="22">
        <f t="shared" si="597"/>
        <v>7.5223914017017455E-4</v>
      </c>
      <c r="CE164" s="25">
        <f t="shared" si="625"/>
        <v>12.32</v>
      </c>
      <c r="CF164" s="25">
        <f t="shared" si="626"/>
        <v>16.188679245283019</v>
      </c>
      <c r="CG164" s="25">
        <f t="shared" si="627"/>
        <v>20.428571428571431</v>
      </c>
      <c r="CH164" s="25">
        <f t="shared" si="598"/>
        <v>20.428571428571431</v>
      </c>
      <c r="CI164" s="25">
        <f t="shared" si="628"/>
        <v>16.312416891284816</v>
      </c>
      <c r="CJ164" s="20">
        <f t="shared" si="599"/>
        <v>8.1085714285714303</v>
      </c>
      <c r="CK164" s="39">
        <f t="shared" si="600"/>
        <v>3.2870199269246905E-2</v>
      </c>
      <c r="CL164" s="39">
        <f t="shared" si="601"/>
        <v>4.3438784710071385E-2</v>
      </c>
      <c r="CM164" s="39">
        <f t="shared" si="602"/>
        <v>0.38370926493896373</v>
      </c>
      <c r="CN164" s="39"/>
      <c r="CO164" s="39">
        <f t="shared" si="603"/>
        <v>0.15333941630609402</v>
      </c>
      <c r="CP164" s="18">
        <f t="shared" si="604"/>
        <v>-1.3333333333333286</v>
      </c>
      <c r="CQ164" s="18">
        <f t="shared" si="605"/>
        <v>562.01132958329833</v>
      </c>
      <c r="CR164" s="18">
        <f t="shared" si="606"/>
        <v>442.01132958329833</v>
      </c>
      <c r="CS164" s="18">
        <f t="shared" si="607"/>
        <v>495.25104333329335</v>
      </c>
      <c r="CT164" s="18">
        <f t="shared" si="608"/>
        <v>69.333333333333343</v>
      </c>
      <c r="CU164" s="18">
        <f t="shared" si="609"/>
        <v>91.333333333333343</v>
      </c>
      <c r="CV164" s="18">
        <f t="shared" si="610"/>
        <v>18.766218833212303</v>
      </c>
      <c r="CW164" s="18">
        <f t="shared" si="611"/>
        <v>20.867662188332126</v>
      </c>
      <c r="CX164" s="18">
        <f t="shared" si="629"/>
        <v>40.766218833212307</v>
      </c>
      <c r="CY164" s="18">
        <f t="shared" si="630"/>
        <v>243.66218833212298</v>
      </c>
      <c r="CZ164" s="25">
        <f t="shared" si="612"/>
        <v>49.37531482841851</v>
      </c>
      <c r="DA164" s="18">
        <f t="shared" si="631"/>
        <v>79.129328469218365</v>
      </c>
      <c r="DB164" s="20">
        <f t="shared" si="613"/>
        <v>2.8775531130805914</v>
      </c>
      <c r="DC164" s="18">
        <f t="shared" si="614"/>
        <v>646</v>
      </c>
      <c r="DD164" s="18">
        <f t="shared" si="632"/>
        <v>668.67799624996496</v>
      </c>
      <c r="DE164" s="18">
        <f t="shared" si="633"/>
        <v>517.9063804166617</v>
      </c>
      <c r="DF164" s="12">
        <f t="shared" si="615"/>
        <v>799.00685124875463</v>
      </c>
      <c r="DG164" s="20">
        <f t="shared" si="616"/>
        <v>-0.26896551724137929</v>
      </c>
      <c r="DH164" s="7">
        <f t="shared" si="617"/>
        <v>184</v>
      </c>
      <c r="DI164" s="18">
        <f t="shared" si="618"/>
        <v>596.66666666666674</v>
      </c>
      <c r="DJ164" s="5"/>
      <c r="DK164" s="5">
        <v>44</v>
      </c>
      <c r="DL164" s="5" t="s">
        <v>204</v>
      </c>
      <c r="DM164" s="5">
        <v>60</v>
      </c>
      <c r="DN164" s="5" t="e">
        <f>SUM(#REF!,DO164,DQ164,DR164)</f>
        <v>#REF!</v>
      </c>
      <c r="DO164" s="5">
        <v>0</v>
      </c>
      <c r="DP164" s="5">
        <v>4.7</v>
      </c>
      <c r="DQ164" s="5">
        <f t="shared" si="634"/>
        <v>0</v>
      </c>
      <c r="DR164" s="5">
        <v>0</v>
      </c>
      <c r="DS164" s="5" t="s">
        <v>183</v>
      </c>
      <c r="DT164" s="5">
        <v>113</v>
      </c>
      <c r="DU164" s="5" t="s">
        <v>183</v>
      </c>
      <c r="DV164" s="5">
        <v>80</v>
      </c>
      <c r="DW164" s="5" t="s">
        <v>183</v>
      </c>
      <c r="DX164" s="5">
        <v>111</v>
      </c>
      <c r="DY164" s="5" t="s">
        <v>161</v>
      </c>
      <c r="DZ164" s="5" t="s">
        <v>205</v>
      </c>
      <c r="EA164" s="5" t="s">
        <v>205</v>
      </c>
      <c r="EB164" s="5" t="s">
        <v>205</v>
      </c>
      <c r="EC164" s="5" t="s">
        <v>205</v>
      </c>
      <c r="ED164" s="52">
        <f t="shared" si="619"/>
        <v>101.33333333333333</v>
      </c>
      <c r="EE164" s="51">
        <f t="shared" si="620"/>
        <v>0</v>
      </c>
      <c r="EF164" s="5" t="s">
        <v>183</v>
      </c>
      <c r="EG164" s="5">
        <v>84</v>
      </c>
      <c r="EH164" s="62"/>
      <c r="EI164" s="5"/>
      <c r="EJ164" s="62"/>
      <c r="EK164" s="5" t="s">
        <v>206</v>
      </c>
      <c r="EL164" s="7">
        <f t="shared" si="621"/>
        <v>97</v>
      </c>
      <c r="EM164" s="7">
        <f t="shared" si="622"/>
        <v>0</v>
      </c>
      <c r="EN164" s="51">
        <f t="shared" si="623"/>
        <v>113</v>
      </c>
      <c r="EO164" s="51">
        <f t="shared" si="624"/>
        <v>0</v>
      </c>
      <c r="ER164" s="5"/>
      <c r="ES164" s="5"/>
      <c r="ET164" s="5"/>
      <c r="EU164" s="5"/>
      <c r="EV164" s="5"/>
      <c r="EW164" s="5"/>
    </row>
    <row r="165" spans="1:153" customFormat="1">
      <c r="A165" s="5">
        <v>14</v>
      </c>
      <c r="B165" s="5">
        <v>909</v>
      </c>
      <c r="C165" s="5">
        <v>66</v>
      </c>
      <c r="D165" s="69"/>
      <c r="E165" s="69"/>
      <c r="F165" s="69"/>
      <c r="G165" s="69"/>
      <c r="H165" s="69"/>
      <c r="I165" s="5">
        <v>78</v>
      </c>
      <c r="J165" s="5">
        <v>78</v>
      </c>
      <c r="K165" s="5">
        <v>95</v>
      </c>
      <c r="L165" s="7">
        <f t="shared" si="540"/>
        <v>95</v>
      </c>
      <c r="M165" s="17">
        <f t="shared" si="541"/>
        <v>83.666666666666671</v>
      </c>
      <c r="N165" s="5">
        <f t="shared" si="542"/>
        <v>17</v>
      </c>
      <c r="O165" s="18">
        <f t="shared" si="543"/>
        <v>100.66666666666667</v>
      </c>
      <c r="P165" s="19">
        <f t="shared" si="544"/>
        <v>0.20318725099601592</v>
      </c>
      <c r="Q165" s="5">
        <f t="shared" si="545"/>
        <v>290</v>
      </c>
      <c r="R165" s="5">
        <f t="shared" si="546"/>
        <v>268</v>
      </c>
      <c r="S165" s="5">
        <f t="shared" si="547"/>
        <v>285</v>
      </c>
      <c r="T165" s="74"/>
      <c r="U165" s="17">
        <f t="shared" si="548"/>
        <v>281</v>
      </c>
      <c r="V165" s="5">
        <f t="shared" si="549"/>
        <v>22</v>
      </c>
      <c r="W165" s="5">
        <f t="shared" si="550"/>
        <v>424</v>
      </c>
      <c r="X165" s="5">
        <f t="shared" si="551"/>
        <v>352</v>
      </c>
      <c r="Y165" s="5">
        <f t="shared" si="552"/>
        <v>363</v>
      </c>
      <c r="Z165" s="18">
        <f t="shared" si="553"/>
        <v>424</v>
      </c>
      <c r="AA165" s="17">
        <f t="shared" si="554"/>
        <v>379.66666666666669</v>
      </c>
      <c r="AB165" s="5">
        <f t="shared" si="555"/>
        <v>72</v>
      </c>
      <c r="AC165" s="17">
        <f t="shared" si="556"/>
        <v>444.7171880394705</v>
      </c>
      <c r="AD165" s="17">
        <f t="shared" si="557"/>
        <v>369.19917497616416</v>
      </c>
      <c r="AE165" s="17">
        <f t="shared" si="558"/>
        <v>380.73664919416933</v>
      </c>
      <c r="AF165" s="18">
        <f t="shared" si="559"/>
        <v>444.7171880394705</v>
      </c>
      <c r="AG165" s="17">
        <f t="shared" si="560"/>
        <v>398.21767073660135</v>
      </c>
      <c r="AH165" s="17">
        <f t="shared" si="561"/>
        <v>75.518013063306341</v>
      </c>
      <c r="AI165" s="5">
        <v>212</v>
      </c>
      <c r="AJ165" s="5">
        <v>190</v>
      </c>
      <c r="AK165" s="5">
        <v>190</v>
      </c>
      <c r="AL165" s="18">
        <f t="shared" si="562"/>
        <v>212</v>
      </c>
      <c r="AM165" s="17">
        <f t="shared" si="563"/>
        <v>197.33333333333334</v>
      </c>
      <c r="AN165" s="5">
        <f t="shared" si="564"/>
        <v>22</v>
      </c>
      <c r="AO165" s="5">
        <v>134</v>
      </c>
      <c r="AP165" s="6">
        <v>84</v>
      </c>
      <c r="AQ165" s="5">
        <v>78</v>
      </c>
      <c r="AR165" s="7">
        <f t="shared" si="565"/>
        <v>134</v>
      </c>
      <c r="AS165" s="17">
        <f t="shared" si="566"/>
        <v>98.666666666666671</v>
      </c>
      <c r="AT165" s="5">
        <f t="shared" si="567"/>
        <v>56</v>
      </c>
      <c r="AU165" s="5">
        <f t="shared" si="568"/>
        <v>346</v>
      </c>
      <c r="AV165" s="5">
        <f t="shared" si="569"/>
        <v>274</v>
      </c>
      <c r="AW165" s="5">
        <f t="shared" si="569"/>
        <v>268</v>
      </c>
      <c r="AX165" s="17">
        <f t="shared" si="570"/>
        <v>296</v>
      </c>
      <c r="AY165" s="5">
        <f t="shared" si="571"/>
        <v>78</v>
      </c>
      <c r="AZ165" s="19">
        <f t="shared" si="572"/>
        <v>0.31603773584905659</v>
      </c>
      <c r="BA165" s="19">
        <f t="shared" si="572"/>
        <v>0.23863636363636365</v>
      </c>
      <c r="BB165" s="19">
        <f t="shared" si="572"/>
        <v>0.21487603305785125</v>
      </c>
      <c r="BC165" s="20">
        <f t="shared" si="573"/>
        <v>0.31603773584905659</v>
      </c>
      <c r="BD165" s="19">
        <f t="shared" si="574"/>
        <v>0.25651671084775712</v>
      </c>
      <c r="BE165" s="20">
        <f t="shared" si="575"/>
        <v>0.10116170279120534</v>
      </c>
      <c r="BF165" s="19">
        <f t="shared" si="576"/>
        <v>5.4358974358974361</v>
      </c>
      <c r="BG165" s="19">
        <f t="shared" si="577"/>
        <v>4.5128205128205128</v>
      </c>
      <c r="BH165" s="19">
        <f t="shared" si="578"/>
        <v>3.8210526315789473</v>
      </c>
      <c r="BI165" s="20">
        <f t="shared" si="579"/>
        <v>5.4358974358974361</v>
      </c>
      <c r="BJ165" s="19">
        <f t="shared" si="580"/>
        <v>4.5899235267656318</v>
      </c>
      <c r="BK165" s="20">
        <f t="shared" si="581"/>
        <v>1.6148448043184889</v>
      </c>
      <c r="BL165" s="20">
        <f t="shared" si="582"/>
        <v>0.21786855361938179</v>
      </c>
      <c r="BM165" s="19">
        <f t="shared" si="583"/>
        <v>5.7015024107624424</v>
      </c>
      <c r="BN165" s="19">
        <f t="shared" si="584"/>
        <v>4.7333227561046689</v>
      </c>
      <c r="BO165" s="19">
        <f t="shared" si="585"/>
        <v>4.0077542020438877</v>
      </c>
      <c r="BP165" s="19"/>
      <c r="BQ165" s="19">
        <f t="shared" si="586"/>
        <v>4.814193122970333</v>
      </c>
      <c r="BR165" s="20">
        <f t="shared" si="587"/>
        <v>1.6937482087185547</v>
      </c>
      <c r="BS165" s="19">
        <f t="shared" si="588"/>
        <v>0.82105263157894737</v>
      </c>
      <c r="BT165" s="19">
        <f t="shared" si="635"/>
        <v>1.1792828685258965</v>
      </c>
      <c r="BU165" s="19">
        <f t="shared" si="636"/>
        <v>3.2941176470588234</v>
      </c>
      <c r="BV165" s="19"/>
      <c r="BW165" s="19">
        <f t="shared" si="591"/>
        <v>1.7648177157212224</v>
      </c>
      <c r="BX165" s="20">
        <f t="shared" si="592"/>
        <v>2.4730650154798761</v>
      </c>
      <c r="BY165" s="60">
        <f t="shared" si="593"/>
        <v>2.2618529795563288E-3</v>
      </c>
      <c r="BZ165" s="60">
        <f t="shared" si="594"/>
        <v>3.1061006194711932E-3</v>
      </c>
      <c r="CA165" s="22">
        <f t="shared" si="595"/>
        <v>9.0747042618700372E-3</v>
      </c>
      <c r="CB165" s="22"/>
      <c r="CC165" s="60">
        <f t="shared" si="596"/>
        <v>4.8142192869658528E-3</v>
      </c>
      <c r="CD165" s="22">
        <f t="shared" si="597"/>
        <v>6.8128512823137088E-3</v>
      </c>
      <c r="CE165" s="25">
        <f t="shared" si="625"/>
        <v>29.205128205128204</v>
      </c>
      <c r="CF165" s="25">
        <f t="shared" si="626"/>
        <v>18.307692307692307</v>
      </c>
      <c r="CG165" s="25">
        <f t="shared" si="627"/>
        <v>13.957894736842105</v>
      </c>
      <c r="CH165" s="25">
        <f t="shared" si="598"/>
        <v>29.205128205128204</v>
      </c>
      <c r="CI165" s="25">
        <f t="shared" si="628"/>
        <v>20.490238416554206</v>
      </c>
      <c r="CJ165" s="20">
        <f t="shared" si="599"/>
        <v>15.247233468286099</v>
      </c>
      <c r="CK165" s="39">
        <f t="shared" si="600"/>
        <v>7.6706900338963893E-2</v>
      </c>
      <c r="CL165" s="39">
        <f t="shared" si="601"/>
        <v>4.5974083153637393E-2</v>
      </c>
      <c r="CM165" s="39">
        <f t="shared" si="602"/>
        <v>0.18482868087566443</v>
      </c>
      <c r="CN165" s="39"/>
      <c r="CO165" s="39">
        <f t="shared" si="603"/>
        <v>0.10250322145608858</v>
      </c>
      <c r="CP165" s="18">
        <f t="shared" si="604"/>
        <v>-19.333333333333329</v>
      </c>
      <c r="CQ165" s="18">
        <f t="shared" si="605"/>
        <v>597.55100406993472</v>
      </c>
      <c r="CR165" s="18">
        <f t="shared" si="606"/>
        <v>477.55100406993472</v>
      </c>
      <c r="CS165" s="18">
        <f t="shared" si="607"/>
        <v>553.069017133241</v>
      </c>
      <c r="CT165" s="18">
        <f t="shared" si="608"/>
        <v>79.333333333333343</v>
      </c>
      <c r="CU165" s="18">
        <f t="shared" si="609"/>
        <v>135.33333333333334</v>
      </c>
      <c r="CV165" s="18">
        <f t="shared" si="610"/>
        <v>6.3183377514423853</v>
      </c>
      <c r="CW165" s="18">
        <f t="shared" si="611"/>
        <v>36.923183377514427</v>
      </c>
      <c r="CX165" s="18">
        <f t="shared" si="629"/>
        <v>62.318337751442385</v>
      </c>
      <c r="CY165" s="18">
        <f t="shared" si="630"/>
        <v>315.1833775144238</v>
      </c>
      <c r="CZ165" s="25">
        <f t="shared" si="612"/>
        <v>38.78685536193818</v>
      </c>
      <c r="DA165" s="18">
        <f t="shared" si="631"/>
        <v>97.332206186276679</v>
      </c>
      <c r="DB165" s="20">
        <f t="shared" si="613"/>
        <v>3.1204449142517783</v>
      </c>
      <c r="DC165" s="18">
        <f t="shared" si="614"/>
        <v>734.33333333333337</v>
      </c>
      <c r="DD165" s="18">
        <f t="shared" si="632"/>
        <v>752.88433740326798</v>
      </c>
      <c r="DE165" s="18">
        <f t="shared" si="633"/>
        <v>751.18467972997303</v>
      </c>
      <c r="DF165" s="12">
        <f t="shared" si="615"/>
        <v>910.73438158435852</v>
      </c>
      <c r="DG165" s="20">
        <f t="shared" si="616"/>
        <v>-2.1148347785329271</v>
      </c>
      <c r="DH165" s="7">
        <f t="shared" si="617"/>
        <v>229</v>
      </c>
      <c r="DI165" s="18">
        <f t="shared" si="618"/>
        <v>686.33333333333337</v>
      </c>
      <c r="DJ165" s="5"/>
      <c r="DK165" s="5">
        <v>45</v>
      </c>
      <c r="DL165" s="5" t="s">
        <v>207</v>
      </c>
      <c r="DM165" s="5">
        <v>67</v>
      </c>
      <c r="DN165" s="5" t="e">
        <f>SUM(#REF!,DO165,DQ165,DR165)</f>
        <v>#REF!</v>
      </c>
      <c r="DO165" s="5">
        <v>1</v>
      </c>
      <c r="DP165" s="5">
        <v>5.0999999999999996</v>
      </c>
      <c r="DQ165" s="5">
        <f t="shared" si="634"/>
        <v>0</v>
      </c>
      <c r="DR165" s="5">
        <v>3</v>
      </c>
      <c r="DS165" s="5" t="s">
        <v>183</v>
      </c>
      <c r="DT165" s="5">
        <v>119</v>
      </c>
      <c r="DU165" s="5" t="s">
        <v>183</v>
      </c>
      <c r="DV165" s="5">
        <v>112</v>
      </c>
      <c r="DW165" s="5" t="s">
        <v>208</v>
      </c>
      <c r="DX165" s="5">
        <v>73</v>
      </c>
      <c r="DY165" s="5" t="s">
        <v>161</v>
      </c>
      <c r="DZ165" s="5" t="s">
        <v>161</v>
      </c>
      <c r="EA165" s="5" t="s">
        <v>161</v>
      </c>
      <c r="EB165" s="5" t="s">
        <v>205</v>
      </c>
      <c r="EC165" s="5" t="s">
        <v>205</v>
      </c>
      <c r="ED165" s="52">
        <f t="shared" si="619"/>
        <v>101.33333333333333</v>
      </c>
      <c r="EE165" s="51">
        <f t="shared" si="620"/>
        <v>0</v>
      </c>
      <c r="EF165" s="5" t="s">
        <v>183</v>
      </c>
      <c r="EG165" s="5">
        <v>48</v>
      </c>
      <c r="EH165" s="62"/>
      <c r="EI165" s="5"/>
      <c r="EJ165" s="62"/>
      <c r="EK165" s="5" t="s">
        <v>206</v>
      </c>
      <c r="EL165" s="7">
        <f t="shared" si="621"/>
        <v>88</v>
      </c>
      <c r="EM165" s="7">
        <f t="shared" si="622"/>
        <v>0</v>
      </c>
      <c r="EN165" s="51">
        <f t="shared" si="623"/>
        <v>119</v>
      </c>
      <c r="EO165" s="51">
        <f t="shared" si="624"/>
        <v>0</v>
      </c>
      <c r="ER165" s="5"/>
      <c r="ES165" s="5"/>
      <c r="ET165" s="5"/>
      <c r="EU165" s="5"/>
      <c r="EV165" s="5"/>
      <c r="EW165" s="5"/>
    </row>
    <row r="166" spans="1:153" customFormat="1">
      <c r="A166" s="5">
        <v>15</v>
      </c>
      <c r="B166" s="5">
        <v>845</v>
      </c>
      <c r="C166" s="5">
        <v>71</v>
      </c>
      <c r="D166" s="69"/>
      <c r="E166" s="69"/>
      <c r="F166" s="69"/>
      <c r="G166" s="69"/>
      <c r="H166" s="69"/>
      <c r="I166" s="5">
        <v>112</v>
      </c>
      <c r="J166" s="5">
        <v>106</v>
      </c>
      <c r="K166" s="5">
        <v>106</v>
      </c>
      <c r="L166" s="7">
        <f t="shared" si="540"/>
        <v>112</v>
      </c>
      <c r="M166" s="17">
        <f t="shared" si="541"/>
        <v>108</v>
      </c>
      <c r="N166" s="5">
        <f t="shared" si="542"/>
        <v>6</v>
      </c>
      <c r="O166" s="18">
        <f t="shared" si="543"/>
        <v>114</v>
      </c>
      <c r="P166" s="19">
        <f t="shared" si="544"/>
        <v>5.5555555555555552E-2</v>
      </c>
      <c r="Q166" s="5">
        <f t="shared" si="545"/>
        <v>347</v>
      </c>
      <c r="R166" s="5">
        <f t="shared" si="546"/>
        <v>324</v>
      </c>
      <c r="S166" s="5">
        <f t="shared" si="547"/>
        <v>324</v>
      </c>
      <c r="T166" s="74"/>
      <c r="U166" s="17">
        <f t="shared" si="548"/>
        <v>331.66666666666669</v>
      </c>
      <c r="V166" s="5">
        <f t="shared" si="549"/>
        <v>23</v>
      </c>
      <c r="W166" s="5">
        <f t="shared" si="550"/>
        <v>448</v>
      </c>
      <c r="X166" s="5">
        <f t="shared" si="551"/>
        <v>408</v>
      </c>
      <c r="Y166" s="5">
        <f t="shared" si="552"/>
        <v>374</v>
      </c>
      <c r="Z166" s="18">
        <f t="shared" si="553"/>
        <v>448</v>
      </c>
      <c r="AA166" s="17">
        <f t="shared" si="554"/>
        <v>410</v>
      </c>
      <c r="AB166" s="5">
        <f t="shared" si="555"/>
        <v>74</v>
      </c>
      <c r="AC166" s="17">
        <f t="shared" si="556"/>
        <v>487.35975072549741</v>
      </c>
      <c r="AD166" s="17">
        <f t="shared" si="557"/>
        <v>443.84548726786369</v>
      </c>
      <c r="AE166" s="17">
        <f t="shared" si="558"/>
        <v>406.85836332887504</v>
      </c>
      <c r="AF166" s="18">
        <f t="shared" si="559"/>
        <v>487.35975072549741</v>
      </c>
      <c r="AG166" s="17">
        <f t="shared" si="560"/>
        <v>446.02120044074536</v>
      </c>
      <c r="AH166" s="17">
        <f t="shared" si="561"/>
        <v>80.501387396622363</v>
      </c>
      <c r="AI166" s="5">
        <v>235</v>
      </c>
      <c r="AJ166" s="5">
        <v>218</v>
      </c>
      <c r="AK166" s="5">
        <v>218</v>
      </c>
      <c r="AL166" s="18">
        <f t="shared" si="562"/>
        <v>235</v>
      </c>
      <c r="AM166" s="17">
        <f t="shared" si="563"/>
        <v>223.66666666666666</v>
      </c>
      <c r="AN166" s="5">
        <f t="shared" si="564"/>
        <v>17</v>
      </c>
      <c r="AO166" s="5">
        <v>101</v>
      </c>
      <c r="AP166" s="6">
        <v>84</v>
      </c>
      <c r="AQ166" s="5">
        <v>50</v>
      </c>
      <c r="AR166" s="7">
        <f t="shared" si="565"/>
        <v>101</v>
      </c>
      <c r="AS166" s="17">
        <f t="shared" si="566"/>
        <v>78.333333333333329</v>
      </c>
      <c r="AT166" s="5">
        <f t="shared" si="567"/>
        <v>51</v>
      </c>
      <c r="AU166" s="5">
        <f t="shared" si="568"/>
        <v>336</v>
      </c>
      <c r="AV166" s="5">
        <f t="shared" si="569"/>
        <v>302</v>
      </c>
      <c r="AW166" s="5">
        <f t="shared" si="569"/>
        <v>268</v>
      </c>
      <c r="AX166" s="17">
        <f t="shared" si="570"/>
        <v>302</v>
      </c>
      <c r="AY166" s="5">
        <f t="shared" si="571"/>
        <v>68</v>
      </c>
      <c r="AZ166" s="19">
        <f t="shared" si="572"/>
        <v>0.22544642857142858</v>
      </c>
      <c r="BA166" s="19">
        <f t="shared" si="572"/>
        <v>0.20588235294117646</v>
      </c>
      <c r="BB166" s="19">
        <f t="shared" si="572"/>
        <v>0.13368983957219252</v>
      </c>
      <c r="BC166" s="20">
        <f t="shared" si="573"/>
        <v>0.22544642857142858</v>
      </c>
      <c r="BD166" s="19">
        <f t="shared" si="574"/>
        <v>0.18833954036159917</v>
      </c>
      <c r="BE166" s="20">
        <f t="shared" si="575"/>
        <v>9.1756588999236055E-2</v>
      </c>
      <c r="BF166" s="19">
        <f t="shared" si="576"/>
        <v>4</v>
      </c>
      <c r="BG166" s="19">
        <f t="shared" si="577"/>
        <v>3.8490566037735849</v>
      </c>
      <c r="BH166" s="19">
        <f t="shared" si="578"/>
        <v>3.5283018867924527</v>
      </c>
      <c r="BI166" s="20">
        <f t="shared" si="579"/>
        <v>4</v>
      </c>
      <c r="BJ166" s="19">
        <f t="shared" si="580"/>
        <v>3.7924528301886795</v>
      </c>
      <c r="BK166" s="20">
        <f t="shared" si="581"/>
        <v>0.47169811320754729</v>
      </c>
      <c r="BL166" s="20">
        <f t="shared" si="582"/>
        <v>0.26368159203980096</v>
      </c>
      <c r="BM166" s="19">
        <f t="shared" si="583"/>
        <v>4.35142634576337</v>
      </c>
      <c r="BN166" s="19">
        <f t="shared" si="584"/>
        <v>4.1872215779987139</v>
      </c>
      <c r="BO166" s="19">
        <f t="shared" si="585"/>
        <v>3.8382864464988211</v>
      </c>
      <c r="BP166" s="19"/>
      <c r="BQ166" s="19">
        <f t="shared" si="586"/>
        <v>4.1256447900869686</v>
      </c>
      <c r="BR166" s="20">
        <f t="shared" si="587"/>
        <v>0.51313989926454884</v>
      </c>
      <c r="BS166" s="19">
        <f t="shared" si="588"/>
        <v>0.47169811320754718</v>
      </c>
      <c r="BT166" s="19">
        <f t="shared" si="635"/>
        <v>0.72530864197530864</v>
      </c>
      <c r="BU166" s="19">
        <f t="shared" si="636"/>
        <v>8.5</v>
      </c>
      <c r="BV166" s="19"/>
      <c r="BW166" s="19">
        <f t="shared" si="591"/>
        <v>3.2323355850609516</v>
      </c>
      <c r="BX166" s="20">
        <f t="shared" si="592"/>
        <v>8.0283018867924536</v>
      </c>
      <c r="BY166" s="60">
        <f t="shared" si="593"/>
        <v>1.2612249016244576E-3</v>
      </c>
      <c r="BZ166" s="60">
        <f t="shared" si="594"/>
        <v>1.7690454682324601E-3</v>
      </c>
      <c r="CA166" s="22">
        <f t="shared" si="595"/>
        <v>2.2727272727272728E-2</v>
      </c>
      <c r="CB166" s="22"/>
      <c r="CC166" s="60">
        <f t="shared" si="596"/>
        <v>8.5858476990432146E-3</v>
      </c>
      <c r="CD166" s="22">
        <f t="shared" si="597"/>
        <v>2.146604782564827E-2</v>
      </c>
      <c r="CE166" s="25">
        <f t="shared" si="625"/>
        <v>5.4107142857142856</v>
      </c>
      <c r="CF166" s="25">
        <f t="shared" si="626"/>
        <v>4.7547169811320753</v>
      </c>
      <c r="CG166" s="25">
        <f t="shared" si="627"/>
        <v>2.8301886792452833</v>
      </c>
      <c r="CH166" s="25">
        <f t="shared" si="598"/>
        <v>5.4107142857142856</v>
      </c>
      <c r="CI166" s="25">
        <f t="shared" si="628"/>
        <v>4.3318733153638815</v>
      </c>
      <c r="CJ166" s="20">
        <f t="shared" si="599"/>
        <v>2.5805256064690023</v>
      </c>
      <c r="CK166" s="39">
        <f t="shared" si="600"/>
        <v>1.3298766286735153E-2</v>
      </c>
      <c r="CL166" s="39">
        <f t="shared" si="601"/>
        <v>1.0660293673111504E-2</v>
      </c>
      <c r="CM166" s="39">
        <f t="shared" si="602"/>
        <v>3.5157017422584584E-2</v>
      </c>
      <c r="CN166" s="39"/>
      <c r="CO166" s="39">
        <f t="shared" si="603"/>
        <v>1.970535912747708E-2</v>
      </c>
      <c r="CP166" s="18">
        <f t="shared" si="604"/>
        <v>-6</v>
      </c>
      <c r="CQ166" s="18">
        <f t="shared" si="605"/>
        <v>638.35453377407873</v>
      </c>
      <c r="CR166" s="18">
        <f t="shared" si="606"/>
        <v>518.35453377407873</v>
      </c>
      <c r="CS166" s="18">
        <f t="shared" si="607"/>
        <v>598.85592117070109</v>
      </c>
      <c r="CT166" s="18">
        <f t="shared" si="608"/>
        <v>72.333333333333329</v>
      </c>
      <c r="CU166" s="18">
        <f t="shared" si="609"/>
        <v>123.33333333333333</v>
      </c>
      <c r="CV166" s="18">
        <f t="shared" si="610"/>
        <v>12.833954036159916</v>
      </c>
      <c r="CW166" s="18">
        <f t="shared" si="611"/>
        <v>45.188339540361596</v>
      </c>
      <c r="CX166" s="18">
        <f t="shared" si="629"/>
        <v>63.833954036159916</v>
      </c>
      <c r="CY166" s="18">
        <f t="shared" si="630"/>
        <v>250.33954036159918</v>
      </c>
      <c r="CZ166" s="25">
        <f t="shared" si="612"/>
        <v>32.368159203980099</v>
      </c>
      <c r="DA166" s="18">
        <f t="shared" si="631"/>
        <v>90.627032186709329</v>
      </c>
      <c r="DB166" s="20">
        <f t="shared" si="613"/>
        <v>3.6125048908224198</v>
      </c>
      <c r="DC166" s="18">
        <f t="shared" si="614"/>
        <v>774</v>
      </c>
      <c r="DD166" s="18">
        <f t="shared" si="632"/>
        <v>810.02120044074536</v>
      </c>
      <c r="DE166" s="18">
        <f t="shared" si="633"/>
        <v>705.50138739662236</v>
      </c>
      <c r="DF166" s="12">
        <f t="shared" si="615"/>
        <v>920.02740746901122</v>
      </c>
      <c r="DG166" s="20">
        <f t="shared" si="616"/>
        <v>-7.7746913580246915</v>
      </c>
      <c r="DH166" s="7">
        <f t="shared" si="617"/>
        <v>213</v>
      </c>
      <c r="DI166" s="18">
        <f t="shared" si="618"/>
        <v>699</v>
      </c>
      <c r="DJ166" s="5"/>
      <c r="DK166" s="5">
        <v>50</v>
      </c>
      <c r="DL166" s="5" t="s">
        <v>209</v>
      </c>
      <c r="DM166" s="5">
        <v>50</v>
      </c>
      <c r="DN166" s="5" t="e">
        <f>SUM(#REF!,DO166,DQ166,DR166)</f>
        <v>#REF!</v>
      </c>
      <c r="DO166" s="5">
        <v>1</v>
      </c>
      <c r="DP166" s="5">
        <v>4.4000000000000004</v>
      </c>
      <c r="DQ166" s="5">
        <f t="shared" si="634"/>
        <v>0</v>
      </c>
      <c r="DR166" s="5">
        <v>1</v>
      </c>
      <c r="DS166" s="5" t="s">
        <v>148</v>
      </c>
      <c r="DT166" s="8">
        <v>130</v>
      </c>
      <c r="DU166" s="5" t="s">
        <v>183</v>
      </c>
      <c r="DV166" s="5">
        <v>117</v>
      </c>
      <c r="DW166" s="5" t="s">
        <v>148</v>
      </c>
      <c r="DX166" s="8">
        <v>127</v>
      </c>
      <c r="DY166" s="5" t="s">
        <v>145</v>
      </c>
      <c r="DZ166" s="5" t="s">
        <v>161</v>
      </c>
      <c r="EA166" s="5" t="s">
        <v>161</v>
      </c>
      <c r="EB166" s="5" t="s">
        <v>161</v>
      </c>
      <c r="EC166" s="5" t="s">
        <v>161</v>
      </c>
      <c r="ED166" s="52">
        <f t="shared" si="619"/>
        <v>124.66666666666667</v>
      </c>
      <c r="EE166" s="51">
        <f t="shared" si="620"/>
        <v>1</v>
      </c>
      <c r="EF166" s="5" t="s">
        <v>144</v>
      </c>
      <c r="EG166" s="5">
        <v>81</v>
      </c>
      <c r="EH166" s="5">
        <v>0.05</v>
      </c>
      <c r="EI166" s="5"/>
      <c r="EJ166" s="2"/>
      <c r="EK166" s="5" t="s">
        <v>210</v>
      </c>
      <c r="EL166" s="7">
        <f t="shared" si="621"/>
        <v>113.75</v>
      </c>
      <c r="EM166" s="7">
        <f t="shared" si="622"/>
        <v>0</v>
      </c>
      <c r="EN166" s="51">
        <f t="shared" si="623"/>
        <v>130</v>
      </c>
      <c r="EO166" s="51">
        <f t="shared" si="624"/>
        <v>1</v>
      </c>
      <c r="ER166" s="5"/>
      <c r="ES166" s="5"/>
      <c r="ET166" s="5"/>
      <c r="EU166" s="5"/>
      <c r="EV166" s="5"/>
      <c r="EW166" s="5"/>
    </row>
    <row r="167" spans="1:153" customFormat="1">
      <c r="A167" s="5">
        <v>16</v>
      </c>
      <c r="B167" s="5">
        <v>1071</v>
      </c>
      <c r="C167" s="5">
        <v>56</v>
      </c>
      <c r="D167" s="69"/>
      <c r="E167" s="69"/>
      <c r="F167" s="69"/>
      <c r="G167" s="69"/>
      <c r="H167" s="69"/>
      <c r="I167" s="5">
        <v>106</v>
      </c>
      <c r="J167" s="5">
        <v>106</v>
      </c>
      <c r="K167" s="5">
        <v>84</v>
      </c>
      <c r="L167" s="7">
        <f t="shared" si="540"/>
        <v>106</v>
      </c>
      <c r="M167" s="17">
        <f t="shared" si="541"/>
        <v>98.666666666666671</v>
      </c>
      <c r="N167" s="5">
        <f t="shared" si="542"/>
        <v>22</v>
      </c>
      <c r="O167" s="18">
        <f t="shared" si="543"/>
        <v>120.66666666666667</v>
      </c>
      <c r="P167" s="19">
        <f t="shared" si="544"/>
        <v>0.22297297297297297</v>
      </c>
      <c r="Q167" s="5">
        <f t="shared" si="545"/>
        <v>442</v>
      </c>
      <c r="R167" s="5">
        <f t="shared" si="546"/>
        <v>347</v>
      </c>
      <c r="S167" s="5">
        <f t="shared" si="547"/>
        <v>330</v>
      </c>
      <c r="T167" s="74"/>
      <c r="U167" s="17">
        <f t="shared" si="548"/>
        <v>373</v>
      </c>
      <c r="V167" s="5">
        <f t="shared" si="549"/>
        <v>112</v>
      </c>
      <c r="W167" s="5">
        <f t="shared" si="550"/>
        <v>531</v>
      </c>
      <c r="X167" s="5">
        <f t="shared" si="551"/>
        <v>425</v>
      </c>
      <c r="Y167" s="5">
        <f t="shared" si="552"/>
        <v>408</v>
      </c>
      <c r="Z167" s="18">
        <f t="shared" si="553"/>
        <v>531</v>
      </c>
      <c r="AA167" s="17">
        <f t="shared" si="554"/>
        <v>454.66666666666669</v>
      </c>
      <c r="AB167" s="5">
        <f t="shared" si="555"/>
        <v>123</v>
      </c>
      <c r="AC167" s="17">
        <f t="shared" si="556"/>
        <v>513.09736655241682</v>
      </c>
      <c r="AD167" s="17">
        <f t="shared" si="557"/>
        <v>410.67115025381764</v>
      </c>
      <c r="AE167" s="17">
        <f t="shared" si="558"/>
        <v>394.24430424366494</v>
      </c>
      <c r="AF167" s="18">
        <f t="shared" si="559"/>
        <v>513.09736655241682</v>
      </c>
      <c r="AG167" s="17">
        <f t="shared" si="560"/>
        <v>439.33760701663306</v>
      </c>
      <c r="AH167" s="17">
        <f t="shared" si="561"/>
        <v>118.85306230875187</v>
      </c>
      <c r="AI167" s="5">
        <v>336</v>
      </c>
      <c r="AJ167" s="5">
        <v>241</v>
      </c>
      <c r="AK167" s="5">
        <v>246</v>
      </c>
      <c r="AL167" s="18">
        <f t="shared" si="562"/>
        <v>336</v>
      </c>
      <c r="AM167" s="17">
        <f t="shared" si="563"/>
        <v>274.33333333333331</v>
      </c>
      <c r="AN167" s="5">
        <f t="shared" si="564"/>
        <v>95</v>
      </c>
      <c r="AO167" s="5">
        <v>89</v>
      </c>
      <c r="AP167" s="6">
        <v>78</v>
      </c>
      <c r="AQ167" s="5">
        <v>78</v>
      </c>
      <c r="AR167" s="7">
        <f t="shared" si="565"/>
        <v>89</v>
      </c>
      <c r="AS167" s="17">
        <f t="shared" si="566"/>
        <v>81.666666666666671</v>
      </c>
      <c r="AT167" s="5">
        <f t="shared" si="567"/>
        <v>11</v>
      </c>
      <c r="AU167" s="5">
        <f t="shared" si="568"/>
        <v>425</v>
      </c>
      <c r="AV167" s="5">
        <f t="shared" si="569"/>
        <v>319</v>
      </c>
      <c r="AW167" s="5">
        <f t="shared" si="569"/>
        <v>324</v>
      </c>
      <c r="AX167" s="17">
        <f t="shared" si="570"/>
        <v>356</v>
      </c>
      <c r="AY167" s="5">
        <f t="shared" si="571"/>
        <v>106</v>
      </c>
      <c r="AZ167" s="19">
        <f t="shared" si="572"/>
        <v>0.16760828625235405</v>
      </c>
      <c r="BA167" s="19">
        <f t="shared" si="572"/>
        <v>0.18352941176470589</v>
      </c>
      <c r="BB167" s="19">
        <f t="shared" si="572"/>
        <v>0.19117647058823528</v>
      </c>
      <c r="BC167" s="20">
        <f t="shared" si="573"/>
        <v>0.19117647058823528</v>
      </c>
      <c r="BD167" s="19">
        <f t="shared" si="574"/>
        <v>0.18077138953509841</v>
      </c>
      <c r="BE167" s="20">
        <f t="shared" si="575"/>
        <v>2.3568184335881232E-2</v>
      </c>
      <c r="BF167" s="19">
        <f t="shared" si="576"/>
        <v>5.0094339622641506</v>
      </c>
      <c r="BG167" s="19">
        <f t="shared" si="577"/>
        <v>4.0094339622641506</v>
      </c>
      <c r="BH167" s="19">
        <f t="shared" si="578"/>
        <v>4.8571428571428568</v>
      </c>
      <c r="BI167" s="20">
        <f t="shared" si="579"/>
        <v>5.0094339622641506</v>
      </c>
      <c r="BJ167" s="19">
        <f t="shared" si="580"/>
        <v>4.6253369272237199</v>
      </c>
      <c r="BK167" s="20">
        <f t="shared" si="581"/>
        <v>1</v>
      </c>
      <c r="BL167" s="20">
        <f t="shared" si="582"/>
        <v>0.21620046620046618</v>
      </c>
      <c r="BM167" s="19">
        <f t="shared" si="583"/>
        <v>4.8405411938907248</v>
      </c>
      <c r="BN167" s="19">
        <f t="shared" si="584"/>
        <v>3.8742561344699777</v>
      </c>
      <c r="BO167" s="19">
        <f t="shared" si="585"/>
        <v>4.693384574329345</v>
      </c>
      <c r="BP167" s="19"/>
      <c r="BQ167" s="19">
        <f t="shared" si="586"/>
        <v>4.4693939675633496</v>
      </c>
      <c r="BR167" s="20">
        <f t="shared" si="587"/>
        <v>0.96628505942074705</v>
      </c>
      <c r="BS167" s="19">
        <f t="shared" si="588"/>
        <v>0.9285714285714286</v>
      </c>
      <c r="BT167" s="19">
        <f t="shared" si="635"/>
        <v>0.82770270270270274</v>
      </c>
      <c r="BU167" s="19">
        <f t="shared" si="636"/>
        <v>0.5</v>
      </c>
      <c r="BV167" s="19"/>
      <c r="BW167" s="19">
        <f t="shared" si="591"/>
        <v>0.75209137709137719</v>
      </c>
      <c r="BX167" s="20">
        <f t="shared" si="592"/>
        <v>0.4285714285714286</v>
      </c>
      <c r="BY167" s="60">
        <f t="shared" si="593"/>
        <v>2.2759103641456584E-3</v>
      </c>
      <c r="BZ167" s="60">
        <f t="shared" si="594"/>
        <v>1.8204604898153286E-3</v>
      </c>
      <c r="CA167" s="22">
        <f t="shared" si="595"/>
        <v>1.2254901960784314E-3</v>
      </c>
      <c r="CB167" s="22"/>
      <c r="CC167" s="60">
        <f t="shared" si="596"/>
        <v>1.7739536833464729E-3</v>
      </c>
      <c r="CD167" s="22">
        <f t="shared" si="597"/>
        <v>1.0504201680672271E-3</v>
      </c>
      <c r="CE167" s="25">
        <f t="shared" si="625"/>
        <v>18.471698113207548</v>
      </c>
      <c r="CF167" s="25">
        <f t="shared" si="626"/>
        <v>16.188679245283019</v>
      </c>
      <c r="CG167" s="25">
        <f t="shared" si="627"/>
        <v>20.428571428571431</v>
      </c>
      <c r="CH167" s="25">
        <f t="shared" si="598"/>
        <v>20.428571428571431</v>
      </c>
      <c r="CI167" s="25">
        <f t="shared" si="628"/>
        <v>18.362982929020664</v>
      </c>
      <c r="CJ167" s="20">
        <f t="shared" si="599"/>
        <v>4.2398921832884113</v>
      </c>
      <c r="CK167" s="39">
        <f t="shared" si="600"/>
        <v>4.6853430510922514E-2</v>
      </c>
      <c r="CL167" s="39">
        <f t="shared" si="601"/>
        <v>3.6847925118939626E-2</v>
      </c>
      <c r="CM167" s="39">
        <f t="shared" si="602"/>
        <v>0.17188090093550035</v>
      </c>
      <c r="CN167" s="39"/>
      <c r="CO167" s="39">
        <f t="shared" si="603"/>
        <v>8.5194085521787491E-2</v>
      </c>
      <c r="CP167" s="18">
        <f t="shared" si="604"/>
        <v>0.6666666666666714</v>
      </c>
      <c r="CQ167" s="18">
        <f t="shared" si="605"/>
        <v>641.67094034996637</v>
      </c>
      <c r="CR167" s="18">
        <f t="shared" si="606"/>
        <v>521.67094034996637</v>
      </c>
      <c r="CS167" s="18">
        <f t="shared" si="607"/>
        <v>640.52400265871825</v>
      </c>
      <c r="CT167" s="18">
        <f t="shared" si="608"/>
        <v>82.333333333333343</v>
      </c>
      <c r="CU167" s="18">
        <f t="shared" si="609"/>
        <v>93.333333333333343</v>
      </c>
      <c r="CV167" s="18">
        <f t="shared" si="610"/>
        <v>18.743805620176513</v>
      </c>
      <c r="CW167" s="18">
        <f t="shared" si="611"/>
        <v>11.847438056201771</v>
      </c>
      <c r="CX167" s="18">
        <f t="shared" si="629"/>
        <v>29.743805620176513</v>
      </c>
      <c r="CY167" s="18">
        <f t="shared" si="630"/>
        <v>287.43805620176511</v>
      </c>
      <c r="CZ167" s="25">
        <f t="shared" si="612"/>
        <v>43.620046620046622</v>
      </c>
      <c r="DA167" s="18">
        <f t="shared" si="631"/>
        <v>145.32245627631522</v>
      </c>
      <c r="DB167" s="20">
        <f t="shared" si="613"/>
        <v>3.5031089081426026</v>
      </c>
      <c r="DC167" s="18">
        <f t="shared" si="614"/>
        <v>917.33333333333337</v>
      </c>
      <c r="DD167" s="18">
        <f t="shared" si="632"/>
        <v>902.00427368329963</v>
      </c>
      <c r="DE167" s="18">
        <f t="shared" si="633"/>
        <v>881.5197289754185</v>
      </c>
      <c r="DF167" s="12">
        <f t="shared" si="615"/>
        <v>1001.1089965517315</v>
      </c>
      <c r="DG167" s="20">
        <f t="shared" si="616"/>
        <v>0.32770270270270274</v>
      </c>
      <c r="DH167" s="7">
        <f t="shared" si="617"/>
        <v>195</v>
      </c>
      <c r="DI167" s="18">
        <f t="shared" si="618"/>
        <v>787.33333333333337</v>
      </c>
      <c r="DJ167" s="5"/>
      <c r="DK167" s="5">
        <v>51</v>
      </c>
      <c r="DL167" s="5" t="s">
        <v>211</v>
      </c>
      <c r="DM167" s="5">
        <v>58</v>
      </c>
      <c r="DN167" s="5" t="e">
        <f>SUM(#REF!,DO167,DQ167,DR167)</f>
        <v>#REF!</v>
      </c>
      <c r="DO167" s="5">
        <v>1</v>
      </c>
      <c r="DP167" s="5">
        <v>4</v>
      </c>
      <c r="DQ167" s="5">
        <f t="shared" si="634"/>
        <v>0</v>
      </c>
      <c r="DR167" s="5">
        <v>0</v>
      </c>
      <c r="DS167" s="5" t="s">
        <v>148</v>
      </c>
      <c r="DT167" s="5">
        <v>105</v>
      </c>
      <c r="DU167" s="5" t="s">
        <v>148</v>
      </c>
      <c r="DV167" s="5">
        <v>94</v>
      </c>
      <c r="DW167" s="5" t="s">
        <v>148</v>
      </c>
      <c r="DX167" s="5">
        <v>116</v>
      </c>
      <c r="DY167" s="5" t="s">
        <v>152</v>
      </c>
      <c r="DZ167" s="5" t="s">
        <v>145</v>
      </c>
      <c r="EA167" s="5" t="s">
        <v>161</v>
      </c>
      <c r="EB167" s="5" t="s">
        <v>161</v>
      </c>
      <c r="EC167" s="5" t="s">
        <v>161</v>
      </c>
      <c r="ED167" s="52">
        <f t="shared" si="619"/>
        <v>105</v>
      </c>
      <c r="EE167" s="51">
        <f t="shared" si="620"/>
        <v>0</v>
      </c>
      <c r="EF167" s="5" t="s">
        <v>144</v>
      </c>
      <c r="EG167" s="5">
        <v>78</v>
      </c>
      <c r="EH167" s="5">
        <v>0.05</v>
      </c>
      <c r="EI167" s="5"/>
      <c r="EJ167" s="5"/>
      <c r="EK167" s="5" t="s">
        <v>212</v>
      </c>
      <c r="EL167" s="7">
        <f t="shared" si="621"/>
        <v>98.25</v>
      </c>
      <c r="EM167" s="7">
        <f t="shared" si="622"/>
        <v>0</v>
      </c>
      <c r="EN167" s="51">
        <f t="shared" si="623"/>
        <v>116</v>
      </c>
      <c r="EO167" s="51">
        <f t="shared" si="624"/>
        <v>0</v>
      </c>
      <c r="ER167" s="5"/>
      <c r="ES167" s="5"/>
      <c r="ET167" s="5"/>
      <c r="EU167" s="5"/>
      <c r="EV167" s="5"/>
      <c r="EW167" s="5"/>
    </row>
    <row r="168" spans="1:153" customFormat="1">
      <c r="A168" s="5">
        <v>17</v>
      </c>
      <c r="B168" s="5">
        <v>845</v>
      </c>
      <c r="C168" s="5">
        <v>71</v>
      </c>
      <c r="D168" s="69"/>
      <c r="E168" s="69"/>
      <c r="F168" s="69"/>
      <c r="G168" s="69"/>
      <c r="H168" s="69"/>
      <c r="I168" s="5">
        <v>101</v>
      </c>
      <c r="J168" s="5">
        <v>106</v>
      </c>
      <c r="K168" s="5">
        <v>89</v>
      </c>
      <c r="L168" s="7">
        <f t="shared" si="540"/>
        <v>106</v>
      </c>
      <c r="M168" s="17">
        <f t="shared" si="541"/>
        <v>98.666666666666671</v>
      </c>
      <c r="N168" s="5">
        <f t="shared" si="542"/>
        <v>17</v>
      </c>
      <c r="O168" s="18">
        <f t="shared" si="543"/>
        <v>115.66666666666667</v>
      </c>
      <c r="P168" s="19">
        <f t="shared" si="544"/>
        <v>0.17229729729729729</v>
      </c>
      <c r="Q168" s="5">
        <f t="shared" si="545"/>
        <v>397</v>
      </c>
      <c r="R168" s="5">
        <f t="shared" si="546"/>
        <v>321</v>
      </c>
      <c r="S168" s="5">
        <f t="shared" si="547"/>
        <v>315</v>
      </c>
      <c r="T168" s="74"/>
      <c r="U168" s="17">
        <f t="shared" si="548"/>
        <v>344.33333333333331</v>
      </c>
      <c r="V168" s="5">
        <f t="shared" si="549"/>
        <v>82</v>
      </c>
      <c r="W168" s="5">
        <f t="shared" si="550"/>
        <v>500</v>
      </c>
      <c r="X168" s="5">
        <f t="shared" si="551"/>
        <v>393</v>
      </c>
      <c r="Y168" s="5">
        <f t="shared" si="552"/>
        <v>376</v>
      </c>
      <c r="Z168" s="18">
        <f t="shared" si="553"/>
        <v>500</v>
      </c>
      <c r="AA168" s="17">
        <f t="shared" si="554"/>
        <v>423</v>
      </c>
      <c r="AB168" s="5">
        <f t="shared" si="555"/>
        <v>124</v>
      </c>
      <c r="AC168" s="17">
        <f t="shared" si="556"/>
        <v>543.92829322042121</v>
      </c>
      <c r="AD168" s="17">
        <f t="shared" si="557"/>
        <v>427.52763847125107</v>
      </c>
      <c r="AE168" s="17">
        <f t="shared" si="558"/>
        <v>409.03407650175672</v>
      </c>
      <c r="AF168" s="18">
        <f t="shared" si="559"/>
        <v>543.92829322042121</v>
      </c>
      <c r="AG168" s="17">
        <f t="shared" si="560"/>
        <v>460.16333606447637</v>
      </c>
      <c r="AH168" s="17">
        <f t="shared" si="561"/>
        <v>134.8942167186645</v>
      </c>
      <c r="AI168" s="5">
        <v>296</v>
      </c>
      <c r="AJ168" s="5">
        <v>215</v>
      </c>
      <c r="AK168" s="5">
        <v>226</v>
      </c>
      <c r="AL168" s="18">
        <f t="shared" si="562"/>
        <v>296</v>
      </c>
      <c r="AM168" s="17">
        <f t="shared" si="563"/>
        <v>245.66666666666666</v>
      </c>
      <c r="AN168" s="5">
        <f t="shared" si="564"/>
        <v>81</v>
      </c>
      <c r="AO168" s="5">
        <v>103</v>
      </c>
      <c r="AP168" s="6">
        <v>72</v>
      </c>
      <c r="AQ168" s="5">
        <v>61</v>
      </c>
      <c r="AR168" s="7">
        <f t="shared" si="565"/>
        <v>103</v>
      </c>
      <c r="AS168" s="17">
        <f t="shared" si="566"/>
        <v>78.666666666666671</v>
      </c>
      <c r="AT168" s="5">
        <f t="shared" si="567"/>
        <v>42</v>
      </c>
      <c r="AU168" s="5">
        <f t="shared" si="568"/>
        <v>399</v>
      </c>
      <c r="AV168" s="5">
        <f t="shared" si="569"/>
        <v>287</v>
      </c>
      <c r="AW168" s="5">
        <f t="shared" si="569"/>
        <v>287</v>
      </c>
      <c r="AX168" s="17">
        <f t="shared" si="570"/>
        <v>324.33333333333331</v>
      </c>
      <c r="AY168" s="5">
        <f t="shared" si="571"/>
        <v>112</v>
      </c>
      <c r="AZ168" s="19">
        <f t="shared" si="572"/>
        <v>0.20599999999999999</v>
      </c>
      <c r="BA168" s="19">
        <f t="shared" si="572"/>
        <v>0.18320610687022901</v>
      </c>
      <c r="BB168" s="19">
        <f t="shared" si="572"/>
        <v>0.16223404255319149</v>
      </c>
      <c r="BC168" s="20">
        <f t="shared" si="573"/>
        <v>0.20599999999999999</v>
      </c>
      <c r="BD168" s="19">
        <f t="shared" si="574"/>
        <v>0.18381338314114015</v>
      </c>
      <c r="BE168" s="20">
        <f t="shared" si="575"/>
        <v>4.3765957446808501E-2</v>
      </c>
      <c r="BF168" s="19">
        <f t="shared" si="576"/>
        <v>4.9504950495049505</v>
      </c>
      <c r="BG168" s="19">
        <f t="shared" si="577"/>
        <v>3.7075471698113209</v>
      </c>
      <c r="BH168" s="19">
        <f t="shared" si="578"/>
        <v>4.2247191011235952</v>
      </c>
      <c r="BI168" s="20">
        <f t="shared" si="579"/>
        <v>4.9504950495049505</v>
      </c>
      <c r="BJ168" s="19">
        <f t="shared" si="580"/>
        <v>4.294253773479956</v>
      </c>
      <c r="BK168" s="20">
        <f t="shared" si="581"/>
        <v>1.2429478796936295</v>
      </c>
      <c r="BL168" s="20">
        <f t="shared" si="582"/>
        <v>0.23286933021418177</v>
      </c>
      <c r="BM168" s="19">
        <f t="shared" si="583"/>
        <v>5.3854286457467451</v>
      </c>
      <c r="BN168" s="19">
        <f t="shared" si="584"/>
        <v>4.0332796082193498</v>
      </c>
      <c r="BO168" s="19">
        <f t="shared" si="585"/>
        <v>4.595888500019738</v>
      </c>
      <c r="BP168" s="19"/>
      <c r="BQ168" s="19">
        <f t="shared" si="586"/>
        <v>4.6715322513286113</v>
      </c>
      <c r="BR168" s="20">
        <f t="shared" si="587"/>
        <v>1.3521490375273952</v>
      </c>
      <c r="BS168" s="19">
        <f t="shared" si="588"/>
        <v>0.6853932584269663</v>
      </c>
      <c r="BT168" s="19">
        <f t="shared" si="635"/>
        <v>0.79729729729729726</v>
      </c>
      <c r="BU168" s="19">
        <f t="shared" si="636"/>
        <v>2.4705882352941178</v>
      </c>
      <c r="BV168" s="19"/>
      <c r="BW168" s="19">
        <f t="shared" si="591"/>
        <v>1.3177595970061271</v>
      </c>
      <c r="BX168" s="20">
        <f t="shared" si="592"/>
        <v>1.7851949768671513</v>
      </c>
      <c r="BY168" s="60">
        <f t="shared" si="593"/>
        <v>1.8228544107100168E-3</v>
      </c>
      <c r="BZ168" s="60">
        <f t="shared" si="594"/>
        <v>1.8848635869912465E-3</v>
      </c>
      <c r="CA168" s="22">
        <f t="shared" si="595"/>
        <v>6.5707133917396751E-3</v>
      </c>
      <c r="CB168" s="22"/>
      <c r="CC168" s="60">
        <f t="shared" si="596"/>
        <v>3.4261437964803131E-3</v>
      </c>
      <c r="CD168" s="22">
        <f t="shared" si="597"/>
        <v>4.7478589810296583E-3</v>
      </c>
      <c r="CE168" s="25">
        <f t="shared" si="625"/>
        <v>17.336633663366339</v>
      </c>
      <c r="CF168" s="25">
        <f t="shared" si="626"/>
        <v>11.547169811320755</v>
      </c>
      <c r="CG168" s="25">
        <f t="shared" si="627"/>
        <v>11.651685393258427</v>
      </c>
      <c r="CH168" s="25">
        <f t="shared" si="598"/>
        <v>17.336633663366339</v>
      </c>
      <c r="CI168" s="25">
        <f t="shared" si="628"/>
        <v>13.511829622648506</v>
      </c>
      <c r="CJ168" s="20">
        <f t="shared" si="599"/>
        <v>5.7894638520455839</v>
      </c>
      <c r="CK168" s="39">
        <f t="shared" si="600"/>
        <v>4.2384326048423696E-2</v>
      </c>
      <c r="CL168" s="39">
        <f t="shared" si="601"/>
        <v>2.509363286105612E-2</v>
      </c>
      <c r="CM168" s="39">
        <f t="shared" si="602"/>
        <v>8.637646354816822E-2</v>
      </c>
      <c r="CN168" s="39"/>
      <c r="CO168" s="39">
        <f t="shared" si="603"/>
        <v>5.1284807485882676E-2</v>
      </c>
      <c r="CP168" s="18">
        <f t="shared" si="604"/>
        <v>-4.3333333333333286</v>
      </c>
      <c r="CQ168" s="18">
        <f t="shared" si="605"/>
        <v>654.49666939780968</v>
      </c>
      <c r="CR168" s="18">
        <f t="shared" si="606"/>
        <v>534.49666939780968</v>
      </c>
      <c r="CS168" s="18">
        <f t="shared" si="607"/>
        <v>669.39088611647423</v>
      </c>
      <c r="CT168" s="18">
        <f t="shared" si="608"/>
        <v>74.333333333333343</v>
      </c>
      <c r="CU168" s="18">
        <f t="shared" si="609"/>
        <v>116.33333333333334</v>
      </c>
      <c r="CV168" s="18">
        <f t="shared" si="610"/>
        <v>14.048004980780686</v>
      </c>
      <c r="CW168" s="18">
        <f t="shared" si="611"/>
        <v>37.850480049807814</v>
      </c>
      <c r="CX168" s="18">
        <f t="shared" si="629"/>
        <v>56.048004980780689</v>
      </c>
      <c r="CY168" s="18">
        <f t="shared" si="630"/>
        <v>302.48004980780684</v>
      </c>
      <c r="CZ168" s="25">
        <f t="shared" si="612"/>
        <v>40.286933021418179</v>
      </c>
      <c r="DA168" s="18">
        <f t="shared" si="631"/>
        <v>156.56574896999311</v>
      </c>
      <c r="DB168" s="20">
        <f t="shared" si="613"/>
        <v>3.319383213801216</v>
      </c>
      <c r="DC168" s="18">
        <f t="shared" si="614"/>
        <v>866</v>
      </c>
      <c r="DD168" s="18">
        <f t="shared" si="632"/>
        <v>903.16333606447631</v>
      </c>
      <c r="DE168" s="18">
        <f t="shared" si="633"/>
        <v>892.56088338533118</v>
      </c>
      <c r="DF168" s="12">
        <f t="shared" si="615"/>
        <v>1008.3100525389498</v>
      </c>
      <c r="DG168" s="20">
        <f t="shared" si="616"/>
        <v>-1.6732909379968204</v>
      </c>
      <c r="DH168" s="7">
        <f t="shared" si="617"/>
        <v>209</v>
      </c>
      <c r="DI168" s="18">
        <f t="shared" si="618"/>
        <v>765.66666666666663</v>
      </c>
      <c r="DJ168" s="5"/>
      <c r="DK168" s="5">
        <v>51</v>
      </c>
      <c r="DL168" s="5" t="s">
        <v>213</v>
      </c>
      <c r="DM168" s="5">
        <v>67</v>
      </c>
      <c r="DN168" s="5" t="e">
        <f>SUM(#REF!,DO168,DQ168,DR168)</f>
        <v>#REF!</v>
      </c>
      <c r="DO168" s="5">
        <v>1</v>
      </c>
      <c r="DP168" s="5">
        <v>3.5</v>
      </c>
      <c r="DQ168" s="5">
        <f t="shared" si="634"/>
        <v>0</v>
      </c>
      <c r="DR168" s="5">
        <v>0</v>
      </c>
      <c r="DS168" s="5" t="s">
        <v>183</v>
      </c>
      <c r="DT168" s="5">
        <v>119</v>
      </c>
      <c r="DU168" s="5" t="s">
        <v>183</v>
      </c>
      <c r="DV168" s="8">
        <v>132</v>
      </c>
      <c r="DW168" s="5" t="s">
        <v>183</v>
      </c>
      <c r="DX168" s="5">
        <v>119</v>
      </c>
      <c r="DY168" s="5" t="s">
        <v>161</v>
      </c>
      <c r="DZ168" s="5" t="s">
        <v>161</v>
      </c>
      <c r="EA168" s="5" t="s">
        <v>161</v>
      </c>
      <c r="EB168" s="5" t="s">
        <v>161</v>
      </c>
      <c r="EC168" s="5" t="s">
        <v>161</v>
      </c>
      <c r="ED168" s="52">
        <f t="shared" si="619"/>
        <v>123.33333333333333</v>
      </c>
      <c r="EE168" s="51">
        <f t="shared" si="620"/>
        <v>1</v>
      </c>
      <c r="EF168" s="5" t="s">
        <v>183</v>
      </c>
      <c r="EG168" s="5">
        <v>60</v>
      </c>
      <c r="EH168" s="2"/>
      <c r="EI168" s="5"/>
      <c r="EJ168" s="2"/>
      <c r="EK168" s="5" t="s">
        <v>193</v>
      </c>
      <c r="EL168" s="7">
        <f t="shared" si="621"/>
        <v>107.5</v>
      </c>
      <c r="EM168" s="7">
        <f t="shared" si="622"/>
        <v>0</v>
      </c>
      <c r="EN168" s="51">
        <f t="shared" si="623"/>
        <v>132</v>
      </c>
      <c r="EO168" s="51">
        <f t="shared" si="624"/>
        <v>1</v>
      </c>
      <c r="ER168" s="5"/>
      <c r="ES168" s="5"/>
      <c r="ET168" s="5"/>
      <c r="EU168" s="5"/>
      <c r="EV168" s="5"/>
      <c r="EW168" s="5"/>
    </row>
    <row r="169" spans="1:153" customFormat="1">
      <c r="A169" s="5">
        <v>18</v>
      </c>
      <c r="B169" s="5">
        <v>909</v>
      </c>
      <c r="C169" s="5">
        <v>66</v>
      </c>
      <c r="D169" s="69"/>
      <c r="E169" s="69"/>
      <c r="F169" s="69"/>
      <c r="G169" s="69"/>
      <c r="H169" s="69"/>
      <c r="I169" s="5">
        <v>100</v>
      </c>
      <c r="J169" s="5">
        <v>100</v>
      </c>
      <c r="K169" s="5">
        <v>111</v>
      </c>
      <c r="L169" s="7">
        <f t="shared" si="540"/>
        <v>111</v>
      </c>
      <c r="M169" s="17">
        <f t="shared" si="541"/>
        <v>103.66666666666667</v>
      </c>
      <c r="N169" s="5">
        <f t="shared" si="542"/>
        <v>11</v>
      </c>
      <c r="O169" s="18">
        <f t="shared" si="543"/>
        <v>114.66666666666667</v>
      </c>
      <c r="P169" s="19">
        <f t="shared" si="544"/>
        <v>0.10610932475884244</v>
      </c>
      <c r="Q169" s="5">
        <f t="shared" si="545"/>
        <v>329</v>
      </c>
      <c r="R169" s="5">
        <f t="shared" si="546"/>
        <v>301</v>
      </c>
      <c r="S169" s="5">
        <f t="shared" si="547"/>
        <v>312</v>
      </c>
      <c r="T169" s="74"/>
      <c r="U169" s="17">
        <f t="shared" si="548"/>
        <v>314</v>
      </c>
      <c r="V169" s="5">
        <f t="shared" si="549"/>
        <v>28</v>
      </c>
      <c r="W169" s="5">
        <f t="shared" si="550"/>
        <v>384</v>
      </c>
      <c r="X169" s="5">
        <f t="shared" si="551"/>
        <v>390</v>
      </c>
      <c r="Y169" s="5">
        <f t="shared" si="552"/>
        <v>423</v>
      </c>
      <c r="Z169" s="18">
        <f t="shared" si="553"/>
        <v>423</v>
      </c>
      <c r="AA169" s="17">
        <f t="shared" si="554"/>
        <v>399</v>
      </c>
      <c r="AB169" s="5">
        <f t="shared" si="555"/>
        <v>39</v>
      </c>
      <c r="AC169" s="17">
        <f t="shared" si="556"/>
        <v>402.76273633763367</v>
      </c>
      <c r="AD169" s="17">
        <f t="shared" si="557"/>
        <v>409.0559040929092</v>
      </c>
      <c r="AE169" s="17">
        <f t="shared" si="558"/>
        <v>443.66832674692455</v>
      </c>
      <c r="AF169" s="18">
        <f t="shared" si="559"/>
        <v>443.66832674692455</v>
      </c>
      <c r="AG169" s="17">
        <f t="shared" si="560"/>
        <v>418.49565572582247</v>
      </c>
      <c r="AH169" s="17">
        <f t="shared" si="561"/>
        <v>40.90559040929088</v>
      </c>
      <c r="AI169" s="5">
        <v>229</v>
      </c>
      <c r="AJ169" s="5">
        <v>201</v>
      </c>
      <c r="AK169" s="5">
        <v>201</v>
      </c>
      <c r="AL169" s="18">
        <f t="shared" si="562"/>
        <v>229</v>
      </c>
      <c r="AM169" s="17">
        <f t="shared" si="563"/>
        <v>210.33333333333334</v>
      </c>
      <c r="AN169" s="5">
        <f t="shared" si="564"/>
        <v>28</v>
      </c>
      <c r="AO169" s="5">
        <v>55</v>
      </c>
      <c r="AP169" s="6">
        <v>89</v>
      </c>
      <c r="AQ169" s="5">
        <v>111</v>
      </c>
      <c r="AR169" s="7">
        <f t="shared" si="565"/>
        <v>111</v>
      </c>
      <c r="AS169" s="17">
        <f t="shared" si="566"/>
        <v>85</v>
      </c>
      <c r="AT169" s="5">
        <f t="shared" si="567"/>
        <v>56</v>
      </c>
      <c r="AU169" s="5">
        <f t="shared" si="568"/>
        <v>284</v>
      </c>
      <c r="AV169" s="5">
        <f t="shared" si="569"/>
        <v>290</v>
      </c>
      <c r="AW169" s="5">
        <f t="shared" si="569"/>
        <v>312</v>
      </c>
      <c r="AX169" s="17">
        <f t="shared" si="570"/>
        <v>295.33333333333331</v>
      </c>
      <c r="AY169" s="5">
        <f t="shared" si="571"/>
        <v>28</v>
      </c>
      <c r="AZ169" s="19">
        <f t="shared" si="572"/>
        <v>0.14322916666666666</v>
      </c>
      <c r="BA169" s="19">
        <f t="shared" si="572"/>
        <v>0.2282051282051282</v>
      </c>
      <c r="BB169" s="19">
        <f t="shared" si="572"/>
        <v>0.26241134751773049</v>
      </c>
      <c r="BC169" s="20">
        <f t="shared" si="573"/>
        <v>0.26241134751773049</v>
      </c>
      <c r="BD169" s="19">
        <f t="shared" si="574"/>
        <v>0.21128188079650845</v>
      </c>
      <c r="BE169" s="20">
        <f t="shared" si="575"/>
        <v>0.11918218085106383</v>
      </c>
      <c r="BF169" s="19">
        <f t="shared" si="576"/>
        <v>3.84</v>
      </c>
      <c r="BG169" s="19">
        <f t="shared" si="577"/>
        <v>3.9</v>
      </c>
      <c r="BH169" s="19">
        <f t="shared" si="578"/>
        <v>3.810810810810811</v>
      </c>
      <c r="BI169" s="20">
        <f t="shared" si="579"/>
        <v>3.9</v>
      </c>
      <c r="BJ169" s="19">
        <f t="shared" si="580"/>
        <v>3.8502702702702702</v>
      </c>
      <c r="BK169" s="20">
        <f t="shared" si="581"/>
        <v>8.9189189189188944E-2</v>
      </c>
      <c r="BL169" s="20">
        <f t="shared" si="582"/>
        <v>0.2597220272357153</v>
      </c>
      <c r="BM169" s="19">
        <f t="shared" si="583"/>
        <v>4.0276273633763369</v>
      </c>
      <c r="BN169" s="19">
        <f t="shared" si="584"/>
        <v>4.0905590409290919</v>
      </c>
      <c r="BO169" s="19">
        <f t="shared" si="585"/>
        <v>3.9970119526749959</v>
      </c>
      <c r="BP169" s="19"/>
      <c r="BQ169" s="19">
        <f t="shared" si="586"/>
        <v>4.0383994523268081</v>
      </c>
      <c r="BR169" s="20">
        <f t="shared" si="587"/>
        <v>9.3547088254096078E-2</v>
      </c>
      <c r="BS169" s="19">
        <f t="shared" si="588"/>
        <v>1</v>
      </c>
      <c r="BT169" s="19">
        <f t="shared" si="635"/>
        <v>0.81993569131832789</v>
      </c>
      <c r="BU169" s="19">
        <f t="shared" si="636"/>
        <v>5.0909090909090908</v>
      </c>
      <c r="BV169" s="19"/>
      <c r="BW169" s="19">
        <f t="shared" si="591"/>
        <v>2.3036149274091398</v>
      </c>
      <c r="BX169" s="20">
        <f t="shared" si="592"/>
        <v>4.2709733995907628</v>
      </c>
      <c r="BY169" s="60">
        <f t="shared" si="593"/>
        <v>2.3640661938534278E-3</v>
      </c>
      <c r="BZ169" s="60">
        <f t="shared" si="594"/>
        <v>2.0549766699707464E-3</v>
      </c>
      <c r="CA169" s="22">
        <f t="shared" si="595"/>
        <v>1.203524607779927E-2</v>
      </c>
      <c r="CB169" s="22"/>
      <c r="CC169" s="60">
        <f t="shared" si="596"/>
        <v>5.4847629805411481E-3</v>
      </c>
      <c r="CD169" s="22">
        <f t="shared" si="597"/>
        <v>9.9802694078285244E-3</v>
      </c>
      <c r="CE169" s="25">
        <f t="shared" si="625"/>
        <v>6.05</v>
      </c>
      <c r="CF169" s="25">
        <f t="shared" si="626"/>
        <v>9.7900000000000009</v>
      </c>
      <c r="CG169" s="25">
        <f t="shared" si="627"/>
        <v>11</v>
      </c>
      <c r="CH169" s="25">
        <f t="shared" si="598"/>
        <v>11</v>
      </c>
      <c r="CI169" s="25">
        <f t="shared" si="628"/>
        <v>8.9466666666666672</v>
      </c>
      <c r="CJ169" s="20">
        <f t="shared" si="599"/>
        <v>4.95</v>
      </c>
      <c r="CK169" s="39">
        <f t="shared" si="600"/>
        <v>1.3636312612982661E-2</v>
      </c>
      <c r="CL169" s="39">
        <f t="shared" si="601"/>
        <v>2.3393313326086046E-2</v>
      </c>
      <c r="CM169" s="39">
        <f t="shared" si="602"/>
        <v>0.26891189908119678</v>
      </c>
      <c r="CN169" s="39"/>
      <c r="CO169" s="39">
        <f t="shared" si="603"/>
        <v>0.1019805083400885</v>
      </c>
      <c r="CP169" s="18">
        <f t="shared" si="604"/>
        <v>-5.3333333333333286</v>
      </c>
      <c r="CQ169" s="18">
        <f t="shared" si="605"/>
        <v>618.16232239248916</v>
      </c>
      <c r="CR169" s="18">
        <f t="shared" si="606"/>
        <v>498.16232239248916</v>
      </c>
      <c r="CS169" s="18">
        <f t="shared" si="607"/>
        <v>539.06791280178004</v>
      </c>
      <c r="CT169" s="18">
        <f t="shared" si="608"/>
        <v>79.666666666666671</v>
      </c>
      <c r="CU169" s="18">
        <f t="shared" si="609"/>
        <v>135.66666666666669</v>
      </c>
      <c r="CV169" s="18">
        <f t="shared" si="610"/>
        <v>15.794854746317515</v>
      </c>
      <c r="CW169" s="18">
        <f t="shared" si="611"/>
        <v>50.877948547463177</v>
      </c>
      <c r="CX169" s="18">
        <f t="shared" si="629"/>
        <v>71.794854746317512</v>
      </c>
      <c r="CY169" s="18">
        <f t="shared" si="630"/>
        <v>289.94854746317515</v>
      </c>
      <c r="CZ169" s="25">
        <f t="shared" si="612"/>
        <v>36.972202723571527</v>
      </c>
      <c r="DA169" s="18">
        <f t="shared" si="631"/>
        <v>55.943989861617688</v>
      </c>
      <c r="DB169" s="20">
        <f t="shared" si="613"/>
        <v>3.944852364072712</v>
      </c>
      <c r="DC169" s="18">
        <f t="shared" si="614"/>
        <v>773</v>
      </c>
      <c r="DD169" s="18">
        <f t="shared" si="632"/>
        <v>792.49565572582253</v>
      </c>
      <c r="DE169" s="18">
        <f t="shared" si="633"/>
        <v>589.57225707595762</v>
      </c>
      <c r="DF169" s="12">
        <f t="shared" si="615"/>
        <v>918.77753652233105</v>
      </c>
      <c r="DG169" s="20">
        <f t="shared" si="616"/>
        <v>-4.2709733995907628</v>
      </c>
      <c r="DH169" s="7">
        <f t="shared" si="617"/>
        <v>222</v>
      </c>
      <c r="DI169" s="18">
        <f t="shared" si="618"/>
        <v>663.66666666666663</v>
      </c>
      <c r="DJ169" s="5"/>
      <c r="DK169" s="5">
        <v>52</v>
      </c>
      <c r="DL169" s="5" t="s">
        <v>214</v>
      </c>
      <c r="DM169" s="5">
        <v>52</v>
      </c>
      <c r="DN169" s="5" t="e">
        <f>SUM(#REF!,DO169,DQ169,DR169)</f>
        <v>#REF!</v>
      </c>
      <c r="DO169" s="5">
        <v>1</v>
      </c>
      <c r="DP169" s="5">
        <v>6.1</v>
      </c>
      <c r="DQ169" s="5">
        <f t="shared" si="634"/>
        <v>1</v>
      </c>
      <c r="DR169" s="5">
        <v>0</v>
      </c>
      <c r="DS169" s="5" t="s">
        <v>148</v>
      </c>
      <c r="DT169" s="5">
        <v>109</v>
      </c>
      <c r="DU169" s="5" t="s">
        <v>160</v>
      </c>
      <c r="DV169" s="5"/>
      <c r="DW169" s="5" t="s">
        <v>160</v>
      </c>
      <c r="DX169" s="5"/>
      <c r="DY169" s="5" t="s">
        <v>161</v>
      </c>
      <c r="DZ169" s="5" t="s">
        <v>161</v>
      </c>
      <c r="EA169" s="5" t="s">
        <v>161</v>
      </c>
      <c r="EB169" s="5" t="s">
        <v>145</v>
      </c>
      <c r="EC169" s="5" t="s">
        <v>145</v>
      </c>
      <c r="ED169" s="52">
        <f t="shared" si="619"/>
        <v>109</v>
      </c>
      <c r="EE169" s="51">
        <f t="shared" si="620"/>
        <v>0</v>
      </c>
      <c r="EF169" s="5" t="s">
        <v>163</v>
      </c>
      <c r="EG169" s="5">
        <v>114</v>
      </c>
      <c r="EH169" s="5">
        <v>0.05</v>
      </c>
      <c r="EI169" s="5"/>
      <c r="EJ169" s="5"/>
      <c r="EK169" s="5" t="s">
        <v>215</v>
      </c>
      <c r="EL169" s="7">
        <f t="shared" si="621"/>
        <v>111.5</v>
      </c>
      <c r="EM169" s="7">
        <f t="shared" si="622"/>
        <v>0</v>
      </c>
      <c r="EN169" s="51">
        <f t="shared" si="623"/>
        <v>114</v>
      </c>
      <c r="EO169" s="51">
        <f t="shared" si="624"/>
        <v>0</v>
      </c>
      <c r="ER169" s="5"/>
      <c r="ES169" s="5"/>
      <c r="ET169" s="5"/>
      <c r="EU169" s="5"/>
      <c r="EV169" s="5"/>
      <c r="EW169" s="5"/>
    </row>
    <row r="170" spans="1:153" customFormat="1">
      <c r="A170" s="5">
        <v>19</v>
      </c>
      <c r="B170" s="5">
        <v>667</v>
      </c>
      <c r="C170" s="5">
        <v>90</v>
      </c>
      <c r="D170" s="69"/>
      <c r="E170" s="69"/>
      <c r="F170" s="69"/>
      <c r="G170" s="69"/>
      <c r="H170" s="69"/>
      <c r="I170" s="5">
        <v>105</v>
      </c>
      <c r="J170" s="5">
        <v>100</v>
      </c>
      <c r="K170" s="5">
        <v>100</v>
      </c>
      <c r="L170" s="7">
        <f t="shared" si="540"/>
        <v>105</v>
      </c>
      <c r="M170" s="17">
        <f t="shared" si="541"/>
        <v>101.66666666666667</v>
      </c>
      <c r="N170" s="5">
        <f t="shared" si="542"/>
        <v>5</v>
      </c>
      <c r="O170" s="18">
        <f t="shared" si="543"/>
        <v>106.66666666666667</v>
      </c>
      <c r="P170" s="19">
        <f t="shared" si="544"/>
        <v>4.9180327868852458E-2</v>
      </c>
      <c r="Q170" s="5">
        <f t="shared" si="545"/>
        <v>339</v>
      </c>
      <c r="R170" s="5">
        <f t="shared" si="546"/>
        <v>250</v>
      </c>
      <c r="S170" s="5">
        <f t="shared" si="547"/>
        <v>250</v>
      </c>
      <c r="T170" s="74"/>
      <c r="U170" s="17">
        <f t="shared" si="548"/>
        <v>279.66666666666669</v>
      </c>
      <c r="V170" s="5">
        <f t="shared" si="549"/>
        <v>89</v>
      </c>
      <c r="W170" s="5">
        <f t="shared" si="550"/>
        <v>439</v>
      </c>
      <c r="X170" s="5">
        <f t="shared" si="551"/>
        <v>327</v>
      </c>
      <c r="Y170" s="5">
        <f t="shared" si="552"/>
        <v>339</v>
      </c>
      <c r="Z170" s="18">
        <f t="shared" si="553"/>
        <v>439</v>
      </c>
      <c r="AA170" s="17">
        <f t="shared" si="554"/>
        <v>368.33333333333331</v>
      </c>
      <c r="AB170" s="5">
        <f t="shared" si="555"/>
        <v>112</v>
      </c>
      <c r="AC170" s="17">
        <f t="shared" si="556"/>
        <v>537.52863317618517</v>
      </c>
      <c r="AD170" s="17">
        <f t="shared" si="557"/>
        <v>400.39148758226094</v>
      </c>
      <c r="AE170" s="17">
        <f t="shared" si="558"/>
        <v>415.08475318160998</v>
      </c>
      <c r="AF170" s="18">
        <f t="shared" si="559"/>
        <v>537.52863317618517</v>
      </c>
      <c r="AG170" s="17">
        <f t="shared" si="560"/>
        <v>451.00162464668534</v>
      </c>
      <c r="AH170" s="17">
        <f t="shared" si="561"/>
        <v>137.13714559392423</v>
      </c>
      <c r="AI170" s="5">
        <v>234</v>
      </c>
      <c r="AJ170" s="5">
        <v>150</v>
      </c>
      <c r="AK170" s="5">
        <v>150</v>
      </c>
      <c r="AL170" s="18">
        <f t="shared" si="562"/>
        <v>234</v>
      </c>
      <c r="AM170" s="17">
        <f t="shared" si="563"/>
        <v>178</v>
      </c>
      <c r="AN170" s="5">
        <f t="shared" si="564"/>
        <v>84</v>
      </c>
      <c r="AO170" s="5">
        <v>100</v>
      </c>
      <c r="AP170" s="6">
        <v>77</v>
      </c>
      <c r="AQ170" s="5">
        <v>89</v>
      </c>
      <c r="AR170" s="7">
        <f t="shared" si="565"/>
        <v>100</v>
      </c>
      <c r="AS170" s="17">
        <f t="shared" si="566"/>
        <v>88.666666666666671</v>
      </c>
      <c r="AT170" s="5">
        <f t="shared" si="567"/>
        <v>23</v>
      </c>
      <c r="AU170" s="5">
        <f t="shared" si="568"/>
        <v>334</v>
      </c>
      <c r="AV170" s="5">
        <f t="shared" si="569"/>
        <v>227</v>
      </c>
      <c r="AW170" s="5">
        <f t="shared" si="569"/>
        <v>239</v>
      </c>
      <c r="AX170" s="17">
        <f t="shared" si="570"/>
        <v>266.66666666666669</v>
      </c>
      <c r="AY170" s="5">
        <f t="shared" si="571"/>
        <v>107</v>
      </c>
      <c r="AZ170" s="19">
        <f t="shared" si="572"/>
        <v>0.22779043280182232</v>
      </c>
      <c r="BA170" s="19">
        <f t="shared" si="572"/>
        <v>0.23547400611620795</v>
      </c>
      <c r="BB170" s="19">
        <f t="shared" si="572"/>
        <v>0.26253687315634217</v>
      </c>
      <c r="BC170" s="20">
        <f t="shared" si="573"/>
        <v>0.26253687315634217</v>
      </c>
      <c r="BD170" s="19">
        <f t="shared" si="574"/>
        <v>0.24193377069145749</v>
      </c>
      <c r="BE170" s="20">
        <f t="shared" si="575"/>
        <v>3.4746440354519847E-2</v>
      </c>
      <c r="BF170" s="19">
        <f t="shared" si="576"/>
        <v>4.1809523809523812</v>
      </c>
      <c r="BG170" s="19">
        <f t="shared" si="577"/>
        <v>3.27</v>
      </c>
      <c r="BH170" s="19">
        <f t="shared" si="578"/>
        <v>3.39</v>
      </c>
      <c r="BI170" s="20">
        <f t="shared" si="579"/>
        <v>4.1809523809523812</v>
      </c>
      <c r="BJ170" s="19">
        <f t="shared" si="580"/>
        <v>3.6136507936507942</v>
      </c>
      <c r="BK170" s="20">
        <f t="shared" si="581"/>
        <v>0.91095238095238118</v>
      </c>
      <c r="BL170" s="20">
        <f t="shared" si="582"/>
        <v>0.2767284547131687</v>
      </c>
      <c r="BM170" s="19">
        <f t="shared" si="583"/>
        <v>5.1193203159636687</v>
      </c>
      <c r="BN170" s="19">
        <f t="shared" si="584"/>
        <v>4.0039148758226091</v>
      </c>
      <c r="BO170" s="19">
        <f t="shared" si="585"/>
        <v>4.1508475318161002</v>
      </c>
      <c r="BP170" s="19"/>
      <c r="BQ170" s="19">
        <f t="shared" si="586"/>
        <v>4.4246942412007932</v>
      </c>
      <c r="BR170" s="20">
        <f t="shared" si="587"/>
        <v>1.1154054401410596</v>
      </c>
      <c r="BS170" s="19">
        <f t="shared" si="588"/>
        <v>0.89</v>
      </c>
      <c r="BT170" s="19">
        <f t="shared" si="635"/>
        <v>0.87213114754098364</v>
      </c>
      <c r="BU170" s="19">
        <f t="shared" si="636"/>
        <v>4.5999999999999996</v>
      </c>
      <c r="BV170" s="19"/>
      <c r="BW170" s="19">
        <f t="shared" si="591"/>
        <v>2.1207103825136611</v>
      </c>
      <c r="BX170" s="20">
        <f t="shared" si="592"/>
        <v>3.7278688524590162</v>
      </c>
      <c r="BY170" s="60">
        <f t="shared" si="593"/>
        <v>2.6253687315634217E-3</v>
      </c>
      <c r="BZ170" s="60">
        <f t="shared" si="594"/>
        <v>2.3677768711519919E-3</v>
      </c>
      <c r="CA170" s="22">
        <f t="shared" si="595"/>
        <v>1.3569321533923304E-2</v>
      </c>
      <c r="CB170" s="22"/>
      <c r="CC170" s="60">
        <f t="shared" si="596"/>
        <v>6.1874890455462387E-3</v>
      </c>
      <c r="CD170" s="22">
        <f t="shared" si="597"/>
        <v>1.1201544662771311E-2</v>
      </c>
      <c r="CE170" s="25">
        <f t="shared" si="625"/>
        <v>4.7619047619047619</v>
      </c>
      <c r="CF170" s="25">
        <f t="shared" si="626"/>
        <v>3.85</v>
      </c>
      <c r="CG170" s="25">
        <f t="shared" si="627"/>
        <v>4.45</v>
      </c>
      <c r="CH170" s="25">
        <f t="shared" si="598"/>
        <v>4.7619047619047619</v>
      </c>
      <c r="CI170" s="25">
        <f t="shared" si="628"/>
        <v>4.3539682539682545</v>
      </c>
      <c r="CJ170" s="20">
        <f t="shared" si="599"/>
        <v>0.91190476190476177</v>
      </c>
      <c r="CK170" s="39">
        <f t="shared" si="600"/>
        <v>1.1472126416123286E-2</v>
      </c>
      <c r="CL170" s="39">
        <f t="shared" si="601"/>
        <v>8.5365546144453245E-3</v>
      </c>
      <c r="CM170" s="39">
        <f t="shared" si="602"/>
        <v>3.2449268071955223E-2</v>
      </c>
      <c r="CN170" s="39"/>
      <c r="CO170" s="39">
        <f t="shared" si="603"/>
        <v>1.7485983034174611E-2</v>
      </c>
      <c r="CP170" s="18">
        <f t="shared" si="604"/>
        <v>-13.333333333333329</v>
      </c>
      <c r="CQ170" s="18">
        <f t="shared" si="605"/>
        <v>646.33495798001866</v>
      </c>
      <c r="CR170" s="18">
        <f t="shared" si="606"/>
        <v>526.33495798001866</v>
      </c>
      <c r="CS170" s="18">
        <f t="shared" si="607"/>
        <v>663.47210357394295</v>
      </c>
      <c r="CT170" s="18">
        <f t="shared" si="608"/>
        <v>75.333333333333343</v>
      </c>
      <c r="CU170" s="18">
        <f t="shared" si="609"/>
        <v>98.333333333333343</v>
      </c>
      <c r="CV170" s="18">
        <f t="shared" si="610"/>
        <v>10.860043735812422</v>
      </c>
      <c r="CW170" s="18">
        <f t="shared" si="611"/>
        <v>9.9086004373581282</v>
      </c>
      <c r="CX170" s="18">
        <f t="shared" si="629"/>
        <v>33.860043735812425</v>
      </c>
      <c r="CY170" s="18">
        <f t="shared" si="630"/>
        <v>335.60043735812417</v>
      </c>
      <c r="CZ170" s="25">
        <f t="shared" si="612"/>
        <v>32.672845471316869</v>
      </c>
      <c r="DA170" s="18">
        <f t="shared" si="631"/>
        <v>146.56183983512503</v>
      </c>
      <c r="DB170" s="20">
        <f t="shared" si="613"/>
        <v>3.3092888010597337</v>
      </c>
      <c r="DC170" s="18">
        <f t="shared" si="614"/>
        <v>728.66666666666663</v>
      </c>
      <c r="DD170" s="18">
        <f t="shared" si="632"/>
        <v>811.33495798001866</v>
      </c>
      <c r="DE170" s="18">
        <f t="shared" si="633"/>
        <v>789.80381226059092</v>
      </c>
      <c r="DF170" s="12">
        <f t="shared" si="615"/>
        <v>964.60206200480957</v>
      </c>
      <c r="DG170" s="20">
        <f t="shared" si="616"/>
        <v>-3.7278688524590162</v>
      </c>
      <c r="DH170" s="7">
        <f t="shared" si="617"/>
        <v>205</v>
      </c>
      <c r="DI170" s="18">
        <f t="shared" si="618"/>
        <v>687</v>
      </c>
      <c r="DJ170" s="5"/>
      <c r="DK170" s="5">
        <v>52</v>
      </c>
      <c r="DL170" s="5" t="s">
        <v>216</v>
      </c>
      <c r="DM170" s="5">
        <v>57</v>
      </c>
      <c r="DN170" s="5" t="e">
        <f>SUM(#REF!,DO170,DQ170,DR170)</f>
        <v>#REF!</v>
      </c>
      <c r="DO170" s="5">
        <v>0</v>
      </c>
      <c r="DP170" s="5">
        <v>5.3</v>
      </c>
      <c r="DQ170" s="5">
        <f t="shared" si="634"/>
        <v>1</v>
      </c>
      <c r="DR170" s="5">
        <v>0</v>
      </c>
      <c r="DS170" s="5" t="s">
        <v>183</v>
      </c>
      <c r="DT170" s="5">
        <v>107</v>
      </c>
      <c r="DU170" s="5" t="s">
        <v>148</v>
      </c>
      <c r="DV170" s="5">
        <v>103</v>
      </c>
      <c r="DW170" s="5" t="s">
        <v>148</v>
      </c>
      <c r="DX170" s="5">
        <v>107</v>
      </c>
      <c r="DY170" s="5" t="s">
        <v>145</v>
      </c>
      <c r="DZ170" s="5" t="s">
        <v>161</v>
      </c>
      <c r="EA170" s="5" t="s">
        <v>161</v>
      </c>
      <c r="EB170" s="5" t="s">
        <v>161</v>
      </c>
      <c r="EC170" s="5" t="s">
        <v>161</v>
      </c>
      <c r="ED170" s="52">
        <f t="shared" si="619"/>
        <v>105.66666666666667</v>
      </c>
      <c r="EE170" s="51">
        <f t="shared" si="620"/>
        <v>0</v>
      </c>
      <c r="EF170" s="5" t="s">
        <v>144</v>
      </c>
      <c r="EG170" s="5">
        <v>48</v>
      </c>
      <c r="EH170" s="5">
        <v>0.1</v>
      </c>
      <c r="EI170" s="5"/>
      <c r="EJ170" s="5"/>
      <c r="EK170" s="5" t="s">
        <v>203</v>
      </c>
      <c r="EL170" s="7">
        <f t="shared" si="621"/>
        <v>91.25</v>
      </c>
      <c r="EM170" s="7">
        <f t="shared" si="622"/>
        <v>0</v>
      </c>
      <c r="EN170" s="51">
        <f t="shared" si="623"/>
        <v>107</v>
      </c>
      <c r="EO170" s="51">
        <f t="shared" si="624"/>
        <v>0</v>
      </c>
      <c r="ER170" s="5"/>
      <c r="ES170" s="5"/>
      <c r="ET170" s="5"/>
      <c r="EU170" s="5"/>
      <c r="EV170" s="5"/>
      <c r="EW170" s="5"/>
    </row>
    <row r="171" spans="1:153" customFormat="1">
      <c r="A171" s="5">
        <v>20</v>
      </c>
      <c r="B171" s="5">
        <v>909</v>
      </c>
      <c r="C171" s="5">
        <v>66</v>
      </c>
      <c r="D171" s="69"/>
      <c r="E171" s="69"/>
      <c r="F171" s="69"/>
      <c r="G171" s="69"/>
      <c r="H171" s="69"/>
      <c r="I171" s="5">
        <v>111</v>
      </c>
      <c r="J171" s="5">
        <v>105</v>
      </c>
      <c r="K171" s="5">
        <v>100</v>
      </c>
      <c r="L171" s="7">
        <f t="shared" si="540"/>
        <v>111</v>
      </c>
      <c r="M171" s="17">
        <f t="shared" si="541"/>
        <v>105.33333333333333</v>
      </c>
      <c r="N171" s="5">
        <f t="shared" si="542"/>
        <v>11</v>
      </c>
      <c r="O171" s="18">
        <f t="shared" si="543"/>
        <v>116.33333333333333</v>
      </c>
      <c r="P171" s="19">
        <f t="shared" si="544"/>
        <v>0.10443037974683544</v>
      </c>
      <c r="Q171" s="5">
        <f t="shared" si="545"/>
        <v>317</v>
      </c>
      <c r="R171" s="5">
        <f t="shared" si="546"/>
        <v>289</v>
      </c>
      <c r="S171" s="5">
        <f t="shared" si="547"/>
        <v>289</v>
      </c>
      <c r="T171" s="74"/>
      <c r="U171" s="17">
        <f t="shared" si="548"/>
        <v>298.33333333333331</v>
      </c>
      <c r="V171" s="5">
        <f t="shared" si="549"/>
        <v>28</v>
      </c>
      <c r="W171" s="5">
        <f t="shared" si="550"/>
        <v>394</v>
      </c>
      <c r="X171" s="5">
        <f t="shared" si="551"/>
        <v>372</v>
      </c>
      <c r="Y171" s="5">
        <f t="shared" si="552"/>
        <v>372</v>
      </c>
      <c r="Z171" s="18">
        <f t="shared" si="553"/>
        <v>394</v>
      </c>
      <c r="AA171" s="17">
        <f t="shared" si="554"/>
        <v>379.33333333333331</v>
      </c>
      <c r="AB171" s="5">
        <f t="shared" si="555"/>
        <v>22</v>
      </c>
      <c r="AC171" s="17">
        <f t="shared" si="556"/>
        <v>413.25134926309289</v>
      </c>
      <c r="AD171" s="17">
        <f t="shared" si="557"/>
        <v>390.1764008270826</v>
      </c>
      <c r="AE171" s="17">
        <f t="shared" si="558"/>
        <v>390.1764008270826</v>
      </c>
      <c r="AF171" s="18">
        <f t="shared" si="559"/>
        <v>413.25134926309289</v>
      </c>
      <c r="AG171" s="17">
        <f t="shared" si="560"/>
        <v>397.86805030575277</v>
      </c>
      <c r="AH171" s="17">
        <f t="shared" si="561"/>
        <v>23.074948436010288</v>
      </c>
      <c r="AI171" s="5">
        <v>206</v>
      </c>
      <c r="AJ171" s="5">
        <v>184</v>
      </c>
      <c r="AK171" s="5">
        <v>189</v>
      </c>
      <c r="AL171" s="18">
        <f t="shared" si="562"/>
        <v>206</v>
      </c>
      <c r="AM171" s="17">
        <f t="shared" si="563"/>
        <v>193</v>
      </c>
      <c r="AN171" s="5">
        <f t="shared" si="564"/>
        <v>22</v>
      </c>
      <c r="AO171" s="5">
        <v>77</v>
      </c>
      <c r="AP171" s="6">
        <v>83</v>
      </c>
      <c r="AQ171" s="5">
        <v>83</v>
      </c>
      <c r="AR171" s="7">
        <f t="shared" si="565"/>
        <v>83</v>
      </c>
      <c r="AS171" s="17">
        <f t="shared" si="566"/>
        <v>81</v>
      </c>
      <c r="AT171" s="5">
        <f t="shared" si="567"/>
        <v>6</v>
      </c>
      <c r="AU171" s="5">
        <f t="shared" si="568"/>
        <v>283</v>
      </c>
      <c r="AV171" s="5">
        <f t="shared" si="569"/>
        <v>267</v>
      </c>
      <c r="AW171" s="5">
        <f t="shared" si="569"/>
        <v>272</v>
      </c>
      <c r="AX171" s="17">
        <f t="shared" si="570"/>
        <v>274</v>
      </c>
      <c r="AY171" s="5">
        <f t="shared" si="571"/>
        <v>16</v>
      </c>
      <c r="AZ171" s="19">
        <f t="shared" si="572"/>
        <v>0.19543147208121828</v>
      </c>
      <c r="BA171" s="19">
        <f t="shared" si="572"/>
        <v>0.22311827956989247</v>
      </c>
      <c r="BB171" s="19">
        <f t="shared" si="572"/>
        <v>0.22311827956989247</v>
      </c>
      <c r="BC171" s="20">
        <f t="shared" si="573"/>
        <v>0.22311827956989247</v>
      </c>
      <c r="BD171" s="19">
        <f t="shared" si="574"/>
        <v>0.21388934374033441</v>
      </c>
      <c r="BE171" s="20">
        <f t="shared" si="575"/>
        <v>2.7686807488674192E-2</v>
      </c>
      <c r="BF171" s="19">
        <f t="shared" si="576"/>
        <v>3.5495495495495497</v>
      </c>
      <c r="BG171" s="19">
        <f t="shared" si="577"/>
        <v>3.5428571428571427</v>
      </c>
      <c r="BH171" s="19">
        <f t="shared" si="578"/>
        <v>3.72</v>
      </c>
      <c r="BI171" s="20">
        <f t="shared" si="579"/>
        <v>3.72</v>
      </c>
      <c r="BJ171" s="19">
        <f t="shared" si="580"/>
        <v>3.6041355641355644</v>
      </c>
      <c r="BK171" s="20">
        <f t="shared" si="581"/>
        <v>0.17714285714285749</v>
      </c>
      <c r="BL171" s="20">
        <f t="shared" si="582"/>
        <v>0.27745904176050201</v>
      </c>
      <c r="BM171" s="19">
        <f t="shared" si="583"/>
        <v>3.7229851284963322</v>
      </c>
      <c r="BN171" s="19">
        <f t="shared" si="584"/>
        <v>3.7159657221626916</v>
      </c>
      <c r="BO171" s="19">
        <f t="shared" si="585"/>
        <v>3.9017640082708258</v>
      </c>
      <c r="BP171" s="19"/>
      <c r="BQ171" s="19">
        <f t="shared" si="586"/>
        <v>3.7802382863099502</v>
      </c>
      <c r="BR171" s="20">
        <f t="shared" si="587"/>
        <v>0.1857982861081342</v>
      </c>
      <c r="BS171" s="19">
        <f t="shared" si="588"/>
        <v>0.83</v>
      </c>
      <c r="BT171" s="19">
        <f t="shared" si="635"/>
        <v>0.76898734177215189</v>
      </c>
      <c r="BU171" s="19">
        <f t="shared" si="636"/>
        <v>0.54545454545454541</v>
      </c>
      <c r="BV171" s="19"/>
      <c r="BW171" s="19">
        <f t="shared" si="591"/>
        <v>0.71481396240889905</v>
      </c>
      <c r="BX171" s="20">
        <f t="shared" si="592"/>
        <v>0.28454545454545455</v>
      </c>
      <c r="BY171" s="60">
        <f t="shared" si="593"/>
        <v>2.2311827956989247E-3</v>
      </c>
      <c r="BZ171" s="60">
        <f t="shared" si="594"/>
        <v>2.027207403617272E-3</v>
      </c>
      <c r="CA171" s="22">
        <f t="shared" si="595"/>
        <v>1.4662756598240469E-3</v>
      </c>
      <c r="CB171" s="22"/>
      <c r="CC171" s="60">
        <f t="shared" si="596"/>
        <v>1.9082219530467479E-3</v>
      </c>
      <c r="CD171" s="22">
        <f t="shared" si="597"/>
        <v>7.6490713587487776E-4</v>
      </c>
      <c r="CE171" s="25">
        <f t="shared" si="625"/>
        <v>7.6306306306306304</v>
      </c>
      <c r="CF171" s="25">
        <f t="shared" si="626"/>
        <v>8.6952380952380963</v>
      </c>
      <c r="CG171" s="25">
        <f t="shared" si="627"/>
        <v>9.1300000000000008</v>
      </c>
      <c r="CH171" s="25">
        <f t="shared" si="598"/>
        <v>9.1300000000000008</v>
      </c>
      <c r="CI171" s="25">
        <f t="shared" si="628"/>
        <v>8.4852895752895758</v>
      </c>
      <c r="CJ171" s="20">
        <f t="shared" si="599"/>
        <v>1.4993693693693704</v>
      </c>
      <c r="CK171" s="39">
        <f t="shared" si="600"/>
        <v>1.9556873799787686E-2</v>
      </c>
      <c r="CL171" s="39">
        <f t="shared" si="601"/>
        <v>2.185457738704075E-2</v>
      </c>
      <c r="CM171" s="39">
        <f t="shared" si="602"/>
        <v>0.39566718969356013</v>
      </c>
      <c r="CN171" s="39"/>
      <c r="CO171" s="39">
        <f t="shared" si="603"/>
        <v>0.14569288029346286</v>
      </c>
      <c r="CP171" s="18">
        <f t="shared" si="604"/>
        <v>-3.6666666666666714</v>
      </c>
      <c r="CQ171" s="18">
        <f t="shared" si="605"/>
        <v>595.20138363908609</v>
      </c>
      <c r="CR171" s="18">
        <f t="shared" si="606"/>
        <v>475.20138363908609</v>
      </c>
      <c r="CS171" s="18">
        <f t="shared" si="607"/>
        <v>498.27633207509638</v>
      </c>
      <c r="CT171" s="18">
        <f t="shared" si="608"/>
        <v>77.333333333333329</v>
      </c>
      <c r="CU171" s="18">
        <f t="shared" si="609"/>
        <v>83.333333333333329</v>
      </c>
      <c r="CV171" s="18">
        <f t="shared" si="610"/>
        <v>17.722267707366768</v>
      </c>
      <c r="CW171" s="18">
        <f t="shared" si="611"/>
        <v>2.547222677073663</v>
      </c>
      <c r="CX171" s="18">
        <f t="shared" si="629"/>
        <v>23.722267707366768</v>
      </c>
      <c r="CY171" s="18">
        <f t="shared" si="630"/>
        <v>238.22267707366774</v>
      </c>
      <c r="CZ171" s="25">
        <f t="shared" si="612"/>
        <v>38.745904176050203</v>
      </c>
      <c r="DA171" s="18">
        <f t="shared" si="631"/>
        <v>37.855186722320241</v>
      </c>
      <c r="DB171" s="20">
        <f t="shared" si="613"/>
        <v>3.594440000201816</v>
      </c>
      <c r="DC171" s="18">
        <f t="shared" si="614"/>
        <v>677.66666666666663</v>
      </c>
      <c r="DD171" s="18">
        <f t="shared" si="632"/>
        <v>696.20138363908609</v>
      </c>
      <c r="DE171" s="18">
        <f t="shared" si="633"/>
        <v>538.4082817693436</v>
      </c>
      <c r="DF171" s="12">
        <f t="shared" si="615"/>
        <v>829.09072737942051</v>
      </c>
      <c r="DG171" s="20">
        <f t="shared" si="616"/>
        <v>0.22353279631760647</v>
      </c>
      <c r="DH171" s="7">
        <f t="shared" si="617"/>
        <v>194</v>
      </c>
      <c r="DI171" s="18">
        <f t="shared" si="618"/>
        <v>600.66666666666663</v>
      </c>
      <c r="DJ171" s="5"/>
      <c r="DK171" s="5">
        <v>53</v>
      </c>
      <c r="DL171" s="5" t="s">
        <v>217</v>
      </c>
      <c r="DM171" s="5">
        <v>43</v>
      </c>
      <c r="DN171" s="5" t="e">
        <f>SUM(#REF!,DO171,DQ171,DR171)</f>
        <v>#REF!</v>
      </c>
      <c r="DO171" s="5">
        <v>0</v>
      </c>
      <c r="DP171" s="5">
        <v>7.1</v>
      </c>
      <c r="DQ171" s="5">
        <f t="shared" si="634"/>
        <v>1</v>
      </c>
      <c r="DR171" s="5">
        <v>0</v>
      </c>
      <c r="DS171" s="5" t="s">
        <v>183</v>
      </c>
      <c r="DT171" s="5">
        <v>111</v>
      </c>
      <c r="DU171" s="5" t="s">
        <v>183</v>
      </c>
      <c r="DV171" s="29"/>
      <c r="DW171" s="5" t="s">
        <v>160</v>
      </c>
      <c r="DX171" s="5"/>
      <c r="DY171" s="5" t="s">
        <v>161</v>
      </c>
      <c r="DZ171" s="5" t="s">
        <v>150</v>
      </c>
      <c r="EA171" s="5" t="s">
        <v>161</v>
      </c>
      <c r="EB171" s="5" t="s">
        <v>161</v>
      </c>
      <c r="EC171" s="5" t="s">
        <v>161</v>
      </c>
      <c r="ED171" s="52">
        <f t="shared" si="619"/>
        <v>111</v>
      </c>
      <c r="EE171" s="51">
        <f t="shared" si="620"/>
        <v>0</v>
      </c>
      <c r="EF171" s="5" t="s">
        <v>151</v>
      </c>
      <c r="EG171" s="5">
        <v>122</v>
      </c>
      <c r="EH171" s="5">
        <v>0.05</v>
      </c>
      <c r="EI171" s="5"/>
      <c r="EJ171" s="5">
        <v>80</v>
      </c>
      <c r="EK171" s="5" t="s">
        <v>218</v>
      </c>
      <c r="EL171" s="7">
        <f t="shared" si="621"/>
        <v>116.5</v>
      </c>
      <c r="EM171" s="7">
        <f t="shared" si="622"/>
        <v>0</v>
      </c>
      <c r="EN171" s="51">
        <f t="shared" si="623"/>
        <v>122</v>
      </c>
      <c r="EO171" s="51">
        <f t="shared" si="624"/>
        <v>1</v>
      </c>
      <c r="ER171" s="5"/>
      <c r="ES171" s="5"/>
      <c r="ET171" s="5"/>
      <c r="EU171" s="5"/>
      <c r="EV171" s="5"/>
      <c r="EW171" s="5"/>
    </row>
    <row r="172" spans="1:153" customFormat="1">
      <c r="A172" s="5">
        <v>21</v>
      </c>
      <c r="B172" s="5">
        <v>750</v>
      </c>
      <c r="C172" s="5">
        <v>80</v>
      </c>
      <c r="D172" s="69"/>
      <c r="E172" s="69"/>
      <c r="F172" s="69"/>
      <c r="G172" s="69"/>
      <c r="H172" s="69"/>
      <c r="I172" s="5">
        <v>100</v>
      </c>
      <c r="J172" s="5">
        <v>100</v>
      </c>
      <c r="K172" s="5">
        <v>83</v>
      </c>
      <c r="L172" s="7">
        <f t="shared" si="540"/>
        <v>100</v>
      </c>
      <c r="M172" s="17">
        <f t="shared" si="541"/>
        <v>94.333333333333329</v>
      </c>
      <c r="N172" s="5">
        <f t="shared" si="542"/>
        <v>17</v>
      </c>
      <c r="O172" s="18">
        <f t="shared" si="543"/>
        <v>111.33333333333333</v>
      </c>
      <c r="P172" s="19">
        <f t="shared" si="544"/>
        <v>0.18021201413427562</v>
      </c>
      <c r="Q172" s="5">
        <f t="shared" si="545"/>
        <v>295</v>
      </c>
      <c r="R172" s="5">
        <f t="shared" si="546"/>
        <v>261</v>
      </c>
      <c r="S172" s="5">
        <f t="shared" si="547"/>
        <v>272</v>
      </c>
      <c r="T172" s="74"/>
      <c r="U172" s="17">
        <f t="shared" si="548"/>
        <v>276</v>
      </c>
      <c r="V172" s="5">
        <f t="shared" si="549"/>
        <v>34</v>
      </c>
      <c r="W172" s="5">
        <f t="shared" si="550"/>
        <v>356</v>
      </c>
      <c r="X172" s="5">
        <f t="shared" si="551"/>
        <v>355</v>
      </c>
      <c r="Y172" s="5">
        <f t="shared" si="552"/>
        <v>349</v>
      </c>
      <c r="Z172" s="18">
        <f t="shared" si="553"/>
        <v>356</v>
      </c>
      <c r="AA172" s="17">
        <f t="shared" si="554"/>
        <v>353.33333333333331</v>
      </c>
      <c r="AB172" s="5">
        <f t="shared" si="555"/>
        <v>7</v>
      </c>
      <c r="AC172" s="17">
        <f t="shared" si="556"/>
        <v>411.07339166301358</v>
      </c>
      <c r="AD172" s="17">
        <f t="shared" si="557"/>
        <v>409.91869112463434</v>
      </c>
      <c r="AE172" s="17">
        <f t="shared" si="558"/>
        <v>402.99048789435881</v>
      </c>
      <c r="AF172" s="18">
        <f t="shared" si="559"/>
        <v>411.07339166301358</v>
      </c>
      <c r="AG172" s="17">
        <f t="shared" si="560"/>
        <v>407.99419022733554</v>
      </c>
      <c r="AH172" s="17">
        <f t="shared" si="561"/>
        <v>8.0829037686547736</v>
      </c>
      <c r="AI172" s="5">
        <v>195</v>
      </c>
      <c r="AJ172" s="5">
        <v>161</v>
      </c>
      <c r="AK172" s="5">
        <v>189</v>
      </c>
      <c r="AL172" s="18">
        <f t="shared" si="562"/>
        <v>195</v>
      </c>
      <c r="AM172" s="17">
        <f t="shared" si="563"/>
        <v>181.66666666666666</v>
      </c>
      <c r="AN172" s="5">
        <f t="shared" si="564"/>
        <v>34</v>
      </c>
      <c r="AO172" s="5">
        <v>61</v>
      </c>
      <c r="AP172" s="6">
        <v>94</v>
      </c>
      <c r="AQ172" s="5">
        <v>77</v>
      </c>
      <c r="AR172" s="7">
        <f t="shared" si="565"/>
        <v>94</v>
      </c>
      <c r="AS172" s="17">
        <f t="shared" si="566"/>
        <v>77.333333333333329</v>
      </c>
      <c r="AT172" s="5">
        <f t="shared" si="567"/>
        <v>33</v>
      </c>
      <c r="AU172" s="5">
        <f t="shared" si="568"/>
        <v>256</v>
      </c>
      <c r="AV172" s="5">
        <f t="shared" si="569"/>
        <v>255</v>
      </c>
      <c r="AW172" s="5">
        <f t="shared" si="569"/>
        <v>266</v>
      </c>
      <c r="AX172" s="17">
        <f t="shared" si="570"/>
        <v>259</v>
      </c>
      <c r="AY172" s="5">
        <f t="shared" si="571"/>
        <v>11</v>
      </c>
      <c r="AZ172" s="19">
        <f t="shared" si="572"/>
        <v>0.17134831460674158</v>
      </c>
      <c r="BA172" s="19">
        <f t="shared" si="572"/>
        <v>0.26478873239436618</v>
      </c>
      <c r="BB172" s="19">
        <f t="shared" si="572"/>
        <v>0.22063037249283668</v>
      </c>
      <c r="BC172" s="20">
        <f t="shared" si="573"/>
        <v>0.26478873239436618</v>
      </c>
      <c r="BD172" s="19">
        <f t="shared" si="574"/>
        <v>0.21892247316464816</v>
      </c>
      <c r="BE172" s="20">
        <f t="shared" si="575"/>
        <v>9.3440417787624602E-2</v>
      </c>
      <c r="BF172" s="19">
        <f t="shared" si="576"/>
        <v>3.56</v>
      </c>
      <c r="BG172" s="19">
        <f t="shared" si="577"/>
        <v>3.55</v>
      </c>
      <c r="BH172" s="19">
        <f t="shared" si="578"/>
        <v>4.2048192771084336</v>
      </c>
      <c r="BI172" s="20">
        <f t="shared" si="579"/>
        <v>4.2048192771084336</v>
      </c>
      <c r="BJ172" s="19">
        <f t="shared" si="580"/>
        <v>3.7716064257028115</v>
      </c>
      <c r="BK172" s="20">
        <f t="shared" si="581"/>
        <v>0.65481927710843379</v>
      </c>
      <c r="BL172" s="20">
        <f t="shared" si="582"/>
        <v>0.26513901163843129</v>
      </c>
      <c r="BM172" s="19">
        <f t="shared" si="583"/>
        <v>4.110733916630136</v>
      </c>
      <c r="BN172" s="19">
        <f t="shared" si="584"/>
        <v>4.0991869112463437</v>
      </c>
      <c r="BO172" s="19">
        <f t="shared" si="585"/>
        <v>4.8553070830645639</v>
      </c>
      <c r="BP172" s="19"/>
      <c r="BQ172" s="19">
        <f t="shared" si="586"/>
        <v>4.3550759703136812</v>
      </c>
      <c r="BR172" s="20">
        <f t="shared" si="587"/>
        <v>0.75612017181822022</v>
      </c>
      <c r="BS172" s="19">
        <f t="shared" si="588"/>
        <v>0.92771084337349397</v>
      </c>
      <c r="BT172" s="19">
        <f t="shared" si="635"/>
        <v>0.81978798586572432</v>
      </c>
      <c r="BU172" s="19">
        <f t="shared" si="636"/>
        <v>1.9411764705882353</v>
      </c>
      <c r="BV172" s="19"/>
      <c r="BW172" s="19">
        <f t="shared" si="591"/>
        <v>1.2295584332758178</v>
      </c>
      <c r="BX172" s="20">
        <f t="shared" si="592"/>
        <v>1.1213884847225111</v>
      </c>
      <c r="BY172" s="60">
        <f t="shared" si="593"/>
        <v>2.6581972589498396E-3</v>
      </c>
      <c r="BZ172" s="60">
        <f t="shared" si="594"/>
        <v>2.3201546769784651E-3</v>
      </c>
      <c r="CA172" s="22">
        <f t="shared" si="595"/>
        <v>5.562110230911849E-3</v>
      </c>
      <c r="CB172" s="22"/>
      <c r="CC172" s="60">
        <f t="shared" si="596"/>
        <v>3.5134873889467177E-3</v>
      </c>
      <c r="CD172" s="22">
        <f t="shared" si="597"/>
        <v>3.2419555539333839E-3</v>
      </c>
      <c r="CE172" s="25">
        <f t="shared" si="625"/>
        <v>10.370000000000001</v>
      </c>
      <c r="CF172" s="25">
        <f t="shared" si="626"/>
        <v>15.98</v>
      </c>
      <c r="CG172" s="25">
        <f t="shared" si="627"/>
        <v>15.771084337349397</v>
      </c>
      <c r="CH172" s="25">
        <f t="shared" si="598"/>
        <v>15.98</v>
      </c>
      <c r="CI172" s="25">
        <f t="shared" si="628"/>
        <v>14.040361445783134</v>
      </c>
      <c r="CJ172" s="20">
        <f t="shared" si="599"/>
        <v>5.6099999999999994</v>
      </c>
      <c r="CK172" s="39">
        <f t="shared" si="600"/>
        <v>2.5732617298695214E-2</v>
      </c>
      <c r="CL172" s="39">
        <f t="shared" si="601"/>
        <v>3.9167224393798106E-2</v>
      </c>
      <c r="CM172" s="39">
        <f t="shared" si="602"/>
        <v>1.9511656687673464</v>
      </c>
      <c r="CN172" s="39"/>
      <c r="CO172" s="39">
        <f t="shared" si="603"/>
        <v>0.67202183681994665</v>
      </c>
      <c r="CP172" s="18">
        <f t="shared" si="604"/>
        <v>-8.6666666666666714</v>
      </c>
      <c r="CQ172" s="18">
        <f t="shared" si="605"/>
        <v>596.66085689400222</v>
      </c>
      <c r="CR172" s="18">
        <f t="shared" si="606"/>
        <v>476.66085689400217</v>
      </c>
      <c r="CS172" s="18">
        <f t="shared" si="607"/>
        <v>484.74376066265694</v>
      </c>
      <c r="CT172" s="18">
        <f t="shared" si="608"/>
        <v>68.666666666666657</v>
      </c>
      <c r="CU172" s="18">
        <f t="shared" si="609"/>
        <v>101.66666666666666</v>
      </c>
      <c r="CV172" s="18">
        <f t="shared" si="610"/>
        <v>13.225580649798143</v>
      </c>
      <c r="CW172" s="18">
        <f t="shared" si="611"/>
        <v>24.552255806497978</v>
      </c>
      <c r="CX172" s="18">
        <f t="shared" si="629"/>
        <v>46.225580649798147</v>
      </c>
      <c r="CY172" s="18">
        <f t="shared" si="630"/>
        <v>277.2558064979815</v>
      </c>
      <c r="CZ172" s="25">
        <f t="shared" si="612"/>
        <v>43.51390116384313</v>
      </c>
      <c r="DA172" s="18">
        <f t="shared" si="631"/>
        <v>29.437979738968455</v>
      </c>
      <c r="DB172" s="20">
        <f t="shared" si="613"/>
        <v>3.598955798495461</v>
      </c>
      <c r="DC172" s="18">
        <f t="shared" si="614"/>
        <v>670.66666666666663</v>
      </c>
      <c r="DD172" s="18">
        <f t="shared" si="632"/>
        <v>725.32752356066885</v>
      </c>
      <c r="DE172" s="18">
        <f t="shared" si="633"/>
        <v>520.41623710198814</v>
      </c>
      <c r="DF172" s="12">
        <f t="shared" si="615"/>
        <v>866.91666339198366</v>
      </c>
      <c r="DG172" s="20">
        <f t="shared" si="616"/>
        <v>-1.1213884847225111</v>
      </c>
      <c r="DH172" s="7">
        <f t="shared" si="617"/>
        <v>194</v>
      </c>
      <c r="DI172" s="18">
        <f t="shared" si="618"/>
        <v>565.66666666666663</v>
      </c>
      <c r="DJ172" s="5"/>
      <c r="DK172" s="5">
        <v>56</v>
      </c>
      <c r="DL172" s="5" t="s">
        <v>219</v>
      </c>
      <c r="DM172" s="5">
        <v>62</v>
      </c>
      <c r="DN172" s="5" t="e">
        <f>SUM(#REF!,DO172,DQ172,DR172)</f>
        <v>#REF!</v>
      </c>
      <c r="DO172" s="5">
        <v>1</v>
      </c>
      <c r="DP172" s="5">
        <v>5.2</v>
      </c>
      <c r="DQ172" s="5">
        <f t="shared" si="634"/>
        <v>0</v>
      </c>
      <c r="DR172" s="5">
        <v>0</v>
      </c>
      <c r="DS172" s="5" t="s">
        <v>183</v>
      </c>
      <c r="DT172" s="5">
        <v>114</v>
      </c>
      <c r="DU172" s="5" t="s">
        <v>183</v>
      </c>
      <c r="DV172" s="8">
        <v>121</v>
      </c>
      <c r="DW172" s="5" t="s">
        <v>183</v>
      </c>
      <c r="DX172" s="5">
        <v>99</v>
      </c>
      <c r="DY172" s="5" t="s">
        <v>161</v>
      </c>
      <c r="DZ172" s="5" t="s">
        <v>161</v>
      </c>
      <c r="EA172" s="5" t="s">
        <v>161</v>
      </c>
      <c r="EB172" s="5" t="s">
        <v>161</v>
      </c>
      <c r="EC172" s="5" t="s">
        <v>161</v>
      </c>
      <c r="ED172" s="52">
        <f t="shared" si="619"/>
        <v>111.33333333333333</v>
      </c>
      <c r="EE172" s="51">
        <f t="shared" si="620"/>
        <v>0</v>
      </c>
      <c r="EF172" s="5" t="s">
        <v>151</v>
      </c>
      <c r="EG172" s="5">
        <v>82</v>
      </c>
      <c r="EH172" s="5">
        <v>0.05</v>
      </c>
      <c r="EI172" s="5"/>
      <c r="EJ172" s="5">
        <v>40</v>
      </c>
      <c r="EK172" s="5" t="s">
        <v>206</v>
      </c>
      <c r="EL172" s="7">
        <f t="shared" si="621"/>
        <v>104</v>
      </c>
      <c r="EM172" s="7">
        <f t="shared" si="622"/>
        <v>0</v>
      </c>
      <c r="EN172" s="51">
        <f t="shared" si="623"/>
        <v>121</v>
      </c>
      <c r="EO172" s="51">
        <f t="shared" si="624"/>
        <v>1</v>
      </c>
      <c r="ER172" s="5"/>
      <c r="ES172" s="5"/>
      <c r="ET172" s="5"/>
      <c r="EU172" s="5"/>
      <c r="EV172" s="5"/>
      <c r="EW172" s="5"/>
    </row>
    <row r="173" spans="1:153" customFormat="1">
      <c r="A173" s="5">
        <v>22</v>
      </c>
      <c r="B173" s="5">
        <v>845</v>
      </c>
      <c r="C173" s="5">
        <v>71</v>
      </c>
      <c r="D173" s="69"/>
      <c r="E173" s="69"/>
      <c r="F173" s="69"/>
      <c r="G173" s="69"/>
      <c r="H173" s="69"/>
      <c r="I173" s="5">
        <v>89</v>
      </c>
      <c r="J173" s="5">
        <v>83</v>
      </c>
      <c r="K173" s="5">
        <v>77</v>
      </c>
      <c r="L173" s="7">
        <f t="shared" si="540"/>
        <v>89</v>
      </c>
      <c r="M173" s="17">
        <f t="shared" si="541"/>
        <v>83</v>
      </c>
      <c r="N173" s="5">
        <f t="shared" si="542"/>
        <v>12</v>
      </c>
      <c r="O173" s="18">
        <f t="shared" si="543"/>
        <v>95</v>
      </c>
      <c r="P173" s="19">
        <f t="shared" si="544"/>
        <v>0.14457831325301204</v>
      </c>
      <c r="Q173" s="5">
        <f t="shared" si="545"/>
        <v>306</v>
      </c>
      <c r="R173" s="5">
        <f t="shared" si="546"/>
        <v>323</v>
      </c>
      <c r="S173" s="5">
        <f t="shared" si="547"/>
        <v>289</v>
      </c>
      <c r="T173" s="74"/>
      <c r="U173" s="17">
        <f t="shared" si="548"/>
        <v>306</v>
      </c>
      <c r="V173" s="5">
        <f t="shared" si="549"/>
        <v>34</v>
      </c>
      <c r="W173" s="5">
        <f t="shared" si="550"/>
        <v>372</v>
      </c>
      <c r="X173" s="5">
        <f t="shared" si="551"/>
        <v>372</v>
      </c>
      <c r="Y173" s="5">
        <f t="shared" si="552"/>
        <v>372</v>
      </c>
      <c r="Z173" s="18">
        <f t="shared" si="553"/>
        <v>372</v>
      </c>
      <c r="AA173" s="17">
        <f t="shared" si="554"/>
        <v>372</v>
      </c>
      <c r="AB173" s="5">
        <v>1E-3</v>
      </c>
      <c r="AC173" s="17">
        <f t="shared" si="556"/>
        <v>404.68265015599337</v>
      </c>
      <c r="AD173" s="17">
        <f t="shared" si="557"/>
        <v>404.68265015599337</v>
      </c>
      <c r="AE173" s="17">
        <f t="shared" si="558"/>
        <v>404.68265015599337</v>
      </c>
      <c r="AF173" s="18">
        <f t="shared" si="559"/>
        <v>404.68265015599337</v>
      </c>
      <c r="AG173" s="17">
        <f t="shared" si="560"/>
        <v>404.68265015599337</v>
      </c>
      <c r="AH173" s="17">
        <f t="shared" si="561"/>
        <v>0</v>
      </c>
      <c r="AI173" s="5">
        <v>217</v>
      </c>
      <c r="AJ173" s="5">
        <v>240</v>
      </c>
      <c r="AK173" s="5">
        <v>212</v>
      </c>
      <c r="AL173" s="18">
        <f t="shared" si="562"/>
        <v>240</v>
      </c>
      <c r="AM173" s="17">
        <f t="shared" si="563"/>
        <v>223</v>
      </c>
      <c r="AN173" s="5">
        <f t="shared" si="564"/>
        <v>28</v>
      </c>
      <c r="AO173" s="5">
        <v>66</v>
      </c>
      <c r="AP173" s="6">
        <v>49</v>
      </c>
      <c r="AQ173" s="5">
        <v>83</v>
      </c>
      <c r="AR173" s="7">
        <f t="shared" si="565"/>
        <v>83</v>
      </c>
      <c r="AS173" s="17">
        <f t="shared" si="566"/>
        <v>66</v>
      </c>
      <c r="AT173" s="5">
        <f t="shared" si="567"/>
        <v>34</v>
      </c>
      <c r="AU173" s="5">
        <f t="shared" si="568"/>
        <v>283</v>
      </c>
      <c r="AV173" s="5">
        <f t="shared" si="569"/>
        <v>289</v>
      </c>
      <c r="AW173" s="5">
        <f t="shared" si="569"/>
        <v>295</v>
      </c>
      <c r="AX173" s="17">
        <f t="shared" si="570"/>
        <v>289</v>
      </c>
      <c r="AY173" s="5">
        <f t="shared" si="571"/>
        <v>12</v>
      </c>
      <c r="AZ173" s="19">
        <f t="shared" si="572"/>
        <v>0.17741935483870969</v>
      </c>
      <c r="BA173" s="19">
        <f t="shared" si="572"/>
        <v>0.13172043010752688</v>
      </c>
      <c r="BB173" s="19">
        <f t="shared" si="572"/>
        <v>0.22311827956989247</v>
      </c>
      <c r="BC173" s="20">
        <f t="shared" si="573"/>
        <v>0.22311827956989247</v>
      </c>
      <c r="BD173" s="19">
        <f t="shared" si="574"/>
        <v>0.17741935483870966</v>
      </c>
      <c r="BE173" s="20">
        <f t="shared" si="575"/>
        <v>9.1397849462365593E-2</v>
      </c>
      <c r="BF173" s="19">
        <f t="shared" si="576"/>
        <v>4.1797752808988768</v>
      </c>
      <c r="BG173" s="19">
        <f t="shared" si="577"/>
        <v>4.4819277108433733</v>
      </c>
      <c r="BH173" s="19">
        <f t="shared" si="578"/>
        <v>4.8311688311688314</v>
      </c>
      <c r="BI173" s="20">
        <f t="shared" si="579"/>
        <v>4.8311688311688314</v>
      </c>
      <c r="BJ173" s="19">
        <f t="shared" si="580"/>
        <v>4.4976239409703602</v>
      </c>
      <c r="BK173" s="20">
        <f t="shared" si="581"/>
        <v>0.6513935502699546</v>
      </c>
      <c r="BL173" s="20">
        <f t="shared" si="582"/>
        <v>0.22233962045840819</v>
      </c>
      <c r="BM173" s="19">
        <f t="shared" si="583"/>
        <v>4.5469960691684648</v>
      </c>
      <c r="BN173" s="19">
        <f t="shared" si="584"/>
        <v>4.8756945801926914</v>
      </c>
      <c r="BO173" s="19">
        <f t="shared" si="585"/>
        <v>5.2556188331947187</v>
      </c>
      <c r="BP173" s="19"/>
      <c r="BQ173" s="19">
        <f t="shared" si="586"/>
        <v>4.8927698275186247</v>
      </c>
      <c r="BR173" s="20">
        <f t="shared" si="587"/>
        <v>0.7086227640262539</v>
      </c>
      <c r="BS173" s="19">
        <f t="shared" si="588"/>
        <v>1.0779220779220779</v>
      </c>
      <c r="BT173" s="19">
        <f t="shared" si="635"/>
        <v>0.79518072289156627</v>
      </c>
      <c r="BU173" s="19">
        <f t="shared" si="636"/>
        <v>2.8333333333333335</v>
      </c>
      <c r="BV173" s="19"/>
      <c r="BW173" s="19">
        <f t="shared" si="591"/>
        <v>1.5688120447156593</v>
      </c>
      <c r="BX173" s="20">
        <f t="shared" si="592"/>
        <v>2.0381526104417671</v>
      </c>
      <c r="BY173" s="60">
        <f t="shared" si="593"/>
        <v>2.8976399944141882E-3</v>
      </c>
      <c r="BZ173" s="60">
        <f t="shared" si="594"/>
        <v>2.137582588418189E-3</v>
      </c>
      <c r="CA173" s="22">
        <f t="shared" si="595"/>
        <v>7.6164874551971334E-3</v>
      </c>
      <c r="CB173" s="22"/>
      <c r="CC173" s="60">
        <f t="shared" si="596"/>
        <v>4.2172366793431703E-3</v>
      </c>
      <c r="CD173" s="22">
        <f t="shared" si="597"/>
        <v>5.4789048667789443E-3</v>
      </c>
      <c r="CE173" s="25">
        <f t="shared" si="625"/>
        <v>8.8988764044943824</v>
      </c>
      <c r="CF173" s="25">
        <f t="shared" si="626"/>
        <v>7.0843373493975896</v>
      </c>
      <c r="CG173" s="25">
        <f t="shared" si="627"/>
        <v>12.935064935064934</v>
      </c>
      <c r="CH173" s="25">
        <f t="shared" si="598"/>
        <v>12.935064935064934</v>
      </c>
      <c r="CI173" s="25">
        <f t="shared" si="628"/>
        <v>9.6394262296523028</v>
      </c>
      <c r="CJ173" s="20">
        <f t="shared" si="599"/>
        <v>5.8507275856673449</v>
      </c>
      <c r="CK173" s="39">
        <f t="shared" si="600"/>
        <v>2.1989765069157584E-2</v>
      </c>
      <c r="CL173" s="39">
        <f t="shared" si="601"/>
        <v>1.7505908263343594E-2</v>
      </c>
      <c r="CM173" s="39" t="e">
        <f t="shared" si="602"/>
        <v>#DIV/0!</v>
      </c>
      <c r="CN173" s="39"/>
      <c r="CO173" s="39" t="e">
        <f t="shared" si="603"/>
        <v>#DIV/0!</v>
      </c>
      <c r="CP173" s="18">
        <f t="shared" si="604"/>
        <v>-25</v>
      </c>
      <c r="CQ173" s="18">
        <f t="shared" si="605"/>
        <v>565.68265015599331</v>
      </c>
      <c r="CR173" s="18">
        <f t="shared" si="606"/>
        <v>445.68265015599337</v>
      </c>
      <c r="CS173" s="18">
        <f t="shared" si="607"/>
        <v>445.68265015599337</v>
      </c>
      <c r="CT173" s="18">
        <f t="shared" si="608"/>
        <v>41</v>
      </c>
      <c r="CU173" s="18">
        <f t="shared" si="609"/>
        <v>75</v>
      </c>
      <c r="CV173" s="18">
        <f t="shared" si="610"/>
        <v>-7.2580645161290356</v>
      </c>
      <c r="CW173" s="18">
        <f t="shared" si="611"/>
        <v>9.17741935483871</v>
      </c>
      <c r="CX173" s="18">
        <f t="shared" si="629"/>
        <v>26.741935483870964</v>
      </c>
      <c r="CY173" s="18">
        <f t="shared" si="630"/>
        <v>214.41935483870967</v>
      </c>
      <c r="CZ173" s="25">
        <f t="shared" si="612"/>
        <v>34.233962045840819</v>
      </c>
      <c r="DA173" s="18">
        <f t="shared" si="631"/>
        <v>16.892769827518624</v>
      </c>
      <c r="DB173" s="20">
        <f t="shared" si="613"/>
        <v>4.1841470634923708</v>
      </c>
      <c r="DC173" s="18">
        <f t="shared" si="614"/>
        <v>698</v>
      </c>
      <c r="DD173" s="18">
        <f t="shared" si="632"/>
        <v>730.68265015599331</v>
      </c>
      <c r="DE173" s="18">
        <f t="shared" si="633"/>
        <v>518</v>
      </c>
      <c r="DF173" s="12">
        <f t="shared" si="615"/>
        <v>842.10200499470295</v>
      </c>
      <c r="DG173" s="20">
        <f t="shared" si="616"/>
        <v>-2.0381526104417671</v>
      </c>
      <c r="DH173" s="7">
        <f t="shared" si="617"/>
        <v>172</v>
      </c>
      <c r="DI173" s="18">
        <f t="shared" si="618"/>
        <v>550.00099999999998</v>
      </c>
      <c r="DJ173" s="5"/>
      <c r="DK173" s="5">
        <v>56</v>
      </c>
      <c r="DL173" s="5" t="s">
        <v>220</v>
      </c>
      <c r="DM173" s="5">
        <v>60</v>
      </c>
      <c r="DN173" s="5" t="e">
        <f>SUM(#REF!,DO173,DQ173,DR173)</f>
        <v>#REF!</v>
      </c>
      <c r="DO173" s="5">
        <v>1</v>
      </c>
      <c r="DP173" s="5">
        <v>4</v>
      </c>
      <c r="DQ173" s="5">
        <f t="shared" si="634"/>
        <v>0</v>
      </c>
      <c r="DR173" s="5">
        <v>0</v>
      </c>
      <c r="DS173" s="5" t="s">
        <v>183</v>
      </c>
      <c r="DT173" s="5">
        <v>112</v>
      </c>
      <c r="DU173" s="5" t="s">
        <v>183</v>
      </c>
      <c r="DV173" s="5">
        <v>112</v>
      </c>
      <c r="DW173" s="5" t="s">
        <v>183</v>
      </c>
      <c r="DX173" s="8">
        <v>121</v>
      </c>
      <c r="DY173" s="5" t="s">
        <v>152</v>
      </c>
      <c r="DZ173" s="5" t="s">
        <v>161</v>
      </c>
      <c r="EA173" s="5" t="s">
        <v>150</v>
      </c>
      <c r="EB173" s="5" t="s">
        <v>161</v>
      </c>
      <c r="EC173" s="5" t="s">
        <v>161</v>
      </c>
      <c r="ED173" s="52">
        <f t="shared" si="619"/>
        <v>115</v>
      </c>
      <c r="EE173" s="51">
        <f t="shared" si="620"/>
        <v>0</v>
      </c>
      <c r="EF173" s="5" t="s">
        <v>144</v>
      </c>
      <c r="EG173" s="5">
        <v>114</v>
      </c>
      <c r="EH173" s="5">
        <v>0.1</v>
      </c>
      <c r="EI173" s="5"/>
      <c r="EJ173" s="5"/>
      <c r="EK173" s="5" t="s">
        <v>221</v>
      </c>
      <c r="EL173" s="7">
        <f t="shared" si="621"/>
        <v>114.75</v>
      </c>
      <c r="EM173" s="7">
        <f t="shared" si="622"/>
        <v>0</v>
      </c>
      <c r="EN173" s="51">
        <f t="shared" si="623"/>
        <v>121</v>
      </c>
      <c r="EO173" s="51">
        <f t="shared" si="624"/>
        <v>1</v>
      </c>
      <c r="ER173" s="5"/>
      <c r="ES173" s="5"/>
      <c r="ET173" s="5"/>
      <c r="EU173" s="5"/>
      <c r="EV173" s="5"/>
      <c r="EW173" s="5"/>
    </row>
    <row r="174" spans="1:153" customFormat="1">
      <c r="A174" s="5">
        <v>23</v>
      </c>
      <c r="B174" s="5">
        <v>1132</v>
      </c>
      <c r="C174" s="5">
        <v>53</v>
      </c>
      <c r="D174" s="69"/>
      <c r="E174" s="69"/>
      <c r="F174" s="69"/>
      <c r="G174" s="69"/>
      <c r="H174" s="69"/>
      <c r="I174" s="5">
        <v>105</v>
      </c>
      <c r="J174" s="5">
        <v>105</v>
      </c>
      <c r="K174" s="5">
        <v>100</v>
      </c>
      <c r="L174" s="7">
        <f t="shared" si="540"/>
        <v>105</v>
      </c>
      <c r="M174" s="17">
        <f t="shared" si="541"/>
        <v>103.33333333333333</v>
      </c>
      <c r="N174" s="5">
        <f t="shared" si="542"/>
        <v>5</v>
      </c>
      <c r="O174" s="18">
        <f t="shared" si="543"/>
        <v>108.33333333333333</v>
      </c>
      <c r="P174" s="19">
        <f t="shared" si="544"/>
        <v>4.8387096774193554E-2</v>
      </c>
      <c r="Q174" s="5">
        <f t="shared" si="545"/>
        <v>300</v>
      </c>
      <c r="R174" s="5">
        <f t="shared" si="546"/>
        <v>306</v>
      </c>
      <c r="S174" s="5">
        <f t="shared" si="547"/>
        <v>289</v>
      </c>
      <c r="T174" s="74"/>
      <c r="U174" s="17">
        <f t="shared" si="548"/>
        <v>298.33333333333331</v>
      </c>
      <c r="V174" s="5">
        <f t="shared" si="549"/>
        <v>17</v>
      </c>
      <c r="W174" s="5">
        <f t="shared" si="550"/>
        <v>378</v>
      </c>
      <c r="X174" s="5">
        <f t="shared" si="551"/>
        <v>395</v>
      </c>
      <c r="Y174" s="5">
        <f t="shared" si="552"/>
        <v>395</v>
      </c>
      <c r="Z174" s="18">
        <f t="shared" si="553"/>
        <v>395</v>
      </c>
      <c r="AA174" s="17">
        <f t="shared" si="554"/>
        <v>389.33333333333331</v>
      </c>
      <c r="AB174" s="5">
        <f t="shared" si="555"/>
        <v>17</v>
      </c>
      <c r="AC174" s="17">
        <f t="shared" si="556"/>
        <v>355.27822173754112</v>
      </c>
      <c r="AD174" s="17">
        <f t="shared" si="557"/>
        <v>371.25634282097548</v>
      </c>
      <c r="AE174" s="17">
        <f t="shared" si="558"/>
        <v>371.25634282097548</v>
      </c>
      <c r="AF174" s="18">
        <f t="shared" si="559"/>
        <v>371.25634282097548</v>
      </c>
      <c r="AG174" s="17">
        <f t="shared" si="560"/>
        <v>365.93030245983073</v>
      </c>
      <c r="AH174" s="17">
        <f t="shared" si="561"/>
        <v>15.97812108343436</v>
      </c>
      <c r="AI174" s="5">
        <v>195</v>
      </c>
      <c r="AJ174" s="5">
        <v>201</v>
      </c>
      <c r="AK174" s="5">
        <v>189</v>
      </c>
      <c r="AL174" s="18">
        <f t="shared" si="562"/>
        <v>201</v>
      </c>
      <c r="AM174" s="17">
        <f t="shared" si="563"/>
        <v>195</v>
      </c>
      <c r="AN174" s="5">
        <f t="shared" si="564"/>
        <v>12</v>
      </c>
      <c r="AO174" s="5">
        <v>78</v>
      </c>
      <c r="AP174" s="6">
        <v>89</v>
      </c>
      <c r="AQ174" s="5">
        <v>106</v>
      </c>
      <c r="AR174" s="7">
        <f t="shared" si="565"/>
        <v>106</v>
      </c>
      <c r="AS174" s="17">
        <f t="shared" si="566"/>
        <v>91</v>
      </c>
      <c r="AT174" s="5">
        <f t="shared" si="567"/>
        <v>28</v>
      </c>
      <c r="AU174" s="5">
        <f t="shared" si="568"/>
        <v>273</v>
      </c>
      <c r="AV174" s="5">
        <f t="shared" si="569"/>
        <v>290</v>
      </c>
      <c r="AW174" s="5">
        <f t="shared" si="569"/>
        <v>295</v>
      </c>
      <c r="AX174" s="17">
        <f t="shared" si="570"/>
        <v>286</v>
      </c>
      <c r="AY174" s="5">
        <f t="shared" si="571"/>
        <v>22</v>
      </c>
      <c r="AZ174" s="19">
        <f t="shared" si="572"/>
        <v>0.20634920634920634</v>
      </c>
      <c r="BA174" s="19">
        <f t="shared" si="572"/>
        <v>0.22531645569620254</v>
      </c>
      <c r="BB174" s="19">
        <f t="shared" si="572"/>
        <v>0.26835443037974682</v>
      </c>
      <c r="BC174" s="20">
        <f t="shared" si="573"/>
        <v>0.26835443037974682</v>
      </c>
      <c r="BD174" s="19">
        <f t="shared" si="574"/>
        <v>0.23334003080838525</v>
      </c>
      <c r="BE174" s="20">
        <f t="shared" si="575"/>
        <v>6.2005224030540484E-2</v>
      </c>
      <c r="BF174" s="19">
        <f t="shared" si="576"/>
        <v>3.6</v>
      </c>
      <c r="BG174" s="19">
        <f t="shared" si="577"/>
        <v>3.7619047619047619</v>
      </c>
      <c r="BH174" s="19">
        <f t="shared" si="578"/>
        <v>3.95</v>
      </c>
      <c r="BI174" s="20">
        <f t="shared" si="579"/>
        <v>3.95</v>
      </c>
      <c r="BJ174" s="19">
        <f t="shared" si="580"/>
        <v>3.770634920634921</v>
      </c>
      <c r="BK174" s="20">
        <f t="shared" si="581"/>
        <v>0.35000000000000009</v>
      </c>
      <c r="BL174" s="20">
        <f t="shared" si="582"/>
        <v>0.26520732477373182</v>
      </c>
      <c r="BM174" s="19">
        <f t="shared" si="583"/>
        <v>3.3836021117861059</v>
      </c>
      <c r="BN174" s="19">
        <f t="shared" si="584"/>
        <v>3.5357746935330998</v>
      </c>
      <c r="BO174" s="19">
        <f t="shared" si="585"/>
        <v>3.7125634282097546</v>
      </c>
      <c r="BP174" s="19"/>
      <c r="BQ174" s="19">
        <f t="shared" si="586"/>
        <v>3.5439800778429866</v>
      </c>
      <c r="BR174" s="20">
        <f t="shared" si="587"/>
        <v>0.32896131642364868</v>
      </c>
      <c r="BS174" s="19">
        <f t="shared" si="588"/>
        <v>1.06</v>
      </c>
      <c r="BT174" s="19">
        <f t="shared" si="635"/>
        <v>0.88064516129032266</v>
      </c>
      <c r="BU174" s="19">
        <f t="shared" si="636"/>
        <v>5.6</v>
      </c>
      <c r="BV174" s="19"/>
      <c r="BW174" s="19">
        <f t="shared" si="591"/>
        <v>2.5135483870967743</v>
      </c>
      <c r="BX174" s="20">
        <f t="shared" si="592"/>
        <v>4.7193548387096769</v>
      </c>
      <c r="BY174" s="60">
        <f t="shared" si="593"/>
        <v>2.6835443037974685E-3</v>
      </c>
      <c r="BZ174" s="60">
        <f t="shared" si="594"/>
        <v>2.2619310649580207E-3</v>
      </c>
      <c r="CA174" s="22">
        <f t="shared" si="595"/>
        <v>1.4177215189873417E-2</v>
      </c>
      <c r="CB174" s="22"/>
      <c r="CC174" s="60">
        <f t="shared" si="596"/>
        <v>6.3742301862096352E-3</v>
      </c>
      <c r="CD174" s="22">
        <f t="shared" si="597"/>
        <v>1.1915284124915396E-2</v>
      </c>
      <c r="CE174" s="25">
        <f t="shared" si="625"/>
        <v>3.714285714285714</v>
      </c>
      <c r="CF174" s="25">
        <f t="shared" si="626"/>
        <v>4.2380952380952381</v>
      </c>
      <c r="CG174" s="25">
        <f t="shared" si="627"/>
        <v>5.3000000000000007</v>
      </c>
      <c r="CH174" s="25">
        <f t="shared" si="598"/>
        <v>5.3000000000000007</v>
      </c>
      <c r="CI174" s="25">
        <f t="shared" si="628"/>
        <v>4.4174603174603178</v>
      </c>
      <c r="CJ174" s="20">
        <f t="shared" si="599"/>
        <v>1.5857142857142867</v>
      </c>
      <c r="CK174" s="39">
        <f t="shared" si="600"/>
        <v>1.0004639075154574E-2</v>
      </c>
      <c r="CL174" s="39">
        <f t="shared" si="601"/>
        <v>1.1581700694384189E-2</v>
      </c>
      <c r="CM174" s="39">
        <f t="shared" si="602"/>
        <v>0.33170358218745027</v>
      </c>
      <c r="CN174" s="39"/>
      <c r="CO174" s="39">
        <f t="shared" si="603"/>
        <v>0.11776330731899635</v>
      </c>
      <c r="CP174" s="18">
        <f t="shared" si="604"/>
        <v>-11.666666666666671</v>
      </c>
      <c r="CQ174" s="18">
        <f t="shared" si="605"/>
        <v>565.26363579316398</v>
      </c>
      <c r="CR174" s="18">
        <f t="shared" si="606"/>
        <v>445.26363579316404</v>
      </c>
      <c r="CS174" s="18">
        <f t="shared" si="607"/>
        <v>461.2417568765984</v>
      </c>
      <c r="CT174" s="18">
        <f t="shared" si="608"/>
        <v>79.333333333333329</v>
      </c>
      <c r="CU174" s="18">
        <f t="shared" si="609"/>
        <v>107.33333333333333</v>
      </c>
      <c r="CV174" s="18">
        <f t="shared" si="610"/>
        <v>11.667336414171853</v>
      </c>
      <c r="CW174" s="18">
        <f t="shared" si="611"/>
        <v>16.566673364141714</v>
      </c>
      <c r="CX174" s="18">
        <f t="shared" si="629"/>
        <v>39.667336414171857</v>
      </c>
      <c r="CY174" s="18">
        <f t="shared" si="630"/>
        <v>261.67336414171859</v>
      </c>
      <c r="CZ174" s="25">
        <f t="shared" si="612"/>
        <v>31.520732477373183</v>
      </c>
      <c r="DA174" s="18">
        <f t="shared" si="631"/>
        <v>24.522101161277348</v>
      </c>
      <c r="DB174" s="20">
        <f t="shared" si="613"/>
        <v>3.215018761419338</v>
      </c>
      <c r="DC174" s="18">
        <f t="shared" si="614"/>
        <v>703.66666666666663</v>
      </c>
      <c r="DD174" s="18">
        <f t="shared" si="632"/>
        <v>680.26363579316398</v>
      </c>
      <c r="DE174" s="18">
        <f t="shared" si="633"/>
        <v>520.31145441676767</v>
      </c>
      <c r="DF174" s="12">
        <f t="shared" si="615"/>
        <v>822.60366660154921</v>
      </c>
      <c r="DG174" s="20">
        <f t="shared" si="616"/>
        <v>-4.7193548387096769</v>
      </c>
      <c r="DH174" s="7">
        <f t="shared" si="617"/>
        <v>211</v>
      </c>
      <c r="DI174" s="18">
        <f t="shared" si="618"/>
        <v>620.66666666666663</v>
      </c>
      <c r="DJ174" s="5"/>
      <c r="DK174" s="5">
        <v>56</v>
      </c>
      <c r="DL174" s="5" t="s">
        <v>222</v>
      </c>
      <c r="DM174" s="5">
        <v>54</v>
      </c>
      <c r="DN174" s="5" t="e">
        <f>SUM(#REF!,DO174,DQ174,DR174)</f>
        <v>#REF!</v>
      </c>
      <c r="DO174" s="5">
        <v>1</v>
      </c>
      <c r="DP174" s="5">
        <v>4.7</v>
      </c>
      <c r="DQ174" s="5">
        <f t="shared" si="634"/>
        <v>0</v>
      </c>
      <c r="DR174" s="5">
        <v>1</v>
      </c>
      <c r="DS174" s="5" t="s">
        <v>148</v>
      </c>
      <c r="DT174" s="8">
        <v>133</v>
      </c>
      <c r="DU174" s="5" t="s">
        <v>151</v>
      </c>
      <c r="DV174" s="5">
        <v>91</v>
      </c>
      <c r="DW174" s="5" t="s">
        <v>183</v>
      </c>
      <c r="DX174" s="5">
        <v>105</v>
      </c>
      <c r="DY174" s="5" t="s">
        <v>150</v>
      </c>
      <c r="DZ174" s="5" t="s">
        <v>150</v>
      </c>
      <c r="EA174" s="5" t="s">
        <v>150</v>
      </c>
      <c r="EB174" s="5" t="s">
        <v>150</v>
      </c>
      <c r="EC174" s="5" t="s">
        <v>150</v>
      </c>
      <c r="ED174" s="52">
        <f t="shared" si="619"/>
        <v>109.66666666666667</v>
      </c>
      <c r="EE174" s="51">
        <f t="shared" si="620"/>
        <v>0</v>
      </c>
      <c r="EF174" s="5" t="s">
        <v>151</v>
      </c>
      <c r="EG174" s="5">
        <v>106</v>
      </c>
      <c r="EH174" s="5">
        <v>0.05</v>
      </c>
      <c r="EI174" s="5"/>
      <c r="EJ174" s="5">
        <v>43</v>
      </c>
      <c r="EK174" s="5" t="s">
        <v>223</v>
      </c>
      <c r="EL174" s="7">
        <f t="shared" si="621"/>
        <v>108.75</v>
      </c>
      <c r="EM174" s="7">
        <f t="shared" si="622"/>
        <v>0</v>
      </c>
      <c r="EN174" s="51">
        <f t="shared" si="623"/>
        <v>133</v>
      </c>
      <c r="EO174" s="51">
        <f t="shared" si="624"/>
        <v>1</v>
      </c>
      <c r="ER174" s="5"/>
      <c r="ES174" s="5"/>
      <c r="ET174" s="5"/>
      <c r="EU174" s="5"/>
      <c r="EV174" s="5"/>
      <c r="EW174" s="5"/>
    </row>
    <row r="175" spans="1:153" customFormat="1">
      <c r="A175" s="5">
        <v>24</v>
      </c>
      <c r="B175" s="5">
        <v>984</v>
      </c>
      <c r="C175" s="5">
        <v>61</v>
      </c>
      <c r="D175" s="69"/>
      <c r="E175" s="69"/>
      <c r="F175" s="69"/>
      <c r="G175" s="69"/>
      <c r="H175" s="69"/>
      <c r="I175" s="5">
        <v>106</v>
      </c>
      <c r="J175" s="5">
        <v>111</v>
      </c>
      <c r="K175" s="5">
        <v>106</v>
      </c>
      <c r="L175" s="7">
        <f t="shared" si="540"/>
        <v>111</v>
      </c>
      <c r="M175" s="17">
        <f t="shared" si="541"/>
        <v>107.66666666666667</v>
      </c>
      <c r="N175" s="5">
        <f t="shared" si="542"/>
        <v>5</v>
      </c>
      <c r="O175" s="18">
        <f t="shared" si="543"/>
        <v>112.66666666666667</v>
      </c>
      <c r="P175" s="19">
        <f t="shared" si="544"/>
        <v>4.6439628482972131E-2</v>
      </c>
      <c r="Q175" s="5">
        <f t="shared" si="545"/>
        <v>318</v>
      </c>
      <c r="R175" s="5">
        <f t="shared" si="546"/>
        <v>284</v>
      </c>
      <c r="S175" s="5">
        <f t="shared" si="547"/>
        <v>268</v>
      </c>
      <c r="T175" s="74"/>
      <c r="U175" s="17">
        <f t="shared" si="548"/>
        <v>290</v>
      </c>
      <c r="V175" s="5">
        <f t="shared" si="549"/>
        <v>50</v>
      </c>
      <c r="W175" s="5">
        <f t="shared" si="550"/>
        <v>396</v>
      </c>
      <c r="X175" s="5">
        <f t="shared" si="551"/>
        <v>362</v>
      </c>
      <c r="Y175" s="5">
        <f t="shared" si="552"/>
        <v>351</v>
      </c>
      <c r="Z175" s="18">
        <f t="shared" si="553"/>
        <v>396</v>
      </c>
      <c r="AA175" s="17">
        <f t="shared" si="554"/>
        <v>369.66666666666669</v>
      </c>
      <c r="AB175" s="5">
        <f t="shared" si="555"/>
        <v>45</v>
      </c>
      <c r="AC175" s="17">
        <f t="shared" si="556"/>
        <v>399.20653008002836</v>
      </c>
      <c r="AD175" s="17">
        <f t="shared" si="557"/>
        <v>364.93122194184411</v>
      </c>
      <c r="AE175" s="17">
        <f t="shared" si="558"/>
        <v>353.84215166184333</v>
      </c>
      <c r="AF175" s="18">
        <f t="shared" si="559"/>
        <v>399.20653008002836</v>
      </c>
      <c r="AG175" s="17">
        <f t="shared" si="560"/>
        <v>372.65996789457193</v>
      </c>
      <c r="AH175" s="17">
        <f t="shared" si="561"/>
        <v>45.364378418185026</v>
      </c>
      <c r="AI175" s="5">
        <v>212</v>
      </c>
      <c r="AJ175" s="5">
        <v>173</v>
      </c>
      <c r="AK175" s="5">
        <v>162</v>
      </c>
      <c r="AL175" s="18">
        <f t="shared" si="562"/>
        <v>212</v>
      </c>
      <c r="AM175" s="17">
        <f t="shared" si="563"/>
        <v>182.33333333333334</v>
      </c>
      <c r="AN175" s="5">
        <f t="shared" si="564"/>
        <v>50</v>
      </c>
      <c r="AO175" s="5">
        <v>78</v>
      </c>
      <c r="AP175" s="6">
        <v>78</v>
      </c>
      <c r="AQ175" s="5">
        <v>83</v>
      </c>
      <c r="AR175" s="7">
        <f t="shared" si="565"/>
        <v>83</v>
      </c>
      <c r="AS175" s="17">
        <f t="shared" si="566"/>
        <v>79.666666666666671</v>
      </c>
      <c r="AT175" s="5">
        <f t="shared" si="567"/>
        <v>5</v>
      </c>
      <c r="AU175" s="5">
        <f t="shared" si="568"/>
        <v>290</v>
      </c>
      <c r="AV175" s="5">
        <f t="shared" si="569"/>
        <v>251</v>
      </c>
      <c r="AW175" s="5">
        <f t="shared" si="569"/>
        <v>245</v>
      </c>
      <c r="AX175" s="17">
        <f t="shared" si="570"/>
        <v>262</v>
      </c>
      <c r="AY175" s="5">
        <f t="shared" si="571"/>
        <v>45</v>
      </c>
      <c r="AZ175" s="19">
        <f t="shared" si="572"/>
        <v>0.19696969696969696</v>
      </c>
      <c r="BA175" s="19">
        <f t="shared" si="572"/>
        <v>0.21546961325966851</v>
      </c>
      <c r="BB175" s="19">
        <f t="shared" si="572"/>
        <v>0.23646723646723647</v>
      </c>
      <c r="BC175" s="20">
        <f t="shared" si="573"/>
        <v>0.23646723646723647</v>
      </c>
      <c r="BD175" s="19">
        <f t="shared" si="574"/>
        <v>0.21630218223220066</v>
      </c>
      <c r="BE175" s="20">
        <f t="shared" si="575"/>
        <v>3.9497539497539508E-2</v>
      </c>
      <c r="BF175" s="19">
        <f t="shared" si="576"/>
        <v>3.7358490566037736</v>
      </c>
      <c r="BG175" s="19">
        <f t="shared" si="577"/>
        <v>3.2612612612612613</v>
      </c>
      <c r="BH175" s="19">
        <f t="shared" si="578"/>
        <v>3.3113207547169812</v>
      </c>
      <c r="BI175" s="20">
        <f t="shared" si="579"/>
        <v>3.7358490566037736</v>
      </c>
      <c r="BJ175" s="19">
        <f t="shared" si="580"/>
        <v>3.4361436908606717</v>
      </c>
      <c r="BK175" s="20">
        <f t="shared" si="581"/>
        <v>0.47458779534251239</v>
      </c>
      <c r="BL175" s="20">
        <f t="shared" si="582"/>
        <v>0.29102391807995781</v>
      </c>
      <c r="BM175" s="19">
        <f t="shared" si="583"/>
        <v>3.7660993403776262</v>
      </c>
      <c r="BN175" s="19">
        <f t="shared" si="584"/>
        <v>3.2876686661427397</v>
      </c>
      <c r="BO175" s="19">
        <f t="shared" si="585"/>
        <v>3.3381335062438051</v>
      </c>
      <c r="BP175" s="19"/>
      <c r="BQ175" s="19">
        <f t="shared" si="586"/>
        <v>3.4639671709213906</v>
      </c>
      <c r="BR175" s="20">
        <f t="shared" si="587"/>
        <v>0.4784306742348865</v>
      </c>
      <c r="BS175" s="19">
        <f t="shared" si="588"/>
        <v>0.78301886792452835</v>
      </c>
      <c r="BT175" s="19">
        <f t="shared" si="635"/>
        <v>0.73993808049535603</v>
      </c>
      <c r="BU175" s="19">
        <f t="shared" si="636"/>
        <v>1</v>
      </c>
      <c r="BV175" s="19"/>
      <c r="BW175" s="19">
        <f t="shared" si="591"/>
        <v>0.84098564947329491</v>
      </c>
      <c r="BX175" s="20">
        <f t="shared" si="592"/>
        <v>0.26006191950464397</v>
      </c>
      <c r="BY175" s="60">
        <f t="shared" si="593"/>
        <v>2.2308229855399668E-3</v>
      </c>
      <c r="BZ175" s="60">
        <f t="shared" si="594"/>
        <v>2.0016359255960936E-3</v>
      </c>
      <c r="CA175" s="22">
        <f t="shared" si="595"/>
        <v>2.8490028490028491E-3</v>
      </c>
      <c r="CB175" s="22"/>
      <c r="CC175" s="60">
        <f t="shared" si="596"/>
        <v>2.3604872533796364E-3</v>
      </c>
      <c r="CD175" s="22">
        <f t="shared" si="597"/>
        <v>8.4736692340675558E-4</v>
      </c>
      <c r="CE175" s="25">
        <f t="shared" si="625"/>
        <v>3.6792452830188682</v>
      </c>
      <c r="CF175" s="25">
        <f t="shared" si="626"/>
        <v>3.5135135135135132</v>
      </c>
      <c r="CG175" s="25">
        <f t="shared" si="627"/>
        <v>3.9150943396226419</v>
      </c>
      <c r="CH175" s="25">
        <f t="shared" si="598"/>
        <v>3.9150943396226419</v>
      </c>
      <c r="CI175" s="25">
        <f t="shared" si="628"/>
        <v>3.7026177120516741</v>
      </c>
      <c r="CJ175" s="20">
        <f t="shared" si="599"/>
        <v>0.40158082610912871</v>
      </c>
      <c r="CK175" s="39">
        <f t="shared" si="600"/>
        <v>1.0397984710806914E-2</v>
      </c>
      <c r="CL175" s="39">
        <f t="shared" si="601"/>
        <v>9.4282021580260281E-3</v>
      </c>
      <c r="CM175" s="39">
        <f t="shared" si="602"/>
        <v>8.6303273099697417E-2</v>
      </c>
      <c r="CN175" s="39"/>
      <c r="CO175" s="39">
        <f t="shared" si="603"/>
        <v>3.5376486656176785E-2</v>
      </c>
      <c r="CP175" s="18">
        <f t="shared" si="604"/>
        <v>-7.3333333333333286</v>
      </c>
      <c r="CQ175" s="18">
        <f t="shared" si="605"/>
        <v>564.99330122790525</v>
      </c>
      <c r="CR175" s="18">
        <f t="shared" si="606"/>
        <v>444.99330122790531</v>
      </c>
      <c r="CS175" s="18">
        <f t="shared" si="607"/>
        <v>490.35767964609033</v>
      </c>
      <c r="CT175" s="18">
        <f t="shared" si="608"/>
        <v>72.333333333333343</v>
      </c>
      <c r="CU175" s="18">
        <f t="shared" si="609"/>
        <v>77.333333333333343</v>
      </c>
      <c r="CV175" s="18">
        <f t="shared" si="610"/>
        <v>14.296884889886737</v>
      </c>
      <c r="CW175" s="18">
        <f t="shared" si="611"/>
        <v>-2.1170311511011279</v>
      </c>
      <c r="CX175" s="18">
        <f t="shared" si="629"/>
        <v>19.296884889886737</v>
      </c>
      <c r="CY175" s="18">
        <f t="shared" si="630"/>
        <v>263.96884889886735</v>
      </c>
      <c r="CZ175" s="25">
        <f t="shared" si="612"/>
        <v>34.10239180799578</v>
      </c>
      <c r="DA175" s="18">
        <f t="shared" si="631"/>
        <v>53.828345589106419</v>
      </c>
      <c r="DB175" s="20">
        <f t="shared" si="613"/>
        <v>2.9855364966865041</v>
      </c>
      <c r="DC175" s="18">
        <f t="shared" si="614"/>
        <v>679.33333333333337</v>
      </c>
      <c r="DD175" s="18">
        <f t="shared" si="632"/>
        <v>682.32663456123862</v>
      </c>
      <c r="DE175" s="18">
        <f t="shared" si="633"/>
        <v>586.03104508485171</v>
      </c>
      <c r="DF175" s="12">
        <f t="shared" si="615"/>
        <v>818.96215012677271</v>
      </c>
      <c r="DG175" s="20">
        <f t="shared" si="616"/>
        <v>-0.26006191950464397</v>
      </c>
      <c r="DH175" s="7">
        <f t="shared" si="617"/>
        <v>194</v>
      </c>
      <c r="DI175" s="18">
        <f t="shared" si="618"/>
        <v>610.33333333333337</v>
      </c>
      <c r="DJ175" s="5"/>
      <c r="DK175" s="5">
        <v>57</v>
      </c>
      <c r="DL175" s="5" t="s">
        <v>224</v>
      </c>
      <c r="DM175" s="5">
        <v>42</v>
      </c>
      <c r="DN175" s="5" t="e">
        <f>SUM(#REF!,DO175,DQ175,DR175)</f>
        <v>#REF!</v>
      </c>
      <c r="DO175" s="5">
        <v>1</v>
      </c>
      <c r="DP175" s="5">
        <v>4.0999999999999996</v>
      </c>
      <c r="DQ175" s="5">
        <f t="shared" si="634"/>
        <v>0</v>
      </c>
      <c r="DR175" s="5">
        <v>3</v>
      </c>
      <c r="DS175" s="5" t="s">
        <v>148</v>
      </c>
      <c r="DT175" s="8">
        <v>129</v>
      </c>
      <c r="DU175" s="5" t="s">
        <v>225</v>
      </c>
      <c r="DV175" s="5">
        <v>54</v>
      </c>
      <c r="DW175" s="5" t="s">
        <v>160</v>
      </c>
      <c r="DX175" s="5"/>
      <c r="DY175" s="5" t="s">
        <v>161</v>
      </c>
      <c r="DZ175" s="5" t="s">
        <v>161</v>
      </c>
      <c r="EA175" s="5" t="s">
        <v>161</v>
      </c>
      <c r="EB175" s="5" t="s">
        <v>161</v>
      </c>
      <c r="EC175" s="5" t="s">
        <v>161</v>
      </c>
      <c r="ED175" s="52">
        <f t="shared" si="619"/>
        <v>91.5</v>
      </c>
      <c r="EE175" s="51">
        <f t="shared" si="620"/>
        <v>0</v>
      </c>
      <c r="EF175" s="5" t="s">
        <v>225</v>
      </c>
      <c r="EG175" s="5">
        <v>107</v>
      </c>
      <c r="EH175" s="5"/>
      <c r="EI175" s="5"/>
      <c r="EJ175" s="5"/>
      <c r="EK175" s="5" t="s">
        <v>193</v>
      </c>
      <c r="EL175" s="7">
        <f t="shared" si="621"/>
        <v>96.666666666666671</v>
      </c>
      <c r="EM175" s="7">
        <f t="shared" si="622"/>
        <v>0</v>
      </c>
      <c r="EN175" s="51">
        <f t="shared" si="623"/>
        <v>129</v>
      </c>
      <c r="EO175" s="51">
        <f t="shared" si="624"/>
        <v>1</v>
      </c>
      <c r="ER175" s="5"/>
      <c r="ES175" s="5"/>
      <c r="ET175" s="5"/>
      <c r="EU175" s="5"/>
      <c r="EV175" s="5"/>
      <c r="EW175" s="5"/>
    </row>
    <row r="176" spans="1:153" customFormat="1">
      <c r="A176" s="5">
        <v>25</v>
      </c>
      <c r="B176" s="5">
        <v>1200</v>
      </c>
      <c r="C176" s="5">
        <v>50</v>
      </c>
      <c r="D176" s="69"/>
      <c r="E176" s="69"/>
      <c r="F176" s="69"/>
      <c r="G176" s="69"/>
      <c r="H176" s="69"/>
      <c r="I176" s="5">
        <v>106</v>
      </c>
      <c r="J176" s="5">
        <v>117</v>
      </c>
      <c r="K176" s="5">
        <v>117</v>
      </c>
      <c r="L176" s="7">
        <f t="shared" si="540"/>
        <v>117</v>
      </c>
      <c r="M176" s="17">
        <f t="shared" si="541"/>
        <v>113.33333333333333</v>
      </c>
      <c r="N176" s="5">
        <f t="shared" si="542"/>
        <v>11</v>
      </c>
      <c r="O176" s="18">
        <f t="shared" si="543"/>
        <v>124.33333333333333</v>
      </c>
      <c r="P176" s="19">
        <f t="shared" si="544"/>
        <v>9.7058823529411767E-2</v>
      </c>
      <c r="Q176" s="5">
        <f t="shared" si="545"/>
        <v>357</v>
      </c>
      <c r="R176" s="5">
        <f t="shared" si="546"/>
        <v>335</v>
      </c>
      <c r="S176" s="5">
        <f t="shared" si="547"/>
        <v>340</v>
      </c>
      <c r="T176" s="74"/>
      <c r="U176" s="17">
        <f t="shared" si="548"/>
        <v>344</v>
      </c>
      <c r="V176" s="5">
        <f t="shared" si="549"/>
        <v>22</v>
      </c>
      <c r="W176" s="5">
        <f t="shared" si="550"/>
        <v>395</v>
      </c>
      <c r="X176" s="5">
        <f t="shared" si="551"/>
        <v>424</v>
      </c>
      <c r="Y176" s="5">
        <f t="shared" si="552"/>
        <v>440</v>
      </c>
      <c r="Z176" s="18">
        <f t="shared" si="553"/>
        <v>440</v>
      </c>
      <c r="AA176" s="17">
        <f t="shared" si="554"/>
        <v>419.66666666666669</v>
      </c>
      <c r="AB176" s="5">
        <f t="shared" si="555"/>
        <v>45</v>
      </c>
      <c r="AC176" s="17">
        <f t="shared" si="556"/>
        <v>360.58401702423436</v>
      </c>
      <c r="AD176" s="17">
        <f t="shared" si="557"/>
        <v>387.0572739703174</v>
      </c>
      <c r="AE176" s="17">
        <f t="shared" si="558"/>
        <v>401.66320883712183</v>
      </c>
      <c r="AF176" s="18">
        <f t="shared" si="559"/>
        <v>401.66320883712183</v>
      </c>
      <c r="AG176" s="17">
        <f t="shared" si="560"/>
        <v>383.10149994389121</v>
      </c>
      <c r="AH176" s="17">
        <f t="shared" si="561"/>
        <v>41.079191812887473</v>
      </c>
      <c r="AI176" s="5">
        <v>251</v>
      </c>
      <c r="AJ176" s="5">
        <v>218</v>
      </c>
      <c r="AK176" s="5">
        <v>223</v>
      </c>
      <c r="AL176" s="18">
        <f t="shared" si="562"/>
        <v>251</v>
      </c>
      <c r="AM176" s="17">
        <f t="shared" si="563"/>
        <v>230.66666666666666</v>
      </c>
      <c r="AN176" s="5">
        <f t="shared" si="564"/>
        <v>33</v>
      </c>
      <c r="AO176" s="5">
        <v>38</v>
      </c>
      <c r="AP176" s="6">
        <v>89</v>
      </c>
      <c r="AQ176" s="5">
        <v>100</v>
      </c>
      <c r="AR176" s="7">
        <f t="shared" si="565"/>
        <v>100</v>
      </c>
      <c r="AS176" s="17">
        <f t="shared" si="566"/>
        <v>75.666666666666671</v>
      </c>
      <c r="AT176" s="5">
        <f t="shared" si="567"/>
        <v>62</v>
      </c>
      <c r="AU176" s="5">
        <f t="shared" si="568"/>
        <v>289</v>
      </c>
      <c r="AV176" s="5">
        <f t="shared" si="569"/>
        <v>307</v>
      </c>
      <c r="AW176" s="5">
        <f t="shared" si="569"/>
        <v>323</v>
      </c>
      <c r="AX176" s="17">
        <f t="shared" si="570"/>
        <v>306.33333333333331</v>
      </c>
      <c r="AY176" s="5">
        <f t="shared" si="571"/>
        <v>34</v>
      </c>
      <c r="AZ176" s="19">
        <f t="shared" si="572"/>
        <v>9.6202531645569619E-2</v>
      </c>
      <c r="BA176" s="19">
        <f t="shared" si="572"/>
        <v>0.2099056603773585</v>
      </c>
      <c r="BB176" s="19">
        <f t="shared" si="572"/>
        <v>0.22727272727272727</v>
      </c>
      <c r="BC176" s="20">
        <f t="shared" si="573"/>
        <v>0.22727272727272727</v>
      </c>
      <c r="BD176" s="19">
        <f t="shared" si="574"/>
        <v>0.17779363976521845</v>
      </c>
      <c r="BE176" s="20">
        <f t="shared" si="575"/>
        <v>0.13107019562715766</v>
      </c>
      <c r="BF176" s="19">
        <f t="shared" si="576"/>
        <v>3.7264150943396226</v>
      </c>
      <c r="BG176" s="19">
        <f t="shared" si="577"/>
        <v>3.6239316239316239</v>
      </c>
      <c r="BH176" s="19">
        <f t="shared" si="578"/>
        <v>3.7606837606837606</v>
      </c>
      <c r="BI176" s="20">
        <f t="shared" si="579"/>
        <v>3.7606837606837606</v>
      </c>
      <c r="BJ176" s="19">
        <f t="shared" si="580"/>
        <v>3.7036768263183362</v>
      </c>
      <c r="BK176" s="20">
        <f t="shared" si="581"/>
        <v>0.13675213675213671</v>
      </c>
      <c r="BL176" s="20">
        <f t="shared" si="582"/>
        <v>0.27000195937561228</v>
      </c>
      <c r="BM176" s="19">
        <f t="shared" si="583"/>
        <v>3.4017360096625882</v>
      </c>
      <c r="BN176" s="19">
        <f t="shared" si="584"/>
        <v>3.3081818288061315</v>
      </c>
      <c r="BO176" s="19">
        <f t="shared" si="585"/>
        <v>3.4330188789497593</v>
      </c>
      <c r="BP176" s="19"/>
      <c r="BQ176" s="19">
        <f t="shared" si="586"/>
        <v>3.3809789058061597</v>
      </c>
      <c r="BR176" s="20">
        <f t="shared" si="587"/>
        <v>0.12483705014362778</v>
      </c>
      <c r="BS176" s="19">
        <f t="shared" si="588"/>
        <v>0.85470085470085466</v>
      </c>
      <c r="BT176" s="19">
        <f t="shared" si="635"/>
        <v>0.66764705882352948</v>
      </c>
      <c r="BU176" s="19">
        <f t="shared" si="636"/>
        <v>5.6363636363636367</v>
      </c>
      <c r="BV176" s="19"/>
      <c r="BW176" s="19">
        <f t="shared" si="591"/>
        <v>2.3862371832960068</v>
      </c>
      <c r="BX176" s="20">
        <f t="shared" si="592"/>
        <v>4.968716577540107</v>
      </c>
      <c r="BY176" s="60">
        <f t="shared" si="593"/>
        <v>1.9425019425019425E-3</v>
      </c>
      <c r="BZ176" s="60">
        <f t="shared" si="594"/>
        <v>1.5908984721767978E-3</v>
      </c>
      <c r="CA176" s="22">
        <f t="shared" si="595"/>
        <v>1.2809917355371901E-2</v>
      </c>
      <c r="CB176" s="22"/>
      <c r="CC176" s="60">
        <f t="shared" si="596"/>
        <v>5.44777259001688E-3</v>
      </c>
      <c r="CD176" s="22">
        <f t="shared" si="597"/>
        <v>1.1219018883195103E-2</v>
      </c>
      <c r="CE176" s="25">
        <f t="shared" si="625"/>
        <v>3.9433962264150946</v>
      </c>
      <c r="CF176" s="25">
        <f t="shared" si="626"/>
        <v>8.367521367521368</v>
      </c>
      <c r="CG176" s="25">
        <f t="shared" si="627"/>
        <v>9.4017094017094021</v>
      </c>
      <c r="CH176" s="25">
        <f t="shared" si="598"/>
        <v>9.4017094017094021</v>
      </c>
      <c r="CI176" s="25">
        <f t="shared" si="628"/>
        <v>7.2375423318819543</v>
      </c>
      <c r="CJ176" s="20">
        <f t="shared" si="599"/>
        <v>5.4583131752943075</v>
      </c>
      <c r="CK176" s="39">
        <f t="shared" si="600"/>
        <v>9.8176684835831664E-3</v>
      </c>
      <c r="CL176" s="39">
        <f t="shared" si="601"/>
        <v>2.1841525989187902E-2</v>
      </c>
      <c r="CM176" s="39">
        <f t="shared" si="602"/>
        <v>0.2288679252633172</v>
      </c>
      <c r="CN176" s="39"/>
      <c r="CO176" s="39">
        <f t="shared" si="603"/>
        <v>8.6842373245362758E-2</v>
      </c>
      <c r="CP176" s="18">
        <f t="shared" si="604"/>
        <v>4.3333333333333286</v>
      </c>
      <c r="CQ176" s="18">
        <f t="shared" si="605"/>
        <v>583.10149994389121</v>
      </c>
      <c r="CR176" s="18">
        <f t="shared" si="606"/>
        <v>463.10149994389121</v>
      </c>
      <c r="CS176" s="18">
        <f t="shared" si="607"/>
        <v>504.18069175677869</v>
      </c>
      <c r="CT176" s="18">
        <f t="shared" si="608"/>
        <v>80</v>
      </c>
      <c r="CU176" s="18">
        <f t="shared" si="609"/>
        <v>142</v>
      </c>
      <c r="CV176" s="18">
        <f t="shared" si="610"/>
        <v>22.112697309855172</v>
      </c>
      <c r="CW176" s="18">
        <f t="shared" si="611"/>
        <v>66.511126973098541</v>
      </c>
      <c r="CX176" s="18">
        <f t="shared" si="629"/>
        <v>84.112697309855179</v>
      </c>
      <c r="CY176" s="18">
        <f t="shared" si="630"/>
        <v>277.12697309855179</v>
      </c>
      <c r="CZ176" s="25">
        <f t="shared" si="612"/>
        <v>38.00019593756123</v>
      </c>
      <c r="DA176" s="18">
        <f t="shared" si="631"/>
        <v>55.460170718693632</v>
      </c>
      <c r="DB176" s="20">
        <f t="shared" si="613"/>
        <v>3.2561418556625319</v>
      </c>
      <c r="DC176" s="18">
        <f t="shared" si="614"/>
        <v>825.33333333333326</v>
      </c>
      <c r="DD176" s="18">
        <f t="shared" si="632"/>
        <v>788.76816661055784</v>
      </c>
      <c r="DE176" s="18">
        <f t="shared" si="633"/>
        <v>598.41252514622079</v>
      </c>
      <c r="DF176" s="12">
        <f t="shared" si="615"/>
        <v>890.89513970910969</v>
      </c>
      <c r="DG176" s="20">
        <f t="shared" si="616"/>
        <v>-4.968716577540107</v>
      </c>
      <c r="DH176" s="7">
        <f t="shared" si="617"/>
        <v>217</v>
      </c>
      <c r="DI176" s="18">
        <f t="shared" si="618"/>
        <v>689</v>
      </c>
      <c r="DJ176" s="5"/>
      <c r="DK176" s="5">
        <v>57</v>
      </c>
      <c r="DL176" s="5" t="s">
        <v>226</v>
      </c>
      <c r="DM176" s="5">
        <v>24</v>
      </c>
      <c r="DN176" s="5" t="e">
        <f>SUM(#REF!,DO176,DQ176,DR176)</f>
        <v>#REF!</v>
      </c>
      <c r="DO176" s="5">
        <v>0</v>
      </c>
      <c r="DP176" s="5" t="s">
        <v>147</v>
      </c>
      <c r="DQ176" s="5">
        <f t="shared" si="634"/>
        <v>1</v>
      </c>
      <c r="DR176" s="5">
        <v>0</v>
      </c>
      <c r="DS176" s="5" t="s">
        <v>183</v>
      </c>
      <c r="DT176" s="5">
        <v>108</v>
      </c>
      <c r="DU176" s="5" t="s">
        <v>148</v>
      </c>
      <c r="DV176" s="5">
        <v>77</v>
      </c>
      <c r="DW176" s="5" t="s">
        <v>183</v>
      </c>
      <c r="DX176" s="5">
        <v>73</v>
      </c>
      <c r="DY176" s="5" t="s">
        <v>145</v>
      </c>
      <c r="DZ176" s="5" t="s">
        <v>161</v>
      </c>
      <c r="EA176" s="5" t="s">
        <v>161</v>
      </c>
      <c r="EB176" s="5" t="s">
        <v>161</v>
      </c>
      <c r="EC176" s="5" t="s">
        <v>145</v>
      </c>
      <c r="ED176" s="52">
        <f t="shared" si="619"/>
        <v>86</v>
      </c>
      <c r="EE176" s="51">
        <f t="shared" si="620"/>
        <v>0</v>
      </c>
      <c r="EF176" s="5" t="s">
        <v>183</v>
      </c>
      <c r="EG176" s="5">
        <v>115</v>
      </c>
      <c r="EH176" s="5">
        <v>0.05</v>
      </c>
      <c r="EI176" s="5"/>
      <c r="EJ176" s="5"/>
      <c r="EK176" s="5" t="s">
        <v>227</v>
      </c>
      <c r="EL176" s="7">
        <f t="shared" si="621"/>
        <v>93.25</v>
      </c>
      <c r="EM176" s="7">
        <f t="shared" si="622"/>
        <v>0</v>
      </c>
      <c r="EN176" s="51">
        <f t="shared" si="623"/>
        <v>115</v>
      </c>
      <c r="EO176" s="51">
        <f t="shared" si="624"/>
        <v>0</v>
      </c>
      <c r="ER176" s="5"/>
      <c r="ES176" s="5"/>
      <c r="ET176" s="5"/>
      <c r="EU176" s="5"/>
      <c r="EV176" s="5"/>
      <c r="EW176" s="5"/>
    </row>
    <row r="177" spans="1:153" customFormat="1">
      <c r="A177" s="5">
        <v>26</v>
      </c>
      <c r="B177" s="5">
        <v>706</v>
      </c>
      <c r="C177" s="5">
        <v>85</v>
      </c>
      <c r="D177" s="69"/>
      <c r="E177" s="69"/>
      <c r="F177" s="69"/>
      <c r="G177" s="69"/>
      <c r="H177" s="69"/>
      <c r="I177" s="5">
        <v>114</v>
      </c>
      <c r="J177" s="5">
        <v>108</v>
      </c>
      <c r="K177" s="5">
        <v>102</v>
      </c>
      <c r="L177" s="7">
        <f t="shared" si="540"/>
        <v>114</v>
      </c>
      <c r="M177" s="17">
        <f t="shared" si="541"/>
        <v>108</v>
      </c>
      <c r="N177" s="5">
        <f t="shared" si="542"/>
        <v>12</v>
      </c>
      <c r="O177" s="18">
        <f t="shared" si="543"/>
        <v>120</v>
      </c>
      <c r="P177" s="19">
        <f t="shared" si="544"/>
        <v>0.1111111111111111</v>
      </c>
      <c r="Q177" s="5">
        <f t="shared" si="545"/>
        <v>328</v>
      </c>
      <c r="R177" s="5">
        <f t="shared" si="546"/>
        <v>283</v>
      </c>
      <c r="S177" s="5">
        <f t="shared" si="547"/>
        <v>249</v>
      </c>
      <c r="T177" s="74"/>
      <c r="U177" s="17">
        <f t="shared" si="548"/>
        <v>286.66666666666669</v>
      </c>
      <c r="V177" s="5">
        <f t="shared" si="549"/>
        <v>79</v>
      </c>
      <c r="W177" s="5">
        <f t="shared" si="550"/>
        <v>380</v>
      </c>
      <c r="X177" s="5">
        <f t="shared" si="551"/>
        <v>369</v>
      </c>
      <c r="Y177" s="5">
        <f t="shared" si="552"/>
        <v>335</v>
      </c>
      <c r="Z177" s="18">
        <f t="shared" si="553"/>
        <v>380</v>
      </c>
      <c r="AA177" s="17">
        <f t="shared" si="554"/>
        <v>361.33333333333331</v>
      </c>
      <c r="AB177" s="5">
        <f t="shared" si="555"/>
        <v>45</v>
      </c>
      <c r="AC177" s="17">
        <f t="shared" si="556"/>
        <v>452.25278097949018</v>
      </c>
      <c r="AD177" s="17">
        <f t="shared" si="557"/>
        <v>439.16125310903129</v>
      </c>
      <c r="AE177" s="17">
        <f t="shared" si="558"/>
        <v>398.69653060034005</v>
      </c>
      <c r="AF177" s="18">
        <f t="shared" si="559"/>
        <v>452.25278097949018</v>
      </c>
      <c r="AG177" s="17">
        <f t="shared" si="560"/>
        <v>430.0368548962872</v>
      </c>
      <c r="AH177" s="17">
        <f t="shared" si="561"/>
        <v>53.556250379150129</v>
      </c>
      <c r="AI177" s="5">
        <v>214</v>
      </c>
      <c r="AJ177" s="5">
        <v>175</v>
      </c>
      <c r="AK177" s="5">
        <v>147</v>
      </c>
      <c r="AL177" s="18">
        <f t="shared" si="562"/>
        <v>214</v>
      </c>
      <c r="AM177" s="17">
        <f t="shared" si="563"/>
        <v>178.66666666666666</v>
      </c>
      <c r="AN177" s="5">
        <f t="shared" si="564"/>
        <v>67</v>
      </c>
      <c r="AO177" s="5">
        <v>52</v>
      </c>
      <c r="AP177" s="6">
        <v>86</v>
      </c>
      <c r="AQ177" s="5">
        <v>86</v>
      </c>
      <c r="AR177" s="7">
        <f t="shared" si="565"/>
        <v>86</v>
      </c>
      <c r="AS177" s="17">
        <f t="shared" si="566"/>
        <v>74.666666666666671</v>
      </c>
      <c r="AT177" s="5">
        <f t="shared" si="567"/>
        <v>34</v>
      </c>
      <c r="AU177" s="5">
        <f t="shared" si="568"/>
        <v>266</v>
      </c>
      <c r="AV177" s="5">
        <f t="shared" si="569"/>
        <v>261</v>
      </c>
      <c r="AW177" s="5">
        <f t="shared" si="569"/>
        <v>233</v>
      </c>
      <c r="AX177" s="17">
        <f t="shared" si="570"/>
        <v>253.33333333333334</v>
      </c>
      <c r="AY177" s="5">
        <f t="shared" si="571"/>
        <v>33</v>
      </c>
      <c r="AZ177" s="19">
        <f t="shared" si="572"/>
        <v>0.1368421052631579</v>
      </c>
      <c r="BA177" s="19">
        <f t="shared" si="572"/>
        <v>0.23306233062330622</v>
      </c>
      <c r="BB177" s="19">
        <f t="shared" si="572"/>
        <v>0.25671641791044775</v>
      </c>
      <c r="BC177" s="20">
        <f t="shared" si="573"/>
        <v>0.25671641791044775</v>
      </c>
      <c r="BD177" s="19">
        <f t="shared" si="574"/>
        <v>0.20887361793230397</v>
      </c>
      <c r="BE177" s="20">
        <f t="shared" si="575"/>
        <v>0.11987431264728984</v>
      </c>
      <c r="BF177" s="19">
        <f t="shared" si="576"/>
        <v>3.3333333333333335</v>
      </c>
      <c r="BG177" s="19">
        <f t="shared" si="577"/>
        <v>3.4166666666666665</v>
      </c>
      <c r="BH177" s="19">
        <f t="shared" si="578"/>
        <v>3.284313725490196</v>
      </c>
      <c r="BI177" s="20">
        <f t="shared" si="579"/>
        <v>3.4166666666666665</v>
      </c>
      <c r="BJ177" s="19">
        <f t="shared" si="580"/>
        <v>3.3447712418300655</v>
      </c>
      <c r="BK177" s="20">
        <f t="shared" si="581"/>
        <v>0.13235294117647056</v>
      </c>
      <c r="BL177" s="20">
        <f t="shared" si="582"/>
        <v>0.29897410845139227</v>
      </c>
      <c r="BM177" s="19">
        <f t="shared" si="583"/>
        <v>3.9671296577148261</v>
      </c>
      <c r="BN177" s="19">
        <f t="shared" si="584"/>
        <v>4.0663078991576969</v>
      </c>
      <c r="BO177" s="19">
        <f t="shared" si="585"/>
        <v>3.9087895156896084</v>
      </c>
      <c r="BP177" s="19"/>
      <c r="BQ177" s="19">
        <f t="shared" si="586"/>
        <v>3.9807423575207106</v>
      </c>
      <c r="BR177" s="20">
        <f t="shared" si="587"/>
        <v>0.15751838346808844</v>
      </c>
      <c r="BS177" s="19">
        <f t="shared" si="588"/>
        <v>0.84313725490196079</v>
      </c>
      <c r="BT177" s="19">
        <f t="shared" si="635"/>
        <v>0.6913580246913581</v>
      </c>
      <c r="BU177" s="19">
        <f t="shared" si="636"/>
        <v>2.8333333333333335</v>
      </c>
      <c r="BV177" s="19"/>
      <c r="BW177" s="19">
        <f t="shared" si="591"/>
        <v>1.4559428709755509</v>
      </c>
      <c r="BX177" s="20">
        <f t="shared" si="592"/>
        <v>2.1419753086419755</v>
      </c>
      <c r="BY177" s="60">
        <f t="shared" si="593"/>
        <v>2.5168276265730171E-3</v>
      </c>
      <c r="BZ177" s="60">
        <f t="shared" si="594"/>
        <v>1.9133524668580022E-3</v>
      </c>
      <c r="CA177" s="22">
        <f t="shared" si="595"/>
        <v>8.4577114427860697E-3</v>
      </c>
      <c r="CB177" s="22"/>
      <c r="CC177" s="60">
        <f t="shared" si="596"/>
        <v>4.2959638454056967E-3</v>
      </c>
      <c r="CD177" s="22">
        <f t="shared" si="597"/>
        <v>6.5443589759280676E-3</v>
      </c>
      <c r="CE177" s="25">
        <f t="shared" si="625"/>
        <v>5.473684210526315</v>
      </c>
      <c r="CF177" s="25">
        <f t="shared" si="626"/>
        <v>9.5555555555555554</v>
      </c>
      <c r="CG177" s="25">
        <f t="shared" si="627"/>
        <v>10.117647058823529</v>
      </c>
      <c r="CH177" s="25">
        <f t="shared" si="598"/>
        <v>10.117647058823529</v>
      </c>
      <c r="CI177" s="25">
        <f t="shared" si="628"/>
        <v>8.382295608301801</v>
      </c>
      <c r="CJ177" s="20">
        <f t="shared" si="599"/>
        <v>4.643962848297214</v>
      </c>
      <c r="CK177" s="39">
        <f t="shared" si="600"/>
        <v>1.3728948687575177E-2</v>
      </c>
      <c r="CL177" s="39">
        <f t="shared" si="601"/>
        <v>2.2220317739650677E-2</v>
      </c>
      <c r="CM177" s="39">
        <f t="shared" si="602"/>
        <v>0.18891627003750078</v>
      </c>
      <c r="CN177" s="39"/>
      <c r="CO177" s="39">
        <f t="shared" si="603"/>
        <v>7.4955178821575541E-2</v>
      </c>
      <c r="CP177" s="18">
        <f t="shared" si="604"/>
        <v>0</v>
      </c>
      <c r="CQ177" s="18">
        <f t="shared" si="605"/>
        <v>624.70352156295382</v>
      </c>
      <c r="CR177" s="18">
        <f t="shared" si="606"/>
        <v>504.70352156295388</v>
      </c>
      <c r="CS177" s="18">
        <f t="shared" si="607"/>
        <v>558.25977194210395</v>
      </c>
      <c r="CT177" s="18">
        <f t="shared" si="608"/>
        <v>74.666666666666671</v>
      </c>
      <c r="CU177" s="18">
        <f t="shared" si="609"/>
        <v>108.66666666666667</v>
      </c>
      <c r="CV177" s="18">
        <f t="shared" si="610"/>
        <v>20.887361793230397</v>
      </c>
      <c r="CW177" s="18">
        <f t="shared" si="611"/>
        <v>34.208873617932305</v>
      </c>
      <c r="CX177" s="18">
        <f t="shared" si="629"/>
        <v>54.887361793230397</v>
      </c>
      <c r="CY177" s="18">
        <f t="shared" si="630"/>
        <v>309.873617932304</v>
      </c>
      <c r="CZ177" s="25">
        <f t="shared" si="612"/>
        <v>41.897410845139227</v>
      </c>
      <c r="DA177" s="18">
        <f t="shared" si="631"/>
        <v>69.53699273667084</v>
      </c>
      <c r="DB177" s="20">
        <f t="shared" si="613"/>
        <v>3.8232239740526222</v>
      </c>
      <c r="DC177" s="18">
        <f t="shared" si="614"/>
        <v>715.66666666666663</v>
      </c>
      <c r="DD177" s="18">
        <f t="shared" si="632"/>
        <v>784.37018822962045</v>
      </c>
      <c r="DE177" s="18">
        <f t="shared" si="633"/>
        <v>604.55625037915013</v>
      </c>
      <c r="DF177" s="12">
        <f t="shared" si="615"/>
        <v>918.57713949525782</v>
      </c>
      <c r="DG177" s="20">
        <f t="shared" si="616"/>
        <v>-2.1419753086419755</v>
      </c>
      <c r="DH177" s="7">
        <f t="shared" si="617"/>
        <v>200</v>
      </c>
      <c r="DI177" s="18">
        <f t="shared" si="618"/>
        <v>612.33333333333326</v>
      </c>
      <c r="DJ177" s="5"/>
      <c r="DK177" s="5">
        <v>58</v>
      </c>
      <c r="DL177" s="5" t="s">
        <v>228</v>
      </c>
      <c r="DM177" s="5">
        <v>73</v>
      </c>
      <c r="DN177" s="5" t="e">
        <f>SUM(#REF!,DO177,DQ177,DR177)</f>
        <v>#REF!</v>
      </c>
      <c r="DO177" s="5">
        <v>1</v>
      </c>
      <c r="DP177" s="5">
        <v>4.5999999999999996</v>
      </c>
      <c r="DQ177" s="5">
        <f t="shared" si="634"/>
        <v>0</v>
      </c>
      <c r="DR177" s="5">
        <v>0</v>
      </c>
      <c r="DS177" s="5" t="s">
        <v>183</v>
      </c>
      <c r="DT177" s="8">
        <v>123</v>
      </c>
      <c r="DU177" s="5" t="s">
        <v>183</v>
      </c>
      <c r="DV177" s="5">
        <v>118</v>
      </c>
      <c r="DW177" s="5" t="s">
        <v>148</v>
      </c>
      <c r="DX177" s="8">
        <v>151</v>
      </c>
      <c r="DY177" s="5" t="s">
        <v>161</v>
      </c>
      <c r="DZ177" s="5" t="s">
        <v>161</v>
      </c>
      <c r="EA177" s="5" t="s">
        <v>161</v>
      </c>
      <c r="EB177" s="5" t="s">
        <v>161</v>
      </c>
      <c r="EC177" s="5" t="s">
        <v>161</v>
      </c>
      <c r="ED177" s="52">
        <f t="shared" si="619"/>
        <v>130.66666666666666</v>
      </c>
      <c r="EE177" s="51">
        <f t="shared" si="620"/>
        <v>1</v>
      </c>
      <c r="EF177" s="5" t="s">
        <v>151</v>
      </c>
      <c r="EG177" s="5">
        <v>123</v>
      </c>
      <c r="EH177" s="5">
        <v>0.05</v>
      </c>
      <c r="EI177" s="5"/>
      <c r="EJ177" s="5">
        <v>56</v>
      </c>
      <c r="EK177" s="5" t="s">
        <v>193</v>
      </c>
      <c r="EL177" s="7">
        <f t="shared" si="621"/>
        <v>128.75</v>
      </c>
      <c r="EM177" s="7">
        <f t="shared" si="622"/>
        <v>1</v>
      </c>
      <c r="EN177" s="51">
        <f t="shared" si="623"/>
        <v>151</v>
      </c>
      <c r="EO177" s="51">
        <f t="shared" si="624"/>
        <v>1</v>
      </c>
      <c r="ER177" s="5"/>
      <c r="ES177" s="5"/>
      <c r="ET177" s="5"/>
      <c r="EU177" s="5"/>
      <c r="EV177" s="5"/>
      <c r="EW177" s="5"/>
    </row>
    <row r="178" spans="1:153" customFormat="1">
      <c r="A178" s="5">
        <v>27</v>
      </c>
      <c r="B178" s="5">
        <v>923</v>
      </c>
      <c r="C178" s="5">
        <v>65</v>
      </c>
      <c r="D178" s="69"/>
      <c r="E178" s="69"/>
      <c r="F178" s="69"/>
      <c r="G178" s="69"/>
      <c r="H178" s="69"/>
      <c r="I178" s="5">
        <v>80</v>
      </c>
      <c r="J178" s="5">
        <v>91</v>
      </c>
      <c r="K178" s="5">
        <v>97</v>
      </c>
      <c r="L178" s="7">
        <f t="shared" si="540"/>
        <v>97</v>
      </c>
      <c r="M178" s="17">
        <f t="shared" si="541"/>
        <v>89.333333333333329</v>
      </c>
      <c r="N178" s="5">
        <f t="shared" si="542"/>
        <v>17</v>
      </c>
      <c r="O178" s="18">
        <f t="shared" si="543"/>
        <v>106.33333333333333</v>
      </c>
      <c r="P178" s="19">
        <f t="shared" si="544"/>
        <v>0.19029850746268659</v>
      </c>
      <c r="Q178" s="5">
        <f t="shared" si="545"/>
        <v>312</v>
      </c>
      <c r="R178" s="5">
        <f t="shared" si="546"/>
        <v>305</v>
      </c>
      <c r="S178" s="5">
        <f t="shared" si="547"/>
        <v>300</v>
      </c>
      <c r="T178" s="74"/>
      <c r="U178" s="17">
        <f t="shared" si="548"/>
        <v>305.66666666666669</v>
      </c>
      <c r="V178" s="5">
        <f t="shared" si="549"/>
        <v>12</v>
      </c>
      <c r="W178" s="5">
        <f t="shared" si="550"/>
        <v>414</v>
      </c>
      <c r="X178" s="5">
        <f t="shared" si="551"/>
        <v>391</v>
      </c>
      <c r="Y178" s="5">
        <f t="shared" si="552"/>
        <v>397</v>
      </c>
      <c r="Z178" s="18">
        <f t="shared" si="553"/>
        <v>414</v>
      </c>
      <c r="AA178" s="17">
        <f t="shared" si="554"/>
        <v>400.66666666666669</v>
      </c>
      <c r="AB178" s="5">
        <f t="shared" si="555"/>
        <v>23</v>
      </c>
      <c r="AC178" s="17">
        <f t="shared" si="556"/>
        <v>430.92281738096091</v>
      </c>
      <c r="AD178" s="17">
        <f t="shared" si="557"/>
        <v>406.9826608597964</v>
      </c>
      <c r="AE178" s="17">
        <f t="shared" si="558"/>
        <v>413.22791908270887</v>
      </c>
      <c r="AF178" s="18">
        <f t="shared" si="559"/>
        <v>430.92281738096091</v>
      </c>
      <c r="AG178" s="17">
        <f t="shared" si="560"/>
        <v>417.04446577448874</v>
      </c>
      <c r="AH178" s="17">
        <f t="shared" si="561"/>
        <v>23.940156521164511</v>
      </c>
      <c r="AI178" s="5">
        <v>232</v>
      </c>
      <c r="AJ178" s="5">
        <v>214</v>
      </c>
      <c r="AK178" s="5">
        <v>203</v>
      </c>
      <c r="AL178" s="18">
        <f t="shared" si="562"/>
        <v>232</v>
      </c>
      <c r="AM178" s="17">
        <f t="shared" si="563"/>
        <v>216.33333333333334</v>
      </c>
      <c r="AN178" s="5">
        <f t="shared" si="564"/>
        <v>29</v>
      </c>
      <c r="AO178" s="5">
        <v>102</v>
      </c>
      <c r="AP178" s="6">
        <v>86</v>
      </c>
      <c r="AQ178" s="5">
        <v>97</v>
      </c>
      <c r="AR178" s="7">
        <f t="shared" si="565"/>
        <v>102</v>
      </c>
      <c r="AS178" s="17">
        <f t="shared" si="566"/>
        <v>95</v>
      </c>
      <c r="AT178" s="5">
        <f t="shared" si="567"/>
        <v>16</v>
      </c>
      <c r="AU178" s="5">
        <f t="shared" si="568"/>
        <v>334</v>
      </c>
      <c r="AV178" s="5">
        <f t="shared" si="569"/>
        <v>300</v>
      </c>
      <c r="AW178" s="5">
        <f t="shared" si="569"/>
        <v>300</v>
      </c>
      <c r="AX178" s="17">
        <f t="shared" si="570"/>
        <v>311.33333333333331</v>
      </c>
      <c r="AY178" s="5">
        <f t="shared" si="571"/>
        <v>34</v>
      </c>
      <c r="AZ178" s="19">
        <f t="shared" si="572"/>
        <v>0.24637681159420291</v>
      </c>
      <c r="BA178" s="19">
        <f t="shared" si="572"/>
        <v>0.21994884910485935</v>
      </c>
      <c r="BB178" s="19">
        <f t="shared" si="572"/>
        <v>0.24433249370277077</v>
      </c>
      <c r="BC178" s="20">
        <f t="shared" si="573"/>
        <v>0.24637681159420291</v>
      </c>
      <c r="BD178" s="19">
        <f t="shared" si="574"/>
        <v>0.23688605146727768</v>
      </c>
      <c r="BE178" s="20">
        <f t="shared" si="575"/>
        <v>2.6427962489343565E-2</v>
      </c>
      <c r="BF178" s="19">
        <f t="shared" si="576"/>
        <v>5.1749999999999998</v>
      </c>
      <c r="BG178" s="19">
        <f t="shared" si="577"/>
        <v>4.2967032967032965</v>
      </c>
      <c r="BH178" s="19">
        <f t="shared" si="578"/>
        <v>4.0927835051546388</v>
      </c>
      <c r="BI178" s="20">
        <f t="shared" si="579"/>
        <v>5.1749999999999998</v>
      </c>
      <c r="BJ178" s="19">
        <f t="shared" si="580"/>
        <v>4.5214956006193114</v>
      </c>
      <c r="BK178" s="20">
        <f t="shared" si="581"/>
        <v>1.082216494845361</v>
      </c>
      <c r="BL178" s="20">
        <f t="shared" si="582"/>
        <v>0.22116575760087648</v>
      </c>
      <c r="BM178" s="19">
        <f t="shared" si="583"/>
        <v>5.3865352172620113</v>
      </c>
      <c r="BN178" s="19">
        <f t="shared" si="584"/>
        <v>4.4723369325252351</v>
      </c>
      <c r="BO178" s="19">
        <f t="shared" si="585"/>
        <v>4.2600816400279262</v>
      </c>
      <c r="BP178" s="19"/>
      <c r="BQ178" s="19">
        <f t="shared" si="586"/>
        <v>4.7063179299383906</v>
      </c>
      <c r="BR178" s="20">
        <f t="shared" si="587"/>
        <v>1.1264535772340851</v>
      </c>
      <c r="BS178" s="19">
        <f t="shared" si="588"/>
        <v>1</v>
      </c>
      <c r="BT178" s="19">
        <f t="shared" si="635"/>
        <v>1.0634328358208955</v>
      </c>
      <c r="BU178" s="19">
        <f t="shared" si="636"/>
        <v>0.94117647058823528</v>
      </c>
      <c r="BV178" s="19"/>
      <c r="BW178" s="19">
        <f t="shared" si="591"/>
        <v>1.0015364354697105</v>
      </c>
      <c r="BX178" s="20">
        <f t="shared" si="592"/>
        <v>0.12225636523266026</v>
      </c>
      <c r="BY178" s="60">
        <f t="shared" si="593"/>
        <v>2.5188916876574307E-3</v>
      </c>
      <c r="BZ178" s="60">
        <f t="shared" si="594"/>
        <v>2.6541584920654628E-3</v>
      </c>
      <c r="CA178" s="22">
        <f t="shared" si="595"/>
        <v>2.370721588383464E-3</v>
      </c>
      <c r="CB178" s="22"/>
      <c r="CC178" s="60">
        <f t="shared" si="596"/>
        <v>2.5145905893687857E-3</v>
      </c>
      <c r="CD178" s="22">
        <f t="shared" si="597"/>
        <v>2.8343690368199878E-4</v>
      </c>
      <c r="CE178" s="25">
        <f t="shared" si="625"/>
        <v>21.675000000000001</v>
      </c>
      <c r="CF178" s="25">
        <f t="shared" si="626"/>
        <v>16.065934065934066</v>
      </c>
      <c r="CG178" s="25">
        <f t="shared" si="627"/>
        <v>17</v>
      </c>
      <c r="CH178" s="25">
        <f t="shared" si="598"/>
        <v>21.675000000000001</v>
      </c>
      <c r="CI178" s="25">
        <f t="shared" si="628"/>
        <v>18.246978021978023</v>
      </c>
      <c r="CJ178" s="20">
        <f t="shared" si="599"/>
        <v>5.609065934065935</v>
      </c>
      <c r="CK178" s="39">
        <f t="shared" si="600"/>
        <v>5.2452893425290754E-2</v>
      </c>
      <c r="CL178" s="39">
        <f t="shared" si="601"/>
        <v>3.8523311983287428E-2</v>
      </c>
      <c r="CM178" s="39">
        <f t="shared" si="602"/>
        <v>0.71010396214289562</v>
      </c>
      <c r="CN178" s="39"/>
      <c r="CO178" s="39">
        <f t="shared" si="603"/>
        <v>0.26702672251715792</v>
      </c>
      <c r="CP178" s="18">
        <f t="shared" si="604"/>
        <v>-13.666666666666671</v>
      </c>
      <c r="CQ178" s="18">
        <f t="shared" si="605"/>
        <v>618.37779910782206</v>
      </c>
      <c r="CR178" s="18">
        <f t="shared" si="606"/>
        <v>498.37779910782206</v>
      </c>
      <c r="CS178" s="18">
        <f t="shared" si="607"/>
        <v>522.31795562898651</v>
      </c>
      <c r="CT178" s="18">
        <f t="shared" si="608"/>
        <v>81.333333333333329</v>
      </c>
      <c r="CU178" s="18">
        <f t="shared" si="609"/>
        <v>97.333333333333329</v>
      </c>
      <c r="CV178" s="18">
        <f t="shared" si="610"/>
        <v>10.021938480061095</v>
      </c>
      <c r="CW178" s="18">
        <f t="shared" si="611"/>
        <v>2.5702193848006063</v>
      </c>
      <c r="CX178" s="18">
        <f t="shared" si="629"/>
        <v>26.021938480061095</v>
      </c>
      <c r="CY178" s="18">
        <f t="shared" si="630"/>
        <v>268.21938480061101</v>
      </c>
      <c r="CZ178" s="25">
        <f t="shared" si="612"/>
        <v>39.116575760087649</v>
      </c>
      <c r="DA178" s="18">
        <f t="shared" si="631"/>
        <v>45.646474451102904</v>
      </c>
      <c r="DB178" s="20">
        <f t="shared" si="613"/>
        <v>3.5798643527043055</v>
      </c>
      <c r="DC178" s="18">
        <f t="shared" si="614"/>
        <v>743.33333333333337</v>
      </c>
      <c r="DD178" s="18">
        <f t="shared" si="632"/>
        <v>759.71113244115543</v>
      </c>
      <c r="DE178" s="18">
        <f t="shared" si="633"/>
        <v>628.27348985449783</v>
      </c>
      <c r="DF178" s="12">
        <f t="shared" si="615"/>
        <v>901.59718390843307</v>
      </c>
      <c r="DG178" s="20">
        <f t="shared" si="616"/>
        <v>0.12225636523266026</v>
      </c>
      <c r="DH178" s="7">
        <f t="shared" si="617"/>
        <v>199</v>
      </c>
      <c r="DI178" s="18">
        <f t="shared" si="618"/>
        <v>632</v>
      </c>
      <c r="DJ178" s="5"/>
      <c r="DK178" s="5">
        <v>59</v>
      </c>
      <c r="DL178" s="5" t="s">
        <v>229</v>
      </c>
      <c r="DM178" s="5">
        <v>79</v>
      </c>
      <c r="DN178" s="5" t="e">
        <f>SUM(#REF!,DO178,DQ178,DR178)</f>
        <v>#REF!</v>
      </c>
      <c r="DO178" s="5">
        <v>1</v>
      </c>
      <c r="DP178" s="5">
        <v>4.5999999999999996</v>
      </c>
      <c r="DQ178" s="5">
        <f t="shared" si="634"/>
        <v>0</v>
      </c>
      <c r="DR178" s="5">
        <v>0</v>
      </c>
      <c r="DS178" s="5" t="s">
        <v>183</v>
      </c>
      <c r="DT178" s="8">
        <v>126</v>
      </c>
      <c r="DU178" s="5" t="s">
        <v>183</v>
      </c>
      <c r="DV178" s="5">
        <v>119</v>
      </c>
      <c r="DW178" s="5" t="s">
        <v>183</v>
      </c>
      <c r="DX178" s="8">
        <v>121</v>
      </c>
      <c r="DY178" s="5" t="s">
        <v>168</v>
      </c>
      <c r="DZ178" s="5" t="s">
        <v>150</v>
      </c>
      <c r="EA178" s="5" t="s">
        <v>161</v>
      </c>
      <c r="EB178" s="5" t="s">
        <v>161</v>
      </c>
      <c r="EC178" s="5" t="s">
        <v>161</v>
      </c>
      <c r="ED178" s="52">
        <f t="shared" si="619"/>
        <v>122</v>
      </c>
      <c r="EE178" s="51">
        <f t="shared" si="620"/>
        <v>1</v>
      </c>
      <c r="EF178" s="5" t="s">
        <v>163</v>
      </c>
      <c r="EG178" s="5">
        <v>84</v>
      </c>
      <c r="EH178" s="5">
        <v>0.05</v>
      </c>
      <c r="EI178" s="5"/>
      <c r="EJ178" s="5">
        <v>50</v>
      </c>
      <c r="EK178" s="5" t="s">
        <v>230</v>
      </c>
      <c r="EL178" s="7">
        <f t="shared" si="621"/>
        <v>112.5</v>
      </c>
      <c r="EM178" s="7">
        <f t="shared" si="622"/>
        <v>0</v>
      </c>
      <c r="EN178" s="51">
        <f t="shared" si="623"/>
        <v>126</v>
      </c>
      <c r="EO178" s="51">
        <f t="shared" si="624"/>
        <v>1</v>
      </c>
      <c r="ER178" s="5"/>
      <c r="ES178" s="5"/>
      <c r="ET178" s="5"/>
      <c r="EU178" s="5"/>
      <c r="EV178" s="5"/>
      <c r="EW178" s="5"/>
    </row>
    <row r="179" spans="1:153" customFormat="1">
      <c r="A179" s="5">
        <v>28</v>
      </c>
      <c r="B179" s="5">
        <v>870</v>
      </c>
      <c r="C179" s="5">
        <v>69</v>
      </c>
      <c r="D179" s="69"/>
      <c r="E179" s="69"/>
      <c r="F179" s="69"/>
      <c r="G179" s="69"/>
      <c r="H179" s="69"/>
      <c r="I179" s="5">
        <v>108</v>
      </c>
      <c r="J179" s="5">
        <v>102</v>
      </c>
      <c r="K179" s="5">
        <v>80</v>
      </c>
      <c r="L179" s="7">
        <f t="shared" si="540"/>
        <v>108</v>
      </c>
      <c r="M179" s="17">
        <f t="shared" si="541"/>
        <v>96.666666666666671</v>
      </c>
      <c r="N179" s="5">
        <f t="shared" si="542"/>
        <v>28</v>
      </c>
      <c r="O179" s="18">
        <f t="shared" si="543"/>
        <v>124.66666666666667</v>
      </c>
      <c r="P179" s="19">
        <f t="shared" si="544"/>
        <v>0.28965517241379307</v>
      </c>
      <c r="Q179" s="5">
        <f t="shared" si="545"/>
        <v>311</v>
      </c>
      <c r="R179" s="5">
        <f t="shared" si="546"/>
        <v>260</v>
      </c>
      <c r="S179" s="5">
        <f t="shared" si="547"/>
        <v>266</v>
      </c>
      <c r="T179" s="74"/>
      <c r="U179" s="17">
        <f t="shared" si="548"/>
        <v>279</v>
      </c>
      <c r="V179" s="5">
        <f t="shared" si="549"/>
        <v>51</v>
      </c>
      <c r="W179" s="5">
        <f t="shared" si="550"/>
        <v>425</v>
      </c>
      <c r="X179" s="5">
        <f t="shared" si="551"/>
        <v>340</v>
      </c>
      <c r="Y179" s="5">
        <f t="shared" si="552"/>
        <v>340</v>
      </c>
      <c r="Z179" s="18">
        <f t="shared" si="553"/>
        <v>425</v>
      </c>
      <c r="AA179" s="17">
        <f t="shared" si="554"/>
        <v>368.33333333333331</v>
      </c>
      <c r="AB179" s="5">
        <f t="shared" si="555"/>
        <v>85</v>
      </c>
      <c r="AC179" s="17">
        <f t="shared" si="556"/>
        <v>455.64782730606282</v>
      </c>
      <c r="AD179" s="17">
        <f t="shared" si="557"/>
        <v>364.51826184485026</v>
      </c>
      <c r="AE179" s="17">
        <f t="shared" si="558"/>
        <v>364.51826184485026</v>
      </c>
      <c r="AF179" s="18">
        <f t="shared" si="559"/>
        <v>455.64782730606282</v>
      </c>
      <c r="AG179" s="17">
        <f t="shared" si="560"/>
        <v>394.89478366525447</v>
      </c>
      <c r="AH179" s="17">
        <f t="shared" si="561"/>
        <v>91.129565461212565</v>
      </c>
      <c r="AI179" s="5">
        <v>203</v>
      </c>
      <c r="AJ179" s="5">
        <v>158</v>
      </c>
      <c r="AK179" s="5">
        <v>186</v>
      </c>
      <c r="AL179" s="18">
        <f t="shared" si="562"/>
        <v>203</v>
      </c>
      <c r="AM179" s="17">
        <f t="shared" si="563"/>
        <v>182.33333333333334</v>
      </c>
      <c r="AN179" s="5">
        <f t="shared" si="564"/>
        <v>45</v>
      </c>
      <c r="AO179" s="5">
        <v>114</v>
      </c>
      <c r="AP179" s="6">
        <v>80</v>
      </c>
      <c r="AQ179" s="5">
        <v>74</v>
      </c>
      <c r="AR179" s="7">
        <f t="shared" si="565"/>
        <v>114</v>
      </c>
      <c r="AS179" s="17">
        <f t="shared" si="566"/>
        <v>89.333333333333329</v>
      </c>
      <c r="AT179" s="5">
        <f t="shared" si="567"/>
        <v>40</v>
      </c>
      <c r="AU179" s="5">
        <f t="shared" si="568"/>
        <v>317</v>
      </c>
      <c r="AV179" s="5">
        <f t="shared" si="569"/>
        <v>238</v>
      </c>
      <c r="AW179" s="5">
        <f t="shared" si="569"/>
        <v>260</v>
      </c>
      <c r="AX179" s="17">
        <f t="shared" si="570"/>
        <v>271.66666666666669</v>
      </c>
      <c r="AY179" s="5">
        <f t="shared" si="571"/>
        <v>79</v>
      </c>
      <c r="AZ179" s="19">
        <f t="shared" si="572"/>
        <v>0.26823529411764707</v>
      </c>
      <c r="BA179" s="19">
        <f t="shared" si="572"/>
        <v>0.23529411764705882</v>
      </c>
      <c r="BB179" s="19">
        <f t="shared" si="572"/>
        <v>0.21764705882352942</v>
      </c>
      <c r="BC179" s="20">
        <f t="shared" si="573"/>
        <v>0.26823529411764707</v>
      </c>
      <c r="BD179" s="19">
        <f t="shared" si="574"/>
        <v>0.24039215686274509</v>
      </c>
      <c r="BE179" s="20">
        <f t="shared" si="575"/>
        <v>5.0588235294117656E-2</v>
      </c>
      <c r="BF179" s="19">
        <f t="shared" si="576"/>
        <v>3.9351851851851851</v>
      </c>
      <c r="BG179" s="19">
        <f t="shared" si="577"/>
        <v>3.3333333333333335</v>
      </c>
      <c r="BH179" s="19">
        <f t="shared" si="578"/>
        <v>4.25</v>
      </c>
      <c r="BI179" s="20">
        <f t="shared" si="579"/>
        <v>4.25</v>
      </c>
      <c r="BJ179" s="19">
        <f t="shared" si="580"/>
        <v>3.8395061728395063</v>
      </c>
      <c r="BK179" s="20">
        <f t="shared" si="581"/>
        <v>0.91666666666666652</v>
      </c>
      <c r="BL179" s="20">
        <f t="shared" si="582"/>
        <v>0.26045016077170419</v>
      </c>
      <c r="BM179" s="19">
        <f t="shared" si="583"/>
        <v>4.2189613639450263</v>
      </c>
      <c r="BN179" s="19">
        <f t="shared" si="584"/>
        <v>3.5737084494593163</v>
      </c>
      <c r="BO179" s="19">
        <f t="shared" si="585"/>
        <v>4.5564782730606286</v>
      </c>
      <c r="BP179" s="19"/>
      <c r="BQ179" s="19">
        <f t="shared" si="586"/>
        <v>4.1163826954883236</v>
      </c>
      <c r="BR179" s="20">
        <f t="shared" si="587"/>
        <v>0.98276982360131226</v>
      </c>
      <c r="BS179" s="19">
        <f t="shared" si="588"/>
        <v>0.92500000000000004</v>
      </c>
      <c r="BT179" s="19">
        <f t="shared" si="635"/>
        <v>0.92413793103448272</v>
      </c>
      <c r="BU179" s="19">
        <f t="shared" si="636"/>
        <v>1.4285714285714286</v>
      </c>
      <c r="BV179" s="19"/>
      <c r="BW179" s="19">
        <f t="shared" si="591"/>
        <v>1.0925697865353037</v>
      </c>
      <c r="BX179" s="20">
        <f t="shared" si="592"/>
        <v>0.50443349753694589</v>
      </c>
      <c r="BY179" s="60">
        <f t="shared" si="593"/>
        <v>2.7205882352941179E-3</v>
      </c>
      <c r="BZ179" s="60">
        <f t="shared" si="594"/>
        <v>2.5089717584646592E-3</v>
      </c>
      <c r="CA179" s="22">
        <f t="shared" si="595"/>
        <v>4.2016806722689074E-3</v>
      </c>
      <c r="CB179" s="22"/>
      <c r="CC179" s="60">
        <f t="shared" si="596"/>
        <v>3.1437468886758948E-3</v>
      </c>
      <c r="CD179" s="22">
        <f t="shared" si="597"/>
        <v>1.6927089138042482E-3</v>
      </c>
      <c r="CE179" s="25">
        <f t="shared" si="625"/>
        <v>29.555555555555554</v>
      </c>
      <c r="CF179" s="25">
        <f t="shared" si="626"/>
        <v>21.96078431372549</v>
      </c>
      <c r="CG179" s="25">
        <f t="shared" si="627"/>
        <v>25.9</v>
      </c>
      <c r="CH179" s="25">
        <f t="shared" si="598"/>
        <v>29.555555555555554</v>
      </c>
      <c r="CI179" s="25">
        <f t="shared" si="628"/>
        <v>25.805446623093683</v>
      </c>
      <c r="CJ179" s="20">
        <f t="shared" si="599"/>
        <v>7.5947712418300632</v>
      </c>
      <c r="CK179" s="39">
        <f t="shared" si="600"/>
        <v>8.1081138173909301E-2</v>
      </c>
      <c r="CL179" s="39">
        <f t="shared" si="601"/>
        <v>5.5611735637260962E-2</v>
      </c>
      <c r="CM179" s="39">
        <f t="shared" si="602"/>
        <v>0.28421072644117679</v>
      </c>
      <c r="CN179" s="39"/>
      <c r="CO179" s="39">
        <f t="shared" si="603"/>
        <v>0.1403012000841157</v>
      </c>
      <c r="CP179" s="18">
        <f t="shared" si="604"/>
        <v>4.6666666666666714</v>
      </c>
      <c r="CQ179" s="18">
        <f t="shared" si="605"/>
        <v>608.89478366525452</v>
      </c>
      <c r="CR179" s="18">
        <f t="shared" si="606"/>
        <v>488.89478366525447</v>
      </c>
      <c r="CS179" s="18">
        <f t="shared" si="607"/>
        <v>580.02434912646709</v>
      </c>
      <c r="CT179" s="18">
        <f t="shared" si="608"/>
        <v>94</v>
      </c>
      <c r="CU179" s="18">
        <f t="shared" si="609"/>
        <v>134</v>
      </c>
      <c r="CV179" s="18">
        <f t="shared" si="610"/>
        <v>28.705882352941181</v>
      </c>
      <c r="CW179" s="18">
        <f t="shared" si="611"/>
        <v>44.907058823529418</v>
      </c>
      <c r="CX179" s="18">
        <f t="shared" si="629"/>
        <v>68.705882352941188</v>
      </c>
      <c r="CY179" s="18">
        <f t="shared" si="630"/>
        <v>330.05882352941177</v>
      </c>
      <c r="CZ179" s="25">
        <f t="shared" si="612"/>
        <v>54.045016077170416</v>
      </c>
      <c r="DA179" s="18">
        <f t="shared" si="631"/>
        <v>123.24594815670089</v>
      </c>
      <c r="DB179" s="20">
        <f t="shared" si="613"/>
        <v>3.1336128718870113</v>
      </c>
      <c r="DC179" s="18">
        <f t="shared" si="614"/>
        <v>729.66666666666674</v>
      </c>
      <c r="DD179" s="18">
        <f t="shared" si="632"/>
        <v>756.22811699858789</v>
      </c>
      <c r="DE179" s="18">
        <f t="shared" si="633"/>
        <v>759.79623212787919</v>
      </c>
      <c r="DF179" s="12">
        <f t="shared" si="615"/>
        <v>907.2869405279996</v>
      </c>
      <c r="DG179" s="20">
        <f t="shared" si="616"/>
        <v>-0.50443349753694589</v>
      </c>
      <c r="DH179" s="7">
        <f t="shared" si="617"/>
        <v>222</v>
      </c>
      <c r="DI179" s="18">
        <f t="shared" si="618"/>
        <v>692</v>
      </c>
      <c r="DJ179" s="5"/>
      <c r="DK179" s="5">
        <v>60</v>
      </c>
      <c r="DL179" s="5" t="s">
        <v>231</v>
      </c>
      <c r="DM179" s="5">
        <v>66</v>
      </c>
      <c r="DN179" s="5" t="e">
        <f>SUM(#REF!,DO179,DQ179,DR179)</f>
        <v>#REF!</v>
      </c>
      <c r="DO179" s="5">
        <v>1</v>
      </c>
      <c r="DP179" s="5">
        <v>7.3</v>
      </c>
      <c r="DQ179" s="5">
        <f t="shared" si="634"/>
        <v>1</v>
      </c>
      <c r="DR179" s="5">
        <v>0</v>
      </c>
      <c r="DS179" s="5" t="s">
        <v>183</v>
      </c>
      <c r="DT179" s="5">
        <v>95</v>
      </c>
      <c r="DU179" s="5" t="s">
        <v>160</v>
      </c>
      <c r="DV179" s="5"/>
      <c r="DW179" s="5" t="s">
        <v>183</v>
      </c>
      <c r="DX179" s="5">
        <v>95</v>
      </c>
      <c r="DY179" s="5" t="s">
        <v>161</v>
      </c>
      <c r="DZ179" s="5" t="s">
        <v>161</v>
      </c>
      <c r="EA179" s="5" t="s">
        <v>161</v>
      </c>
      <c r="EB179" s="5" t="s">
        <v>161</v>
      </c>
      <c r="EC179" s="5" t="s">
        <v>161</v>
      </c>
      <c r="ED179" s="52">
        <f t="shared" si="619"/>
        <v>95</v>
      </c>
      <c r="EE179" s="51">
        <f t="shared" si="620"/>
        <v>0</v>
      </c>
      <c r="EF179" s="5" t="s">
        <v>163</v>
      </c>
      <c r="EG179" s="5">
        <v>83</v>
      </c>
      <c r="EH179" s="5">
        <v>0.05</v>
      </c>
      <c r="EI179" s="5"/>
      <c r="EJ179" s="5">
        <v>53</v>
      </c>
      <c r="EK179" s="5" t="s">
        <v>193</v>
      </c>
      <c r="EL179" s="7">
        <f t="shared" si="621"/>
        <v>91</v>
      </c>
      <c r="EM179" s="7">
        <f t="shared" si="622"/>
        <v>0</v>
      </c>
      <c r="EN179" s="51">
        <f t="shared" si="623"/>
        <v>95</v>
      </c>
      <c r="EO179" s="51">
        <f t="shared" si="624"/>
        <v>0</v>
      </c>
      <c r="ER179" s="5"/>
      <c r="ES179" s="5"/>
      <c r="ET179" s="5"/>
      <c r="EU179" s="5"/>
      <c r="EV179" s="5"/>
      <c r="EW179" s="5"/>
    </row>
    <row r="180" spans="1:153" customFormat="1">
      <c r="A180" s="5">
        <v>29</v>
      </c>
      <c r="B180" s="5">
        <v>682</v>
      </c>
      <c r="C180" s="5">
        <v>88</v>
      </c>
      <c r="D180" s="69"/>
      <c r="E180" s="69"/>
      <c r="F180" s="69"/>
      <c r="G180" s="69"/>
      <c r="H180" s="69"/>
      <c r="I180" s="5">
        <v>91</v>
      </c>
      <c r="J180" s="5">
        <v>91</v>
      </c>
      <c r="K180" s="5">
        <v>102</v>
      </c>
      <c r="L180" s="7">
        <f t="shared" si="540"/>
        <v>102</v>
      </c>
      <c r="M180" s="17">
        <f t="shared" si="541"/>
        <v>94.666666666666671</v>
      </c>
      <c r="N180" s="5">
        <f t="shared" si="542"/>
        <v>11</v>
      </c>
      <c r="O180" s="18">
        <f t="shared" si="543"/>
        <v>105.66666666666667</v>
      </c>
      <c r="P180" s="19">
        <f t="shared" si="544"/>
        <v>0.11619718309859155</v>
      </c>
      <c r="Q180" s="5">
        <f t="shared" si="545"/>
        <v>277</v>
      </c>
      <c r="R180" s="5">
        <f t="shared" si="546"/>
        <v>255</v>
      </c>
      <c r="S180" s="5">
        <f t="shared" si="547"/>
        <v>294</v>
      </c>
      <c r="T180" s="74"/>
      <c r="U180" s="17">
        <f t="shared" si="548"/>
        <v>275.33333333333331</v>
      </c>
      <c r="V180" s="5">
        <f t="shared" si="549"/>
        <v>39</v>
      </c>
      <c r="W180" s="5">
        <f t="shared" si="550"/>
        <v>329</v>
      </c>
      <c r="X180" s="5">
        <f t="shared" si="551"/>
        <v>341</v>
      </c>
      <c r="Y180" s="5">
        <f t="shared" si="552"/>
        <v>368</v>
      </c>
      <c r="Z180" s="18">
        <f t="shared" si="553"/>
        <v>368</v>
      </c>
      <c r="AA180" s="17">
        <f t="shared" si="554"/>
        <v>346</v>
      </c>
      <c r="AB180" s="5">
        <f t="shared" si="555"/>
        <v>39</v>
      </c>
      <c r="AC180" s="17">
        <f t="shared" si="556"/>
        <v>398.38567205035707</v>
      </c>
      <c r="AD180" s="17">
        <f t="shared" si="557"/>
        <v>412.91645644125157</v>
      </c>
      <c r="AE180" s="17">
        <f t="shared" si="558"/>
        <v>445.61072132076413</v>
      </c>
      <c r="AF180" s="18">
        <f t="shared" si="559"/>
        <v>445.61072132076413</v>
      </c>
      <c r="AG180" s="17">
        <f t="shared" si="560"/>
        <v>418.97094993745759</v>
      </c>
      <c r="AH180" s="17">
        <f t="shared" si="561"/>
        <v>47.225049270407055</v>
      </c>
      <c r="AI180" s="5">
        <v>186</v>
      </c>
      <c r="AJ180" s="5">
        <v>164</v>
      </c>
      <c r="AK180" s="5">
        <v>192</v>
      </c>
      <c r="AL180" s="18">
        <f t="shared" si="562"/>
        <v>192</v>
      </c>
      <c r="AM180" s="17">
        <f t="shared" si="563"/>
        <v>180.66666666666666</v>
      </c>
      <c r="AN180" s="5">
        <f t="shared" si="564"/>
        <v>28</v>
      </c>
      <c r="AO180" s="5">
        <v>52</v>
      </c>
      <c r="AP180" s="6">
        <v>86</v>
      </c>
      <c r="AQ180" s="5">
        <v>74</v>
      </c>
      <c r="AR180" s="7">
        <f t="shared" si="565"/>
        <v>86</v>
      </c>
      <c r="AS180" s="17">
        <f t="shared" si="566"/>
        <v>70.666666666666671</v>
      </c>
      <c r="AT180" s="5">
        <f t="shared" si="567"/>
        <v>34</v>
      </c>
      <c r="AU180" s="5">
        <f t="shared" si="568"/>
        <v>238</v>
      </c>
      <c r="AV180" s="5">
        <f t="shared" si="569"/>
        <v>250</v>
      </c>
      <c r="AW180" s="5">
        <f t="shared" si="569"/>
        <v>266</v>
      </c>
      <c r="AX180" s="17">
        <f t="shared" si="570"/>
        <v>251.33333333333334</v>
      </c>
      <c r="AY180" s="5">
        <f t="shared" si="571"/>
        <v>28</v>
      </c>
      <c r="AZ180" s="19">
        <f t="shared" si="572"/>
        <v>0.1580547112462006</v>
      </c>
      <c r="BA180" s="19">
        <f t="shared" si="572"/>
        <v>0.25219941348973607</v>
      </c>
      <c r="BB180" s="19">
        <f t="shared" si="572"/>
        <v>0.20108695652173914</v>
      </c>
      <c r="BC180" s="20">
        <f t="shared" si="573"/>
        <v>0.25219941348973607</v>
      </c>
      <c r="BD180" s="19">
        <f t="shared" si="574"/>
        <v>0.20378036041922529</v>
      </c>
      <c r="BE180" s="20">
        <f t="shared" si="575"/>
        <v>9.4144702243535466E-2</v>
      </c>
      <c r="BF180" s="19">
        <f t="shared" si="576"/>
        <v>3.6153846153846154</v>
      </c>
      <c r="BG180" s="19">
        <f t="shared" si="577"/>
        <v>3.7472527472527473</v>
      </c>
      <c r="BH180" s="19">
        <f t="shared" si="578"/>
        <v>3.607843137254902</v>
      </c>
      <c r="BI180" s="20">
        <f t="shared" si="579"/>
        <v>3.7472527472527473</v>
      </c>
      <c r="BJ180" s="19">
        <f t="shared" si="580"/>
        <v>3.6568268332974214</v>
      </c>
      <c r="BK180" s="20">
        <f t="shared" si="581"/>
        <v>0.13940960999784524</v>
      </c>
      <c r="BL180" s="20">
        <f t="shared" si="582"/>
        <v>0.27346113053384141</v>
      </c>
      <c r="BM180" s="19">
        <f t="shared" si="583"/>
        <v>4.3778645280259019</v>
      </c>
      <c r="BN180" s="19">
        <f t="shared" si="584"/>
        <v>4.5375434773763912</v>
      </c>
      <c r="BO180" s="19">
        <f t="shared" si="585"/>
        <v>4.368732561968276</v>
      </c>
      <c r="BP180" s="19"/>
      <c r="BQ180" s="19">
        <f t="shared" si="586"/>
        <v>4.42804685579019</v>
      </c>
      <c r="BR180" s="20">
        <f t="shared" si="587"/>
        <v>0.16881091540811521</v>
      </c>
      <c r="BS180" s="19">
        <f t="shared" si="588"/>
        <v>0.72549019607843135</v>
      </c>
      <c r="BT180" s="19">
        <f t="shared" si="635"/>
        <v>0.74647887323943662</v>
      </c>
      <c r="BU180" s="19">
        <f t="shared" si="636"/>
        <v>3.0909090909090908</v>
      </c>
      <c r="BV180" s="19"/>
      <c r="BW180" s="19">
        <f t="shared" si="591"/>
        <v>1.5209593867423195</v>
      </c>
      <c r="BX180" s="20">
        <f t="shared" si="592"/>
        <v>2.3654188948306594</v>
      </c>
      <c r="BY180" s="60">
        <f t="shared" si="593"/>
        <v>1.9714407502131287E-3</v>
      </c>
      <c r="BZ180" s="60">
        <f t="shared" si="594"/>
        <v>2.1574533908654239E-3</v>
      </c>
      <c r="CA180" s="22">
        <f t="shared" si="595"/>
        <v>8.399209486166008E-3</v>
      </c>
      <c r="CB180" s="22"/>
      <c r="CC180" s="60">
        <f t="shared" si="596"/>
        <v>4.1760345424148538E-3</v>
      </c>
      <c r="CD180" s="22">
        <f t="shared" si="597"/>
        <v>6.4277687359528789E-3</v>
      </c>
      <c r="CE180" s="25">
        <f t="shared" si="625"/>
        <v>6.2857142857142856</v>
      </c>
      <c r="CF180" s="25">
        <f t="shared" si="626"/>
        <v>10.395604395604396</v>
      </c>
      <c r="CG180" s="25">
        <f t="shared" si="627"/>
        <v>7.9803921568627452</v>
      </c>
      <c r="CH180" s="25">
        <f t="shared" si="598"/>
        <v>10.395604395604396</v>
      </c>
      <c r="CI180" s="25">
        <f t="shared" si="628"/>
        <v>8.2205702793938098</v>
      </c>
      <c r="CJ180" s="20">
        <f t="shared" si="599"/>
        <v>4.1098901098901104</v>
      </c>
      <c r="CK180" s="39">
        <f t="shared" si="600"/>
        <v>1.4105841679670085E-2</v>
      </c>
      <c r="CL180" s="39">
        <f t="shared" si="601"/>
        <v>2.4812231962994601E-2</v>
      </c>
      <c r="CM180" s="39">
        <f t="shared" si="602"/>
        <v>0.1689864230986319</v>
      </c>
      <c r="CN180" s="39"/>
      <c r="CO180" s="39">
        <f t="shared" si="603"/>
        <v>6.9301498913765525E-2</v>
      </c>
      <c r="CP180" s="18">
        <f t="shared" si="604"/>
        <v>-14.333333333333329</v>
      </c>
      <c r="CQ180" s="18">
        <f t="shared" si="605"/>
        <v>595.30428327079085</v>
      </c>
      <c r="CR180" s="18">
        <f t="shared" si="606"/>
        <v>475.30428327079096</v>
      </c>
      <c r="CS180" s="18">
        <f t="shared" si="607"/>
        <v>522.52933254119796</v>
      </c>
      <c r="CT180" s="18">
        <f t="shared" si="608"/>
        <v>56.333333333333343</v>
      </c>
      <c r="CU180" s="18">
        <f t="shared" si="609"/>
        <v>90.333333333333343</v>
      </c>
      <c r="CV180" s="18">
        <f t="shared" si="610"/>
        <v>6.0447027085891989</v>
      </c>
      <c r="CW180" s="18">
        <f t="shared" si="611"/>
        <v>19.870447027085898</v>
      </c>
      <c r="CX180" s="18">
        <f t="shared" si="629"/>
        <v>40.044702708589199</v>
      </c>
      <c r="CY180" s="18">
        <f t="shared" si="630"/>
        <v>251.44702708589193</v>
      </c>
      <c r="CZ180" s="25">
        <f t="shared" si="612"/>
        <v>38.346113053384144</v>
      </c>
      <c r="DA180" s="18">
        <f t="shared" si="631"/>
        <v>62.653096126197248</v>
      </c>
      <c r="DB180" s="20">
        <f t="shared" si="613"/>
        <v>4.2592359403820748</v>
      </c>
      <c r="DC180" s="18">
        <f t="shared" si="614"/>
        <v>645</v>
      </c>
      <c r="DD180" s="18">
        <f t="shared" si="632"/>
        <v>717.97094993745759</v>
      </c>
      <c r="DE180" s="18">
        <f t="shared" si="633"/>
        <v>515.89171593707374</v>
      </c>
      <c r="DF180" s="12">
        <f t="shared" si="615"/>
        <v>851.08464369001626</v>
      </c>
      <c r="DG180" s="20">
        <f t="shared" si="616"/>
        <v>-2.3444302176696543</v>
      </c>
      <c r="DH180" s="7">
        <f t="shared" si="617"/>
        <v>188</v>
      </c>
      <c r="DI180" s="18">
        <f t="shared" si="618"/>
        <v>576.66666666666674</v>
      </c>
      <c r="DJ180" s="5"/>
      <c r="DK180" s="5">
        <v>61</v>
      </c>
      <c r="DL180" s="5" t="s">
        <v>185</v>
      </c>
      <c r="DM180" s="5">
        <v>46</v>
      </c>
      <c r="DN180" s="5" t="e">
        <f>SUM(#REF!,DO180,DQ180,DR180)</f>
        <v>#REF!</v>
      </c>
      <c r="DO180" s="5">
        <v>0</v>
      </c>
      <c r="DP180" s="5" t="s">
        <v>147</v>
      </c>
      <c r="DQ180" s="5">
        <f t="shared" si="634"/>
        <v>1</v>
      </c>
      <c r="DR180" s="5">
        <v>0</v>
      </c>
      <c r="DS180" s="5" t="s">
        <v>148</v>
      </c>
      <c r="DT180" s="5">
        <v>92</v>
      </c>
      <c r="DU180" s="5" t="s">
        <v>232</v>
      </c>
      <c r="DV180" s="5">
        <v>70</v>
      </c>
      <c r="DW180" s="5" t="s">
        <v>148</v>
      </c>
      <c r="DX180" s="5">
        <v>86</v>
      </c>
      <c r="DY180" s="5" t="s">
        <v>150</v>
      </c>
      <c r="DZ180" s="5" t="s">
        <v>150</v>
      </c>
      <c r="EA180" s="5" t="s">
        <v>161</v>
      </c>
      <c r="EB180" s="5" t="s">
        <v>161</v>
      </c>
      <c r="EC180" s="5" t="s">
        <v>161</v>
      </c>
      <c r="ED180" s="52">
        <f t="shared" si="619"/>
        <v>82.666666666666671</v>
      </c>
      <c r="EE180" s="51">
        <f t="shared" si="620"/>
        <v>0</v>
      </c>
      <c r="EF180" s="5" t="s">
        <v>144</v>
      </c>
      <c r="EG180" s="5">
        <v>111</v>
      </c>
      <c r="EH180" s="5">
        <v>0.05</v>
      </c>
      <c r="EI180" s="5"/>
      <c r="EJ180" s="5">
        <v>111</v>
      </c>
      <c r="EK180" s="5" t="s">
        <v>233</v>
      </c>
      <c r="EL180" s="7">
        <f t="shared" si="621"/>
        <v>89.75</v>
      </c>
      <c r="EM180" s="7">
        <f t="shared" si="622"/>
        <v>0</v>
      </c>
      <c r="EN180" s="51">
        <f t="shared" si="623"/>
        <v>111</v>
      </c>
      <c r="EO180" s="51">
        <f t="shared" si="624"/>
        <v>0</v>
      </c>
      <c r="ER180" s="5"/>
      <c r="ES180" s="5"/>
      <c r="ET180" s="5"/>
      <c r="EU180" s="5"/>
      <c r="EV180" s="5"/>
      <c r="EW180" s="5"/>
    </row>
    <row r="181" spans="1:153" customFormat="1">
      <c r="A181" s="5">
        <v>30</v>
      </c>
      <c r="B181" s="5">
        <v>833</v>
      </c>
      <c r="C181" s="5">
        <v>72</v>
      </c>
      <c r="D181" s="69"/>
      <c r="E181" s="69"/>
      <c r="F181" s="69"/>
      <c r="G181" s="69"/>
      <c r="H181" s="69"/>
      <c r="I181" s="5">
        <v>102</v>
      </c>
      <c r="J181" s="5">
        <v>102</v>
      </c>
      <c r="K181" s="5">
        <v>108</v>
      </c>
      <c r="L181" s="7">
        <f t="shared" si="540"/>
        <v>108</v>
      </c>
      <c r="M181" s="17">
        <f t="shared" si="541"/>
        <v>104</v>
      </c>
      <c r="N181" s="5">
        <f t="shared" si="542"/>
        <v>6</v>
      </c>
      <c r="O181" s="18">
        <f t="shared" si="543"/>
        <v>110</v>
      </c>
      <c r="P181" s="19">
        <f t="shared" si="544"/>
        <v>5.7692307692307696E-2</v>
      </c>
      <c r="Q181" s="5">
        <f t="shared" si="545"/>
        <v>288</v>
      </c>
      <c r="R181" s="5">
        <f t="shared" si="546"/>
        <v>277</v>
      </c>
      <c r="S181" s="5">
        <f t="shared" si="547"/>
        <v>250</v>
      </c>
      <c r="T181" s="74"/>
      <c r="U181" s="17">
        <f t="shared" si="548"/>
        <v>271.66666666666669</v>
      </c>
      <c r="V181" s="5">
        <f t="shared" si="549"/>
        <v>38</v>
      </c>
      <c r="W181" s="5">
        <f t="shared" si="550"/>
        <v>368</v>
      </c>
      <c r="X181" s="5">
        <f t="shared" si="551"/>
        <v>368</v>
      </c>
      <c r="Y181" s="5">
        <f t="shared" si="552"/>
        <v>358</v>
      </c>
      <c r="Z181" s="18">
        <f t="shared" si="553"/>
        <v>368</v>
      </c>
      <c r="AA181" s="17">
        <f t="shared" si="554"/>
        <v>364.66666666666669</v>
      </c>
      <c r="AB181" s="5">
        <f t="shared" si="555"/>
        <v>10</v>
      </c>
      <c r="AC181" s="17">
        <f t="shared" si="556"/>
        <v>403.20445127976046</v>
      </c>
      <c r="AD181" s="17">
        <f t="shared" si="557"/>
        <v>403.20445127976046</v>
      </c>
      <c r="AE181" s="17">
        <f t="shared" si="558"/>
        <v>392.24780858194089</v>
      </c>
      <c r="AF181" s="18">
        <f t="shared" si="559"/>
        <v>403.20445127976046</v>
      </c>
      <c r="AG181" s="17">
        <f t="shared" si="560"/>
        <v>399.55223704715394</v>
      </c>
      <c r="AH181" s="17">
        <f t="shared" si="561"/>
        <v>10.956642697819575</v>
      </c>
      <c r="AI181" s="5">
        <v>186</v>
      </c>
      <c r="AJ181" s="5">
        <v>175</v>
      </c>
      <c r="AK181" s="5">
        <v>142</v>
      </c>
      <c r="AL181" s="18">
        <f t="shared" si="562"/>
        <v>186</v>
      </c>
      <c r="AM181" s="17">
        <f t="shared" si="563"/>
        <v>167.66666666666666</v>
      </c>
      <c r="AN181" s="5">
        <f t="shared" si="564"/>
        <v>44</v>
      </c>
      <c r="AO181" s="5">
        <v>80</v>
      </c>
      <c r="AP181" s="6">
        <v>91</v>
      </c>
      <c r="AQ181" s="5">
        <v>108</v>
      </c>
      <c r="AR181" s="7">
        <f t="shared" si="565"/>
        <v>108</v>
      </c>
      <c r="AS181" s="17">
        <f t="shared" si="566"/>
        <v>93</v>
      </c>
      <c r="AT181" s="5">
        <f t="shared" si="567"/>
        <v>28</v>
      </c>
      <c r="AU181" s="5">
        <f t="shared" si="568"/>
        <v>266</v>
      </c>
      <c r="AV181" s="5">
        <f t="shared" si="569"/>
        <v>266</v>
      </c>
      <c r="AW181" s="5">
        <f t="shared" si="569"/>
        <v>250</v>
      </c>
      <c r="AX181" s="17">
        <f t="shared" si="570"/>
        <v>260.66666666666669</v>
      </c>
      <c r="AY181" s="5">
        <f t="shared" si="571"/>
        <v>16</v>
      </c>
      <c r="AZ181" s="19">
        <f t="shared" si="572"/>
        <v>0.21739130434782608</v>
      </c>
      <c r="BA181" s="19">
        <f t="shared" si="572"/>
        <v>0.24728260869565216</v>
      </c>
      <c r="BB181" s="19">
        <f t="shared" si="572"/>
        <v>0.3016759776536313</v>
      </c>
      <c r="BC181" s="20">
        <f t="shared" si="573"/>
        <v>0.3016759776536313</v>
      </c>
      <c r="BD181" s="19">
        <f t="shared" si="574"/>
        <v>0.25544996356570321</v>
      </c>
      <c r="BE181" s="20">
        <f t="shared" si="575"/>
        <v>8.4284673305805219E-2</v>
      </c>
      <c r="BF181" s="19">
        <f t="shared" si="576"/>
        <v>3.607843137254902</v>
      </c>
      <c r="BG181" s="19">
        <f t="shared" si="577"/>
        <v>3.607843137254902</v>
      </c>
      <c r="BH181" s="19">
        <f t="shared" si="578"/>
        <v>3.3148148148148149</v>
      </c>
      <c r="BI181" s="20">
        <f t="shared" si="579"/>
        <v>3.607843137254902</v>
      </c>
      <c r="BJ181" s="19">
        <f t="shared" si="580"/>
        <v>3.5101670297748733</v>
      </c>
      <c r="BK181" s="20">
        <f t="shared" si="581"/>
        <v>0.29302832244008714</v>
      </c>
      <c r="BL181" s="20">
        <f t="shared" si="582"/>
        <v>0.2848867280438605</v>
      </c>
      <c r="BM181" s="19">
        <f t="shared" si="583"/>
        <v>3.95298481646824</v>
      </c>
      <c r="BN181" s="19">
        <f t="shared" si="584"/>
        <v>3.95298481646824</v>
      </c>
      <c r="BO181" s="19">
        <f t="shared" si="585"/>
        <v>3.6319241535364899</v>
      </c>
      <c r="BP181" s="19"/>
      <c r="BQ181" s="19">
        <f t="shared" si="586"/>
        <v>3.8459645954909902</v>
      </c>
      <c r="BR181" s="20">
        <f t="shared" si="587"/>
        <v>0.32106066293175006</v>
      </c>
      <c r="BS181" s="19">
        <f t="shared" si="588"/>
        <v>1</v>
      </c>
      <c r="BT181" s="19">
        <f t="shared" si="635"/>
        <v>0.89423076923076927</v>
      </c>
      <c r="BU181" s="19">
        <f t="shared" si="636"/>
        <v>4.666666666666667</v>
      </c>
      <c r="BV181" s="19"/>
      <c r="BW181" s="19">
        <f t="shared" si="591"/>
        <v>2.1869658119658122</v>
      </c>
      <c r="BX181" s="20">
        <f t="shared" si="592"/>
        <v>3.7724358974358978</v>
      </c>
      <c r="BY181" s="60">
        <f t="shared" si="593"/>
        <v>2.7932960893854749E-3</v>
      </c>
      <c r="BZ181" s="60">
        <f t="shared" si="594"/>
        <v>2.4521867529180143E-3</v>
      </c>
      <c r="CA181" s="22">
        <f t="shared" si="595"/>
        <v>1.3035381750465549E-2</v>
      </c>
      <c r="CB181" s="22"/>
      <c r="CC181" s="60">
        <f t="shared" si="596"/>
        <v>6.0936215309230135E-3</v>
      </c>
      <c r="CD181" s="22">
        <f t="shared" si="597"/>
        <v>1.0583194997547535E-2</v>
      </c>
      <c r="CE181" s="25">
        <f t="shared" si="625"/>
        <v>4.7058823529411766</v>
      </c>
      <c r="CF181" s="25">
        <f t="shared" si="626"/>
        <v>5.3529411764705879</v>
      </c>
      <c r="CG181" s="25">
        <f t="shared" si="627"/>
        <v>6</v>
      </c>
      <c r="CH181" s="25">
        <f t="shared" si="598"/>
        <v>6</v>
      </c>
      <c r="CI181" s="25">
        <f t="shared" si="628"/>
        <v>5.3529411764705879</v>
      </c>
      <c r="CJ181" s="20">
        <f t="shared" si="599"/>
        <v>1.2941176470588234</v>
      </c>
      <c r="CK181" s="39">
        <f t="shared" si="600"/>
        <v>1.1997217702640431E-2</v>
      </c>
      <c r="CL181" s="39">
        <f t="shared" si="601"/>
        <v>1.339735003370498E-2</v>
      </c>
      <c r="CM181" s="39">
        <f t="shared" si="602"/>
        <v>0.54761300203702268</v>
      </c>
      <c r="CN181" s="39"/>
      <c r="CO181" s="39">
        <f t="shared" si="603"/>
        <v>0.19100252325778935</v>
      </c>
      <c r="CP181" s="18">
        <f t="shared" si="604"/>
        <v>-10</v>
      </c>
      <c r="CQ181" s="18">
        <f t="shared" si="605"/>
        <v>602.55223704715399</v>
      </c>
      <c r="CR181" s="18">
        <f t="shared" si="606"/>
        <v>482.55223704715394</v>
      </c>
      <c r="CS181" s="18">
        <f t="shared" si="607"/>
        <v>493.50887974497351</v>
      </c>
      <c r="CT181" s="18">
        <f t="shared" si="608"/>
        <v>83</v>
      </c>
      <c r="CU181" s="18">
        <f t="shared" si="609"/>
        <v>111</v>
      </c>
      <c r="CV181" s="18">
        <f t="shared" si="610"/>
        <v>15.544996356570319</v>
      </c>
      <c r="CW181" s="18">
        <f t="shared" si="611"/>
        <v>18.255449963565702</v>
      </c>
      <c r="CX181" s="18">
        <f t="shared" si="629"/>
        <v>43.544996356570323</v>
      </c>
      <c r="CY181" s="18">
        <f t="shared" si="630"/>
        <v>317.44996356570323</v>
      </c>
      <c r="CZ181" s="25">
        <f t="shared" si="612"/>
        <v>34.488672804386049</v>
      </c>
      <c r="DA181" s="18">
        <f t="shared" si="631"/>
        <v>20.802607293310565</v>
      </c>
      <c r="DB181" s="20">
        <f t="shared" si="613"/>
        <v>3.5249039325592402</v>
      </c>
      <c r="DC181" s="18">
        <f t="shared" si="614"/>
        <v>687.33333333333337</v>
      </c>
      <c r="DD181" s="18">
        <f t="shared" si="632"/>
        <v>722.21890371382062</v>
      </c>
      <c r="DE181" s="18">
        <f t="shared" si="633"/>
        <v>544.95664269781958</v>
      </c>
      <c r="DF181" s="12">
        <f t="shared" si="615"/>
        <v>884.66886727952385</v>
      </c>
      <c r="DG181" s="20">
        <f t="shared" si="616"/>
        <v>-3.7724358974358978</v>
      </c>
      <c r="DH181" s="7">
        <f t="shared" si="617"/>
        <v>216</v>
      </c>
      <c r="DI181" s="18">
        <f t="shared" si="618"/>
        <v>592.66666666666674</v>
      </c>
      <c r="DJ181" s="5"/>
      <c r="DK181" s="5">
        <v>61</v>
      </c>
      <c r="DL181" s="5" t="s">
        <v>234</v>
      </c>
      <c r="DM181" s="5">
        <v>69</v>
      </c>
      <c r="DN181" s="5" t="e">
        <f>SUM(#REF!,DO181,DQ181,DR181)</f>
        <v>#REF!</v>
      </c>
      <c r="DO181" s="5">
        <v>1</v>
      </c>
      <c r="DP181" s="5">
        <v>4.8</v>
      </c>
      <c r="DQ181" s="5">
        <f t="shared" si="634"/>
        <v>0</v>
      </c>
      <c r="DR181" s="5">
        <v>0</v>
      </c>
      <c r="DS181" s="5" t="s">
        <v>183</v>
      </c>
      <c r="DT181" s="5">
        <v>113</v>
      </c>
      <c r="DU181" s="5" t="s">
        <v>183</v>
      </c>
      <c r="DV181" s="5">
        <v>86</v>
      </c>
      <c r="DW181" s="5" t="s">
        <v>183</v>
      </c>
      <c r="DX181" s="8">
        <v>126</v>
      </c>
      <c r="DY181" s="5" t="s">
        <v>168</v>
      </c>
      <c r="DZ181" s="5" t="s">
        <v>161</v>
      </c>
      <c r="EA181" s="5" t="s">
        <v>161</v>
      </c>
      <c r="EB181" s="5" t="s">
        <v>161</v>
      </c>
      <c r="EC181" s="5" t="s">
        <v>161</v>
      </c>
      <c r="ED181" s="52">
        <f t="shared" si="619"/>
        <v>108.33333333333333</v>
      </c>
      <c r="EE181" s="51">
        <f t="shared" si="620"/>
        <v>0</v>
      </c>
      <c r="EF181" s="5" t="s">
        <v>163</v>
      </c>
      <c r="EG181" s="5">
        <v>83</v>
      </c>
      <c r="EH181" s="5">
        <v>0.05</v>
      </c>
      <c r="EI181" s="5"/>
      <c r="EJ181" s="5">
        <v>48</v>
      </c>
      <c r="EK181" s="5" t="s">
        <v>235</v>
      </c>
      <c r="EL181" s="7">
        <f t="shared" si="621"/>
        <v>102</v>
      </c>
      <c r="EM181" s="7">
        <f t="shared" si="622"/>
        <v>0</v>
      </c>
      <c r="EN181" s="51">
        <f t="shared" si="623"/>
        <v>126</v>
      </c>
      <c r="EO181" s="51">
        <f t="shared" si="624"/>
        <v>1</v>
      </c>
      <c r="ER181" s="5"/>
      <c r="ES181" s="5"/>
      <c r="ET181" s="5"/>
      <c r="EU181" s="5"/>
      <c r="EV181" s="5"/>
      <c r="EW181" s="5"/>
    </row>
    <row r="182" spans="1:153" customFormat="1">
      <c r="A182" s="5">
        <v>31</v>
      </c>
      <c r="B182" s="5">
        <v>674</v>
      </c>
      <c r="C182" s="5">
        <v>89</v>
      </c>
      <c r="D182" s="69"/>
      <c r="E182" s="69"/>
      <c r="F182" s="69"/>
      <c r="G182" s="69"/>
      <c r="H182" s="69"/>
      <c r="I182" s="5">
        <v>108</v>
      </c>
      <c r="J182" s="5">
        <v>125</v>
      </c>
      <c r="K182" s="5">
        <v>86</v>
      </c>
      <c r="L182" s="7">
        <f t="shared" si="540"/>
        <v>125</v>
      </c>
      <c r="M182" s="17">
        <f t="shared" si="541"/>
        <v>106.33333333333333</v>
      </c>
      <c r="N182" s="5">
        <f t="shared" si="542"/>
        <v>39</v>
      </c>
      <c r="O182" s="18">
        <f t="shared" si="543"/>
        <v>145.33333333333331</v>
      </c>
      <c r="P182" s="19">
        <f t="shared" si="544"/>
        <v>0.36677115987460818</v>
      </c>
      <c r="Q182" s="5">
        <f t="shared" si="545"/>
        <v>283</v>
      </c>
      <c r="R182" s="5">
        <f t="shared" si="546"/>
        <v>267</v>
      </c>
      <c r="S182" s="5">
        <f t="shared" si="547"/>
        <v>228</v>
      </c>
      <c r="T182" s="74"/>
      <c r="U182" s="17">
        <f t="shared" si="548"/>
        <v>259.33333333333331</v>
      </c>
      <c r="V182" s="5">
        <f t="shared" si="549"/>
        <v>55</v>
      </c>
      <c r="W182" s="5">
        <f t="shared" si="550"/>
        <v>391</v>
      </c>
      <c r="X182" s="5">
        <f t="shared" si="551"/>
        <v>353</v>
      </c>
      <c r="Y182" s="5">
        <f t="shared" si="552"/>
        <v>325</v>
      </c>
      <c r="Z182" s="18">
        <f t="shared" si="553"/>
        <v>391</v>
      </c>
      <c r="AA182" s="17">
        <f t="shared" si="554"/>
        <v>356.33333333333331</v>
      </c>
      <c r="AB182" s="5">
        <f t="shared" si="555"/>
        <v>66</v>
      </c>
      <c r="AC182" s="17">
        <f t="shared" si="556"/>
        <v>476.26296254857874</v>
      </c>
      <c r="AD182" s="17">
        <f t="shared" si="557"/>
        <v>429.97653652083966</v>
      </c>
      <c r="AE182" s="17">
        <f t="shared" si="558"/>
        <v>395.8707489214529</v>
      </c>
      <c r="AF182" s="18">
        <f t="shared" si="559"/>
        <v>476.26296254857874</v>
      </c>
      <c r="AG182" s="17">
        <f t="shared" si="560"/>
        <v>434.03674933029043</v>
      </c>
      <c r="AH182" s="17">
        <f t="shared" si="561"/>
        <v>80.392213627125841</v>
      </c>
      <c r="AI182" s="5">
        <v>175</v>
      </c>
      <c r="AJ182" s="5">
        <v>142</v>
      </c>
      <c r="AK182" s="5">
        <v>142</v>
      </c>
      <c r="AL182" s="18">
        <f t="shared" si="562"/>
        <v>175</v>
      </c>
      <c r="AM182" s="17">
        <f t="shared" si="563"/>
        <v>153</v>
      </c>
      <c r="AN182" s="5">
        <f t="shared" si="564"/>
        <v>33</v>
      </c>
      <c r="AO182" s="5">
        <v>108</v>
      </c>
      <c r="AP182" s="6">
        <v>86</v>
      </c>
      <c r="AQ182" s="5">
        <v>97</v>
      </c>
      <c r="AR182" s="7">
        <f t="shared" si="565"/>
        <v>108</v>
      </c>
      <c r="AS182" s="17">
        <f t="shared" si="566"/>
        <v>97</v>
      </c>
      <c r="AT182" s="5">
        <f t="shared" si="567"/>
        <v>22</v>
      </c>
      <c r="AU182" s="5">
        <f t="shared" si="568"/>
        <v>283</v>
      </c>
      <c r="AV182" s="5">
        <f t="shared" si="569"/>
        <v>228</v>
      </c>
      <c r="AW182" s="5">
        <f t="shared" si="569"/>
        <v>239</v>
      </c>
      <c r="AX182" s="17">
        <f t="shared" si="570"/>
        <v>250</v>
      </c>
      <c r="AY182" s="5">
        <f t="shared" si="571"/>
        <v>55</v>
      </c>
      <c r="AZ182" s="19">
        <f t="shared" si="572"/>
        <v>0.27621483375959077</v>
      </c>
      <c r="BA182" s="19">
        <f t="shared" si="572"/>
        <v>0.24362606232294617</v>
      </c>
      <c r="BB182" s="19">
        <f t="shared" si="572"/>
        <v>0.29846153846153844</v>
      </c>
      <c r="BC182" s="20">
        <f t="shared" si="573"/>
        <v>0.29846153846153844</v>
      </c>
      <c r="BD182" s="19">
        <f t="shared" si="574"/>
        <v>0.27276747818135844</v>
      </c>
      <c r="BE182" s="20">
        <f t="shared" si="575"/>
        <v>5.4835476138592271E-2</v>
      </c>
      <c r="BF182" s="19">
        <f t="shared" si="576"/>
        <v>3.6203703703703702</v>
      </c>
      <c r="BG182" s="19">
        <f t="shared" si="577"/>
        <v>2.8239999999999998</v>
      </c>
      <c r="BH182" s="19">
        <f t="shared" si="578"/>
        <v>3.7790697674418605</v>
      </c>
      <c r="BI182" s="20">
        <f t="shared" si="579"/>
        <v>3.7790697674418605</v>
      </c>
      <c r="BJ182" s="19">
        <f t="shared" si="580"/>
        <v>3.4078133792707437</v>
      </c>
      <c r="BK182" s="20">
        <f t="shared" si="581"/>
        <v>0.95506976744186067</v>
      </c>
      <c r="BL182" s="20">
        <f t="shared" si="582"/>
        <v>0.29344329888569054</v>
      </c>
      <c r="BM182" s="19">
        <f t="shared" si="583"/>
        <v>4.4098422458201734</v>
      </c>
      <c r="BN182" s="19">
        <f t="shared" si="584"/>
        <v>3.4398122921667174</v>
      </c>
      <c r="BO182" s="19">
        <f t="shared" si="585"/>
        <v>4.6031482432727078</v>
      </c>
      <c r="BP182" s="19"/>
      <c r="BQ182" s="19">
        <f t="shared" si="586"/>
        <v>4.1509342604198665</v>
      </c>
      <c r="BR182" s="20">
        <f t="shared" si="587"/>
        <v>1.1633359511059904</v>
      </c>
      <c r="BS182" s="19">
        <f t="shared" si="588"/>
        <v>1.1279069767441861</v>
      </c>
      <c r="BT182" s="19">
        <f t="shared" si="635"/>
        <v>0.91222570532915359</v>
      </c>
      <c r="BU182" s="19">
        <f t="shared" si="636"/>
        <v>0.5641025641025641</v>
      </c>
      <c r="BV182" s="19"/>
      <c r="BW182" s="19">
        <f t="shared" si="591"/>
        <v>0.86807841539196795</v>
      </c>
      <c r="BX182" s="20">
        <f t="shared" si="592"/>
        <v>0.56380441264162195</v>
      </c>
      <c r="BY182" s="60">
        <f t="shared" si="593"/>
        <v>3.4704830053667265E-3</v>
      </c>
      <c r="BZ182" s="60">
        <f t="shared" si="594"/>
        <v>2.5600347202876152E-3</v>
      </c>
      <c r="CA182" s="22">
        <f t="shared" si="595"/>
        <v>1.7357001972386587E-3</v>
      </c>
      <c r="CB182" s="22"/>
      <c r="CC182" s="60">
        <f t="shared" si="596"/>
        <v>2.5887393076310002E-3</v>
      </c>
      <c r="CD182" s="22">
        <f t="shared" si="597"/>
        <v>1.7347828081280678E-3</v>
      </c>
      <c r="CE182" s="25">
        <f t="shared" si="625"/>
        <v>39</v>
      </c>
      <c r="CF182" s="25">
        <f t="shared" si="626"/>
        <v>26.832000000000001</v>
      </c>
      <c r="CG182" s="25">
        <f t="shared" si="627"/>
        <v>43.988372093023251</v>
      </c>
      <c r="CH182" s="25">
        <f t="shared" si="598"/>
        <v>43.988372093023251</v>
      </c>
      <c r="CI182" s="25">
        <f t="shared" si="628"/>
        <v>36.60679069767442</v>
      </c>
      <c r="CJ182" s="20">
        <f t="shared" si="599"/>
        <v>17.156372093023251</v>
      </c>
      <c r="CK182" s="39">
        <f t="shared" si="600"/>
        <v>9.8517003608514217E-2</v>
      </c>
      <c r="CL182" s="39">
        <f t="shared" si="601"/>
        <v>6.181965015958029E-2</v>
      </c>
      <c r="CM182" s="39">
        <f t="shared" si="602"/>
        <v>0.54717204699760558</v>
      </c>
      <c r="CN182" s="39"/>
      <c r="CO182" s="39">
        <f t="shared" si="603"/>
        <v>0.23583623358856667</v>
      </c>
      <c r="CP182" s="18">
        <f t="shared" si="604"/>
        <v>25.333333333333329</v>
      </c>
      <c r="CQ182" s="18">
        <f t="shared" si="605"/>
        <v>676.37008266362375</v>
      </c>
      <c r="CR182" s="18">
        <f t="shared" si="606"/>
        <v>556.37008266362375</v>
      </c>
      <c r="CS182" s="18">
        <f t="shared" si="607"/>
        <v>636.76229629074965</v>
      </c>
      <c r="CT182" s="18">
        <f t="shared" si="608"/>
        <v>122.33333333333333</v>
      </c>
      <c r="CU182" s="18">
        <f t="shared" si="609"/>
        <v>144.33333333333331</v>
      </c>
      <c r="CV182" s="18">
        <f t="shared" si="610"/>
        <v>52.610081151469174</v>
      </c>
      <c r="CW182" s="18">
        <f t="shared" si="611"/>
        <v>47.606100811514686</v>
      </c>
      <c r="CX182" s="18">
        <f t="shared" si="629"/>
        <v>74.610081151469174</v>
      </c>
      <c r="CY182" s="18">
        <f t="shared" si="630"/>
        <v>353.10081151469177</v>
      </c>
      <c r="CZ182" s="25">
        <f t="shared" si="612"/>
        <v>68.34432988856905</v>
      </c>
      <c r="DA182" s="18">
        <f t="shared" si="631"/>
        <v>123.5431478875457</v>
      </c>
      <c r="DB182" s="20">
        <f t="shared" si="613"/>
        <v>2.987598309313876</v>
      </c>
      <c r="DC182" s="18">
        <f t="shared" si="614"/>
        <v>686.66666666666663</v>
      </c>
      <c r="DD182" s="18">
        <f t="shared" si="632"/>
        <v>764.37008266362375</v>
      </c>
      <c r="DE182" s="18">
        <f t="shared" si="633"/>
        <v>710.72554696045916</v>
      </c>
      <c r="DF182" s="12">
        <f t="shared" si="615"/>
        <v>940.1375608449822</v>
      </c>
      <c r="DG182" s="20">
        <f t="shared" si="616"/>
        <v>0.34812314122658949</v>
      </c>
      <c r="DH182" s="7">
        <f t="shared" si="617"/>
        <v>233</v>
      </c>
      <c r="DI182" s="18">
        <f t="shared" si="618"/>
        <v>675.66666666666663</v>
      </c>
      <c r="DJ182" s="5"/>
      <c r="DK182" s="5">
        <v>61</v>
      </c>
      <c r="DL182" s="5" t="s">
        <v>236</v>
      </c>
      <c r="DM182" s="5">
        <v>33</v>
      </c>
      <c r="DN182" s="5" t="e">
        <f>SUM(#REF!,DO182,DQ182,DR182)</f>
        <v>#REF!</v>
      </c>
      <c r="DO182" s="5">
        <v>0</v>
      </c>
      <c r="DP182" s="5">
        <v>5.7</v>
      </c>
      <c r="DQ182" s="5">
        <f t="shared" si="634"/>
        <v>1</v>
      </c>
      <c r="DR182" s="5">
        <v>0</v>
      </c>
      <c r="DS182" s="5" t="s">
        <v>183</v>
      </c>
      <c r="DT182" s="5">
        <v>110</v>
      </c>
      <c r="DU182" s="5" t="s">
        <v>148</v>
      </c>
      <c r="DV182" s="5">
        <v>104</v>
      </c>
      <c r="DW182" s="5" t="s">
        <v>183</v>
      </c>
      <c r="DX182" s="5">
        <v>99</v>
      </c>
      <c r="DY182" s="5" t="s">
        <v>150</v>
      </c>
      <c r="DZ182" s="5" t="s">
        <v>161</v>
      </c>
      <c r="EA182" s="5" t="s">
        <v>161</v>
      </c>
      <c r="EB182" s="5" t="s">
        <v>161</v>
      </c>
      <c r="EC182" s="5" t="s">
        <v>161</v>
      </c>
      <c r="ED182" s="52">
        <f t="shared" si="619"/>
        <v>104.33333333333333</v>
      </c>
      <c r="EE182" s="51">
        <f t="shared" si="620"/>
        <v>0</v>
      </c>
      <c r="EF182" s="5" t="s">
        <v>148</v>
      </c>
      <c r="EG182" s="5">
        <v>60</v>
      </c>
      <c r="EH182" s="5">
        <v>0.05</v>
      </c>
      <c r="EI182" s="5"/>
      <c r="EJ182" s="5"/>
      <c r="EK182" s="5" t="s">
        <v>237</v>
      </c>
      <c r="EL182" s="7">
        <f t="shared" si="621"/>
        <v>93.25</v>
      </c>
      <c r="EM182" s="7">
        <f t="shared" si="622"/>
        <v>0</v>
      </c>
      <c r="EN182" s="51">
        <f t="shared" si="623"/>
        <v>110</v>
      </c>
      <c r="EO182" s="51">
        <f t="shared" si="624"/>
        <v>0</v>
      </c>
      <c r="ER182" s="5"/>
      <c r="ES182" s="5"/>
      <c r="ET182" s="5"/>
      <c r="EU182" s="5"/>
      <c r="EV182" s="5"/>
      <c r="EW182" s="5"/>
    </row>
    <row r="183" spans="1:153" customFormat="1">
      <c r="A183" s="5">
        <v>32</v>
      </c>
      <c r="B183" s="5">
        <v>909</v>
      </c>
      <c r="C183" s="5">
        <v>66</v>
      </c>
      <c r="D183" s="69"/>
      <c r="E183" s="69"/>
      <c r="F183" s="69"/>
      <c r="G183" s="69"/>
      <c r="H183" s="69"/>
      <c r="I183" s="5">
        <v>108</v>
      </c>
      <c r="J183" s="5">
        <v>102</v>
      </c>
      <c r="K183" s="5">
        <v>114</v>
      </c>
      <c r="L183" s="7">
        <f t="shared" si="540"/>
        <v>114</v>
      </c>
      <c r="M183" s="17">
        <f t="shared" si="541"/>
        <v>108</v>
      </c>
      <c r="N183" s="5">
        <f t="shared" si="542"/>
        <v>12</v>
      </c>
      <c r="O183" s="18">
        <f t="shared" si="543"/>
        <v>120</v>
      </c>
      <c r="P183" s="19">
        <f t="shared" si="544"/>
        <v>0.1111111111111111</v>
      </c>
      <c r="Q183" s="5">
        <f t="shared" si="545"/>
        <v>306</v>
      </c>
      <c r="R183" s="5">
        <f t="shared" si="546"/>
        <v>260</v>
      </c>
      <c r="S183" s="5">
        <f t="shared" si="547"/>
        <v>267</v>
      </c>
      <c r="T183" s="74"/>
      <c r="U183" s="17">
        <f t="shared" si="548"/>
        <v>277.66666666666669</v>
      </c>
      <c r="V183" s="5">
        <f t="shared" si="549"/>
        <v>46</v>
      </c>
      <c r="W183" s="5">
        <f t="shared" si="550"/>
        <v>386</v>
      </c>
      <c r="X183" s="5">
        <f t="shared" si="551"/>
        <v>351</v>
      </c>
      <c r="Y183" s="5">
        <f t="shared" si="552"/>
        <v>364</v>
      </c>
      <c r="Z183" s="18">
        <f t="shared" si="553"/>
        <v>386</v>
      </c>
      <c r="AA183" s="17">
        <f t="shared" si="554"/>
        <v>367</v>
      </c>
      <c r="AB183" s="5">
        <f t="shared" si="555"/>
        <v>35</v>
      </c>
      <c r="AC183" s="17">
        <f t="shared" si="556"/>
        <v>404.86045892272551</v>
      </c>
      <c r="AD183" s="17">
        <f t="shared" si="557"/>
        <v>368.15031368361826</v>
      </c>
      <c r="AE183" s="17">
        <f t="shared" si="558"/>
        <v>381.78551048671522</v>
      </c>
      <c r="AF183" s="18">
        <f t="shared" si="559"/>
        <v>404.86045892272551</v>
      </c>
      <c r="AG183" s="17">
        <f t="shared" si="560"/>
        <v>384.93209436435308</v>
      </c>
      <c r="AH183" s="17">
        <f t="shared" si="561"/>
        <v>36.710145239107248</v>
      </c>
      <c r="AI183" s="5">
        <v>198</v>
      </c>
      <c r="AJ183" s="5">
        <v>158</v>
      </c>
      <c r="AK183" s="5">
        <v>153</v>
      </c>
      <c r="AL183" s="18">
        <f t="shared" si="562"/>
        <v>198</v>
      </c>
      <c r="AM183" s="17">
        <f t="shared" si="563"/>
        <v>169.66666666666666</v>
      </c>
      <c r="AN183" s="5">
        <f t="shared" si="564"/>
        <v>45</v>
      </c>
      <c r="AO183" s="5">
        <v>80</v>
      </c>
      <c r="AP183" s="6">
        <v>91</v>
      </c>
      <c r="AQ183" s="5">
        <v>97</v>
      </c>
      <c r="AR183" s="7">
        <f t="shared" si="565"/>
        <v>97</v>
      </c>
      <c r="AS183" s="17">
        <f t="shared" si="566"/>
        <v>89.333333333333329</v>
      </c>
      <c r="AT183" s="5">
        <f t="shared" si="567"/>
        <v>17</v>
      </c>
      <c r="AU183" s="5">
        <f t="shared" si="568"/>
        <v>278</v>
      </c>
      <c r="AV183" s="5">
        <f t="shared" si="569"/>
        <v>249</v>
      </c>
      <c r="AW183" s="5">
        <f t="shared" si="569"/>
        <v>250</v>
      </c>
      <c r="AX183" s="17">
        <f t="shared" si="570"/>
        <v>259</v>
      </c>
      <c r="AY183" s="5">
        <f t="shared" si="571"/>
        <v>29</v>
      </c>
      <c r="AZ183" s="19">
        <f t="shared" si="572"/>
        <v>0.20725388601036268</v>
      </c>
      <c r="BA183" s="19">
        <f t="shared" si="572"/>
        <v>0.25925925925925924</v>
      </c>
      <c r="BB183" s="19">
        <f t="shared" si="572"/>
        <v>0.26648351648351648</v>
      </c>
      <c r="BC183" s="20">
        <f t="shared" si="573"/>
        <v>0.26648351648351648</v>
      </c>
      <c r="BD183" s="19">
        <f t="shared" si="574"/>
        <v>0.24433222058437951</v>
      </c>
      <c r="BE183" s="20">
        <f t="shared" si="575"/>
        <v>5.9229630473153799E-2</v>
      </c>
      <c r="BF183" s="19">
        <f t="shared" si="576"/>
        <v>3.574074074074074</v>
      </c>
      <c r="BG183" s="19">
        <f t="shared" si="577"/>
        <v>3.4411764705882355</v>
      </c>
      <c r="BH183" s="19">
        <f t="shared" si="578"/>
        <v>3.192982456140351</v>
      </c>
      <c r="BI183" s="20">
        <f t="shared" si="579"/>
        <v>3.574074074074074</v>
      </c>
      <c r="BJ183" s="19">
        <f t="shared" si="580"/>
        <v>3.4027443336008871</v>
      </c>
      <c r="BK183" s="20">
        <f t="shared" si="581"/>
        <v>0.38109161793372293</v>
      </c>
      <c r="BL183" s="20">
        <f t="shared" si="582"/>
        <v>0.29388043942219122</v>
      </c>
      <c r="BM183" s="19">
        <f t="shared" si="583"/>
        <v>3.748707952988199</v>
      </c>
      <c r="BN183" s="19">
        <f t="shared" si="584"/>
        <v>3.6093168008197871</v>
      </c>
      <c r="BO183" s="19">
        <f t="shared" si="585"/>
        <v>3.3489957060238176</v>
      </c>
      <c r="BP183" s="19"/>
      <c r="BQ183" s="19">
        <f t="shared" si="586"/>
        <v>3.5690068199439344</v>
      </c>
      <c r="BR183" s="20">
        <f t="shared" si="587"/>
        <v>0.39971224696438146</v>
      </c>
      <c r="BS183" s="19">
        <f t="shared" si="588"/>
        <v>0.85087719298245612</v>
      </c>
      <c r="BT183" s="19">
        <f t="shared" si="635"/>
        <v>0.8271604938271605</v>
      </c>
      <c r="BU183" s="19">
        <f t="shared" si="636"/>
        <v>1.4166666666666667</v>
      </c>
      <c r="BV183" s="19"/>
      <c r="BW183" s="19">
        <f t="shared" si="591"/>
        <v>1.0315681178254277</v>
      </c>
      <c r="BX183" s="20">
        <f t="shared" si="592"/>
        <v>0.58950617283950624</v>
      </c>
      <c r="BY183" s="60">
        <f t="shared" si="593"/>
        <v>2.3375747059957586E-3</v>
      </c>
      <c r="BZ183" s="60">
        <f t="shared" si="594"/>
        <v>2.253843307430955E-3</v>
      </c>
      <c r="CA183" s="22">
        <f t="shared" si="595"/>
        <v>3.891941391941392E-3</v>
      </c>
      <c r="CB183" s="22"/>
      <c r="CC183" s="60">
        <f t="shared" si="596"/>
        <v>2.8277864684560353E-3</v>
      </c>
      <c r="CD183" s="22">
        <f t="shared" si="597"/>
        <v>1.638098084510437E-3</v>
      </c>
      <c r="CE183" s="25">
        <f t="shared" si="625"/>
        <v>8.8888888888888893</v>
      </c>
      <c r="CF183" s="25">
        <f t="shared" si="626"/>
        <v>10.705882352941176</v>
      </c>
      <c r="CG183" s="25">
        <f t="shared" si="627"/>
        <v>10.210526315789473</v>
      </c>
      <c r="CH183" s="25">
        <f t="shared" si="598"/>
        <v>10.705882352941176</v>
      </c>
      <c r="CI183" s="25">
        <f t="shared" si="628"/>
        <v>9.9350991858731792</v>
      </c>
      <c r="CJ183" s="20">
        <f t="shared" si="599"/>
        <v>1.8169934640522865</v>
      </c>
      <c r="CK183" s="39">
        <f t="shared" si="600"/>
        <v>2.3282415504865501E-2</v>
      </c>
      <c r="CL183" s="39">
        <f t="shared" si="601"/>
        <v>2.7812392132747561E-2</v>
      </c>
      <c r="CM183" s="39">
        <f t="shared" si="602"/>
        <v>0.27813908796286152</v>
      </c>
      <c r="CN183" s="39"/>
      <c r="CO183" s="39">
        <f t="shared" si="603"/>
        <v>0.10974463186682486</v>
      </c>
      <c r="CP183" s="18">
        <f t="shared" si="604"/>
        <v>0</v>
      </c>
      <c r="CQ183" s="18">
        <f t="shared" si="605"/>
        <v>594.26542769768639</v>
      </c>
      <c r="CR183" s="18">
        <f t="shared" si="606"/>
        <v>474.26542769768639</v>
      </c>
      <c r="CS183" s="18">
        <f t="shared" si="607"/>
        <v>510.97557293679364</v>
      </c>
      <c r="CT183" s="18">
        <f t="shared" si="608"/>
        <v>89.333333333333329</v>
      </c>
      <c r="CU183" s="18">
        <f t="shared" si="609"/>
        <v>106.33333333333333</v>
      </c>
      <c r="CV183" s="18">
        <f t="shared" si="610"/>
        <v>24.433222058437952</v>
      </c>
      <c r="CW183" s="18">
        <f t="shared" si="611"/>
        <v>17.244332220584379</v>
      </c>
      <c r="CX183" s="18">
        <f t="shared" si="629"/>
        <v>41.433222058437948</v>
      </c>
      <c r="CY183" s="18">
        <f t="shared" si="630"/>
        <v>306.33222058437951</v>
      </c>
      <c r="CZ183" s="25">
        <f t="shared" si="612"/>
        <v>41.38804394221912</v>
      </c>
      <c r="DA183" s="18">
        <f t="shared" si="631"/>
        <v>52.279152059051185</v>
      </c>
      <c r="DB183" s="20">
        <f t="shared" si="613"/>
        <v>3.169294572979553</v>
      </c>
      <c r="DC183" s="18">
        <f t="shared" si="614"/>
        <v>688</v>
      </c>
      <c r="DD183" s="18">
        <f t="shared" si="632"/>
        <v>705.93209436435313</v>
      </c>
      <c r="DE183" s="18">
        <f t="shared" si="633"/>
        <v>588.71014523910731</v>
      </c>
      <c r="DF183" s="12">
        <f t="shared" si="615"/>
        <v>860.93098161539933</v>
      </c>
      <c r="DG183" s="20">
        <f t="shared" si="616"/>
        <v>-0.58950617283950624</v>
      </c>
      <c r="DH183" s="7">
        <f t="shared" si="617"/>
        <v>211</v>
      </c>
      <c r="DI183" s="18">
        <f t="shared" si="618"/>
        <v>619</v>
      </c>
      <c r="DJ183" s="5"/>
      <c r="DK183" s="5">
        <v>63</v>
      </c>
      <c r="DL183" s="5" t="s">
        <v>238</v>
      </c>
      <c r="DM183" s="5">
        <v>61</v>
      </c>
      <c r="DN183" s="5" t="e">
        <f>SUM(#REF!,DO183,DQ183,DR183)</f>
        <v>#REF!</v>
      </c>
      <c r="DO183" s="5">
        <v>0</v>
      </c>
      <c r="DP183" s="5">
        <v>5.35</v>
      </c>
      <c r="DQ183" s="5">
        <f t="shared" si="634"/>
        <v>1</v>
      </c>
      <c r="DR183" s="5">
        <v>0</v>
      </c>
      <c r="DS183" s="5" t="s">
        <v>183</v>
      </c>
      <c r="DT183" s="8">
        <v>144</v>
      </c>
      <c r="DU183" s="5" t="s">
        <v>183</v>
      </c>
      <c r="DV183" s="8">
        <v>144</v>
      </c>
      <c r="DW183" s="5" t="s">
        <v>183</v>
      </c>
      <c r="DX183" s="8">
        <v>136</v>
      </c>
      <c r="DY183" s="5" t="s">
        <v>161</v>
      </c>
      <c r="DZ183" s="5" t="s">
        <v>161</v>
      </c>
      <c r="EA183" s="5" t="s">
        <v>161</v>
      </c>
      <c r="EB183" s="5" t="s">
        <v>161</v>
      </c>
      <c r="EC183" s="5" t="s">
        <v>145</v>
      </c>
      <c r="ED183" s="52">
        <f t="shared" si="619"/>
        <v>141.33333333333334</v>
      </c>
      <c r="EE183" s="51">
        <f t="shared" si="620"/>
        <v>1</v>
      </c>
      <c r="EF183" s="5" t="s">
        <v>151</v>
      </c>
      <c r="EG183" s="5">
        <v>151</v>
      </c>
      <c r="EH183" s="5">
        <v>0.05</v>
      </c>
      <c r="EI183" s="5"/>
      <c r="EJ183" s="5">
        <v>85</v>
      </c>
      <c r="EK183" s="5" t="s">
        <v>239</v>
      </c>
      <c r="EL183" s="7">
        <f t="shared" si="621"/>
        <v>143.75</v>
      </c>
      <c r="EM183" s="7">
        <f t="shared" si="622"/>
        <v>1</v>
      </c>
      <c r="EN183" s="51">
        <f t="shared" si="623"/>
        <v>151</v>
      </c>
      <c r="EO183" s="51">
        <f t="shared" si="624"/>
        <v>1</v>
      </c>
      <c r="ER183" s="5"/>
      <c r="ES183" s="5"/>
      <c r="ET183" s="5"/>
      <c r="EU183" s="5"/>
      <c r="EV183" s="5"/>
      <c r="EW183" s="5"/>
    </row>
    <row r="184" spans="1:153" customFormat="1">
      <c r="A184" s="5">
        <v>33</v>
      </c>
      <c r="B184" s="5">
        <v>1071</v>
      </c>
      <c r="C184" s="5">
        <v>56</v>
      </c>
      <c r="D184" s="69"/>
      <c r="E184" s="69"/>
      <c r="F184" s="69"/>
      <c r="G184" s="69"/>
      <c r="H184" s="69"/>
      <c r="I184" s="5">
        <v>102</v>
      </c>
      <c r="J184" s="5">
        <v>74</v>
      </c>
      <c r="K184" s="5">
        <v>114</v>
      </c>
      <c r="L184" s="7">
        <f t="shared" si="540"/>
        <v>114</v>
      </c>
      <c r="M184" s="17">
        <f t="shared" si="541"/>
        <v>96.666666666666671</v>
      </c>
      <c r="N184" s="5">
        <f t="shared" si="542"/>
        <v>40</v>
      </c>
      <c r="O184" s="18">
        <f t="shared" si="543"/>
        <v>136.66666666666669</v>
      </c>
      <c r="P184" s="19">
        <f t="shared" si="544"/>
        <v>0.41379310344827586</v>
      </c>
      <c r="Q184" s="5">
        <f t="shared" ref="Q184:Q215" si="637">I184+AI184</f>
        <v>356</v>
      </c>
      <c r="R184" s="5">
        <f t="shared" ref="R184:R215" si="638">J184+AJ184</f>
        <v>294</v>
      </c>
      <c r="S184" s="5">
        <f t="shared" ref="S184:S215" si="639">K184+AK184</f>
        <v>334</v>
      </c>
      <c r="T184" s="74"/>
      <c r="U184" s="17">
        <f t="shared" si="548"/>
        <v>328</v>
      </c>
      <c r="V184" s="5">
        <f t="shared" si="549"/>
        <v>62</v>
      </c>
      <c r="W184" s="5">
        <f t="shared" ref="W184:W215" si="640">Q184+AO184</f>
        <v>431</v>
      </c>
      <c r="X184" s="5">
        <f t="shared" ref="X184:X215" si="641">R184+AP184</f>
        <v>374</v>
      </c>
      <c r="Y184" s="5">
        <f t="shared" ref="Y184:Y215" si="642">S184+AQ184</f>
        <v>414</v>
      </c>
      <c r="Z184" s="18">
        <f t="shared" si="553"/>
        <v>431</v>
      </c>
      <c r="AA184" s="17">
        <f t="shared" si="554"/>
        <v>406.33333333333331</v>
      </c>
      <c r="AB184" s="5">
        <f t="shared" si="555"/>
        <v>57</v>
      </c>
      <c r="AC184" s="17">
        <f t="shared" ref="AC184:AC215" si="643">W184/SQRT(B184/1000)</f>
        <v>416.46886061034212</v>
      </c>
      <c r="AD184" s="17">
        <f t="shared" ref="AD184:AD215" si="644">X184/SQRT(B184/1000)</f>
        <v>361.39061222335954</v>
      </c>
      <c r="AE184" s="17">
        <f t="shared" ref="AE184:AE215" si="645">Y184/SQRT(B184/1000)</f>
        <v>400.04201460018942</v>
      </c>
      <c r="AF184" s="18">
        <f t="shared" si="559"/>
        <v>416.46886061034212</v>
      </c>
      <c r="AG184" s="17">
        <f t="shared" si="560"/>
        <v>392.63382914463028</v>
      </c>
      <c r="AH184" s="17">
        <f t="shared" si="561"/>
        <v>55.07824838698258</v>
      </c>
      <c r="AI184" s="5">
        <v>254</v>
      </c>
      <c r="AJ184" s="5">
        <v>220</v>
      </c>
      <c r="AK184" s="5">
        <v>220</v>
      </c>
      <c r="AL184" s="18">
        <f t="shared" si="562"/>
        <v>254</v>
      </c>
      <c r="AM184" s="17">
        <f t="shared" si="563"/>
        <v>231.33333333333334</v>
      </c>
      <c r="AN184" s="5">
        <f t="shared" si="564"/>
        <v>34</v>
      </c>
      <c r="AO184" s="5">
        <v>75</v>
      </c>
      <c r="AP184" s="6">
        <v>80</v>
      </c>
      <c r="AQ184" s="5">
        <v>80</v>
      </c>
      <c r="AR184" s="7">
        <f t="shared" si="565"/>
        <v>80</v>
      </c>
      <c r="AS184" s="17">
        <f t="shared" si="566"/>
        <v>78.333333333333329</v>
      </c>
      <c r="AT184" s="5">
        <f t="shared" si="567"/>
        <v>5</v>
      </c>
      <c r="AU184" s="5">
        <f t="shared" si="568"/>
        <v>329</v>
      </c>
      <c r="AV184" s="5">
        <f t="shared" ref="AV184:AW215" si="646">AP184+AJ184</f>
        <v>300</v>
      </c>
      <c r="AW184" s="5">
        <f t="shared" si="646"/>
        <v>300</v>
      </c>
      <c r="AX184" s="17">
        <f t="shared" si="570"/>
        <v>309.66666666666669</v>
      </c>
      <c r="AY184" s="5">
        <f t="shared" si="571"/>
        <v>29</v>
      </c>
      <c r="AZ184" s="19">
        <f t="shared" ref="AZ184:BB215" si="647">AO184/W184</f>
        <v>0.1740139211136891</v>
      </c>
      <c r="BA184" s="19">
        <f t="shared" si="647"/>
        <v>0.21390374331550802</v>
      </c>
      <c r="BB184" s="19">
        <f t="shared" si="647"/>
        <v>0.19323671497584541</v>
      </c>
      <c r="BC184" s="20">
        <f t="shared" si="573"/>
        <v>0.21390374331550802</v>
      </c>
      <c r="BD184" s="19">
        <f t="shared" si="574"/>
        <v>0.19371812646834752</v>
      </c>
      <c r="BE184" s="20">
        <f t="shared" si="575"/>
        <v>3.9889822201818914E-2</v>
      </c>
      <c r="BF184" s="19">
        <f t="shared" ref="BF184:BF215" si="648">W184/I184</f>
        <v>4.2254901960784315</v>
      </c>
      <c r="BG184" s="19">
        <f t="shared" ref="BG184:BG215" si="649">X184/J184</f>
        <v>5.0540540540540544</v>
      </c>
      <c r="BH184" s="19">
        <f t="shared" ref="BH184:BH215" si="650">Y184/K184</f>
        <v>3.6315789473684212</v>
      </c>
      <c r="BI184" s="20">
        <f t="shared" si="579"/>
        <v>5.0540540540540544</v>
      </c>
      <c r="BJ184" s="19">
        <f t="shared" si="580"/>
        <v>4.3037077325003024</v>
      </c>
      <c r="BK184" s="20">
        <f t="shared" si="581"/>
        <v>1.4224751066856332</v>
      </c>
      <c r="BL184" s="20">
        <f t="shared" si="582"/>
        <v>0.23235778592684203</v>
      </c>
      <c r="BM184" s="19">
        <f t="shared" ref="BM184:BM215" si="651">AC184/I184</f>
        <v>4.0830280451994323</v>
      </c>
      <c r="BN184" s="19">
        <f t="shared" ref="BN184:BN215" si="652">AD184/J184</f>
        <v>4.8836569219372912</v>
      </c>
      <c r="BO184" s="19">
        <f t="shared" ref="BO184:BO215" si="653">AE184/K184</f>
        <v>3.5091404789490301</v>
      </c>
      <c r="BP184" s="19"/>
      <c r="BQ184" s="19">
        <f t="shared" si="586"/>
        <v>4.1586084820285842</v>
      </c>
      <c r="BR184" s="20">
        <f t="shared" si="587"/>
        <v>1.374516442988261</v>
      </c>
      <c r="BS184" s="19">
        <f t="shared" si="588"/>
        <v>0.70175438596491224</v>
      </c>
      <c r="BT184" s="19">
        <f t="shared" si="635"/>
        <v>0.81034482758620685</v>
      </c>
      <c r="BU184" s="19">
        <f t="shared" si="636"/>
        <v>0.125</v>
      </c>
      <c r="BV184" s="19"/>
      <c r="BW184" s="19">
        <f t="shared" si="591"/>
        <v>0.54569973785037307</v>
      </c>
      <c r="BX184" s="20">
        <f t="shared" si="592"/>
        <v>0.68534482758620685</v>
      </c>
      <c r="BY184" s="60">
        <f t="shared" si="593"/>
        <v>1.6950589032968895E-3</v>
      </c>
      <c r="BZ184" s="60">
        <f t="shared" si="594"/>
        <v>1.9942858759299594E-3</v>
      </c>
      <c r="CA184" s="22">
        <f t="shared" si="595"/>
        <v>3.0193236714975844E-4</v>
      </c>
      <c r="CB184" s="22"/>
      <c r="CC184" s="60">
        <f t="shared" si="596"/>
        <v>1.3304257154588689E-3</v>
      </c>
      <c r="CD184" s="22">
        <f t="shared" si="597"/>
        <v>1.6923535087802009E-3</v>
      </c>
      <c r="CE184" s="25">
        <f t="shared" si="625"/>
        <v>29.411764705882351</v>
      </c>
      <c r="CF184" s="25">
        <f t="shared" si="626"/>
        <v>43.243243243243242</v>
      </c>
      <c r="CG184" s="25">
        <f t="shared" si="627"/>
        <v>28.07017543859649</v>
      </c>
      <c r="CH184" s="25">
        <f t="shared" si="598"/>
        <v>43.243243243243242</v>
      </c>
      <c r="CI184" s="25">
        <f t="shared" si="628"/>
        <v>33.575061129240694</v>
      </c>
      <c r="CJ184" s="20">
        <f t="shared" si="599"/>
        <v>15.173067804646752</v>
      </c>
      <c r="CK184" s="39">
        <f t="shared" si="600"/>
        <v>7.352168930375251E-2</v>
      </c>
      <c r="CL184" s="39">
        <f t="shared" ref="CL184:CL215" si="654">CF184/AG184</f>
        <v>0.11013631539964477</v>
      </c>
      <c r="CM184" s="39">
        <f t="shared" ref="CM184:CM215" si="655">CG184/AH184</f>
        <v>0.50964175987177385</v>
      </c>
      <c r="CN184" s="39"/>
      <c r="CO184" s="39">
        <f t="shared" si="603"/>
        <v>0.23109992152505701</v>
      </c>
      <c r="CP184" s="18">
        <f t="shared" si="604"/>
        <v>16.666666666666671</v>
      </c>
      <c r="CQ184" s="18">
        <f t="shared" si="605"/>
        <v>607.63382914463034</v>
      </c>
      <c r="CR184" s="18">
        <f t="shared" si="606"/>
        <v>487.63382914463028</v>
      </c>
      <c r="CS184" s="18">
        <f t="shared" si="607"/>
        <v>542.71207753161286</v>
      </c>
      <c r="CT184" s="18">
        <f t="shared" si="608"/>
        <v>95</v>
      </c>
      <c r="CU184" s="18">
        <f t="shared" si="609"/>
        <v>100</v>
      </c>
      <c r="CV184" s="18">
        <f t="shared" si="610"/>
        <v>36.038479313501426</v>
      </c>
      <c r="CW184" s="18">
        <f t="shared" si="611"/>
        <v>21.860384793135019</v>
      </c>
      <c r="CX184" s="18">
        <f t="shared" si="629"/>
        <v>41.038479313501426</v>
      </c>
      <c r="CY184" s="18">
        <f t="shared" si="630"/>
        <v>249.38479313501421</v>
      </c>
      <c r="CZ184" s="25">
        <f t="shared" si="612"/>
        <v>63.235778592684198</v>
      </c>
      <c r="DA184" s="18">
        <f t="shared" si="631"/>
        <v>99.236856869011163</v>
      </c>
      <c r="DB184" s="20">
        <f t="shared" si="613"/>
        <v>2.7840920390403232</v>
      </c>
      <c r="DC184" s="18">
        <f t="shared" si="614"/>
        <v>771.66666666666674</v>
      </c>
      <c r="DD184" s="18">
        <f t="shared" si="632"/>
        <v>757.96716247796371</v>
      </c>
      <c r="DE184" s="18">
        <f t="shared" si="633"/>
        <v>674.74491505364927</v>
      </c>
      <c r="DF184" s="12">
        <f t="shared" si="615"/>
        <v>873.35195561297792</v>
      </c>
      <c r="DG184" s="20">
        <f t="shared" si="616"/>
        <v>0.68534482758620685</v>
      </c>
      <c r="DH184" s="7">
        <f t="shared" si="617"/>
        <v>194</v>
      </c>
      <c r="DI184" s="18">
        <f t="shared" si="618"/>
        <v>680</v>
      </c>
      <c r="DJ184" s="5"/>
      <c r="DK184" s="5">
        <v>63</v>
      </c>
      <c r="DL184" s="5" t="s">
        <v>240</v>
      </c>
      <c r="DM184" s="5">
        <v>46</v>
      </c>
      <c r="DN184" s="5" t="e">
        <f>SUM(#REF!,DO184,DQ184,DR184)</f>
        <v>#REF!</v>
      </c>
      <c r="DO184" s="5">
        <v>0</v>
      </c>
      <c r="DP184" s="5">
        <v>5</v>
      </c>
      <c r="DQ184" s="5">
        <f t="shared" si="634"/>
        <v>0</v>
      </c>
      <c r="DR184" s="5">
        <v>0</v>
      </c>
      <c r="DS184" s="5" t="s">
        <v>183</v>
      </c>
      <c r="DT184" s="5">
        <v>119</v>
      </c>
      <c r="DU184" s="5" t="s">
        <v>183</v>
      </c>
      <c r="DV184" s="5">
        <v>116</v>
      </c>
      <c r="DW184" s="5" t="s">
        <v>183</v>
      </c>
      <c r="DX184" s="8">
        <v>122</v>
      </c>
      <c r="DY184" s="5" t="s">
        <v>152</v>
      </c>
      <c r="DZ184" s="5" t="s">
        <v>161</v>
      </c>
      <c r="EA184" s="5" t="s">
        <v>161</v>
      </c>
      <c r="EB184" s="5" t="s">
        <v>161</v>
      </c>
      <c r="EC184" s="5" t="s">
        <v>161</v>
      </c>
      <c r="ED184" s="52">
        <f t="shared" si="619"/>
        <v>119</v>
      </c>
      <c r="EE184" s="51">
        <f t="shared" si="620"/>
        <v>0</v>
      </c>
      <c r="EF184" s="5" t="s">
        <v>144</v>
      </c>
      <c r="EG184" s="5">
        <v>72</v>
      </c>
      <c r="EH184" s="5">
        <v>0.05</v>
      </c>
      <c r="EI184" s="5"/>
      <c r="EJ184" s="5">
        <v>72</v>
      </c>
      <c r="EK184" s="5" t="s">
        <v>241</v>
      </c>
      <c r="EL184" s="7">
        <f t="shared" si="621"/>
        <v>107.25</v>
      </c>
      <c r="EM184" s="7">
        <f t="shared" si="622"/>
        <v>0</v>
      </c>
      <c r="EN184" s="51">
        <f t="shared" si="623"/>
        <v>122</v>
      </c>
      <c r="EO184" s="51">
        <f t="shared" si="624"/>
        <v>1</v>
      </c>
      <c r="ER184" s="5"/>
      <c r="ES184" s="5"/>
      <c r="ET184" s="5"/>
      <c r="EU184" s="5"/>
      <c r="EV184" s="5"/>
      <c r="EW184" s="5"/>
    </row>
    <row r="185" spans="1:153" customFormat="1">
      <c r="A185" s="5">
        <v>34</v>
      </c>
      <c r="B185" s="5">
        <v>1071</v>
      </c>
      <c r="C185" s="5">
        <v>56</v>
      </c>
      <c r="D185" s="69"/>
      <c r="E185" s="69"/>
      <c r="F185" s="69"/>
      <c r="G185" s="69"/>
      <c r="H185" s="69"/>
      <c r="I185" s="5">
        <v>97</v>
      </c>
      <c r="J185" s="5">
        <v>97</v>
      </c>
      <c r="K185" s="5">
        <v>91</v>
      </c>
      <c r="L185" s="7">
        <f t="shared" si="540"/>
        <v>97</v>
      </c>
      <c r="M185" s="17">
        <f t="shared" si="541"/>
        <v>95</v>
      </c>
      <c r="N185" s="5">
        <f t="shared" si="542"/>
        <v>6</v>
      </c>
      <c r="O185" s="18">
        <f t="shared" si="543"/>
        <v>101</v>
      </c>
      <c r="P185" s="19">
        <f t="shared" si="544"/>
        <v>6.3157894736842107E-2</v>
      </c>
      <c r="Q185" s="5">
        <f t="shared" si="637"/>
        <v>278</v>
      </c>
      <c r="R185" s="5">
        <f t="shared" si="638"/>
        <v>323</v>
      </c>
      <c r="S185" s="5">
        <f t="shared" si="639"/>
        <v>322</v>
      </c>
      <c r="T185" s="74"/>
      <c r="U185" s="17">
        <f t="shared" si="548"/>
        <v>307.66666666666669</v>
      </c>
      <c r="V185" s="5">
        <f t="shared" si="549"/>
        <v>45</v>
      </c>
      <c r="W185" s="5">
        <f t="shared" si="640"/>
        <v>336</v>
      </c>
      <c r="X185" s="5">
        <f t="shared" si="641"/>
        <v>414</v>
      </c>
      <c r="Y185" s="5">
        <f t="shared" si="642"/>
        <v>408</v>
      </c>
      <c r="Z185" s="18">
        <f t="shared" si="553"/>
        <v>414</v>
      </c>
      <c r="AA185" s="17">
        <f t="shared" si="554"/>
        <v>386</v>
      </c>
      <c r="AB185" s="5">
        <f t="shared" si="555"/>
        <v>78</v>
      </c>
      <c r="AC185" s="17">
        <f t="shared" si="643"/>
        <v>324.67177996537112</v>
      </c>
      <c r="AD185" s="17">
        <f t="shared" si="644"/>
        <v>400.04201460018942</v>
      </c>
      <c r="AE185" s="17">
        <f t="shared" si="645"/>
        <v>394.24430424366494</v>
      </c>
      <c r="AF185" s="18">
        <f t="shared" si="559"/>
        <v>400.04201460018942</v>
      </c>
      <c r="AG185" s="17">
        <f t="shared" si="560"/>
        <v>372.98603293640849</v>
      </c>
      <c r="AH185" s="17">
        <f t="shared" si="561"/>
        <v>75.370234634818303</v>
      </c>
      <c r="AI185" s="5">
        <v>181</v>
      </c>
      <c r="AJ185" s="5">
        <v>226</v>
      </c>
      <c r="AK185" s="5">
        <v>231</v>
      </c>
      <c r="AL185" s="18">
        <f t="shared" si="562"/>
        <v>231</v>
      </c>
      <c r="AM185" s="17">
        <f t="shared" si="563"/>
        <v>212.66666666666666</v>
      </c>
      <c r="AN185" s="5">
        <f t="shared" si="564"/>
        <v>50</v>
      </c>
      <c r="AO185" s="5">
        <v>58</v>
      </c>
      <c r="AP185" s="6">
        <v>91</v>
      </c>
      <c r="AQ185" s="5">
        <v>86</v>
      </c>
      <c r="AR185" s="7">
        <f t="shared" si="565"/>
        <v>91</v>
      </c>
      <c r="AS185" s="17">
        <f t="shared" si="566"/>
        <v>78.333333333333329</v>
      </c>
      <c r="AT185" s="5">
        <f t="shared" si="567"/>
        <v>33</v>
      </c>
      <c r="AU185" s="5">
        <f t="shared" si="568"/>
        <v>239</v>
      </c>
      <c r="AV185" s="5">
        <f t="shared" si="646"/>
        <v>317</v>
      </c>
      <c r="AW185" s="5">
        <f t="shared" si="646"/>
        <v>317</v>
      </c>
      <c r="AX185" s="17">
        <f t="shared" si="570"/>
        <v>291</v>
      </c>
      <c r="AY185" s="5">
        <f t="shared" si="571"/>
        <v>78</v>
      </c>
      <c r="AZ185" s="19">
        <f t="shared" si="647"/>
        <v>0.17261904761904762</v>
      </c>
      <c r="BA185" s="19">
        <f t="shared" si="647"/>
        <v>0.21980676328502416</v>
      </c>
      <c r="BB185" s="19">
        <f t="shared" si="647"/>
        <v>0.2107843137254902</v>
      </c>
      <c r="BC185" s="20">
        <f t="shared" si="573"/>
        <v>0.21980676328502416</v>
      </c>
      <c r="BD185" s="19">
        <f t="shared" si="574"/>
        <v>0.20107004154318733</v>
      </c>
      <c r="BE185" s="20">
        <f t="shared" si="575"/>
        <v>4.7187715665976543E-2</v>
      </c>
      <c r="BF185" s="19">
        <f t="shared" si="648"/>
        <v>3.463917525773196</v>
      </c>
      <c r="BG185" s="19">
        <f t="shared" si="649"/>
        <v>4.268041237113402</v>
      </c>
      <c r="BH185" s="19">
        <f t="shared" si="650"/>
        <v>4.4835164835164836</v>
      </c>
      <c r="BI185" s="20">
        <f t="shared" si="579"/>
        <v>4.4835164835164836</v>
      </c>
      <c r="BJ185" s="19">
        <f t="shared" si="580"/>
        <v>4.0718250821343602</v>
      </c>
      <c r="BK185" s="20">
        <f t="shared" si="581"/>
        <v>1.0195989577432876</v>
      </c>
      <c r="BL185" s="20">
        <f t="shared" si="582"/>
        <v>0.24559011741138503</v>
      </c>
      <c r="BM185" s="19">
        <f t="shared" si="651"/>
        <v>3.3471317522203208</v>
      </c>
      <c r="BN185" s="19">
        <f t="shared" si="652"/>
        <v>4.1241444804143237</v>
      </c>
      <c r="BO185" s="19">
        <f t="shared" si="653"/>
        <v>4.3323549916886259</v>
      </c>
      <c r="BP185" s="19"/>
      <c r="BQ185" s="19">
        <f t="shared" si="586"/>
        <v>3.93454374144109</v>
      </c>
      <c r="BR185" s="20">
        <f t="shared" si="587"/>
        <v>0.98522323946830515</v>
      </c>
      <c r="BS185" s="19">
        <f t="shared" si="588"/>
        <v>0.94505494505494503</v>
      </c>
      <c r="BT185" s="19">
        <f t="shared" si="635"/>
        <v>0.82456140350877183</v>
      </c>
      <c r="BU185" s="19">
        <f t="shared" si="636"/>
        <v>5.5</v>
      </c>
      <c r="BV185" s="19"/>
      <c r="BW185" s="19">
        <f t="shared" si="591"/>
        <v>2.4232054495212387</v>
      </c>
      <c r="BX185" s="20">
        <f t="shared" si="592"/>
        <v>4.6754385964912277</v>
      </c>
      <c r="BY185" s="60">
        <f t="shared" si="593"/>
        <v>2.3163111398405516E-3</v>
      </c>
      <c r="BZ185" s="60">
        <f t="shared" si="594"/>
        <v>2.1361694391418959E-3</v>
      </c>
      <c r="CA185" s="22">
        <f t="shared" si="595"/>
        <v>1.3480392156862746E-2</v>
      </c>
      <c r="CB185" s="22"/>
      <c r="CC185" s="60">
        <f t="shared" si="596"/>
        <v>5.9776242452817306E-3</v>
      </c>
      <c r="CD185" s="22">
        <f t="shared" si="597"/>
        <v>1.1344222717720849E-2</v>
      </c>
      <c r="CE185" s="25">
        <f t="shared" si="625"/>
        <v>3.5876288659793816</v>
      </c>
      <c r="CF185" s="25">
        <f t="shared" si="626"/>
        <v>5.6288659793814437</v>
      </c>
      <c r="CG185" s="25">
        <f t="shared" si="627"/>
        <v>5.6703296703296706</v>
      </c>
      <c r="CH185" s="25">
        <f t="shared" si="598"/>
        <v>5.6703296703296706</v>
      </c>
      <c r="CI185" s="25">
        <f t="shared" si="628"/>
        <v>4.9622748385634985</v>
      </c>
      <c r="CJ185" s="20">
        <f t="shared" si="599"/>
        <v>2.082700804350289</v>
      </c>
      <c r="CK185" s="39">
        <f t="shared" si="600"/>
        <v>9.1000144513489964E-3</v>
      </c>
      <c r="CL185" s="39">
        <f t="shared" si="654"/>
        <v>1.5091358609508915E-2</v>
      </c>
      <c r="CM185" s="39">
        <f t="shared" si="655"/>
        <v>7.52330107210544E-2</v>
      </c>
      <c r="CN185" s="39"/>
      <c r="CO185" s="39">
        <f t="shared" si="603"/>
        <v>3.3141461260637439E-2</v>
      </c>
      <c r="CP185" s="18">
        <f t="shared" si="604"/>
        <v>-19</v>
      </c>
      <c r="CQ185" s="18">
        <f t="shared" si="605"/>
        <v>552.31936626974186</v>
      </c>
      <c r="CR185" s="18">
        <f t="shared" si="606"/>
        <v>432.31936626974181</v>
      </c>
      <c r="CS185" s="18">
        <f t="shared" si="607"/>
        <v>507.68960090456011</v>
      </c>
      <c r="CT185" s="18">
        <f t="shared" si="608"/>
        <v>59.333333333333329</v>
      </c>
      <c r="CU185" s="18">
        <f t="shared" si="609"/>
        <v>92.333333333333329</v>
      </c>
      <c r="CV185" s="18">
        <f t="shared" si="610"/>
        <v>1.1070041543187337</v>
      </c>
      <c r="CW185" s="18">
        <f t="shared" si="611"/>
        <v>14.201070041543188</v>
      </c>
      <c r="CX185" s="18">
        <f t="shared" si="629"/>
        <v>34.10700415431873</v>
      </c>
      <c r="CY185" s="18">
        <f t="shared" si="630"/>
        <v>265.07004154318736</v>
      </c>
      <c r="CZ185" s="25">
        <f t="shared" si="612"/>
        <v>30.559011741138505</v>
      </c>
      <c r="DA185" s="18">
        <f t="shared" si="631"/>
        <v>85.304778376259392</v>
      </c>
      <c r="DB185" s="20">
        <f t="shared" si="613"/>
        <v>2.9493205019727848</v>
      </c>
      <c r="DC185" s="18">
        <f t="shared" si="614"/>
        <v>741</v>
      </c>
      <c r="DD185" s="18">
        <f t="shared" si="632"/>
        <v>727.98603293640849</v>
      </c>
      <c r="DE185" s="18">
        <f t="shared" si="633"/>
        <v>562.3702346348183</v>
      </c>
      <c r="DF185" s="12">
        <f t="shared" si="615"/>
        <v>850.72274114626248</v>
      </c>
      <c r="DG185" s="20">
        <f t="shared" si="616"/>
        <v>-4.6754385964912277</v>
      </c>
      <c r="DH185" s="7">
        <f t="shared" si="617"/>
        <v>188</v>
      </c>
      <c r="DI185" s="18">
        <f t="shared" si="618"/>
        <v>656</v>
      </c>
      <c r="DJ185" s="5"/>
      <c r="DK185" s="5">
        <v>64</v>
      </c>
      <c r="DL185" s="5" t="s">
        <v>242</v>
      </c>
      <c r="DM185" s="5">
        <v>60</v>
      </c>
      <c r="DN185" s="5" t="e">
        <f>SUM(#REF!,DO185,DQ185,DR185)</f>
        <v>#REF!</v>
      </c>
      <c r="DO185" s="5">
        <v>1</v>
      </c>
      <c r="DP185" s="5">
        <v>4.2</v>
      </c>
      <c r="DQ185" s="5">
        <f t="shared" si="634"/>
        <v>0</v>
      </c>
      <c r="DR185" s="5">
        <v>0</v>
      </c>
      <c r="DS185" s="5" t="s">
        <v>148</v>
      </c>
      <c r="DT185" s="5">
        <v>103</v>
      </c>
      <c r="DU185" s="5" t="s">
        <v>148</v>
      </c>
      <c r="DV185" s="8">
        <v>123</v>
      </c>
      <c r="DW185" s="5" t="s">
        <v>148</v>
      </c>
      <c r="DX185" s="5">
        <v>114</v>
      </c>
      <c r="DY185" s="5" t="s">
        <v>150</v>
      </c>
      <c r="DZ185" s="5" t="s">
        <v>150</v>
      </c>
      <c r="EA185" s="5" t="s">
        <v>150</v>
      </c>
      <c r="EB185" s="5" t="s">
        <v>150</v>
      </c>
      <c r="EC185" s="5" t="s">
        <v>150</v>
      </c>
      <c r="ED185" s="52">
        <f t="shared" si="619"/>
        <v>113.33333333333333</v>
      </c>
      <c r="EE185" s="51">
        <f t="shared" si="620"/>
        <v>0</v>
      </c>
      <c r="EF185" s="5" t="s">
        <v>151</v>
      </c>
      <c r="EG185" s="5">
        <v>96</v>
      </c>
      <c r="EH185" s="5">
        <v>0.05</v>
      </c>
      <c r="EI185" s="5"/>
      <c r="EJ185" s="5">
        <v>39</v>
      </c>
      <c r="EK185" s="5" t="s">
        <v>243</v>
      </c>
      <c r="EL185" s="7">
        <f t="shared" si="621"/>
        <v>109</v>
      </c>
      <c r="EM185" s="7">
        <f t="shared" si="622"/>
        <v>0</v>
      </c>
      <c r="EN185" s="51">
        <f t="shared" si="623"/>
        <v>123</v>
      </c>
      <c r="EO185" s="51">
        <f t="shared" si="624"/>
        <v>1</v>
      </c>
      <c r="ER185" s="5"/>
      <c r="ES185" s="5"/>
      <c r="ET185" s="5"/>
      <c r="EU185" s="5"/>
      <c r="EV185" s="5"/>
      <c r="EW185" s="5"/>
    </row>
    <row r="186" spans="1:153" customFormat="1">
      <c r="A186" s="5">
        <v>35</v>
      </c>
      <c r="B186" s="5">
        <v>690</v>
      </c>
      <c r="C186" s="5">
        <v>87</v>
      </c>
      <c r="D186" s="69"/>
      <c r="E186" s="69"/>
      <c r="F186" s="69"/>
      <c r="G186" s="69"/>
      <c r="H186" s="69"/>
      <c r="I186" s="5">
        <v>108</v>
      </c>
      <c r="J186" s="5">
        <v>103</v>
      </c>
      <c r="K186" s="5">
        <v>103</v>
      </c>
      <c r="L186" s="7">
        <f t="shared" si="540"/>
        <v>108</v>
      </c>
      <c r="M186" s="17">
        <f t="shared" si="541"/>
        <v>104.66666666666667</v>
      </c>
      <c r="N186" s="5">
        <f t="shared" si="542"/>
        <v>5</v>
      </c>
      <c r="O186" s="18">
        <f t="shared" si="543"/>
        <v>109.66666666666667</v>
      </c>
      <c r="P186" s="19">
        <f t="shared" si="544"/>
        <v>4.7770700636942671E-2</v>
      </c>
      <c r="Q186" s="5">
        <f t="shared" si="637"/>
        <v>283</v>
      </c>
      <c r="R186" s="5">
        <f t="shared" si="638"/>
        <v>256</v>
      </c>
      <c r="S186" s="5">
        <f t="shared" si="639"/>
        <v>267</v>
      </c>
      <c r="T186" s="74"/>
      <c r="U186" s="17">
        <f t="shared" si="548"/>
        <v>268.66666666666669</v>
      </c>
      <c r="V186" s="5">
        <f t="shared" si="549"/>
        <v>27</v>
      </c>
      <c r="W186" s="5">
        <f t="shared" si="640"/>
        <v>341</v>
      </c>
      <c r="X186" s="5">
        <f t="shared" si="641"/>
        <v>347</v>
      </c>
      <c r="Y186" s="5">
        <f t="shared" si="642"/>
        <v>364</v>
      </c>
      <c r="Z186" s="18">
        <f t="shared" si="553"/>
        <v>364</v>
      </c>
      <c r="AA186" s="17">
        <f t="shared" si="554"/>
        <v>350.66666666666669</v>
      </c>
      <c r="AB186" s="5">
        <f t="shared" si="555"/>
        <v>23</v>
      </c>
      <c r="AC186" s="17">
        <f t="shared" si="643"/>
        <v>410.51575902247299</v>
      </c>
      <c r="AD186" s="17">
        <f t="shared" si="644"/>
        <v>417.73891020761914</v>
      </c>
      <c r="AE186" s="17">
        <f t="shared" si="645"/>
        <v>438.20450523219989</v>
      </c>
      <c r="AF186" s="18">
        <f t="shared" si="559"/>
        <v>438.20450523219989</v>
      </c>
      <c r="AG186" s="17">
        <f t="shared" si="560"/>
        <v>422.15305815409732</v>
      </c>
      <c r="AH186" s="17">
        <f t="shared" si="561"/>
        <v>27.688746209726901</v>
      </c>
      <c r="AI186" s="5">
        <v>175</v>
      </c>
      <c r="AJ186" s="5">
        <v>153</v>
      </c>
      <c r="AK186" s="5">
        <v>164</v>
      </c>
      <c r="AL186" s="18">
        <f t="shared" si="562"/>
        <v>175</v>
      </c>
      <c r="AM186" s="17">
        <f t="shared" si="563"/>
        <v>164</v>
      </c>
      <c r="AN186" s="5">
        <f t="shared" si="564"/>
        <v>22</v>
      </c>
      <c r="AO186" s="5">
        <v>58</v>
      </c>
      <c r="AP186" s="6">
        <v>91</v>
      </c>
      <c r="AQ186" s="5">
        <v>97</v>
      </c>
      <c r="AR186" s="7">
        <f t="shared" si="565"/>
        <v>97</v>
      </c>
      <c r="AS186" s="17">
        <f t="shared" si="566"/>
        <v>82</v>
      </c>
      <c r="AT186" s="5">
        <f t="shared" si="567"/>
        <v>39</v>
      </c>
      <c r="AU186" s="5">
        <f t="shared" si="568"/>
        <v>233</v>
      </c>
      <c r="AV186" s="5">
        <f t="shared" si="646"/>
        <v>244</v>
      </c>
      <c r="AW186" s="5">
        <f t="shared" si="646"/>
        <v>261</v>
      </c>
      <c r="AX186" s="17">
        <f t="shared" si="570"/>
        <v>246</v>
      </c>
      <c r="AY186" s="5">
        <f t="shared" si="571"/>
        <v>28</v>
      </c>
      <c r="AZ186" s="19">
        <f t="shared" si="647"/>
        <v>0.17008797653958943</v>
      </c>
      <c r="BA186" s="19">
        <f t="shared" si="647"/>
        <v>0.26224783861671469</v>
      </c>
      <c r="BB186" s="19">
        <f t="shared" si="647"/>
        <v>0.26648351648351648</v>
      </c>
      <c r="BC186" s="20">
        <f t="shared" si="573"/>
        <v>0.26648351648351648</v>
      </c>
      <c r="BD186" s="19">
        <f t="shared" si="574"/>
        <v>0.23293977721327352</v>
      </c>
      <c r="BE186" s="20">
        <f t="shared" si="575"/>
        <v>9.639553994392705E-2</v>
      </c>
      <c r="BF186" s="19">
        <f t="shared" si="648"/>
        <v>3.1574074074074074</v>
      </c>
      <c r="BG186" s="19">
        <f t="shared" si="649"/>
        <v>3.3689320388349513</v>
      </c>
      <c r="BH186" s="19">
        <f t="shared" si="650"/>
        <v>3.5339805825242721</v>
      </c>
      <c r="BI186" s="20">
        <f t="shared" si="579"/>
        <v>3.5339805825242721</v>
      </c>
      <c r="BJ186" s="19">
        <f t="shared" si="580"/>
        <v>3.3534400095888768</v>
      </c>
      <c r="BK186" s="20">
        <f t="shared" si="581"/>
        <v>0.37657317511686461</v>
      </c>
      <c r="BL186" s="20">
        <f t="shared" si="582"/>
        <v>0.29820124920695912</v>
      </c>
      <c r="BM186" s="19">
        <f t="shared" si="651"/>
        <v>3.8010718428006758</v>
      </c>
      <c r="BN186" s="19">
        <f t="shared" si="652"/>
        <v>4.0557175748312542</v>
      </c>
      <c r="BO186" s="19">
        <f t="shared" si="653"/>
        <v>4.2544126721572804</v>
      </c>
      <c r="BP186" s="19"/>
      <c r="BQ186" s="19">
        <f t="shared" si="586"/>
        <v>4.0370673632630698</v>
      </c>
      <c r="BR186" s="20">
        <f t="shared" si="587"/>
        <v>0.45334082935660458</v>
      </c>
      <c r="BS186" s="19">
        <f t="shared" si="588"/>
        <v>0.94174757281553401</v>
      </c>
      <c r="BT186" s="19">
        <f t="shared" si="635"/>
        <v>0.78343949044585981</v>
      </c>
      <c r="BU186" s="19">
        <f t="shared" si="636"/>
        <v>7.8</v>
      </c>
      <c r="BV186" s="19"/>
      <c r="BW186" s="19">
        <f t="shared" si="591"/>
        <v>3.1750623544204646</v>
      </c>
      <c r="BX186" s="20">
        <f t="shared" si="592"/>
        <v>7.0165605095541403</v>
      </c>
      <c r="BY186" s="60">
        <f t="shared" si="593"/>
        <v>2.5872186066360826E-3</v>
      </c>
      <c r="BZ186" s="60">
        <f t="shared" si="594"/>
        <v>2.234143033590855E-3</v>
      </c>
      <c r="CA186" s="22">
        <f t="shared" si="595"/>
        <v>2.1428571428571429E-2</v>
      </c>
      <c r="CB186" s="22"/>
      <c r="CC186" s="60">
        <f t="shared" si="596"/>
        <v>8.7499776895994547E-3</v>
      </c>
      <c r="CD186" s="22">
        <f t="shared" si="597"/>
        <v>1.9194428394980576E-2</v>
      </c>
      <c r="CE186" s="25">
        <f t="shared" si="625"/>
        <v>2.6851851851851851</v>
      </c>
      <c r="CF186" s="25">
        <f t="shared" si="626"/>
        <v>4.4174757281553401</v>
      </c>
      <c r="CG186" s="25">
        <f t="shared" si="627"/>
        <v>4.70873786407767</v>
      </c>
      <c r="CH186" s="25">
        <f t="shared" si="598"/>
        <v>4.70873786407767</v>
      </c>
      <c r="CI186" s="25">
        <f t="shared" si="628"/>
        <v>3.9371329258060648</v>
      </c>
      <c r="CJ186" s="20">
        <f t="shared" si="599"/>
        <v>2.0235526788924849</v>
      </c>
      <c r="CK186" s="39">
        <f t="shared" si="600"/>
        <v>6.1276987185750961E-3</v>
      </c>
      <c r="CL186" s="39">
        <f t="shared" si="654"/>
        <v>1.0464156643732856E-2</v>
      </c>
      <c r="CM186" s="39">
        <f t="shared" si="655"/>
        <v>0.17005962741727601</v>
      </c>
      <c r="CN186" s="39"/>
      <c r="CO186" s="39">
        <f t="shared" si="603"/>
        <v>6.2217160926527987E-2</v>
      </c>
      <c r="CP186" s="18">
        <f t="shared" si="604"/>
        <v>-10.333333333333329</v>
      </c>
      <c r="CQ186" s="18">
        <f t="shared" si="605"/>
        <v>613.81972482076401</v>
      </c>
      <c r="CR186" s="18">
        <f t="shared" si="606"/>
        <v>493.81972482076401</v>
      </c>
      <c r="CS186" s="18">
        <f t="shared" si="607"/>
        <v>521.50847103049091</v>
      </c>
      <c r="CT186" s="18">
        <f t="shared" si="608"/>
        <v>71.666666666666671</v>
      </c>
      <c r="CU186" s="18">
        <f t="shared" si="609"/>
        <v>110.66666666666667</v>
      </c>
      <c r="CV186" s="18">
        <f t="shared" si="610"/>
        <v>12.960644387994023</v>
      </c>
      <c r="CW186" s="18">
        <f t="shared" si="611"/>
        <v>28.899606443879946</v>
      </c>
      <c r="CX186" s="18">
        <f t="shared" si="629"/>
        <v>51.960644387994023</v>
      </c>
      <c r="CY186" s="18">
        <f t="shared" si="630"/>
        <v>283.60644387994017</v>
      </c>
      <c r="CZ186" s="25">
        <f t="shared" si="612"/>
        <v>34.82012492069591</v>
      </c>
      <c r="DA186" s="18">
        <f t="shared" si="631"/>
        <v>36.725813572989971</v>
      </c>
      <c r="DB186" s="20">
        <f t="shared" si="613"/>
        <v>3.5837265339064652</v>
      </c>
      <c r="DC186" s="18">
        <f t="shared" si="614"/>
        <v>647.33333333333337</v>
      </c>
      <c r="DD186" s="18">
        <f t="shared" si="632"/>
        <v>718.81972482076401</v>
      </c>
      <c r="DE186" s="18">
        <f t="shared" si="633"/>
        <v>494.35541287639359</v>
      </c>
      <c r="DF186" s="12">
        <f t="shared" si="615"/>
        <v>869.7595020340375</v>
      </c>
      <c r="DG186" s="20">
        <f t="shared" si="616"/>
        <v>-7.0165605095541403</v>
      </c>
      <c r="DH186" s="7">
        <f t="shared" si="617"/>
        <v>205</v>
      </c>
      <c r="DI186" s="18">
        <f t="shared" si="618"/>
        <v>580.33333333333337</v>
      </c>
      <c r="DJ186" s="5"/>
      <c r="DK186" s="5">
        <v>65</v>
      </c>
      <c r="DL186" s="5" t="s">
        <v>244</v>
      </c>
      <c r="DM186" s="5">
        <v>59</v>
      </c>
      <c r="DN186" s="5" t="e">
        <f>SUM(#REF!,DO186,DQ186,DR186)</f>
        <v>#REF!</v>
      </c>
      <c r="DO186" s="5">
        <v>0</v>
      </c>
      <c r="DP186" s="5">
        <v>6.4</v>
      </c>
      <c r="DQ186" s="5">
        <f t="shared" si="634"/>
        <v>1</v>
      </c>
      <c r="DR186" s="5">
        <v>0</v>
      </c>
      <c r="DS186" s="5" t="s">
        <v>183</v>
      </c>
      <c r="DT186" s="5">
        <v>100</v>
      </c>
      <c r="DU186" s="5" t="s">
        <v>183</v>
      </c>
      <c r="DV186" s="5">
        <v>113</v>
      </c>
      <c r="DW186" s="5" t="s">
        <v>183</v>
      </c>
      <c r="DX186" s="5">
        <v>107</v>
      </c>
      <c r="DY186" s="5" t="s">
        <v>168</v>
      </c>
      <c r="DZ186" s="5" t="s">
        <v>150</v>
      </c>
      <c r="EA186" s="5" t="s">
        <v>150</v>
      </c>
      <c r="EB186" s="5" t="s">
        <v>150</v>
      </c>
      <c r="EC186" s="5" t="s">
        <v>161</v>
      </c>
      <c r="ED186" s="52">
        <f t="shared" si="619"/>
        <v>106.66666666666667</v>
      </c>
      <c r="EE186" s="51">
        <f t="shared" si="620"/>
        <v>0</v>
      </c>
      <c r="EF186" s="5" t="s">
        <v>151</v>
      </c>
      <c r="EG186" s="5">
        <v>98</v>
      </c>
      <c r="EH186" s="5">
        <v>0.05</v>
      </c>
      <c r="EI186" s="5"/>
      <c r="EJ186" s="5">
        <v>48</v>
      </c>
      <c r="EK186" s="5" t="s">
        <v>245</v>
      </c>
      <c r="EL186" s="7">
        <f t="shared" si="621"/>
        <v>104.5</v>
      </c>
      <c r="EM186" s="7">
        <f t="shared" si="622"/>
        <v>0</v>
      </c>
      <c r="EN186" s="51">
        <f t="shared" si="623"/>
        <v>113</v>
      </c>
      <c r="EO186" s="51">
        <f t="shared" si="624"/>
        <v>0</v>
      </c>
      <c r="ER186" s="5"/>
      <c r="ES186" s="5"/>
      <c r="ET186" s="5"/>
      <c r="EU186" s="5"/>
      <c r="EV186" s="5"/>
      <c r="EW186" s="5"/>
    </row>
    <row r="187" spans="1:153" customFormat="1">
      <c r="A187" s="5">
        <v>36</v>
      </c>
      <c r="B187" s="5">
        <v>698</v>
      </c>
      <c r="C187" s="5">
        <v>86</v>
      </c>
      <c r="D187" s="69"/>
      <c r="E187" s="69"/>
      <c r="F187" s="69"/>
      <c r="G187" s="69"/>
      <c r="H187" s="69"/>
      <c r="I187" s="5">
        <v>69</v>
      </c>
      <c r="J187" s="5">
        <v>91</v>
      </c>
      <c r="K187" s="5">
        <v>91</v>
      </c>
      <c r="L187" s="7">
        <f t="shared" si="540"/>
        <v>91</v>
      </c>
      <c r="M187" s="17">
        <f t="shared" si="541"/>
        <v>83.666666666666671</v>
      </c>
      <c r="N187" s="5">
        <f t="shared" si="542"/>
        <v>22</v>
      </c>
      <c r="O187" s="18">
        <f t="shared" si="543"/>
        <v>105.66666666666667</v>
      </c>
      <c r="P187" s="19">
        <f t="shared" si="544"/>
        <v>0.26294820717131473</v>
      </c>
      <c r="Q187" s="5">
        <f t="shared" si="637"/>
        <v>272</v>
      </c>
      <c r="R187" s="5">
        <f t="shared" si="638"/>
        <v>261</v>
      </c>
      <c r="S187" s="5">
        <f t="shared" si="639"/>
        <v>244</v>
      </c>
      <c r="T187" s="74"/>
      <c r="U187" s="17">
        <f t="shared" si="548"/>
        <v>259</v>
      </c>
      <c r="V187" s="5">
        <f t="shared" si="549"/>
        <v>28</v>
      </c>
      <c r="W187" s="5">
        <f t="shared" si="640"/>
        <v>341</v>
      </c>
      <c r="X187" s="5">
        <f t="shared" si="641"/>
        <v>324</v>
      </c>
      <c r="Y187" s="5">
        <f t="shared" si="642"/>
        <v>335</v>
      </c>
      <c r="Z187" s="18">
        <f t="shared" si="553"/>
        <v>341</v>
      </c>
      <c r="AA187" s="17">
        <f t="shared" si="554"/>
        <v>333.33333333333331</v>
      </c>
      <c r="AB187" s="5">
        <f t="shared" si="555"/>
        <v>17</v>
      </c>
      <c r="AC187" s="17">
        <f t="shared" si="643"/>
        <v>408.15645351312605</v>
      </c>
      <c r="AD187" s="17">
        <f t="shared" si="644"/>
        <v>387.80847782478838</v>
      </c>
      <c r="AE187" s="17">
        <f t="shared" si="645"/>
        <v>400.97481503488922</v>
      </c>
      <c r="AF187" s="18">
        <f t="shared" si="559"/>
        <v>408.15645351312605</v>
      </c>
      <c r="AG187" s="17">
        <f t="shared" si="560"/>
        <v>398.97991545760124</v>
      </c>
      <c r="AH187" s="17">
        <f t="shared" si="561"/>
        <v>20.347975688337669</v>
      </c>
      <c r="AI187" s="5">
        <v>203</v>
      </c>
      <c r="AJ187" s="5">
        <v>170</v>
      </c>
      <c r="AK187" s="5">
        <v>153</v>
      </c>
      <c r="AL187" s="18">
        <f t="shared" si="562"/>
        <v>203</v>
      </c>
      <c r="AM187" s="17">
        <f t="shared" si="563"/>
        <v>175.33333333333334</v>
      </c>
      <c r="AN187" s="5">
        <f t="shared" si="564"/>
        <v>50</v>
      </c>
      <c r="AO187" s="5">
        <v>69</v>
      </c>
      <c r="AP187" s="6">
        <v>63</v>
      </c>
      <c r="AQ187" s="5">
        <v>91</v>
      </c>
      <c r="AR187" s="7">
        <f t="shared" si="565"/>
        <v>91</v>
      </c>
      <c r="AS187" s="17">
        <f t="shared" si="566"/>
        <v>74.333333333333329</v>
      </c>
      <c r="AT187" s="5">
        <f t="shared" si="567"/>
        <v>28</v>
      </c>
      <c r="AU187" s="5">
        <f t="shared" si="568"/>
        <v>272</v>
      </c>
      <c r="AV187" s="5">
        <f t="shared" si="646"/>
        <v>233</v>
      </c>
      <c r="AW187" s="5">
        <f t="shared" si="646"/>
        <v>244</v>
      </c>
      <c r="AX187" s="17">
        <f t="shared" si="570"/>
        <v>249.66666666666666</v>
      </c>
      <c r="AY187" s="5">
        <f t="shared" si="571"/>
        <v>39</v>
      </c>
      <c r="AZ187" s="19">
        <f t="shared" si="647"/>
        <v>0.20234604105571846</v>
      </c>
      <c r="BA187" s="19">
        <f t="shared" si="647"/>
        <v>0.19444444444444445</v>
      </c>
      <c r="BB187" s="19">
        <f t="shared" si="647"/>
        <v>0.27164179104477609</v>
      </c>
      <c r="BC187" s="20">
        <f t="shared" si="573"/>
        <v>0.27164179104477609</v>
      </c>
      <c r="BD187" s="19">
        <f t="shared" si="574"/>
        <v>0.22281075884831303</v>
      </c>
      <c r="BE187" s="20">
        <f t="shared" si="575"/>
        <v>7.7197346600331646E-2</v>
      </c>
      <c r="BF187" s="19">
        <f t="shared" si="648"/>
        <v>4.9420289855072461</v>
      </c>
      <c r="BG187" s="19">
        <f t="shared" si="649"/>
        <v>3.5604395604395602</v>
      </c>
      <c r="BH187" s="19">
        <f t="shared" si="650"/>
        <v>3.6813186813186811</v>
      </c>
      <c r="BI187" s="20">
        <f t="shared" si="579"/>
        <v>4.9420289855072461</v>
      </c>
      <c r="BJ187" s="19">
        <f t="shared" si="580"/>
        <v>4.0612624090884957</v>
      </c>
      <c r="BK187" s="20">
        <f t="shared" si="581"/>
        <v>1.3815894250676859</v>
      </c>
      <c r="BL187" s="20">
        <f t="shared" si="582"/>
        <v>0.24622885676191475</v>
      </c>
      <c r="BM187" s="19">
        <f t="shared" si="651"/>
        <v>5.9153109204800876</v>
      </c>
      <c r="BN187" s="19">
        <f t="shared" si="652"/>
        <v>4.2616316244482242</v>
      </c>
      <c r="BO187" s="19">
        <f t="shared" si="653"/>
        <v>4.4063166487350465</v>
      </c>
      <c r="BP187" s="19"/>
      <c r="BQ187" s="19">
        <f t="shared" si="586"/>
        <v>4.8610863978877861</v>
      </c>
      <c r="BR187" s="20">
        <f t="shared" si="587"/>
        <v>1.6536792960318634</v>
      </c>
      <c r="BS187" s="19">
        <f t="shared" si="588"/>
        <v>1</v>
      </c>
      <c r="BT187" s="19">
        <f t="shared" si="635"/>
        <v>0.88844621513944211</v>
      </c>
      <c r="BU187" s="19">
        <f t="shared" si="636"/>
        <v>1.2727272727272727</v>
      </c>
      <c r="BV187" s="19"/>
      <c r="BW187" s="19">
        <f t="shared" si="591"/>
        <v>1.0537244959555716</v>
      </c>
      <c r="BX187" s="20">
        <f t="shared" si="592"/>
        <v>0.3842810575878306</v>
      </c>
      <c r="BY187" s="60">
        <f t="shared" si="593"/>
        <v>2.9850746268656717E-3</v>
      </c>
      <c r="BZ187" s="60">
        <f t="shared" si="594"/>
        <v>2.6653386454183266E-3</v>
      </c>
      <c r="CA187" s="22">
        <f t="shared" si="595"/>
        <v>3.7991858887381274E-3</v>
      </c>
      <c r="CB187" s="22"/>
      <c r="CC187" s="60">
        <f t="shared" si="596"/>
        <v>3.1498663870073752E-3</v>
      </c>
      <c r="CD187" s="22">
        <f t="shared" si="597"/>
        <v>1.1338472433198008E-3</v>
      </c>
      <c r="CE187" s="25">
        <f t="shared" si="625"/>
        <v>21.999999999999996</v>
      </c>
      <c r="CF187" s="25">
        <f t="shared" si="626"/>
        <v>15.230769230769232</v>
      </c>
      <c r="CG187" s="25">
        <f t="shared" si="627"/>
        <v>22</v>
      </c>
      <c r="CH187" s="25">
        <f t="shared" si="598"/>
        <v>22</v>
      </c>
      <c r="CI187" s="25">
        <f t="shared" si="628"/>
        <v>19.743589743589741</v>
      </c>
      <c r="CJ187" s="20">
        <f t="shared" si="599"/>
        <v>6.7692307692307683</v>
      </c>
      <c r="CK187" s="39">
        <f t="shared" si="600"/>
        <v>5.4866288791942594E-2</v>
      </c>
      <c r="CL187" s="39">
        <f t="shared" si="654"/>
        <v>3.8174275547932374E-2</v>
      </c>
      <c r="CM187" s="39">
        <f t="shared" si="655"/>
        <v>1.0811886320765156</v>
      </c>
      <c r="CN187" s="39"/>
      <c r="CO187" s="39">
        <f t="shared" si="603"/>
        <v>0.39140973213879687</v>
      </c>
      <c r="CP187" s="18">
        <f t="shared" si="604"/>
        <v>-14.333333333333329</v>
      </c>
      <c r="CQ187" s="18">
        <f t="shared" si="605"/>
        <v>578.97991545760124</v>
      </c>
      <c r="CR187" s="18">
        <f t="shared" si="606"/>
        <v>458.97991545760124</v>
      </c>
      <c r="CS187" s="18">
        <f t="shared" si="607"/>
        <v>479.32789114593891</v>
      </c>
      <c r="CT187" s="18">
        <f t="shared" si="608"/>
        <v>60</v>
      </c>
      <c r="CU187" s="18">
        <f t="shared" si="609"/>
        <v>88</v>
      </c>
      <c r="CV187" s="18">
        <f t="shared" si="610"/>
        <v>7.9477425514979743</v>
      </c>
      <c r="CW187" s="18">
        <f t="shared" si="611"/>
        <v>13.889477425514984</v>
      </c>
      <c r="CX187" s="18">
        <f t="shared" si="629"/>
        <v>35.947742551497974</v>
      </c>
      <c r="CY187" s="18">
        <f t="shared" si="630"/>
        <v>286.4774255149797</v>
      </c>
      <c r="CZ187" s="25">
        <f t="shared" si="612"/>
        <v>46.622885676191473</v>
      </c>
      <c r="DA187" s="18">
        <f t="shared" si="631"/>
        <v>47.209062086225458</v>
      </c>
      <c r="DB187" s="20">
        <f t="shared" si="613"/>
        <v>3.2074071018559227</v>
      </c>
      <c r="DC187" s="18">
        <f t="shared" si="614"/>
        <v>646.66666666666674</v>
      </c>
      <c r="DD187" s="18">
        <f t="shared" si="632"/>
        <v>712.31324879093461</v>
      </c>
      <c r="DE187" s="18">
        <f t="shared" si="633"/>
        <v>567.0146423550043</v>
      </c>
      <c r="DF187" s="12">
        <f t="shared" si="615"/>
        <v>860.79067430591431</v>
      </c>
      <c r="DG187" s="20">
        <f t="shared" si="616"/>
        <v>-0.3842810575878306</v>
      </c>
      <c r="DH187" s="7">
        <f t="shared" si="617"/>
        <v>182</v>
      </c>
      <c r="DI187" s="18">
        <f t="shared" si="618"/>
        <v>547</v>
      </c>
      <c r="DJ187" s="5"/>
      <c r="DK187" s="5">
        <v>65</v>
      </c>
      <c r="DL187" s="5" t="s">
        <v>246</v>
      </c>
      <c r="DM187" s="5">
        <v>48</v>
      </c>
      <c r="DN187" s="5" t="e">
        <f>SUM(#REF!,DO187,DQ187,DR187)</f>
        <v>#REF!</v>
      </c>
      <c r="DO187" s="5">
        <v>0</v>
      </c>
      <c r="DP187" s="5">
        <v>4.8</v>
      </c>
      <c r="DQ187" s="5">
        <f t="shared" si="634"/>
        <v>0</v>
      </c>
      <c r="DR187" s="5">
        <v>1</v>
      </c>
      <c r="DS187" s="5" t="s">
        <v>183</v>
      </c>
      <c r="DT187" s="5">
        <v>89</v>
      </c>
      <c r="DU187" s="5" t="s">
        <v>183</v>
      </c>
      <c r="DV187" s="5">
        <v>46</v>
      </c>
      <c r="DW187" s="5" t="s">
        <v>183</v>
      </c>
      <c r="DX187" s="5">
        <v>66</v>
      </c>
      <c r="DY187" s="5" t="s">
        <v>150</v>
      </c>
      <c r="DZ187" s="5" t="s">
        <v>161</v>
      </c>
      <c r="EA187" s="5" t="s">
        <v>161</v>
      </c>
      <c r="EB187" s="5" t="s">
        <v>161</v>
      </c>
      <c r="EC187" s="5" t="s">
        <v>161</v>
      </c>
      <c r="ED187" s="52">
        <f t="shared" si="619"/>
        <v>67</v>
      </c>
      <c r="EE187" s="51">
        <f t="shared" si="620"/>
        <v>0</v>
      </c>
      <c r="EF187" s="5" t="s">
        <v>151</v>
      </c>
      <c r="EG187" s="5">
        <v>56</v>
      </c>
      <c r="EH187" s="5">
        <v>0.05</v>
      </c>
      <c r="EI187" s="5"/>
      <c r="EJ187" s="5">
        <v>26</v>
      </c>
      <c r="EK187" s="5" t="s">
        <v>237</v>
      </c>
      <c r="EL187" s="7">
        <f t="shared" si="621"/>
        <v>64.25</v>
      </c>
      <c r="EM187" s="7">
        <f t="shared" si="622"/>
        <v>0</v>
      </c>
      <c r="EN187" s="51">
        <f t="shared" si="623"/>
        <v>89</v>
      </c>
      <c r="EO187" s="51">
        <f t="shared" si="624"/>
        <v>0</v>
      </c>
      <c r="ER187" s="5"/>
      <c r="ES187" s="5"/>
      <c r="ET187" s="5"/>
      <c r="EU187" s="5"/>
      <c r="EV187" s="5"/>
      <c r="EW187" s="5"/>
    </row>
    <row r="188" spans="1:153" customFormat="1">
      <c r="A188" s="5">
        <v>37</v>
      </c>
      <c r="B188" s="5">
        <v>882</v>
      </c>
      <c r="C188" s="5">
        <v>68</v>
      </c>
      <c r="D188" s="69"/>
      <c r="E188" s="69"/>
      <c r="F188" s="69"/>
      <c r="G188" s="69"/>
      <c r="H188" s="69"/>
      <c r="I188" s="5">
        <v>91</v>
      </c>
      <c r="J188" s="5">
        <v>97</v>
      </c>
      <c r="K188" s="5">
        <v>108</v>
      </c>
      <c r="L188" s="7">
        <f t="shared" si="540"/>
        <v>108</v>
      </c>
      <c r="M188" s="17">
        <f t="shared" si="541"/>
        <v>98.666666666666671</v>
      </c>
      <c r="N188" s="5">
        <f t="shared" si="542"/>
        <v>17</v>
      </c>
      <c r="O188" s="18">
        <f t="shared" si="543"/>
        <v>115.66666666666667</v>
      </c>
      <c r="P188" s="19">
        <f t="shared" si="544"/>
        <v>0.17229729729729729</v>
      </c>
      <c r="Q188" s="5">
        <f t="shared" si="637"/>
        <v>322</v>
      </c>
      <c r="R188" s="5">
        <f t="shared" si="638"/>
        <v>278</v>
      </c>
      <c r="S188" s="5">
        <f t="shared" si="639"/>
        <v>289</v>
      </c>
      <c r="T188" s="74"/>
      <c r="U188" s="17">
        <f t="shared" si="548"/>
        <v>296.33333333333331</v>
      </c>
      <c r="V188" s="5">
        <f t="shared" si="549"/>
        <v>44</v>
      </c>
      <c r="W188" s="5">
        <f t="shared" si="640"/>
        <v>402</v>
      </c>
      <c r="X188" s="5">
        <f t="shared" si="641"/>
        <v>347</v>
      </c>
      <c r="Y188" s="5">
        <f t="shared" si="642"/>
        <v>386</v>
      </c>
      <c r="Z188" s="18">
        <f t="shared" si="553"/>
        <v>402</v>
      </c>
      <c r="AA188" s="17">
        <f t="shared" si="554"/>
        <v>378.33333333333331</v>
      </c>
      <c r="AB188" s="5">
        <f t="shared" si="555"/>
        <v>55</v>
      </c>
      <c r="AC188" s="17">
        <f t="shared" si="643"/>
        <v>428.04729854995975</v>
      </c>
      <c r="AD188" s="17">
        <f t="shared" si="644"/>
        <v>369.48361342496526</v>
      </c>
      <c r="AE188" s="17">
        <f t="shared" si="645"/>
        <v>411.01059014996133</v>
      </c>
      <c r="AF188" s="18">
        <f t="shared" si="559"/>
        <v>428.04729854995975</v>
      </c>
      <c r="AG188" s="17">
        <f t="shared" si="560"/>
        <v>402.84716737496211</v>
      </c>
      <c r="AH188" s="17">
        <f t="shared" si="561"/>
        <v>58.563685124994493</v>
      </c>
      <c r="AI188" s="5">
        <v>231</v>
      </c>
      <c r="AJ188" s="5">
        <v>181</v>
      </c>
      <c r="AK188" s="5">
        <v>181</v>
      </c>
      <c r="AL188" s="18">
        <f t="shared" si="562"/>
        <v>231</v>
      </c>
      <c r="AM188" s="17">
        <f t="shared" si="563"/>
        <v>197.66666666666666</v>
      </c>
      <c r="AN188" s="5">
        <f t="shared" si="564"/>
        <v>50</v>
      </c>
      <c r="AO188" s="5">
        <v>80</v>
      </c>
      <c r="AP188" s="6">
        <v>69</v>
      </c>
      <c r="AQ188" s="5">
        <v>97</v>
      </c>
      <c r="AR188" s="7">
        <f t="shared" si="565"/>
        <v>97</v>
      </c>
      <c r="AS188" s="17">
        <f t="shared" si="566"/>
        <v>82</v>
      </c>
      <c r="AT188" s="5">
        <f t="shared" si="567"/>
        <v>28</v>
      </c>
      <c r="AU188" s="5">
        <f t="shared" si="568"/>
        <v>311</v>
      </c>
      <c r="AV188" s="5">
        <f t="shared" si="646"/>
        <v>250</v>
      </c>
      <c r="AW188" s="5">
        <f t="shared" si="646"/>
        <v>278</v>
      </c>
      <c r="AX188" s="17">
        <f t="shared" si="570"/>
        <v>279.66666666666669</v>
      </c>
      <c r="AY188" s="5">
        <f t="shared" si="571"/>
        <v>61</v>
      </c>
      <c r="AZ188" s="19">
        <f t="shared" si="647"/>
        <v>0.19900497512437812</v>
      </c>
      <c r="BA188" s="19">
        <f t="shared" si="647"/>
        <v>0.19884726224783861</v>
      </c>
      <c r="BB188" s="19">
        <f t="shared" si="647"/>
        <v>0.25129533678756477</v>
      </c>
      <c r="BC188" s="20">
        <f t="shared" si="573"/>
        <v>0.25129533678756477</v>
      </c>
      <c r="BD188" s="19">
        <f t="shared" si="574"/>
        <v>0.21638252471992717</v>
      </c>
      <c r="BE188" s="20">
        <f t="shared" si="575"/>
        <v>5.2448074539726164E-2</v>
      </c>
      <c r="BF188" s="19">
        <f t="shared" si="648"/>
        <v>4.4175824175824179</v>
      </c>
      <c r="BG188" s="19">
        <f t="shared" si="649"/>
        <v>3.5773195876288661</v>
      </c>
      <c r="BH188" s="19">
        <f t="shared" si="650"/>
        <v>3.574074074074074</v>
      </c>
      <c r="BI188" s="20">
        <f t="shared" si="579"/>
        <v>4.4175824175824179</v>
      </c>
      <c r="BJ188" s="19">
        <f t="shared" si="580"/>
        <v>3.8563253597617861</v>
      </c>
      <c r="BK188" s="20">
        <f t="shared" si="581"/>
        <v>0.84350834350834392</v>
      </c>
      <c r="BL188" s="20">
        <f t="shared" si="582"/>
        <v>0.25931421929133391</v>
      </c>
      <c r="BM188" s="19">
        <f t="shared" si="651"/>
        <v>4.7038164675819756</v>
      </c>
      <c r="BN188" s="19">
        <f t="shared" si="652"/>
        <v>3.8091094167522193</v>
      </c>
      <c r="BO188" s="19">
        <f t="shared" si="653"/>
        <v>3.8056536124996421</v>
      </c>
      <c r="BP188" s="19"/>
      <c r="BQ188" s="19">
        <f t="shared" si="586"/>
        <v>4.1061931656112787</v>
      </c>
      <c r="BR188" s="20">
        <f t="shared" si="587"/>
        <v>0.89816285508233351</v>
      </c>
      <c r="BS188" s="19">
        <f t="shared" si="588"/>
        <v>0.89814814814814814</v>
      </c>
      <c r="BT188" s="19">
        <f t="shared" si="635"/>
        <v>0.83108108108108103</v>
      </c>
      <c r="BU188" s="19">
        <f t="shared" si="636"/>
        <v>1.6470588235294117</v>
      </c>
      <c r="BV188" s="19"/>
      <c r="BW188" s="19">
        <f t="shared" si="591"/>
        <v>1.125429350919547</v>
      </c>
      <c r="BX188" s="20">
        <f t="shared" si="592"/>
        <v>0.81597774244833066</v>
      </c>
      <c r="BY188" s="60">
        <f t="shared" si="593"/>
        <v>2.326808673958933E-3</v>
      </c>
      <c r="BZ188" s="60">
        <f t="shared" si="594"/>
        <v>2.1966900821526374E-3</v>
      </c>
      <c r="CA188" s="22">
        <f t="shared" si="595"/>
        <v>4.2669917708015844E-3</v>
      </c>
      <c r="CB188" s="22"/>
      <c r="CC188" s="60">
        <f t="shared" si="596"/>
        <v>2.930163508971051E-3</v>
      </c>
      <c r="CD188" s="22">
        <f t="shared" si="597"/>
        <v>2.070301688648947E-3</v>
      </c>
      <c r="CE188" s="25">
        <f t="shared" si="625"/>
        <v>14.945054945054945</v>
      </c>
      <c r="CF188" s="25">
        <f t="shared" si="626"/>
        <v>12.092783505154639</v>
      </c>
      <c r="CG188" s="25">
        <f t="shared" si="627"/>
        <v>15.268518518518519</v>
      </c>
      <c r="CH188" s="25">
        <f t="shared" si="598"/>
        <v>15.268518518518519</v>
      </c>
      <c r="CI188" s="25">
        <f t="shared" si="628"/>
        <v>14.102118989576034</v>
      </c>
      <c r="CJ188" s="20">
        <f t="shared" si="599"/>
        <v>3.1757350133638802</v>
      </c>
      <c r="CK188" s="39">
        <f t="shared" si="600"/>
        <v>3.636172717496669E-2</v>
      </c>
      <c r="CL188" s="39">
        <f t="shared" si="654"/>
        <v>3.0018291015805797E-2</v>
      </c>
      <c r="CM188" s="39">
        <f t="shared" si="655"/>
        <v>0.26071649155838456</v>
      </c>
      <c r="CN188" s="39"/>
      <c r="CO188" s="39">
        <f t="shared" si="603"/>
        <v>0.10903216991638569</v>
      </c>
      <c r="CP188" s="18">
        <f t="shared" si="604"/>
        <v>-4.3333333333333286</v>
      </c>
      <c r="CQ188" s="18">
        <f t="shared" si="605"/>
        <v>600.5138340416288</v>
      </c>
      <c r="CR188" s="18">
        <f t="shared" si="606"/>
        <v>480.5138340416288</v>
      </c>
      <c r="CS188" s="18">
        <f t="shared" si="607"/>
        <v>539.07751916662323</v>
      </c>
      <c r="CT188" s="18">
        <f t="shared" si="608"/>
        <v>77.666666666666671</v>
      </c>
      <c r="CU188" s="18">
        <f t="shared" si="609"/>
        <v>105.66666666666667</v>
      </c>
      <c r="CV188" s="18">
        <f t="shared" si="610"/>
        <v>17.30491913865939</v>
      </c>
      <c r="CW188" s="18">
        <f t="shared" si="611"/>
        <v>23.883049191386597</v>
      </c>
      <c r="CX188" s="18">
        <f t="shared" si="629"/>
        <v>45.304919138659386</v>
      </c>
      <c r="CY188" s="18">
        <f t="shared" si="630"/>
        <v>290.04919138659386</v>
      </c>
      <c r="CZ188" s="25">
        <f t="shared" si="612"/>
        <v>42.931421929133393</v>
      </c>
      <c r="DA188" s="18">
        <f t="shared" si="631"/>
        <v>79.669878290605766</v>
      </c>
      <c r="DB188" s="20">
        <f t="shared" si="613"/>
        <v>3.2080303105289452</v>
      </c>
      <c r="DC188" s="18">
        <f t="shared" si="614"/>
        <v>731.66666666666663</v>
      </c>
      <c r="DD188" s="18">
        <f t="shared" si="632"/>
        <v>756.18050070829543</v>
      </c>
      <c r="DE188" s="18">
        <f t="shared" si="633"/>
        <v>660.23035179166118</v>
      </c>
      <c r="DF188" s="12">
        <f t="shared" si="615"/>
        <v>890.56302542822255</v>
      </c>
      <c r="DG188" s="20">
        <f t="shared" si="616"/>
        <v>-0.81597774244833066</v>
      </c>
      <c r="DH188" s="7">
        <f t="shared" si="617"/>
        <v>205</v>
      </c>
      <c r="DI188" s="18">
        <f t="shared" si="618"/>
        <v>646</v>
      </c>
      <c r="DJ188" s="5"/>
      <c r="DK188" s="5">
        <v>67</v>
      </c>
      <c r="DL188" s="5" t="s">
        <v>247</v>
      </c>
      <c r="DM188" s="5">
        <v>67</v>
      </c>
      <c r="DN188" s="5" t="e">
        <f>SUM(#REF!,DO188,DQ188,DR188)</f>
        <v>#REF!</v>
      </c>
      <c r="DO188" s="5">
        <v>1</v>
      </c>
      <c r="DP188" s="5">
        <v>4.0999999999999996</v>
      </c>
      <c r="DQ188" s="5">
        <f t="shared" si="634"/>
        <v>0</v>
      </c>
      <c r="DR188" s="5">
        <v>0</v>
      </c>
      <c r="DS188" s="5" t="s">
        <v>183</v>
      </c>
      <c r="DT188" s="5">
        <v>113</v>
      </c>
      <c r="DU188" s="5" t="s">
        <v>183</v>
      </c>
      <c r="DV188" s="5">
        <v>80</v>
      </c>
      <c r="DW188" s="5" t="s">
        <v>183</v>
      </c>
      <c r="DX188" s="5">
        <v>93</v>
      </c>
      <c r="DY188" s="5" t="s">
        <v>161</v>
      </c>
      <c r="DZ188" s="5" t="s">
        <v>150</v>
      </c>
      <c r="EA188" s="5" t="s">
        <v>161</v>
      </c>
      <c r="EB188" s="5" t="s">
        <v>161</v>
      </c>
      <c r="EC188" s="5" t="s">
        <v>150</v>
      </c>
      <c r="ED188" s="52">
        <f t="shared" si="619"/>
        <v>95.333333333333329</v>
      </c>
      <c r="EE188" s="51">
        <f t="shared" si="620"/>
        <v>0</v>
      </c>
      <c r="EF188" s="5" t="s">
        <v>144</v>
      </c>
      <c r="EG188" s="5">
        <v>106</v>
      </c>
      <c r="EH188" s="5"/>
      <c r="EI188" s="5"/>
      <c r="EJ188" s="5"/>
      <c r="EK188" s="5" t="s">
        <v>248</v>
      </c>
      <c r="EL188" s="7">
        <f t="shared" si="621"/>
        <v>98</v>
      </c>
      <c r="EM188" s="7">
        <f t="shared" si="622"/>
        <v>0</v>
      </c>
      <c r="EN188" s="51">
        <f t="shared" si="623"/>
        <v>113</v>
      </c>
      <c r="EO188" s="51">
        <f t="shared" si="624"/>
        <v>0</v>
      </c>
      <c r="ER188" s="5"/>
      <c r="ES188" s="5"/>
      <c r="ET188" s="5"/>
      <c r="EU188" s="5"/>
      <c r="EV188" s="5"/>
      <c r="EW188" s="5"/>
    </row>
    <row r="189" spans="1:153" customFormat="1">
      <c r="A189" s="5">
        <v>38</v>
      </c>
      <c r="B189" s="5">
        <v>952</v>
      </c>
      <c r="C189" s="5">
        <v>63</v>
      </c>
      <c r="D189" s="69"/>
      <c r="E189" s="69"/>
      <c r="F189" s="69"/>
      <c r="G189" s="69"/>
      <c r="H189" s="69"/>
      <c r="I189" s="5">
        <v>97</v>
      </c>
      <c r="J189" s="5">
        <v>119</v>
      </c>
      <c r="K189" s="5">
        <v>97</v>
      </c>
      <c r="L189" s="7">
        <f t="shared" si="540"/>
        <v>119</v>
      </c>
      <c r="M189" s="17">
        <f t="shared" si="541"/>
        <v>104.33333333333333</v>
      </c>
      <c r="N189" s="5">
        <f t="shared" si="542"/>
        <v>22</v>
      </c>
      <c r="O189" s="18">
        <f t="shared" si="543"/>
        <v>126.33333333333333</v>
      </c>
      <c r="P189" s="19">
        <f t="shared" si="544"/>
        <v>0.21086261980830673</v>
      </c>
      <c r="Q189" s="5">
        <f t="shared" si="637"/>
        <v>390</v>
      </c>
      <c r="R189" s="5">
        <f t="shared" si="638"/>
        <v>317</v>
      </c>
      <c r="S189" s="5">
        <f t="shared" si="639"/>
        <v>300</v>
      </c>
      <c r="T189" s="74"/>
      <c r="U189" s="17">
        <f t="shared" si="548"/>
        <v>335.66666666666669</v>
      </c>
      <c r="V189" s="5">
        <f t="shared" si="549"/>
        <v>90</v>
      </c>
      <c r="W189" s="5">
        <f t="shared" si="640"/>
        <v>543</v>
      </c>
      <c r="X189" s="5">
        <f t="shared" si="641"/>
        <v>386</v>
      </c>
      <c r="Y189" s="5">
        <f t="shared" si="642"/>
        <v>380</v>
      </c>
      <c r="Z189" s="18">
        <f t="shared" si="553"/>
        <v>543</v>
      </c>
      <c r="AA189" s="17">
        <f t="shared" si="554"/>
        <v>436.33333333333331</v>
      </c>
      <c r="AB189" s="5">
        <f t="shared" si="555"/>
        <v>163</v>
      </c>
      <c r="AC189" s="17">
        <f t="shared" si="643"/>
        <v>556.52074187262224</v>
      </c>
      <c r="AD189" s="17">
        <f t="shared" si="644"/>
        <v>395.6114297658051</v>
      </c>
      <c r="AE189" s="17">
        <f t="shared" si="645"/>
        <v>389.46202930312421</v>
      </c>
      <c r="AF189" s="18">
        <f t="shared" si="559"/>
        <v>556.52074187262224</v>
      </c>
      <c r="AG189" s="17">
        <f t="shared" si="560"/>
        <v>447.19806698051713</v>
      </c>
      <c r="AH189" s="17">
        <f t="shared" si="561"/>
        <v>167.05871256949803</v>
      </c>
      <c r="AI189" s="5">
        <v>293</v>
      </c>
      <c r="AJ189" s="5">
        <v>198</v>
      </c>
      <c r="AK189" s="5">
        <v>203</v>
      </c>
      <c r="AL189" s="18">
        <f t="shared" si="562"/>
        <v>293</v>
      </c>
      <c r="AM189" s="17">
        <f t="shared" si="563"/>
        <v>231.33333333333334</v>
      </c>
      <c r="AN189" s="5">
        <f t="shared" si="564"/>
        <v>95</v>
      </c>
      <c r="AO189" s="5">
        <v>153</v>
      </c>
      <c r="AP189" s="6">
        <v>69</v>
      </c>
      <c r="AQ189" s="5">
        <v>80</v>
      </c>
      <c r="AR189" s="7">
        <f t="shared" si="565"/>
        <v>153</v>
      </c>
      <c r="AS189" s="17">
        <f t="shared" si="566"/>
        <v>100.66666666666667</v>
      </c>
      <c r="AT189" s="5">
        <f t="shared" si="567"/>
        <v>84</v>
      </c>
      <c r="AU189" s="5">
        <f t="shared" si="568"/>
        <v>446</v>
      </c>
      <c r="AV189" s="5">
        <f t="shared" si="646"/>
        <v>267</v>
      </c>
      <c r="AW189" s="5">
        <f t="shared" si="646"/>
        <v>283</v>
      </c>
      <c r="AX189" s="17">
        <f t="shared" si="570"/>
        <v>332</v>
      </c>
      <c r="AY189" s="5">
        <f t="shared" si="571"/>
        <v>179</v>
      </c>
      <c r="AZ189" s="19">
        <f t="shared" si="647"/>
        <v>0.28176795580110497</v>
      </c>
      <c r="BA189" s="19">
        <f t="shared" si="647"/>
        <v>0.17875647668393782</v>
      </c>
      <c r="BB189" s="19">
        <f t="shared" si="647"/>
        <v>0.21052631578947367</v>
      </c>
      <c r="BC189" s="20">
        <f t="shared" si="573"/>
        <v>0.28176795580110497</v>
      </c>
      <c r="BD189" s="19">
        <f t="shared" si="574"/>
        <v>0.22368358275817216</v>
      </c>
      <c r="BE189" s="20">
        <f t="shared" si="575"/>
        <v>0.10301147911716715</v>
      </c>
      <c r="BF189" s="19">
        <f t="shared" si="648"/>
        <v>5.5979381443298966</v>
      </c>
      <c r="BG189" s="19">
        <f t="shared" si="649"/>
        <v>3.2436974789915967</v>
      </c>
      <c r="BH189" s="19">
        <f t="shared" si="650"/>
        <v>3.9175257731958761</v>
      </c>
      <c r="BI189" s="20">
        <f t="shared" si="579"/>
        <v>5.5979381443298966</v>
      </c>
      <c r="BJ189" s="19">
        <f t="shared" si="580"/>
        <v>4.2530537988391233</v>
      </c>
      <c r="BK189" s="20">
        <f t="shared" si="581"/>
        <v>2.3542406653382999</v>
      </c>
      <c r="BL189" s="20">
        <f t="shared" si="582"/>
        <v>0.23512517059458579</v>
      </c>
      <c r="BM189" s="19">
        <f t="shared" si="651"/>
        <v>5.7373272358002296</v>
      </c>
      <c r="BN189" s="19">
        <f t="shared" si="652"/>
        <v>3.3244657963513036</v>
      </c>
      <c r="BO189" s="19">
        <f t="shared" si="653"/>
        <v>4.0150724670425175</v>
      </c>
      <c r="BP189" s="19"/>
      <c r="BQ189" s="19">
        <f t="shared" si="586"/>
        <v>4.3589551663980162</v>
      </c>
      <c r="BR189" s="20">
        <f t="shared" si="587"/>
        <v>2.4128614394489261</v>
      </c>
      <c r="BS189" s="19">
        <f t="shared" si="588"/>
        <v>0.82474226804123707</v>
      </c>
      <c r="BT189" s="19">
        <f t="shared" si="635"/>
        <v>0.96485623003194898</v>
      </c>
      <c r="BU189" s="19">
        <f t="shared" si="636"/>
        <v>3.8181818181818183</v>
      </c>
      <c r="BV189" s="19"/>
      <c r="BW189" s="19">
        <f t="shared" si="591"/>
        <v>1.8692601054183349</v>
      </c>
      <c r="BX189" s="20">
        <f t="shared" si="592"/>
        <v>2.9934395501405815</v>
      </c>
      <c r="BY189" s="60">
        <f t="shared" si="593"/>
        <v>2.170374389582203E-3</v>
      </c>
      <c r="BZ189" s="60">
        <f t="shared" si="594"/>
        <v>2.2112824217691727E-3</v>
      </c>
      <c r="CA189" s="22">
        <f t="shared" si="595"/>
        <v>1.0047846889952153E-2</v>
      </c>
      <c r="CB189" s="22"/>
      <c r="CC189" s="60">
        <f t="shared" si="596"/>
        <v>4.8098345671011766E-3</v>
      </c>
      <c r="CD189" s="22">
        <f t="shared" si="597"/>
        <v>7.8774725003699503E-3</v>
      </c>
      <c r="CE189" s="25">
        <f t="shared" si="625"/>
        <v>34.701030927835049</v>
      </c>
      <c r="CF189" s="25">
        <f t="shared" si="626"/>
        <v>12.756302521008404</v>
      </c>
      <c r="CG189" s="25">
        <f t="shared" si="627"/>
        <v>18.144329896907216</v>
      </c>
      <c r="CH189" s="25">
        <f t="shared" si="598"/>
        <v>34.701030927835049</v>
      </c>
      <c r="CI189" s="25">
        <f t="shared" si="628"/>
        <v>21.867221115250221</v>
      </c>
      <c r="CJ189" s="20">
        <f t="shared" si="599"/>
        <v>21.944728406826645</v>
      </c>
      <c r="CK189" s="39">
        <f t="shared" si="600"/>
        <v>8.9099907865027611E-2</v>
      </c>
      <c r="CL189" s="39">
        <f t="shared" si="654"/>
        <v>2.8524950045376991E-2</v>
      </c>
      <c r="CM189" s="39">
        <f t="shared" si="655"/>
        <v>0.1086104975779638</v>
      </c>
      <c r="CN189" s="39"/>
      <c r="CO189" s="39">
        <f t="shared" si="603"/>
        <v>7.5411785162789471E-2</v>
      </c>
      <c r="CP189" s="18">
        <f t="shared" si="604"/>
        <v>6.3333333333333286</v>
      </c>
      <c r="CQ189" s="18">
        <f t="shared" si="605"/>
        <v>674.19806698051707</v>
      </c>
      <c r="CR189" s="18">
        <f t="shared" si="606"/>
        <v>554.19806698051707</v>
      </c>
      <c r="CS189" s="18">
        <f t="shared" si="607"/>
        <v>721.25677955001504</v>
      </c>
      <c r="CT189" s="18">
        <f t="shared" si="608"/>
        <v>107</v>
      </c>
      <c r="CU189" s="18">
        <f t="shared" si="609"/>
        <v>191</v>
      </c>
      <c r="CV189" s="18">
        <f t="shared" si="610"/>
        <v>28.701691609150544</v>
      </c>
      <c r="CW189" s="18">
        <f t="shared" si="611"/>
        <v>90.557016916091499</v>
      </c>
      <c r="CX189" s="18">
        <f t="shared" si="629"/>
        <v>112.70169160915054</v>
      </c>
      <c r="CY189" s="18">
        <f t="shared" si="630"/>
        <v>409.01691609150544</v>
      </c>
      <c r="CZ189" s="25">
        <f t="shared" si="612"/>
        <v>45.512517059458574</v>
      </c>
      <c r="DA189" s="18">
        <f t="shared" si="631"/>
        <v>193.41766773589603</v>
      </c>
      <c r="DB189" s="20">
        <f t="shared" si="613"/>
        <v>1.9460937269490901</v>
      </c>
      <c r="DC189" s="18">
        <f t="shared" si="614"/>
        <v>953.66666666666663</v>
      </c>
      <c r="DD189" s="18">
        <f t="shared" si="632"/>
        <v>964.53140031385044</v>
      </c>
      <c r="DE189" s="18">
        <f t="shared" si="633"/>
        <v>1093.3920459028313</v>
      </c>
      <c r="DF189" s="12">
        <f t="shared" si="615"/>
        <v>1087.548316405356</v>
      </c>
      <c r="DG189" s="20">
        <f t="shared" si="616"/>
        <v>-2.8533255881498691</v>
      </c>
      <c r="DH189" s="7">
        <f t="shared" si="617"/>
        <v>272</v>
      </c>
      <c r="DI189" s="18">
        <f t="shared" si="618"/>
        <v>878.66666666666663</v>
      </c>
      <c r="DJ189" s="5"/>
      <c r="DK189" s="5">
        <v>67</v>
      </c>
      <c r="DL189" s="5" t="s">
        <v>249</v>
      </c>
      <c r="DM189" s="5">
        <v>64</v>
      </c>
      <c r="DN189" s="5" t="e">
        <f>SUM(#REF!,DO189,DQ189,DR189)</f>
        <v>#REF!</v>
      </c>
      <c r="DO189" s="5">
        <v>0</v>
      </c>
      <c r="DP189" s="5">
        <v>6.3</v>
      </c>
      <c r="DQ189" s="5">
        <f t="shared" si="634"/>
        <v>1</v>
      </c>
      <c r="DR189" s="5">
        <v>0</v>
      </c>
      <c r="DS189" s="5" t="s">
        <v>183</v>
      </c>
      <c r="DT189" s="51">
        <v>114</v>
      </c>
      <c r="DU189" s="5" t="s">
        <v>183</v>
      </c>
      <c r="DV189" s="51">
        <v>115</v>
      </c>
      <c r="DW189" s="5" t="s">
        <v>183</v>
      </c>
      <c r="DX189" s="8">
        <v>127</v>
      </c>
      <c r="DY189" s="5" t="s">
        <v>161</v>
      </c>
      <c r="DZ189" s="5" t="s">
        <v>161</v>
      </c>
      <c r="EA189" s="5" t="s">
        <v>161</v>
      </c>
      <c r="EB189" s="5" t="s">
        <v>161</v>
      </c>
      <c r="EC189" s="5" t="s">
        <v>161</v>
      </c>
      <c r="ED189" s="52">
        <f t="shared" si="619"/>
        <v>118.66666666666667</v>
      </c>
      <c r="EE189" s="51">
        <f t="shared" si="620"/>
        <v>0</v>
      </c>
      <c r="EF189" s="5" t="s">
        <v>144</v>
      </c>
      <c r="EG189" s="5">
        <v>72</v>
      </c>
      <c r="EH189" s="5"/>
      <c r="EI189" s="5"/>
      <c r="EJ189" s="5"/>
      <c r="EK189" s="5" t="s">
        <v>193</v>
      </c>
      <c r="EL189" s="7">
        <f t="shared" si="621"/>
        <v>107</v>
      </c>
      <c r="EM189" s="7">
        <f t="shared" si="622"/>
        <v>0</v>
      </c>
      <c r="EN189" s="51">
        <f t="shared" si="623"/>
        <v>127</v>
      </c>
      <c r="EO189" s="51">
        <f t="shared" si="624"/>
        <v>1</v>
      </c>
      <c r="ER189" s="5"/>
      <c r="ES189" s="5"/>
      <c r="ET189" s="5"/>
      <c r="EU189" s="5"/>
      <c r="EV189" s="5"/>
      <c r="EW189" s="5"/>
    </row>
    <row r="190" spans="1:153" customFormat="1">
      <c r="A190" s="5">
        <v>39</v>
      </c>
      <c r="B190" s="5">
        <v>779</v>
      </c>
      <c r="C190" s="5">
        <v>77</v>
      </c>
      <c r="D190" s="69"/>
      <c r="E190" s="69"/>
      <c r="F190" s="69"/>
      <c r="G190" s="69"/>
      <c r="H190" s="69"/>
      <c r="I190" s="5">
        <v>103</v>
      </c>
      <c r="J190" s="5">
        <v>119</v>
      </c>
      <c r="K190" s="5">
        <v>114</v>
      </c>
      <c r="L190" s="7">
        <f t="shared" si="540"/>
        <v>119</v>
      </c>
      <c r="M190" s="17">
        <f t="shared" si="541"/>
        <v>112</v>
      </c>
      <c r="N190" s="5">
        <f t="shared" si="542"/>
        <v>16</v>
      </c>
      <c r="O190" s="18">
        <f t="shared" si="543"/>
        <v>128</v>
      </c>
      <c r="P190" s="19">
        <f t="shared" si="544"/>
        <v>0.14285714285714285</v>
      </c>
      <c r="Q190" s="5">
        <f t="shared" si="637"/>
        <v>290</v>
      </c>
      <c r="R190" s="5">
        <f t="shared" si="638"/>
        <v>283</v>
      </c>
      <c r="S190" s="5">
        <f t="shared" si="639"/>
        <v>270</v>
      </c>
      <c r="T190" s="74"/>
      <c r="U190" s="17">
        <f t="shared" si="548"/>
        <v>281</v>
      </c>
      <c r="V190" s="5">
        <f t="shared" si="549"/>
        <v>20</v>
      </c>
      <c r="W190" s="5">
        <f t="shared" si="640"/>
        <v>370</v>
      </c>
      <c r="X190" s="5">
        <f t="shared" si="641"/>
        <v>386</v>
      </c>
      <c r="Y190" s="5">
        <f t="shared" si="642"/>
        <v>356</v>
      </c>
      <c r="Z190" s="18">
        <f t="shared" si="553"/>
        <v>386</v>
      </c>
      <c r="AA190" s="17">
        <f t="shared" si="554"/>
        <v>370.66666666666669</v>
      </c>
      <c r="AB190" s="5">
        <f t="shared" si="555"/>
        <v>30</v>
      </c>
      <c r="AC190" s="17">
        <f t="shared" si="643"/>
        <v>419.21131401992318</v>
      </c>
      <c r="AD190" s="17">
        <f t="shared" si="644"/>
        <v>437.33937084240631</v>
      </c>
      <c r="AE190" s="17">
        <f t="shared" si="645"/>
        <v>403.34926430025041</v>
      </c>
      <c r="AF190" s="18">
        <f t="shared" si="559"/>
        <v>437.33937084240631</v>
      </c>
      <c r="AG190" s="17">
        <f t="shared" si="560"/>
        <v>419.96664972086</v>
      </c>
      <c r="AH190" s="17">
        <f t="shared" si="561"/>
        <v>33.9901065421559</v>
      </c>
      <c r="AI190" s="5">
        <v>187</v>
      </c>
      <c r="AJ190" s="5">
        <v>164</v>
      </c>
      <c r="AK190" s="5">
        <v>156</v>
      </c>
      <c r="AL190" s="18">
        <f t="shared" si="562"/>
        <v>187</v>
      </c>
      <c r="AM190" s="17">
        <f t="shared" si="563"/>
        <v>169</v>
      </c>
      <c r="AN190" s="5">
        <f t="shared" si="564"/>
        <v>31</v>
      </c>
      <c r="AO190" s="5">
        <v>80</v>
      </c>
      <c r="AP190" s="6">
        <v>103</v>
      </c>
      <c r="AQ190" s="5">
        <v>86</v>
      </c>
      <c r="AR190" s="7">
        <f t="shared" si="565"/>
        <v>103</v>
      </c>
      <c r="AS190" s="17">
        <f t="shared" si="566"/>
        <v>89.666666666666671</v>
      </c>
      <c r="AT190" s="5">
        <f t="shared" si="567"/>
        <v>23</v>
      </c>
      <c r="AU190" s="5">
        <f t="shared" si="568"/>
        <v>267</v>
      </c>
      <c r="AV190" s="5">
        <f t="shared" si="646"/>
        <v>267</v>
      </c>
      <c r="AW190" s="5">
        <f t="shared" si="646"/>
        <v>242</v>
      </c>
      <c r="AX190" s="17">
        <f t="shared" si="570"/>
        <v>258.66666666666669</v>
      </c>
      <c r="AY190" s="5">
        <f t="shared" si="571"/>
        <v>25</v>
      </c>
      <c r="AZ190" s="19">
        <f t="shared" si="647"/>
        <v>0.21621621621621623</v>
      </c>
      <c r="BA190" s="19">
        <f t="shared" si="647"/>
        <v>0.26683937823834197</v>
      </c>
      <c r="BB190" s="19">
        <f t="shared" si="647"/>
        <v>0.24157303370786518</v>
      </c>
      <c r="BC190" s="20">
        <f t="shared" si="573"/>
        <v>0.26683937823834197</v>
      </c>
      <c r="BD190" s="19">
        <f t="shared" si="574"/>
        <v>0.24154287605414113</v>
      </c>
      <c r="BE190" s="20">
        <f t="shared" si="575"/>
        <v>5.0623162022125745E-2</v>
      </c>
      <c r="BF190" s="19">
        <f t="shared" si="648"/>
        <v>3.592233009708738</v>
      </c>
      <c r="BG190" s="19">
        <f t="shared" si="649"/>
        <v>3.2436974789915967</v>
      </c>
      <c r="BH190" s="19">
        <f t="shared" si="650"/>
        <v>3.1228070175438596</v>
      </c>
      <c r="BI190" s="20">
        <f t="shared" si="579"/>
        <v>3.592233009708738</v>
      </c>
      <c r="BJ190" s="19">
        <f t="shared" si="580"/>
        <v>3.3195791687480649</v>
      </c>
      <c r="BK190" s="20">
        <f t="shared" si="581"/>
        <v>0.46942599216487846</v>
      </c>
      <c r="BL190" s="20">
        <f t="shared" si="582"/>
        <v>0.30124300375614682</v>
      </c>
      <c r="BM190" s="19">
        <f t="shared" si="651"/>
        <v>4.0700127574749825</v>
      </c>
      <c r="BN190" s="19">
        <f t="shared" si="652"/>
        <v>3.6751207633815657</v>
      </c>
      <c r="BO190" s="19">
        <f t="shared" si="653"/>
        <v>3.5381514412302666</v>
      </c>
      <c r="BP190" s="19"/>
      <c r="BQ190" s="19">
        <f t="shared" si="586"/>
        <v>3.7610949873622714</v>
      </c>
      <c r="BR190" s="20">
        <f t="shared" si="587"/>
        <v>0.53186131624471589</v>
      </c>
      <c r="BS190" s="19">
        <f t="shared" si="588"/>
        <v>0.75438596491228072</v>
      </c>
      <c r="BT190" s="19">
        <f t="shared" si="635"/>
        <v>0.80059523809523814</v>
      </c>
      <c r="BU190" s="19">
        <f t="shared" si="636"/>
        <v>1.4375</v>
      </c>
      <c r="BV190" s="19"/>
      <c r="BW190" s="19">
        <f t="shared" si="591"/>
        <v>0.99749373433583965</v>
      </c>
      <c r="BX190" s="20">
        <f t="shared" si="592"/>
        <v>0.68311403508771928</v>
      </c>
      <c r="BY190" s="60">
        <f t="shared" si="593"/>
        <v>2.1190616991917997E-3</v>
      </c>
      <c r="BZ190" s="60">
        <f t="shared" si="594"/>
        <v>2.1598792394655706E-3</v>
      </c>
      <c r="CA190" s="22">
        <f t="shared" si="595"/>
        <v>4.0379213483146071E-3</v>
      </c>
      <c r="CB190" s="22"/>
      <c r="CC190" s="60">
        <f t="shared" si="596"/>
        <v>2.7722874289906594E-3</v>
      </c>
      <c r="CD190" s="22">
        <f t="shared" si="597"/>
        <v>1.9188596491228073E-3</v>
      </c>
      <c r="CE190" s="25">
        <f t="shared" si="625"/>
        <v>12.427184466019416</v>
      </c>
      <c r="CF190" s="25">
        <f t="shared" si="626"/>
        <v>13.848739495798318</v>
      </c>
      <c r="CG190" s="25">
        <f t="shared" si="627"/>
        <v>12.07017543859649</v>
      </c>
      <c r="CH190" s="25">
        <f t="shared" si="598"/>
        <v>13.848739495798318</v>
      </c>
      <c r="CI190" s="25">
        <f t="shared" si="628"/>
        <v>12.782033133471407</v>
      </c>
      <c r="CJ190" s="20">
        <f t="shared" si="599"/>
        <v>1.7785640572018284</v>
      </c>
      <c r="CK190" s="39">
        <f t="shared" si="600"/>
        <v>3.0809984214496312E-2</v>
      </c>
      <c r="CL190" s="39">
        <f t="shared" si="654"/>
        <v>3.2975807733788352E-2</v>
      </c>
      <c r="CM190" s="39">
        <f t="shared" si="655"/>
        <v>0.35510849086708723</v>
      </c>
      <c r="CN190" s="39"/>
      <c r="CO190" s="39">
        <f t="shared" si="603"/>
        <v>0.13963142760512395</v>
      </c>
      <c r="CP190" s="18">
        <f t="shared" si="604"/>
        <v>8</v>
      </c>
      <c r="CQ190" s="18">
        <f t="shared" si="605"/>
        <v>637.63331638752663</v>
      </c>
      <c r="CR190" s="18">
        <f t="shared" si="606"/>
        <v>517.63331638752663</v>
      </c>
      <c r="CS190" s="18">
        <f t="shared" si="607"/>
        <v>551.62342292968253</v>
      </c>
      <c r="CT190" s="18">
        <f t="shared" si="608"/>
        <v>97.666666666666671</v>
      </c>
      <c r="CU190" s="18">
        <f t="shared" si="609"/>
        <v>120.66666666666667</v>
      </c>
      <c r="CV190" s="18">
        <f t="shared" si="610"/>
        <v>32.154287605414112</v>
      </c>
      <c r="CW190" s="18">
        <f t="shared" si="611"/>
        <v>31.24154287605414</v>
      </c>
      <c r="CX190" s="18">
        <f t="shared" si="629"/>
        <v>55.154287605414112</v>
      </c>
      <c r="CY190" s="18">
        <f t="shared" si="630"/>
        <v>303.54287605414112</v>
      </c>
      <c r="CZ190" s="25">
        <f t="shared" si="612"/>
        <v>46.124300375614681</v>
      </c>
      <c r="DA190" s="18">
        <f t="shared" si="631"/>
        <v>53.75120152951817</v>
      </c>
      <c r="DB190" s="20">
        <f t="shared" si="613"/>
        <v>3.2292336711175555</v>
      </c>
      <c r="DC190" s="18">
        <f t="shared" si="614"/>
        <v>691.33333333333337</v>
      </c>
      <c r="DD190" s="18">
        <f t="shared" si="632"/>
        <v>740.63331638752663</v>
      </c>
      <c r="DE190" s="18">
        <f t="shared" si="633"/>
        <v>578.9901065421559</v>
      </c>
      <c r="DF190" s="12">
        <f t="shared" si="615"/>
        <v>892.50952577500107</v>
      </c>
      <c r="DG190" s="20">
        <f t="shared" si="616"/>
        <v>-0.63690476190476186</v>
      </c>
      <c r="DH190" s="7">
        <f t="shared" si="617"/>
        <v>222</v>
      </c>
      <c r="DI190" s="18">
        <f t="shared" si="618"/>
        <v>631.66666666666674</v>
      </c>
      <c r="DJ190" s="5"/>
      <c r="DK190" s="5">
        <v>67</v>
      </c>
      <c r="DL190" s="5" t="s">
        <v>250</v>
      </c>
      <c r="DM190" s="5">
        <v>70</v>
      </c>
      <c r="DN190" s="5" t="e">
        <f>SUM(#REF!,DO190,DQ190,DR190)</f>
        <v>#REF!</v>
      </c>
      <c r="DO190" s="5">
        <v>0</v>
      </c>
      <c r="DP190" s="5">
        <v>5</v>
      </c>
      <c r="DQ190" s="5">
        <f t="shared" si="634"/>
        <v>0</v>
      </c>
      <c r="DR190" s="5">
        <v>0</v>
      </c>
      <c r="DS190" s="5" t="s">
        <v>183</v>
      </c>
      <c r="DT190" s="5">
        <v>103</v>
      </c>
      <c r="DU190" s="5" t="s">
        <v>151</v>
      </c>
      <c r="DV190" s="5">
        <v>114</v>
      </c>
      <c r="DW190" s="5" t="s">
        <v>151</v>
      </c>
      <c r="DX190" s="5">
        <v>116</v>
      </c>
      <c r="DY190" s="5" t="s">
        <v>168</v>
      </c>
      <c r="DZ190" s="5" t="s">
        <v>150</v>
      </c>
      <c r="EA190" s="5" t="s">
        <v>161</v>
      </c>
      <c r="EB190" s="5" t="s">
        <v>161</v>
      </c>
      <c r="EC190" s="5" t="s">
        <v>161</v>
      </c>
      <c r="ED190" s="52">
        <f t="shared" si="619"/>
        <v>111</v>
      </c>
      <c r="EE190" s="51">
        <f t="shared" si="620"/>
        <v>0</v>
      </c>
      <c r="EF190" s="5" t="s">
        <v>151</v>
      </c>
      <c r="EG190" s="5">
        <v>109</v>
      </c>
      <c r="EH190" s="5">
        <v>0.05</v>
      </c>
      <c r="EI190" s="5"/>
      <c r="EJ190" s="5"/>
      <c r="EK190" s="5" t="s">
        <v>230</v>
      </c>
      <c r="EL190" s="7">
        <f t="shared" si="621"/>
        <v>110.5</v>
      </c>
      <c r="EM190" s="7">
        <f t="shared" si="622"/>
        <v>0</v>
      </c>
      <c r="EN190" s="51">
        <f t="shared" si="623"/>
        <v>116</v>
      </c>
      <c r="EO190" s="51">
        <f t="shared" si="624"/>
        <v>0</v>
      </c>
      <c r="ER190" s="5"/>
      <c r="ES190" s="5"/>
      <c r="ET190" s="5"/>
      <c r="EU190" s="5"/>
      <c r="EV190" s="5"/>
      <c r="EW190" s="5"/>
    </row>
    <row r="191" spans="1:153" customFormat="1">
      <c r="A191" s="5">
        <v>40</v>
      </c>
      <c r="B191" s="5">
        <v>882</v>
      </c>
      <c r="C191" s="5">
        <v>68</v>
      </c>
      <c r="D191" s="69"/>
      <c r="E191" s="69"/>
      <c r="F191" s="69"/>
      <c r="G191" s="69"/>
      <c r="H191" s="69"/>
      <c r="I191" s="5">
        <v>103</v>
      </c>
      <c r="J191" s="5">
        <v>97</v>
      </c>
      <c r="K191" s="5">
        <v>97</v>
      </c>
      <c r="L191" s="7">
        <f t="shared" si="540"/>
        <v>103</v>
      </c>
      <c r="M191" s="17">
        <f t="shared" si="541"/>
        <v>99</v>
      </c>
      <c r="N191" s="5">
        <f t="shared" si="542"/>
        <v>6</v>
      </c>
      <c r="O191" s="18">
        <f t="shared" si="543"/>
        <v>105</v>
      </c>
      <c r="P191" s="19">
        <f t="shared" si="544"/>
        <v>6.0606060606060608E-2</v>
      </c>
      <c r="Q191" s="5">
        <f t="shared" si="637"/>
        <v>284</v>
      </c>
      <c r="R191" s="5">
        <f t="shared" si="638"/>
        <v>278</v>
      </c>
      <c r="S191" s="5">
        <f t="shared" si="639"/>
        <v>267</v>
      </c>
      <c r="T191" s="74"/>
      <c r="U191" s="17">
        <f t="shared" si="548"/>
        <v>276.33333333333331</v>
      </c>
      <c r="V191" s="5">
        <f t="shared" si="549"/>
        <v>17</v>
      </c>
      <c r="W191" s="5">
        <f t="shared" si="640"/>
        <v>325</v>
      </c>
      <c r="X191" s="5">
        <f t="shared" si="641"/>
        <v>358</v>
      </c>
      <c r="Y191" s="5">
        <f t="shared" si="642"/>
        <v>342</v>
      </c>
      <c r="Z191" s="18">
        <f t="shared" si="553"/>
        <v>358</v>
      </c>
      <c r="AA191" s="17">
        <f t="shared" si="554"/>
        <v>341.66666666666669</v>
      </c>
      <c r="AB191" s="5">
        <f t="shared" si="555"/>
        <v>33</v>
      </c>
      <c r="AC191" s="17">
        <f t="shared" si="643"/>
        <v>346.05813937496748</v>
      </c>
      <c r="AD191" s="17">
        <f t="shared" si="644"/>
        <v>381.19635044996414</v>
      </c>
      <c r="AE191" s="17">
        <f t="shared" si="645"/>
        <v>364.15964204996578</v>
      </c>
      <c r="AF191" s="18">
        <f t="shared" si="559"/>
        <v>381.19635044996414</v>
      </c>
      <c r="AG191" s="17">
        <f t="shared" si="560"/>
        <v>363.80471062496582</v>
      </c>
      <c r="AH191" s="17">
        <f t="shared" si="561"/>
        <v>35.138211074996661</v>
      </c>
      <c r="AI191" s="5">
        <v>181</v>
      </c>
      <c r="AJ191" s="5">
        <v>181</v>
      </c>
      <c r="AK191" s="5">
        <v>170</v>
      </c>
      <c r="AL191" s="18">
        <f t="shared" si="562"/>
        <v>181</v>
      </c>
      <c r="AM191" s="17">
        <f t="shared" si="563"/>
        <v>177.33333333333334</v>
      </c>
      <c r="AN191" s="5">
        <f t="shared" si="564"/>
        <v>11</v>
      </c>
      <c r="AO191" s="5">
        <v>41</v>
      </c>
      <c r="AP191" s="6">
        <v>80</v>
      </c>
      <c r="AQ191" s="5">
        <v>75</v>
      </c>
      <c r="AR191" s="7">
        <f t="shared" si="565"/>
        <v>80</v>
      </c>
      <c r="AS191" s="17">
        <f t="shared" si="566"/>
        <v>65.333333333333329</v>
      </c>
      <c r="AT191" s="5">
        <f t="shared" si="567"/>
        <v>39</v>
      </c>
      <c r="AU191" s="5">
        <f t="shared" si="568"/>
        <v>222</v>
      </c>
      <c r="AV191" s="5">
        <f t="shared" si="646"/>
        <v>261</v>
      </c>
      <c r="AW191" s="5">
        <f t="shared" si="646"/>
        <v>245</v>
      </c>
      <c r="AX191" s="17">
        <f t="shared" si="570"/>
        <v>242.66666666666666</v>
      </c>
      <c r="AY191" s="5">
        <f t="shared" si="571"/>
        <v>39</v>
      </c>
      <c r="AZ191" s="19">
        <f t="shared" si="647"/>
        <v>0.12615384615384614</v>
      </c>
      <c r="BA191" s="19">
        <f t="shared" si="647"/>
        <v>0.22346368715083798</v>
      </c>
      <c r="BB191" s="19">
        <f t="shared" si="647"/>
        <v>0.21929824561403508</v>
      </c>
      <c r="BC191" s="20">
        <f t="shared" si="573"/>
        <v>0.22346368715083798</v>
      </c>
      <c r="BD191" s="19">
        <f t="shared" si="574"/>
        <v>0.18963859297290642</v>
      </c>
      <c r="BE191" s="20">
        <f t="shared" si="575"/>
        <v>9.7309840996991831E-2</v>
      </c>
      <c r="BF191" s="19">
        <f t="shared" si="648"/>
        <v>3.1553398058252426</v>
      </c>
      <c r="BG191" s="19">
        <f t="shared" si="649"/>
        <v>3.6907216494845363</v>
      </c>
      <c r="BH191" s="19">
        <f t="shared" si="650"/>
        <v>3.5257731958762886</v>
      </c>
      <c r="BI191" s="20">
        <f t="shared" si="579"/>
        <v>3.6907216494845363</v>
      </c>
      <c r="BJ191" s="19">
        <f t="shared" si="580"/>
        <v>3.4572782170620222</v>
      </c>
      <c r="BK191" s="20">
        <f t="shared" si="581"/>
        <v>0.53538184365929364</v>
      </c>
      <c r="BL191" s="20">
        <f t="shared" si="582"/>
        <v>0.28924487334137516</v>
      </c>
      <c r="BM191" s="19">
        <f t="shared" si="651"/>
        <v>3.3597877609220146</v>
      </c>
      <c r="BN191" s="19">
        <f t="shared" si="652"/>
        <v>3.9298592829893209</v>
      </c>
      <c r="BO191" s="19">
        <f t="shared" si="653"/>
        <v>3.7542231139171731</v>
      </c>
      <c r="BP191" s="19"/>
      <c r="BQ191" s="19">
        <f t="shared" si="586"/>
        <v>3.6812900526095027</v>
      </c>
      <c r="BR191" s="20">
        <f t="shared" si="587"/>
        <v>0.57007152206730627</v>
      </c>
      <c r="BS191" s="19">
        <f t="shared" si="588"/>
        <v>0.77319587628865982</v>
      </c>
      <c r="BT191" s="19">
        <f t="shared" si="635"/>
        <v>0.65993265993265993</v>
      </c>
      <c r="BU191" s="19">
        <f t="shared" si="636"/>
        <v>6.5</v>
      </c>
      <c r="BV191" s="19"/>
      <c r="BW191" s="19">
        <f t="shared" si="591"/>
        <v>2.6443761787404401</v>
      </c>
      <c r="BX191" s="20">
        <f t="shared" si="592"/>
        <v>5.84006734006734</v>
      </c>
      <c r="BY191" s="60">
        <f t="shared" si="593"/>
        <v>2.260806655814795E-3</v>
      </c>
      <c r="BZ191" s="60">
        <f t="shared" si="594"/>
        <v>1.9315102241931508E-3</v>
      </c>
      <c r="CA191" s="22">
        <f t="shared" si="595"/>
        <v>1.9005847953216373E-2</v>
      </c>
      <c r="CB191" s="22"/>
      <c r="CC191" s="60">
        <f t="shared" si="596"/>
        <v>7.7327216110747729E-3</v>
      </c>
      <c r="CD191" s="22">
        <f t="shared" si="597"/>
        <v>1.7074337729023222E-2</v>
      </c>
      <c r="CE191" s="25">
        <f t="shared" si="625"/>
        <v>2.3883495145631071</v>
      </c>
      <c r="CF191" s="25">
        <f t="shared" si="626"/>
        <v>4.9484536082474229</v>
      </c>
      <c r="CG191" s="25">
        <f t="shared" si="627"/>
        <v>4.6391752577319592</v>
      </c>
      <c r="CH191" s="25">
        <f t="shared" si="598"/>
        <v>4.9484536082474229</v>
      </c>
      <c r="CI191" s="25">
        <f t="shared" si="628"/>
        <v>3.991992793514163</v>
      </c>
      <c r="CJ191" s="20">
        <f t="shared" si="599"/>
        <v>2.5601040936843158</v>
      </c>
      <c r="CK191" s="39">
        <f t="shared" si="600"/>
        <v>6.5585233473933538E-3</v>
      </c>
      <c r="CL191" s="39">
        <f t="shared" si="654"/>
        <v>1.3601950342387455E-2</v>
      </c>
      <c r="CM191" s="39">
        <f t="shared" si="655"/>
        <v>0.13202650663775717</v>
      </c>
      <c r="CN191" s="39"/>
      <c r="CO191" s="39">
        <f t="shared" si="603"/>
        <v>5.0728993442512658E-2</v>
      </c>
      <c r="CP191" s="18">
        <f t="shared" si="604"/>
        <v>-15</v>
      </c>
      <c r="CQ191" s="18">
        <f t="shared" si="605"/>
        <v>534.13804395829914</v>
      </c>
      <c r="CR191" s="18">
        <f t="shared" si="606"/>
        <v>414.13804395829914</v>
      </c>
      <c r="CS191" s="18">
        <f t="shared" si="607"/>
        <v>449.2762550332958</v>
      </c>
      <c r="CT191" s="18">
        <f t="shared" si="608"/>
        <v>50.333333333333329</v>
      </c>
      <c r="CU191" s="18">
        <f t="shared" si="609"/>
        <v>89.333333333333329</v>
      </c>
      <c r="CV191" s="18">
        <f t="shared" si="610"/>
        <v>3.963859297290643</v>
      </c>
      <c r="CW191" s="18">
        <f t="shared" si="611"/>
        <v>24.189638592972905</v>
      </c>
      <c r="CX191" s="18">
        <f t="shared" si="629"/>
        <v>42.963859297290639</v>
      </c>
      <c r="CY191" s="18">
        <f t="shared" si="630"/>
        <v>224.63859297290642</v>
      </c>
      <c r="CZ191" s="25">
        <f t="shared" si="612"/>
        <v>34.924487334137517</v>
      </c>
      <c r="DA191" s="18">
        <f t="shared" si="631"/>
        <v>44.819501127606166</v>
      </c>
      <c r="DB191" s="20">
        <f t="shared" si="613"/>
        <v>3.1112185305421964</v>
      </c>
      <c r="DC191" s="18">
        <f t="shared" si="614"/>
        <v>619.33333333333337</v>
      </c>
      <c r="DD191" s="18">
        <f t="shared" si="632"/>
        <v>641.47137729163251</v>
      </c>
      <c r="DE191" s="18">
        <f t="shared" si="633"/>
        <v>459.13821107499666</v>
      </c>
      <c r="DF191" s="12">
        <f t="shared" si="615"/>
        <v>765.77663693120553</v>
      </c>
      <c r="DG191" s="20">
        <f t="shared" si="616"/>
        <v>-5.84006734006734</v>
      </c>
      <c r="DH191" s="7">
        <f t="shared" si="617"/>
        <v>183</v>
      </c>
      <c r="DI191" s="18">
        <f t="shared" si="618"/>
        <v>559.66666666666674</v>
      </c>
      <c r="DJ191" s="5"/>
      <c r="DK191" s="5">
        <v>69</v>
      </c>
      <c r="DL191" s="5" t="s">
        <v>251</v>
      </c>
      <c r="DM191" s="5">
        <v>53</v>
      </c>
      <c r="DN191" s="5" t="e">
        <f>SUM(#REF!,DO191,DQ191,DR191)</f>
        <v>#REF!</v>
      </c>
      <c r="DO191" s="5">
        <v>1</v>
      </c>
      <c r="DP191" s="5">
        <v>5.9</v>
      </c>
      <c r="DQ191" s="5">
        <f t="shared" si="634"/>
        <v>1</v>
      </c>
      <c r="DR191" s="5">
        <v>0</v>
      </c>
      <c r="DS191" s="5" t="s">
        <v>148</v>
      </c>
      <c r="DT191" s="5">
        <v>113</v>
      </c>
      <c r="DU191" s="5" t="s">
        <v>183</v>
      </c>
      <c r="DV191" s="5">
        <v>109</v>
      </c>
      <c r="DW191" s="5" t="s">
        <v>183</v>
      </c>
      <c r="DX191" s="5">
        <v>100</v>
      </c>
      <c r="DY191" s="5" t="s">
        <v>161</v>
      </c>
      <c r="DZ191" s="5" t="s">
        <v>161</v>
      </c>
      <c r="EA191" s="5" t="s">
        <v>161</v>
      </c>
      <c r="EB191" s="5" t="s">
        <v>161</v>
      </c>
      <c r="EC191" s="5" t="s">
        <v>161</v>
      </c>
      <c r="ED191" s="52">
        <f t="shared" si="619"/>
        <v>107.33333333333333</v>
      </c>
      <c r="EE191" s="51">
        <f t="shared" si="620"/>
        <v>0</v>
      </c>
      <c r="EF191" s="5" t="s">
        <v>144</v>
      </c>
      <c r="EG191" s="5">
        <v>69</v>
      </c>
      <c r="EH191" s="5"/>
      <c r="EI191" s="5"/>
      <c r="EJ191" s="5"/>
      <c r="EK191" s="5" t="s">
        <v>193</v>
      </c>
      <c r="EL191" s="7">
        <f t="shared" si="621"/>
        <v>97.75</v>
      </c>
      <c r="EM191" s="7">
        <f t="shared" si="622"/>
        <v>0</v>
      </c>
      <c r="EN191" s="51">
        <f t="shared" si="623"/>
        <v>113</v>
      </c>
      <c r="EO191" s="51">
        <f t="shared" si="624"/>
        <v>0</v>
      </c>
      <c r="ER191" s="5"/>
      <c r="ES191" s="5"/>
      <c r="ET191" s="5"/>
      <c r="EU191" s="5"/>
      <c r="EV191" s="5"/>
      <c r="EW191" s="5"/>
    </row>
    <row r="192" spans="1:153" customFormat="1">
      <c r="A192" s="5">
        <v>41</v>
      </c>
      <c r="B192" s="5">
        <v>1111</v>
      </c>
      <c r="C192" s="5">
        <v>54</v>
      </c>
      <c r="D192" s="69"/>
      <c r="E192" s="69"/>
      <c r="F192" s="69"/>
      <c r="G192" s="69"/>
      <c r="H192" s="69"/>
      <c r="I192" s="5">
        <v>114</v>
      </c>
      <c r="J192" s="5">
        <v>97</v>
      </c>
      <c r="K192" s="5">
        <v>86</v>
      </c>
      <c r="L192" s="7">
        <f t="shared" si="540"/>
        <v>114</v>
      </c>
      <c r="M192" s="17">
        <f t="shared" si="541"/>
        <v>99</v>
      </c>
      <c r="N192" s="5">
        <f t="shared" si="542"/>
        <v>28</v>
      </c>
      <c r="O192" s="18">
        <f t="shared" si="543"/>
        <v>127</v>
      </c>
      <c r="P192" s="19">
        <f t="shared" si="544"/>
        <v>0.28282828282828282</v>
      </c>
      <c r="Q192" s="5">
        <f t="shared" si="637"/>
        <v>295</v>
      </c>
      <c r="R192" s="5">
        <f t="shared" si="638"/>
        <v>323</v>
      </c>
      <c r="S192" s="5">
        <f t="shared" si="639"/>
        <v>306</v>
      </c>
      <c r="T192" s="74"/>
      <c r="U192" s="17">
        <f t="shared" si="548"/>
        <v>308</v>
      </c>
      <c r="V192" s="5">
        <f t="shared" si="549"/>
        <v>28</v>
      </c>
      <c r="W192" s="5">
        <f t="shared" si="640"/>
        <v>398</v>
      </c>
      <c r="X192" s="5">
        <f t="shared" si="641"/>
        <v>426</v>
      </c>
      <c r="Y192" s="5">
        <f t="shared" si="642"/>
        <v>403</v>
      </c>
      <c r="Z192" s="18">
        <f t="shared" si="553"/>
        <v>426</v>
      </c>
      <c r="AA192" s="17">
        <f t="shared" si="554"/>
        <v>409</v>
      </c>
      <c r="AB192" s="5">
        <f t="shared" si="555"/>
        <v>28</v>
      </c>
      <c r="AC192" s="17">
        <f t="shared" si="643"/>
        <v>377.59483283776359</v>
      </c>
      <c r="AD192" s="17">
        <f t="shared" si="644"/>
        <v>404.15929343941525</v>
      </c>
      <c r="AE192" s="17">
        <f t="shared" si="645"/>
        <v>382.33848651662993</v>
      </c>
      <c r="AF192" s="18">
        <f t="shared" si="559"/>
        <v>404.15929343941525</v>
      </c>
      <c r="AG192" s="17">
        <f t="shared" si="560"/>
        <v>388.03087093126959</v>
      </c>
      <c r="AH192" s="17">
        <f t="shared" si="561"/>
        <v>26.56446060165166</v>
      </c>
      <c r="AI192" s="5">
        <v>181</v>
      </c>
      <c r="AJ192" s="5">
        <v>226</v>
      </c>
      <c r="AK192" s="5">
        <v>220</v>
      </c>
      <c r="AL192" s="18">
        <f t="shared" si="562"/>
        <v>226</v>
      </c>
      <c r="AM192" s="17">
        <f t="shared" si="563"/>
        <v>209</v>
      </c>
      <c r="AN192" s="5">
        <f t="shared" si="564"/>
        <v>45</v>
      </c>
      <c r="AO192" s="5">
        <v>103</v>
      </c>
      <c r="AP192" s="6">
        <v>103</v>
      </c>
      <c r="AQ192" s="5">
        <v>97</v>
      </c>
      <c r="AR192" s="7">
        <f t="shared" si="565"/>
        <v>103</v>
      </c>
      <c r="AS192" s="17">
        <f t="shared" si="566"/>
        <v>101</v>
      </c>
      <c r="AT192" s="5">
        <f t="shared" si="567"/>
        <v>6</v>
      </c>
      <c r="AU192" s="5">
        <f t="shared" si="568"/>
        <v>284</v>
      </c>
      <c r="AV192" s="5">
        <f t="shared" si="646"/>
        <v>329</v>
      </c>
      <c r="AW192" s="5">
        <f t="shared" si="646"/>
        <v>317</v>
      </c>
      <c r="AX192" s="17">
        <f t="shared" si="570"/>
        <v>310</v>
      </c>
      <c r="AY192" s="5">
        <f t="shared" si="571"/>
        <v>45</v>
      </c>
      <c r="AZ192" s="19">
        <f t="shared" si="647"/>
        <v>0.25879396984924624</v>
      </c>
      <c r="BA192" s="19">
        <f t="shared" si="647"/>
        <v>0.24178403755868544</v>
      </c>
      <c r="BB192" s="19">
        <f t="shared" si="647"/>
        <v>0.24069478908188585</v>
      </c>
      <c r="BC192" s="20">
        <f t="shared" si="573"/>
        <v>0.25879396984924624</v>
      </c>
      <c r="BD192" s="19">
        <f t="shared" si="574"/>
        <v>0.24709093216327252</v>
      </c>
      <c r="BE192" s="20">
        <f t="shared" si="575"/>
        <v>1.809918076736039E-2</v>
      </c>
      <c r="BF192" s="19">
        <f t="shared" si="648"/>
        <v>3.4912280701754388</v>
      </c>
      <c r="BG192" s="19">
        <f t="shared" si="649"/>
        <v>4.391752577319588</v>
      </c>
      <c r="BH192" s="19">
        <f t="shared" si="650"/>
        <v>4.6860465116279073</v>
      </c>
      <c r="BI192" s="20">
        <f t="shared" si="579"/>
        <v>4.6860465116279073</v>
      </c>
      <c r="BJ192" s="19">
        <f t="shared" si="580"/>
        <v>4.1896757197076449</v>
      </c>
      <c r="BK192" s="20">
        <f t="shared" si="581"/>
        <v>1.1948184414524685</v>
      </c>
      <c r="BL192" s="20">
        <f t="shared" si="582"/>
        <v>0.23868195700591832</v>
      </c>
      <c r="BM192" s="19">
        <f t="shared" si="651"/>
        <v>3.3122353757698559</v>
      </c>
      <c r="BN192" s="19">
        <f t="shared" si="652"/>
        <v>4.1665906540145903</v>
      </c>
      <c r="BO192" s="19">
        <f t="shared" si="653"/>
        <v>4.4457963548445338</v>
      </c>
      <c r="BP192" s="19"/>
      <c r="BQ192" s="19">
        <f t="shared" si="586"/>
        <v>3.97487412820966</v>
      </c>
      <c r="BR192" s="20">
        <f t="shared" si="587"/>
        <v>1.1335609790746779</v>
      </c>
      <c r="BS192" s="19">
        <f t="shared" si="588"/>
        <v>1.1279069767441861</v>
      </c>
      <c r="BT192" s="19">
        <f t="shared" si="635"/>
        <v>1.0202020202020201</v>
      </c>
      <c r="BU192" s="19">
        <f t="shared" si="636"/>
        <v>0.21428571428571427</v>
      </c>
      <c r="BV192" s="19"/>
      <c r="BW192" s="19">
        <f t="shared" si="591"/>
        <v>0.78746490374397349</v>
      </c>
      <c r="BX192" s="20">
        <f t="shared" si="592"/>
        <v>0.91362126245847175</v>
      </c>
      <c r="BY192" s="60">
        <f t="shared" si="593"/>
        <v>2.7987766172312308E-3</v>
      </c>
      <c r="BZ192" s="60">
        <f t="shared" si="594"/>
        <v>2.4943814674866019E-3</v>
      </c>
      <c r="CA192" s="22">
        <f t="shared" si="595"/>
        <v>5.3172633817795108E-4</v>
      </c>
      <c r="CB192" s="22"/>
      <c r="CC192" s="60">
        <f t="shared" si="596"/>
        <v>1.9416281409652611E-3</v>
      </c>
      <c r="CD192" s="22">
        <f t="shared" si="597"/>
        <v>2.2670502790532797E-3</v>
      </c>
      <c r="CE192" s="25">
        <f t="shared" si="625"/>
        <v>25.298245614035086</v>
      </c>
      <c r="CF192" s="25">
        <f t="shared" si="626"/>
        <v>29.731958762886595</v>
      </c>
      <c r="CG192" s="25">
        <f t="shared" si="627"/>
        <v>31.581395348837212</v>
      </c>
      <c r="CH192" s="25">
        <f t="shared" si="598"/>
        <v>31.581395348837212</v>
      </c>
      <c r="CI192" s="25">
        <f t="shared" si="628"/>
        <v>28.870533241919631</v>
      </c>
      <c r="CJ192" s="20">
        <f t="shared" si="599"/>
        <v>6.2831497348021266</v>
      </c>
      <c r="CK192" s="39">
        <f t="shared" si="600"/>
        <v>6.6167143790623162E-2</v>
      </c>
      <c r="CL192" s="39">
        <f t="shared" si="654"/>
        <v>7.6622663272976815E-2</v>
      </c>
      <c r="CM192" s="39">
        <f t="shared" si="655"/>
        <v>1.1888588976985899</v>
      </c>
      <c r="CN192" s="39"/>
      <c r="CO192" s="39">
        <f t="shared" si="603"/>
        <v>0.44388290158739663</v>
      </c>
      <c r="CP192" s="18">
        <f t="shared" si="604"/>
        <v>7</v>
      </c>
      <c r="CQ192" s="18">
        <f t="shared" si="605"/>
        <v>616.03087093126965</v>
      </c>
      <c r="CR192" s="18">
        <f t="shared" si="606"/>
        <v>496.03087093126959</v>
      </c>
      <c r="CS192" s="18">
        <f t="shared" si="607"/>
        <v>522.59533153292125</v>
      </c>
      <c r="CT192" s="18">
        <f t="shared" si="608"/>
        <v>108</v>
      </c>
      <c r="CU192" s="18">
        <f t="shared" si="609"/>
        <v>114</v>
      </c>
      <c r="CV192" s="18">
        <f t="shared" si="610"/>
        <v>31.709093216327251</v>
      </c>
      <c r="CW192" s="18">
        <f t="shared" si="611"/>
        <v>13.247090932163273</v>
      </c>
      <c r="CX192" s="18">
        <f t="shared" si="629"/>
        <v>37.709093216327247</v>
      </c>
      <c r="CY192" s="18">
        <f t="shared" si="630"/>
        <v>305.09093216327256</v>
      </c>
      <c r="CZ192" s="25">
        <f t="shared" si="612"/>
        <v>51.868195700591833</v>
      </c>
      <c r="DA192" s="18">
        <f t="shared" si="631"/>
        <v>58.539334729861324</v>
      </c>
      <c r="DB192" s="20">
        <f t="shared" si="613"/>
        <v>2.8413131491349821</v>
      </c>
      <c r="DC192" s="18">
        <f t="shared" si="614"/>
        <v>777</v>
      </c>
      <c r="DD192" s="18">
        <f t="shared" si="632"/>
        <v>756.03087093126965</v>
      </c>
      <c r="DE192" s="18">
        <f t="shared" si="633"/>
        <v>619.56446060165172</v>
      </c>
      <c r="DF192" s="12">
        <f t="shared" si="615"/>
        <v>902.1218030945422</v>
      </c>
      <c r="DG192" s="20">
        <f t="shared" si="616"/>
        <v>0.80591630591630581</v>
      </c>
      <c r="DH192" s="7">
        <f t="shared" si="617"/>
        <v>217</v>
      </c>
      <c r="DI192" s="18">
        <f t="shared" si="618"/>
        <v>667</v>
      </c>
      <c r="DJ192" s="5"/>
      <c r="DK192" s="5">
        <v>70</v>
      </c>
      <c r="DL192" s="5" t="s">
        <v>252</v>
      </c>
      <c r="DM192" s="5">
        <v>64</v>
      </c>
      <c r="DN192" s="5" t="e">
        <f>SUM(#REF!,DO192,DQ192,DR192)</f>
        <v>#REF!</v>
      </c>
      <c r="DO192" s="5">
        <v>0</v>
      </c>
      <c r="DP192" s="5">
        <v>5.3</v>
      </c>
      <c r="DQ192" s="5">
        <f t="shared" si="634"/>
        <v>1</v>
      </c>
      <c r="DR192" s="5">
        <v>0</v>
      </c>
      <c r="DS192" s="5" t="s">
        <v>183</v>
      </c>
      <c r="DT192" s="8">
        <v>123</v>
      </c>
      <c r="DU192" s="5" t="s">
        <v>183</v>
      </c>
      <c r="DV192" s="5">
        <v>118</v>
      </c>
      <c r="DW192" s="5" t="s">
        <v>183</v>
      </c>
      <c r="DX192" s="8">
        <v>125</v>
      </c>
      <c r="DY192" s="5" t="s">
        <v>161</v>
      </c>
      <c r="DZ192" s="5" t="s">
        <v>161</v>
      </c>
      <c r="EA192" s="5" t="s">
        <v>161</v>
      </c>
      <c r="EB192" s="5" t="s">
        <v>161</v>
      </c>
      <c r="EC192" s="5" t="s">
        <v>161</v>
      </c>
      <c r="ED192" s="52">
        <f t="shared" si="619"/>
        <v>122</v>
      </c>
      <c r="EE192" s="51">
        <f t="shared" si="620"/>
        <v>1</v>
      </c>
      <c r="EF192" s="5" t="s">
        <v>151</v>
      </c>
      <c r="EG192" s="5">
        <v>94</v>
      </c>
      <c r="EH192" s="5">
        <v>0.05</v>
      </c>
      <c r="EI192" s="5"/>
      <c r="EJ192" s="5">
        <v>52</v>
      </c>
      <c r="EK192" s="5" t="s">
        <v>193</v>
      </c>
      <c r="EL192" s="7">
        <f t="shared" si="621"/>
        <v>115</v>
      </c>
      <c r="EM192" s="7">
        <f t="shared" si="622"/>
        <v>0</v>
      </c>
      <c r="EN192" s="51">
        <f t="shared" si="623"/>
        <v>125</v>
      </c>
      <c r="EO192" s="51">
        <f t="shared" si="624"/>
        <v>1</v>
      </c>
      <c r="ER192" s="5"/>
      <c r="ES192" s="5"/>
      <c r="ET192" s="5"/>
      <c r="EU192" s="5"/>
      <c r="EV192" s="5"/>
      <c r="EW192" s="5"/>
    </row>
    <row r="193" spans="1:153" customFormat="1">
      <c r="A193" s="5">
        <v>42</v>
      </c>
      <c r="B193" s="5">
        <v>938</v>
      </c>
      <c r="C193" s="5">
        <v>64</v>
      </c>
      <c r="D193" s="69"/>
      <c r="E193" s="69"/>
      <c r="F193" s="69"/>
      <c r="G193" s="69"/>
      <c r="H193" s="69"/>
      <c r="I193" s="5">
        <v>119</v>
      </c>
      <c r="J193" s="5">
        <v>108</v>
      </c>
      <c r="K193" s="5">
        <v>119</v>
      </c>
      <c r="L193" s="7">
        <f t="shared" si="540"/>
        <v>119</v>
      </c>
      <c r="M193" s="17">
        <f t="shared" si="541"/>
        <v>115.33333333333333</v>
      </c>
      <c r="N193" s="5">
        <f t="shared" si="542"/>
        <v>11</v>
      </c>
      <c r="O193" s="18">
        <f t="shared" si="543"/>
        <v>126.33333333333333</v>
      </c>
      <c r="P193" s="19">
        <f t="shared" si="544"/>
        <v>9.5375722543352609E-2</v>
      </c>
      <c r="Q193" s="5">
        <f t="shared" si="637"/>
        <v>317</v>
      </c>
      <c r="R193" s="5">
        <f t="shared" si="638"/>
        <v>283</v>
      </c>
      <c r="S193" s="5">
        <f t="shared" si="639"/>
        <v>283</v>
      </c>
      <c r="T193" s="74"/>
      <c r="U193" s="17">
        <f t="shared" si="548"/>
        <v>294.33333333333331</v>
      </c>
      <c r="V193" s="5">
        <f t="shared" si="549"/>
        <v>34</v>
      </c>
      <c r="W193" s="5">
        <f t="shared" si="640"/>
        <v>386</v>
      </c>
      <c r="X193" s="5">
        <f t="shared" si="641"/>
        <v>369</v>
      </c>
      <c r="Y193" s="5">
        <f t="shared" si="642"/>
        <v>363</v>
      </c>
      <c r="Z193" s="18">
        <f t="shared" si="553"/>
        <v>386</v>
      </c>
      <c r="AA193" s="17">
        <f t="shared" si="554"/>
        <v>372.66666666666669</v>
      </c>
      <c r="AB193" s="5">
        <f t="shared" si="555"/>
        <v>23</v>
      </c>
      <c r="AC193" s="17">
        <f t="shared" si="643"/>
        <v>398.55281918482348</v>
      </c>
      <c r="AD193" s="17">
        <f t="shared" si="644"/>
        <v>380.99997481657994</v>
      </c>
      <c r="AE193" s="17">
        <f t="shared" si="645"/>
        <v>374.80485327484695</v>
      </c>
      <c r="AF193" s="18">
        <f t="shared" si="559"/>
        <v>398.55281918482348</v>
      </c>
      <c r="AG193" s="17">
        <f t="shared" si="560"/>
        <v>384.78588242541679</v>
      </c>
      <c r="AH193" s="17">
        <f t="shared" si="561"/>
        <v>23.747965909976529</v>
      </c>
      <c r="AI193" s="5">
        <v>198</v>
      </c>
      <c r="AJ193" s="5">
        <v>175</v>
      </c>
      <c r="AK193" s="5">
        <v>164</v>
      </c>
      <c r="AL193" s="18">
        <f t="shared" si="562"/>
        <v>198</v>
      </c>
      <c r="AM193" s="17">
        <f t="shared" si="563"/>
        <v>179</v>
      </c>
      <c r="AN193" s="5">
        <f t="shared" si="564"/>
        <v>34</v>
      </c>
      <c r="AO193" s="5">
        <v>69</v>
      </c>
      <c r="AP193" s="6">
        <v>86</v>
      </c>
      <c r="AQ193" s="5">
        <v>80</v>
      </c>
      <c r="AR193" s="7">
        <f t="shared" si="565"/>
        <v>86</v>
      </c>
      <c r="AS193" s="17">
        <f t="shared" si="566"/>
        <v>78.333333333333329</v>
      </c>
      <c r="AT193" s="5">
        <f t="shared" si="567"/>
        <v>17</v>
      </c>
      <c r="AU193" s="5">
        <f t="shared" si="568"/>
        <v>267</v>
      </c>
      <c r="AV193" s="5">
        <f t="shared" si="646"/>
        <v>261</v>
      </c>
      <c r="AW193" s="5">
        <f t="shared" si="646"/>
        <v>244</v>
      </c>
      <c r="AX193" s="17">
        <f t="shared" si="570"/>
        <v>257.33333333333331</v>
      </c>
      <c r="AY193" s="5">
        <f t="shared" si="571"/>
        <v>23</v>
      </c>
      <c r="AZ193" s="19">
        <f t="shared" si="647"/>
        <v>0.17875647668393782</v>
      </c>
      <c r="BA193" s="19">
        <f t="shared" si="647"/>
        <v>0.23306233062330622</v>
      </c>
      <c r="BB193" s="19">
        <f t="shared" si="647"/>
        <v>0.22038567493112948</v>
      </c>
      <c r="BC193" s="20">
        <f t="shared" si="573"/>
        <v>0.23306233062330622</v>
      </c>
      <c r="BD193" s="19">
        <f t="shared" si="574"/>
        <v>0.21073482741279118</v>
      </c>
      <c r="BE193" s="20">
        <f t="shared" si="575"/>
        <v>5.4305853939368404E-2</v>
      </c>
      <c r="BF193" s="19">
        <f t="shared" si="648"/>
        <v>3.2436974789915967</v>
      </c>
      <c r="BG193" s="19">
        <f t="shared" si="649"/>
        <v>3.4166666666666665</v>
      </c>
      <c r="BH193" s="19">
        <f t="shared" si="650"/>
        <v>3.0504201680672267</v>
      </c>
      <c r="BI193" s="20">
        <f t="shared" si="579"/>
        <v>3.4166666666666665</v>
      </c>
      <c r="BJ193" s="19">
        <f t="shared" si="580"/>
        <v>3.2369281045751634</v>
      </c>
      <c r="BK193" s="20">
        <f t="shared" si="581"/>
        <v>0.36624649859943981</v>
      </c>
      <c r="BL193" s="20">
        <f t="shared" si="582"/>
        <v>0.30893488137304392</v>
      </c>
      <c r="BM193" s="19">
        <f t="shared" si="651"/>
        <v>3.3491833544943148</v>
      </c>
      <c r="BN193" s="19">
        <f t="shared" si="652"/>
        <v>3.5277775445979622</v>
      </c>
      <c r="BO193" s="19">
        <f t="shared" si="653"/>
        <v>3.1496206157550164</v>
      </c>
      <c r="BP193" s="19"/>
      <c r="BQ193" s="19">
        <f t="shared" si="586"/>
        <v>3.3421938382824314</v>
      </c>
      <c r="BR193" s="20">
        <f t="shared" si="587"/>
        <v>0.37815692884294583</v>
      </c>
      <c r="BS193" s="19">
        <f t="shared" si="588"/>
        <v>0.67226890756302526</v>
      </c>
      <c r="BT193" s="19">
        <f t="shared" si="635"/>
        <v>0.67919075144508667</v>
      </c>
      <c r="BU193" s="19">
        <f t="shared" si="636"/>
        <v>1.5454545454545454</v>
      </c>
      <c r="BV193" s="19"/>
      <c r="BW193" s="19">
        <f t="shared" si="591"/>
        <v>0.96563806815421904</v>
      </c>
      <c r="BX193" s="20">
        <f t="shared" si="592"/>
        <v>0.87318563789152015</v>
      </c>
      <c r="BY193" s="60">
        <f t="shared" si="593"/>
        <v>1.8519804616061303E-3</v>
      </c>
      <c r="BZ193" s="60">
        <f t="shared" si="594"/>
        <v>1.8225154332157959E-3</v>
      </c>
      <c r="CA193" s="22">
        <f t="shared" si="595"/>
        <v>4.2574505384422737E-3</v>
      </c>
      <c r="CB193" s="22"/>
      <c r="CC193" s="60">
        <f t="shared" si="596"/>
        <v>2.6439821444214002E-3</v>
      </c>
      <c r="CD193" s="22">
        <f t="shared" si="597"/>
        <v>2.4349351052264778E-3</v>
      </c>
      <c r="CE193" s="25">
        <f t="shared" si="625"/>
        <v>6.3781512605042021</v>
      </c>
      <c r="CF193" s="25">
        <f t="shared" si="626"/>
        <v>8.7592592592592595</v>
      </c>
      <c r="CG193" s="25">
        <f t="shared" si="627"/>
        <v>7.3949579831932777</v>
      </c>
      <c r="CH193" s="25">
        <f t="shared" si="598"/>
        <v>8.7592592592592595</v>
      </c>
      <c r="CI193" s="25">
        <f t="shared" si="628"/>
        <v>7.5107895009855801</v>
      </c>
      <c r="CJ193" s="20">
        <f t="shared" si="599"/>
        <v>2.3811079987550574</v>
      </c>
      <c r="CK193" s="39">
        <f t="shared" si="600"/>
        <v>1.7017258994314732E-2</v>
      </c>
      <c r="CL193" s="39">
        <f t="shared" si="654"/>
        <v>2.2763982930057394E-2</v>
      </c>
      <c r="CM193" s="39">
        <f t="shared" si="655"/>
        <v>0.31139332148386878</v>
      </c>
      <c r="CN193" s="39"/>
      <c r="CO193" s="39">
        <f t="shared" si="603"/>
        <v>0.11705818780274697</v>
      </c>
      <c r="CP193" s="18">
        <f t="shared" si="604"/>
        <v>6.3333333333333286</v>
      </c>
      <c r="CQ193" s="18">
        <f t="shared" si="605"/>
        <v>589.45254909208347</v>
      </c>
      <c r="CR193" s="18">
        <f t="shared" si="606"/>
        <v>469.45254909208342</v>
      </c>
      <c r="CS193" s="18">
        <f t="shared" si="607"/>
        <v>493.20051500205994</v>
      </c>
      <c r="CT193" s="18">
        <f t="shared" si="608"/>
        <v>84.666666666666657</v>
      </c>
      <c r="CU193" s="18">
        <f t="shared" si="609"/>
        <v>101.66666666666666</v>
      </c>
      <c r="CV193" s="18">
        <f t="shared" si="610"/>
        <v>27.406816074612447</v>
      </c>
      <c r="CW193" s="18">
        <f t="shared" si="611"/>
        <v>23.544068160746122</v>
      </c>
      <c r="CX193" s="18">
        <f t="shared" si="629"/>
        <v>44.406816074612451</v>
      </c>
      <c r="CY193" s="18">
        <f t="shared" si="630"/>
        <v>268.06816074612448</v>
      </c>
      <c r="CZ193" s="25">
        <f t="shared" si="612"/>
        <v>41.893488137304388</v>
      </c>
      <c r="DA193" s="18">
        <f t="shared" si="631"/>
        <v>38.090159748258955</v>
      </c>
      <c r="DB193" s="20">
        <f t="shared" si="613"/>
        <v>2.9640369094394856</v>
      </c>
      <c r="DC193" s="18">
        <f t="shared" si="614"/>
        <v>687.33333333333337</v>
      </c>
      <c r="DD193" s="18">
        <f t="shared" si="632"/>
        <v>699.45254909208347</v>
      </c>
      <c r="DE193" s="18">
        <f t="shared" si="633"/>
        <v>548.08129924330979</v>
      </c>
      <c r="DF193" s="12">
        <f t="shared" si="615"/>
        <v>831.85404317154121</v>
      </c>
      <c r="DG193" s="20">
        <f t="shared" si="616"/>
        <v>-0.86626379400945874</v>
      </c>
      <c r="DH193" s="7">
        <f t="shared" si="617"/>
        <v>205</v>
      </c>
      <c r="DI193" s="18">
        <f t="shared" si="618"/>
        <v>608</v>
      </c>
      <c r="DJ193" s="5"/>
      <c r="DK193" s="5">
        <v>70</v>
      </c>
      <c r="DL193" s="5" t="s">
        <v>253</v>
      </c>
      <c r="DM193" s="5">
        <v>54</v>
      </c>
      <c r="DN193" s="5" t="e">
        <f>SUM(#REF!,DO193,DQ193,DR193)</f>
        <v>#REF!</v>
      </c>
      <c r="DO193" s="5">
        <v>0</v>
      </c>
      <c r="DP193" s="5">
        <v>5.5</v>
      </c>
      <c r="DQ193" s="5">
        <f t="shared" si="634"/>
        <v>1</v>
      </c>
      <c r="DR193" s="5">
        <v>0</v>
      </c>
      <c r="DS193" s="5" t="s">
        <v>183</v>
      </c>
      <c r="DT193" s="5">
        <v>100</v>
      </c>
      <c r="DU193" s="5" t="s">
        <v>183</v>
      </c>
      <c r="DV193" s="5">
        <v>76</v>
      </c>
      <c r="DW193" s="5" t="s">
        <v>183</v>
      </c>
      <c r="DX193" s="5">
        <v>101</v>
      </c>
      <c r="DY193" s="5" t="s">
        <v>161</v>
      </c>
      <c r="DZ193" s="5" t="s">
        <v>161</v>
      </c>
      <c r="EA193" s="5" t="s">
        <v>161</v>
      </c>
      <c r="EB193" s="5" t="s">
        <v>161</v>
      </c>
      <c r="EC193" s="5" t="s">
        <v>161</v>
      </c>
      <c r="ED193" s="52">
        <f t="shared" si="619"/>
        <v>92.333333333333329</v>
      </c>
      <c r="EE193" s="51">
        <f t="shared" si="620"/>
        <v>0</v>
      </c>
      <c r="EF193" s="5" t="s">
        <v>160</v>
      </c>
      <c r="EG193" s="5"/>
      <c r="EH193" s="5"/>
      <c r="EI193" s="5"/>
      <c r="EJ193" s="5"/>
      <c r="EK193" s="5" t="s">
        <v>193</v>
      </c>
      <c r="EL193" s="7">
        <f t="shared" si="621"/>
        <v>92.333333333333329</v>
      </c>
      <c r="EM193" s="7">
        <f t="shared" si="622"/>
        <v>0</v>
      </c>
      <c r="EN193" s="51">
        <f t="shared" si="623"/>
        <v>101</v>
      </c>
      <c r="EO193" s="51">
        <f t="shared" si="624"/>
        <v>0</v>
      </c>
      <c r="ER193" s="5"/>
      <c r="ES193" s="5"/>
      <c r="ET193" s="5"/>
      <c r="EU193" s="5"/>
      <c r="EV193" s="5"/>
      <c r="EW193" s="5"/>
    </row>
    <row r="194" spans="1:153" customFormat="1">
      <c r="A194" s="5">
        <v>43</v>
      </c>
      <c r="B194" s="5">
        <v>588</v>
      </c>
      <c r="C194" s="5">
        <v>102</v>
      </c>
      <c r="D194" s="69"/>
      <c r="E194" s="69"/>
      <c r="F194" s="69"/>
      <c r="G194" s="69"/>
      <c r="H194" s="69"/>
      <c r="I194" s="5">
        <v>103</v>
      </c>
      <c r="J194" s="5">
        <v>114</v>
      </c>
      <c r="K194" s="5">
        <v>103</v>
      </c>
      <c r="L194" s="7">
        <f t="shared" si="540"/>
        <v>114</v>
      </c>
      <c r="M194" s="17">
        <f t="shared" si="541"/>
        <v>106.66666666666667</v>
      </c>
      <c r="N194" s="5">
        <f t="shared" si="542"/>
        <v>11</v>
      </c>
      <c r="O194" s="18">
        <f t="shared" si="543"/>
        <v>117.66666666666667</v>
      </c>
      <c r="P194" s="19">
        <f t="shared" si="544"/>
        <v>0.10312499999999999</v>
      </c>
      <c r="Q194" s="5">
        <f t="shared" si="637"/>
        <v>228</v>
      </c>
      <c r="R194" s="5">
        <f t="shared" si="638"/>
        <v>245</v>
      </c>
      <c r="S194" s="5">
        <f t="shared" si="639"/>
        <v>228</v>
      </c>
      <c r="T194" s="74"/>
      <c r="U194" s="17">
        <f t="shared" si="548"/>
        <v>233.66666666666666</v>
      </c>
      <c r="V194" s="5">
        <f t="shared" si="549"/>
        <v>17</v>
      </c>
      <c r="W194" s="5">
        <f t="shared" si="640"/>
        <v>286</v>
      </c>
      <c r="X194" s="5">
        <f t="shared" si="641"/>
        <v>325</v>
      </c>
      <c r="Y194" s="5">
        <f t="shared" si="642"/>
        <v>308</v>
      </c>
      <c r="Z194" s="18">
        <f t="shared" si="553"/>
        <v>325</v>
      </c>
      <c r="AA194" s="17">
        <f t="shared" si="554"/>
        <v>306.33333333333331</v>
      </c>
      <c r="AB194" s="5">
        <f t="shared" si="555"/>
        <v>39</v>
      </c>
      <c r="AC194" s="17">
        <f t="shared" si="643"/>
        <v>372.97297963447028</v>
      </c>
      <c r="AD194" s="17">
        <f t="shared" si="644"/>
        <v>423.83293140280711</v>
      </c>
      <c r="AE194" s="17">
        <f t="shared" si="645"/>
        <v>401.66320883712183</v>
      </c>
      <c r="AF194" s="18">
        <f t="shared" si="559"/>
        <v>423.83293140280711</v>
      </c>
      <c r="AG194" s="17">
        <f t="shared" si="560"/>
        <v>399.48970662479974</v>
      </c>
      <c r="AH194" s="17">
        <f t="shared" si="561"/>
        <v>50.859951768336828</v>
      </c>
      <c r="AI194" s="5">
        <v>125</v>
      </c>
      <c r="AJ194" s="5">
        <v>131</v>
      </c>
      <c r="AK194" s="5">
        <v>125</v>
      </c>
      <c r="AL194" s="18">
        <f t="shared" si="562"/>
        <v>131</v>
      </c>
      <c r="AM194" s="17">
        <f t="shared" si="563"/>
        <v>127</v>
      </c>
      <c r="AN194" s="5">
        <f t="shared" si="564"/>
        <v>6</v>
      </c>
      <c r="AO194" s="5">
        <v>58</v>
      </c>
      <c r="AP194" s="6">
        <v>80</v>
      </c>
      <c r="AQ194" s="5">
        <v>80</v>
      </c>
      <c r="AR194" s="7">
        <f t="shared" si="565"/>
        <v>80</v>
      </c>
      <c r="AS194" s="17">
        <f t="shared" si="566"/>
        <v>72.666666666666671</v>
      </c>
      <c r="AT194" s="5">
        <f t="shared" si="567"/>
        <v>22</v>
      </c>
      <c r="AU194" s="5">
        <f t="shared" si="568"/>
        <v>183</v>
      </c>
      <c r="AV194" s="5">
        <f t="shared" si="646"/>
        <v>211</v>
      </c>
      <c r="AW194" s="5">
        <f t="shared" si="646"/>
        <v>205</v>
      </c>
      <c r="AX194" s="17">
        <f t="shared" si="570"/>
        <v>199.66666666666666</v>
      </c>
      <c r="AY194" s="5">
        <f t="shared" si="571"/>
        <v>28</v>
      </c>
      <c r="AZ194" s="19">
        <f t="shared" si="647"/>
        <v>0.20279720279720279</v>
      </c>
      <c r="BA194" s="19">
        <f t="shared" si="647"/>
        <v>0.24615384615384617</v>
      </c>
      <c r="BB194" s="19">
        <f t="shared" si="647"/>
        <v>0.25974025974025972</v>
      </c>
      <c r="BC194" s="20">
        <f t="shared" si="573"/>
        <v>0.25974025974025972</v>
      </c>
      <c r="BD194" s="19">
        <f t="shared" si="574"/>
        <v>0.23623043623043624</v>
      </c>
      <c r="BE194" s="20">
        <f t="shared" si="575"/>
        <v>5.694305694305693E-2</v>
      </c>
      <c r="BF194" s="19">
        <f t="shared" si="648"/>
        <v>2.7766990291262137</v>
      </c>
      <c r="BG194" s="19">
        <f t="shared" si="649"/>
        <v>2.8508771929824563</v>
      </c>
      <c r="BH194" s="19">
        <f t="shared" si="650"/>
        <v>2.9902912621359223</v>
      </c>
      <c r="BI194" s="20">
        <f t="shared" si="579"/>
        <v>2.9902912621359223</v>
      </c>
      <c r="BJ194" s="19">
        <f t="shared" si="580"/>
        <v>2.8726224947481978</v>
      </c>
      <c r="BK194" s="20">
        <f t="shared" si="581"/>
        <v>0.21359223300970864</v>
      </c>
      <c r="BL194" s="20">
        <f t="shared" si="582"/>
        <v>0.34811396270419304</v>
      </c>
      <c r="BM194" s="19">
        <f t="shared" si="651"/>
        <v>3.6210968896550511</v>
      </c>
      <c r="BN194" s="19">
        <f t="shared" si="652"/>
        <v>3.7178327316035711</v>
      </c>
      <c r="BO194" s="19">
        <f t="shared" si="653"/>
        <v>3.8996428042439013</v>
      </c>
      <c r="BP194" s="19"/>
      <c r="BQ194" s="19">
        <f t="shared" si="586"/>
        <v>3.7461908085008413</v>
      </c>
      <c r="BR194" s="20">
        <f t="shared" si="587"/>
        <v>0.27854591458885025</v>
      </c>
      <c r="BS194" s="19">
        <f t="shared" si="588"/>
        <v>0.77669902912621358</v>
      </c>
      <c r="BT194" s="19">
        <f t="shared" ref="BT194:BT225" si="656">AS194/M194</f>
        <v>0.68125000000000002</v>
      </c>
      <c r="BU194" s="19">
        <f t="shared" si="636"/>
        <v>2</v>
      </c>
      <c r="BV194" s="19"/>
      <c r="BW194" s="19">
        <f t="shared" si="591"/>
        <v>1.1526496763754046</v>
      </c>
      <c r="BX194" s="20">
        <f t="shared" si="592"/>
        <v>1.3187500000000001</v>
      </c>
      <c r="BY194" s="60">
        <f t="shared" si="593"/>
        <v>2.5217500945656285E-3</v>
      </c>
      <c r="BZ194" s="60">
        <f t="shared" si="594"/>
        <v>2.2238846572361264E-3</v>
      </c>
      <c r="CA194" s="22">
        <f t="shared" si="595"/>
        <v>6.4935064935064939E-3</v>
      </c>
      <c r="CB194" s="22"/>
      <c r="CC194" s="60">
        <f t="shared" si="596"/>
        <v>3.7463804151027496E-3</v>
      </c>
      <c r="CD194" s="22">
        <f t="shared" si="597"/>
        <v>4.2696218362703675E-3</v>
      </c>
      <c r="CE194" s="25">
        <f t="shared" si="625"/>
        <v>6.1941747572815533</v>
      </c>
      <c r="CF194" s="25">
        <f t="shared" si="626"/>
        <v>7.7192982456140342</v>
      </c>
      <c r="CG194" s="25">
        <f t="shared" si="627"/>
        <v>8.5436893203883493</v>
      </c>
      <c r="CH194" s="25">
        <f t="shared" si="598"/>
        <v>8.5436893203883493</v>
      </c>
      <c r="CI194" s="25">
        <f t="shared" si="628"/>
        <v>7.4857207744279792</v>
      </c>
      <c r="CJ194" s="20">
        <f t="shared" si="599"/>
        <v>2.349514563106796</v>
      </c>
      <c r="CK194" s="39">
        <f t="shared" si="600"/>
        <v>1.5421314725873608E-2</v>
      </c>
      <c r="CL194" s="39">
        <f t="shared" si="654"/>
        <v>1.9322896479192615E-2</v>
      </c>
      <c r="CM194" s="39">
        <f t="shared" si="655"/>
        <v>0.16798461310589122</v>
      </c>
      <c r="CN194" s="39"/>
      <c r="CO194" s="39">
        <f t="shared" si="603"/>
        <v>6.7576274770319147E-2</v>
      </c>
      <c r="CP194" s="18">
        <f t="shared" si="604"/>
        <v>-2.3333333333333286</v>
      </c>
      <c r="CQ194" s="18">
        <f t="shared" si="605"/>
        <v>589.82303995813299</v>
      </c>
      <c r="CR194" s="18">
        <f t="shared" si="606"/>
        <v>469.82303995813311</v>
      </c>
      <c r="CS194" s="18">
        <f t="shared" si="607"/>
        <v>520.68299172646994</v>
      </c>
      <c r="CT194" s="18">
        <f t="shared" si="608"/>
        <v>70.333333333333343</v>
      </c>
      <c r="CU194" s="18">
        <f t="shared" si="609"/>
        <v>92.333333333333343</v>
      </c>
      <c r="CV194" s="18">
        <f t="shared" si="610"/>
        <v>21.289710289710296</v>
      </c>
      <c r="CW194" s="18">
        <f t="shared" si="611"/>
        <v>19.902897102897107</v>
      </c>
      <c r="CX194" s="18">
        <f t="shared" si="629"/>
        <v>43.2897102897103</v>
      </c>
      <c r="CY194" s="18">
        <f t="shared" si="630"/>
        <v>261.89710289710291</v>
      </c>
      <c r="CZ194" s="25">
        <f t="shared" si="612"/>
        <v>45.811396270419301</v>
      </c>
      <c r="DA194" s="18">
        <f t="shared" si="631"/>
        <v>65.606142576837669</v>
      </c>
      <c r="DB194" s="20">
        <f t="shared" si="613"/>
        <v>3.467644893911991</v>
      </c>
      <c r="DC194" s="18">
        <f t="shared" si="614"/>
        <v>531.66666666666663</v>
      </c>
      <c r="DD194" s="18">
        <f t="shared" si="632"/>
        <v>624.82303995813311</v>
      </c>
      <c r="DE194" s="18">
        <f t="shared" si="633"/>
        <v>448.52661843500351</v>
      </c>
      <c r="DF194" s="12">
        <f t="shared" si="615"/>
        <v>788.38680952190271</v>
      </c>
      <c r="DG194" s="20">
        <f t="shared" si="616"/>
        <v>-1.3187500000000001</v>
      </c>
      <c r="DH194" s="7">
        <f t="shared" si="617"/>
        <v>194</v>
      </c>
      <c r="DI194" s="18">
        <f t="shared" si="618"/>
        <v>543</v>
      </c>
      <c r="DJ194" s="5"/>
      <c r="DK194" s="5">
        <v>71</v>
      </c>
      <c r="DL194" s="5" t="s">
        <v>254</v>
      </c>
      <c r="DM194" s="5">
        <v>59</v>
      </c>
      <c r="DN194" s="5" t="e">
        <f>SUM(#REF!,DO194,DQ194,DR194)</f>
        <v>#REF!</v>
      </c>
      <c r="DO194" s="5">
        <v>1</v>
      </c>
      <c r="DP194" s="5">
        <v>4.7</v>
      </c>
      <c r="DQ194" s="5">
        <f t="shared" si="634"/>
        <v>0</v>
      </c>
      <c r="DR194" s="5">
        <v>0</v>
      </c>
      <c r="DS194" s="5" t="s">
        <v>183</v>
      </c>
      <c r="DT194" s="5">
        <v>107</v>
      </c>
      <c r="DU194" s="5" t="s">
        <v>225</v>
      </c>
      <c r="DV194" s="5">
        <v>47</v>
      </c>
      <c r="DW194" s="5" t="s">
        <v>148</v>
      </c>
      <c r="DX194" s="5">
        <v>76</v>
      </c>
      <c r="DY194" s="5" t="s">
        <v>150</v>
      </c>
      <c r="DZ194" s="5" t="s">
        <v>150</v>
      </c>
      <c r="EA194" s="5" t="s">
        <v>161</v>
      </c>
      <c r="EB194" s="5" t="s">
        <v>161</v>
      </c>
      <c r="EC194" s="5" t="s">
        <v>161</v>
      </c>
      <c r="ED194" s="52">
        <f t="shared" si="619"/>
        <v>76.666666666666671</v>
      </c>
      <c r="EE194" s="51">
        <f t="shared" si="620"/>
        <v>0</v>
      </c>
      <c r="EF194" s="5" t="s">
        <v>163</v>
      </c>
      <c r="EG194" s="5">
        <v>107</v>
      </c>
      <c r="EH194" s="5">
        <v>0.05</v>
      </c>
      <c r="EI194" s="5"/>
      <c r="EJ194" s="5">
        <v>74</v>
      </c>
      <c r="EK194" s="5" t="s">
        <v>233</v>
      </c>
      <c r="EL194" s="7">
        <f t="shared" si="621"/>
        <v>84.25</v>
      </c>
      <c r="EM194" s="7">
        <f t="shared" si="622"/>
        <v>0</v>
      </c>
      <c r="EN194" s="51">
        <f t="shared" si="623"/>
        <v>107</v>
      </c>
      <c r="EO194" s="51">
        <f t="shared" si="624"/>
        <v>0</v>
      </c>
      <c r="ER194" s="5"/>
      <c r="ES194" s="5"/>
      <c r="ET194" s="5"/>
      <c r="EU194" s="5"/>
      <c r="EV194" s="5"/>
      <c r="EW194" s="5"/>
    </row>
    <row r="195" spans="1:153" customFormat="1">
      <c r="A195" s="5">
        <v>44</v>
      </c>
      <c r="B195" s="5">
        <v>690</v>
      </c>
      <c r="C195" s="5">
        <v>87</v>
      </c>
      <c r="D195" s="69"/>
      <c r="E195" s="69"/>
      <c r="F195" s="69"/>
      <c r="G195" s="69"/>
      <c r="H195" s="69"/>
      <c r="I195" s="5">
        <v>103</v>
      </c>
      <c r="J195" s="5">
        <v>103</v>
      </c>
      <c r="K195" s="5">
        <v>97</v>
      </c>
      <c r="L195" s="7">
        <f t="shared" si="540"/>
        <v>103</v>
      </c>
      <c r="M195" s="17">
        <f t="shared" si="541"/>
        <v>101</v>
      </c>
      <c r="N195" s="5">
        <f t="shared" si="542"/>
        <v>6</v>
      </c>
      <c r="O195" s="18">
        <f t="shared" si="543"/>
        <v>107</v>
      </c>
      <c r="P195" s="19">
        <f t="shared" si="544"/>
        <v>5.9405940594059403E-2</v>
      </c>
      <c r="Q195" s="5">
        <f t="shared" si="637"/>
        <v>334</v>
      </c>
      <c r="R195" s="5">
        <f t="shared" si="638"/>
        <v>262</v>
      </c>
      <c r="S195" s="5">
        <f t="shared" si="639"/>
        <v>250</v>
      </c>
      <c r="T195" s="74"/>
      <c r="U195" s="17">
        <f t="shared" si="548"/>
        <v>282</v>
      </c>
      <c r="V195" s="5">
        <f t="shared" si="549"/>
        <v>84</v>
      </c>
      <c r="W195" s="5">
        <f t="shared" si="640"/>
        <v>409</v>
      </c>
      <c r="X195" s="5">
        <f t="shared" si="641"/>
        <v>348</v>
      </c>
      <c r="Y195" s="5">
        <f t="shared" si="642"/>
        <v>330</v>
      </c>
      <c r="Z195" s="18">
        <f t="shared" si="553"/>
        <v>409</v>
      </c>
      <c r="AA195" s="17">
        <f t="shared" si="554"/>
        <v>362.33333333333331</v>
      </c>
      <c r="AB195" s="5">
        <f t="shared" si="555"/>
        <v>79</v>
      </c>
      <c r="AC195" s="17">
        <f t="shared" si="643"/>
        <v>492.37813912079605</v>
      </c>
      <c r="AD195" s="17">
        <f t="shared" si="644"/>
        <v>418.94276873847684</v>
      </c>
      <c r="AE195" s="17">
        <f t="shared" si="645"/>
        <v>397.27331518303839</v>
      </c>
      <c r="AF195" s="18">
        <f t="shared" si="559"/>
        <v>492.37813912079605</v>
      </c>
      <c r="AG195" s="17">
        <f t="shared" si="560"/>
        <v>436.19807434743711</v>
      </c>
      <c r="AH195" s="17">
        <f t="shared" si="561"/>
        <v>95.104823937757658</v>
      </c>
      <c r="AI195" s="5">
        <v>231</v>
      </c>
      <c r="AJ195" s="5">
        <v>159</v>
      </c>
      <c r="AK195" s="5">
        <v>153</v>
      </c>
      <c r="AL195" s="18">
        <f t="shared" si="562"/>
        <v>231</v>
      </c>
      <c r="AM195" s="17">
        <f t="shared" si="563"/>
        <v>181</v>
      </c>
      <c r="AN195" s="5">
        <f t="shared" si="564"/>
        <v>78</v>
      </c>
      <c r="AO195" s="5">
        <v>75</v>
      </c>
      <c r="AP195" s="6">
        <v>86</v>
      </c>
      <c r="AQ195" s="5">
        <v>80</v>
      </c>
      <c r="AR195" s="7">
        <f t="shared" si="565"/>
        <v>86</v>
      </c>
      <c r="AS195" s="17">
        <f t="shared" si="566"/>
        <v>80.333333333333329</v>
      </c>
      <c r="AT195" s="5">
        <f t="shared" si="567"/>
        <v>11</v>
      </c>
      <c r="AU195" s="5">
        <f t="shared" si="568"/>
        <v>306</v>
      </c>
      <c r="AV195" s="5">
        <f t="shared" si="646"/>
        <v>245</v>
      </c>
      <c r="AW195" s="5">
        <f t="shared" si="646"/>
        <v>233</v>
      </c>
      <c r="AX195" s="17">
        <f t="shared" si="570"/>
        <v>261.33333333333331</v>
      </c>
      <c r="AY195" s="5">
        <f t="shared" si="571"/>
        <v>73</v>
      </c>
      <c r="AZ195" s="19">
        <f t="shared" si="647"/>
        <v>0.18337408312958436</v>
      </c>
      <c r="BA195" s="19">
        <f t="shared" si="647"/>
        <v>0.2471264367816092</v>
      </c>
      <c r="BB195" s="19">
        <f t="shared" si="647"/>
        <v>0.24242424242424243</v>
      </c>
      <c r="BC195" s="20">
        <f t="shared" si="573"/>
        <v>0.2471264367816092</v>
      </c>
      <c r="BD195" s="19">
        <f t="shared" si="574"/>
        <v>0.22430825411181199</v>
      </c>
      <c r="BE195" s="20">
        <f t="shared" si="575"/>
        <v>6.3752353652024835E-2</v>
      </c>
      <c r="BF195" s="19">
        <f t="shared" si="648"/>
        <v>3.970873786407767</v>
      </c>
      <c r="BG195" s="19">
        <f t="shared" si="649"/>
        <v>3.378640776699029</v>
      </c>
      <c r="BH195" s="19">
        <f t="shared" si="650"/>
        <v>3.402061855670103</v>
      </c>
      <c r="BI195" s="20">
        <f t="shared" si="579"/>
        <v>3.970873786407767</v>
      </c>
      <c r="BJ195" s="19">
        <f t="shared" si="580"/>
        <v>3.5838588062589665</v>
      </c>
      <c r="BK195" s="20">
        <f t="shared" si="581"/>
        <v>0.59223300970873805</v>
      </c>
      <c r="BL195" s="20">
        <f t="shared" si="582"/>
        <v>0.2790288496448487</v>
      </c>
      <c r="BM195" s="19">
        <f t="shared" si="651"/>
        <v>4.7803702827261754</v>
      </c>
      <c r="BN195" s="19">
        <f t="shared" si="652"/>
        <v>4.0674055217327849</v>
      </c>
      <c r="BO195" s="19">
        <f t="shared" si="653"/>
        <v>4.0956011874540037</v>
      </c>
      <c r="BP195" s="19"/>
      <c r="BQ195" s="19">
        <f t="shared" si="586"/>
        <v>4.314458997304321</v>
      </c>
      <c r="BR195" s="20">
        <f t="shared" si="587"/>
        <v>0.71296476099339046</v>
      </c>
      <c r="BS195" s="19">
        <f t="shared" si="588"/>
        <v>0.82474226804123707</v>
      </c>
      <c r="BT195" s="19">
        <f t="shared" si="656"/>
        <v>0.79537953795379535</v>
      </c>
      <c r="BU195" s="19">
        <f t="shared" si="636"/>
        <v>1.8333333333333333</v>
      </c>
      <c r="BV195" s="19"/>
      <c r="BW195" s="19">
        <f t="shared" si="591"/>
        <v>1.1511517131094553</v>
      </c>
      <c r="BX195" s="20">
        <f t="shared" si="592"/>
        <v>1.0379537953795379</v>
      </c>
      <c r="BY195" s="60">
        <f t="shared" si="593"/>
        <v>2.4992189940643548E-3</v>
      </c>
      <c r="BZ195" s="60">
        <f t="shared" si="594"/>
        <v>2.1951597183637408E-3</v>
      </c>
      <c r="CA195" s="22">
        <f t="shared" si="595"/>
        <v>5.5555555555555549E-3</v>
      </c>
      <c r="CB195" s="22"/>
      <c r="CC195" s="60">
        <f t="shared" si="596"/>
        <v>3.4166447559945503E-3</v>
      </c>
      <c r="CD195" s="22">
        <f t="shared" si="597"/>
        <v>3.3603958371918141E-3</v>
      </c>
      <c r="CE195" s="25">
        <f t="shared" si="625"/>
        <v>4.3689320388349513</v>
      </c>
      <c r="CF195" s="25">
        <f t="shared" si="626"/>
        <v>5.0097087378640781</v>
      </c>
      <c r="CG195" s="25">
        <f t="shared" si="627"/>
        <v>4.9484536082474229</v>
      </c>
      <c r="CH195" s="25">
        <f t="shared" si="598"/>
        <v>5.0097087378640781</v>
      </c>
      <c r="CI195" s="25">
        <f t="shared" si="628"/>
        <v>4.7756981283154838</v>
      </c>
      <c r="CJ195" s="20">
        <f t="shared" si="599"/>
        <v>0.64077669902912682</v>
      </c>
      <c r="CK195" s="39">
        <f t="shared" si="600"/>
        <v>1.0997295493713248E-2</v>
      </c>
      <c r="CL195" s="39">
        <f t="shared" si="654"/>
        <v>1.1484940059303847E-2</v>
      </c>
      <c r="CM195" s="39">
        <f t="shared" si="655"/>
        <v>5.2031573198495058E-2</v>
      </c>
      <c r="CN195" s="39"/>
      <c r="CO195" s="39">
        <f t="shared" si="603"/>
        <v>2.4837936250504049E-2</v>
      </c>
      <c r="CP195" s="18">
        <f t="shared" si="604"/>
        <v>-13</v>
      </c>
      <c r="CQ195" s="18">
        <f t="shared" si="605"/>
        <v>623.53140768077049</v>
      </c>
      <c r="CR195" s="18">
        <f t="shared" si="606"/>
        <v>503.53140768077043</v>
      </c>
      <c r="CS195" s="18">
        <f t="shared" si="607"/>
        <v>598.63623161852809</v>
      </c>
      <c r="CT195" s="18">
        <f t="shared" si="608"/>
        <v>67.333333333333329</v>
      </c>
      <c r="CU195" s="18">
        <f t="shared" si="609"/>
        <v>78.333333333333329</v>
      </c>
      <c r="CV195" s="18">
        <f t="shared" si="610"/>
        <v>9.4308254111811998</v>
      </c>
      <c r="CW195" s="18">
        <f t="shared" si="611"/>
        <v>-1.775691745888188</v>
      </c>
      <c r="CX195" s="18">
        <f t="shared" si="629"/>
        <v>20.4308254111812</v>
      </c>
      <c r="CY195" s="18">
        <f t="shared" si="630"/>
        <v>300.30825411181195</v>
      </c>
      <c r="CZ195" s="25">
        <f t="shared" si="612"/>
        <v>33.902884964484869</v>
      </c>
      <c r="DA195" s="18">
        <f t="shared" si="631"/>
        <v>105.41928293506197</v>
      </c>
      <c r="DB195" s="20">
        <f t="shared" si="613"/>
        <v>3.6014942363109306</v>
      </c>
      <c r="DC195" s="18">
        <f t="shared" si="614"/>
        <v>699.66666666666663</v>
      </c>
      <c r="DD195" s="18">
        <f t="shared" si="632"/>
        <v>773.53140768077049</v>
      </c>
      <c r="DE195" s="18">
        <f t="shared" si="633"/>
        <v>678.1048239377576</v>
      </c>
      <c r="DF195" s="12">
        <f t="shared" si="615"/>
        <v>917.50632845924906</v>
      </c>
      <c r="DG195" s="20">
        <f t="shared" si="616"/>
        <v>-1.0379537953795379</v>
      </c>
      <c r="DH195" s="7">
        <f t="shared" si="617"/>
        <v>189</v>
      </c>
      <c r="DI195" s="18">
        <f t="shared" si="618"/>
        <v>634.33333333333326</v>
      </c>
      <c r="DJ195" s="5"/>
      <c r="DK195" s="5">
        <v>71</v>
      </c>
      <c r="DL195" s="5" t="s">
        <v>255</v>
      </c>
      <c r="DM195" s="5">
        <v>51</v>
      </c>
      <c r="DN195" s="5" t="e">
        <f>SUM(#REF!,DO195,DQ195,DR195)</f>
        <v>#REF!</v>
      </c>
      <c r="DO195" s="5">
        <v>0</v>
      </c>
      <c r="DP195" s="5">
        <v>4.7</v>
      </c>
      <c r="DQ195" s="5">
        <f t="shared" si="634"/>
        <v>0</v>
      </c>
      <c r="DR195" s="5">
        <v>0</v>
      </c>
      <c r="DS195" s="5" t="s">
        <v>183</v>
      </c>
      <c r="DT195" s="5">
        <v>115</v>
      </c>
      <c r="DU195" s="5" t="s">
        <v>183</v>
      </c>
      <c r="DV195" s="8">
        <v>128</v>
      </c>
      <c r="DW195" s="5" t="s">
        <v>183</v>
      </c>
      <c r="DX195" s="8">
        <v>130</v>
      </c>
      <c r="DY195" s="5" t="s">
        <v>145</v>
      </c>
      <c r="DZ195" s="5" t="s">
        <v>161</v>
      </c>
      <c r="EA195" s="5" t="s">
        <v>161</v>
      </c>
      <c r="EB195" s="5" t="s">
        <v>161</v>
      </c>
      <c r="EC195" s="5" t="s">
        <v>161</v>
      </c>
      <c r="ED195" s="52">
        <f t="shared" si="619"/>
        <v>124.33333333333333</v>
      </c>
      <c r="EE195" s="51">
        <f t="shared" si="620"/>
        <v>1</v>
      </c>
      <c r="EF195" s="5" t="s">
        <v>163</v>
      </c>
      <c r="EG195" s="5">
        <v>127</v>
      </c>
      <c r="EH195" s="5">
        <v>0.05</v>
      </c>
      <c r="EI195" s="5"/>
      <c r="EJ195" s="5">
        <v>92</v>
      </c>
      <c r="EK195" s="5" t="s">
        <v>203</v>
      </c>
      <c r="EL195" s="7">
        <f t="shared" si="621"/>
        <v>125</v>
      </c>
      <c r="EM195" s="7">
        <f t="shared" si="622"/>
        <v>1</v>
      </c>
      <c r="EN195" s="51">
        <f t="shared" si="623"/>
        <v>130</v>
      </c>
      <c r="EO195" s="51">
        <f t="shared" si="624"/>
        <v>1</v>
      </c>
      <c r="ER195" s="5"/>
      <c r="ES195" s="5"/>
      <c r="ET195" s="5"/>
      <c r="EU195" s="5"/>
      <c r="EV195" s="5"/>
      <c r="EW195" s="5"/>
    </row>
    <row r="196" spans="1:153" customFormat="1">
      <c r="A196" s="5"/>
      <c r="B196" s="5">
        <v>870</v>
      </c>
      <c r="C196" s="5">
        <v>69</v>
      </c>
      <c r="D196" s="69"/>
      <c r="E196" s="69"/>
      <c r="F196" s="69"/>
      <c r="G196" s="69"/>
      <c r="H196" s="69"/>
      <c r="I196" s="5">
        <v>69</v>
      </c>
      <c r="J196" s="5">
        <v>86</v>
      </c>
      <c r="K196" s="5">
        <v>69</v>
      </c>
      <c r="L196" s="7">
        <f t="shared" si="540"/>
        <v>86</v>
      </c>
      <c r="M196" s="17">
        <f t="shared" si="541"/>
        <v>74.666666666666671</v>
      </c>
      <c r="N196" s="5">
        <f t="shared" si="542"/>
        <v>17</v>
      </c>
      <c r="O196" s="18">
        <f t="shared" si="543"/>
        <v>91.666666666666671</v>
      </c>
      <c r="P196" s="19">
        <f t="shared" si="544"/>
        <v>0.22767857142857142</v>
      </c>
      <c r="Q196" s="5">
        <f t="shared" si="637"/>
        <v>295</v>
      </c>
      <c r="R196" s="5">
        <f t="shared" si="638"/>
        <v>267</v>
      </c>
      <c r="S196" s="5">
        <f t="shared" si="639"/>
        <v>256</v>
      </c>
      <c r="T196" s="74"/>
      <c r="U196" s="17">
        <f t="shared" si="548"/>
        <v>272.66666666666669</v>
      </c>
      <c r="V196" s="5">
        <f t="shared" si="549"/>
        <v>39</v>
      </c>
      <c r="W196" s="5">
        <f t="shared" si="640"/>
        <v>364</v>
      </c>
      <c r="X196" s="5">
        <f t="shared" si="641"/>
        <v>358</v>
      </c>
      <c r="Y196" s="5">
        <f t="shared" si="642"/>
        <v>347</v>
      </c>
      <c r="Z196" s="18">
        <f t="shared" si="553"/>
        <v>364</v>
      </c>
      <c r="AA196" s="17">
        <f t="shared" si="554"/>
        <v>356.33333333333331</v>
      </c>
      <c r="AB196" s="5">
        <f t="shared" si="555"/>
        <v>17</v>
      </c>
      <c r="AC196" s="17">
        <f t="shared" si="643"/>
        <v>390.24896268095733</v>
      </c>
      <c r="AD196" s="17">
        <f t="shared" si="644"/>
        <v>383.81628747193059</v>
      </c>
      <c r="AE196" s="17">
        <f t="shared" si="645"/>
        <v>372.02304958871485</v>
      </c>
      <c r="AF196" s="18">
        <f t="shared" si="559"/>
        <v>390.24896268095733</v>
      </c>
      <c r="AG196" s="17">
        <f t="shared" si="560"/>
        <v>382.02943324720098</v>
      </c>
      <c r="AH196" s="17">
        <f t="shared" si="561"/>
        <v>18.225913092242479</v>
      </c>
      <c r="AI196" s="5">
        <v>226</v>
      </c>
      <c r="AJ196" s="5">
        <v>181</v>
      </c>
      <c r="AK196" s="5">
        <v>187</v>
      </c>
      <c r="AL196" s="18">
        <f t="shared" si="562"/>
        <v>226</v>
      </c>
      <c r="AM196" s="17">
        <f t="shared" si="563"/>
        <v>198</v>
      </c>
      <c r="AN196" s="5">
        <f t="shared" si="564"/>
        <v>45</v>
      </c>
      <c r="AO196" s="5">
        <v>69</v>
      </c>
      <c r="AP196" s="6">
        <v>91</v>
      </c>
      <c r="AQ196" s="5">
        <v>91</v>
      </c>
      <c r="AR196" s="7">
        <f t="shared" si="565"/>
        <v>91</v>
      </c>
      <c r="AS196" s="17">
        <f t="shared" si="566"/>
        <v>83.666666666666671</v>
      </c>
      <c r="AT196" s="5">
        <f t="shared" si="567"/>
        <v>22</v>
      </c>
      <c r="AU196" s="5">
        <f t="shared" si="568"/>
        <v>295</v>
      </c>
      <c r="AV196" s="5">
        <f t="shared" si="646"/>
        <v>272</v>
      </c>
      <c r="AW196" s="5">
        <f t="shared" si="646"/>
        <v>278</v>
      </c>
      <c r="AX196" s="17">
        <f t="shared" si="570"/>
        <v>281.66666666666669</v>
      </c>
      <c r="AY196" s="5">
        <f t="shared" si="571"/>
        <v>23</v>
      </c>
      <c r="AZ196" s="19">
        <f t="shared" si="647"/>
        <v>0.18956043956043955</v>
      </c>
      <c r="BA196" s="19">
        <f t="shared" si="647"/>
        <v>0.25418994413407819</v>
      </c>
      <c r="BB196" s="19">
        <f t="shared" si="647"/>
        <v>0.26224783861671469</v>
      </c>
      <c r="BC196" s="20">
        <f t="shared" si="573"/>
        <v>0.26224783861671469</v>
      </c>
      <c r="BD196" s="19">
        <f t="shared" si="574"/>
        <v>0.2353327407704108</v>
      </c>
      <c r="BE196" s="20">
        <f t="shared" si="575"/>
        <v>7.2687399056275137E-2</v>
      </c>
      <c r="BF196" s="19">
        <f t="shared" si="648"/>
        <v>5.27536231884058</v>
      </c>
      <c r="BG196" s="19">
        <f t="shared" si="649"/>
        <v>4.1627906976744189</v>
      </c>
      <c r="BH196" s="19">
        <f t="shared" si="650"/>
        <v>5.0289855072463769</v>
      </c>
      <c r="BI196" s="20">
        <f t="shared" si="579"/>
        <v>5.27536231884058</v>
      </c>
      <c r="BJ196" s="19">
        <f t="shared" si="580"/>
        <v>4.8223795079204583</v>
      </c>
      <c r="BK196" s="20">
        <f t="shared" si="581"/>
        <v>1.1125716211661612</v>
      </c>
      <c r="BL196" s="20">
        <f t="shared" si="582"/>
        <v>0.20736650824713448</v>
      </c>
      <c r="BM196" s="19">
        <f t="shared" si="651"/>
        <v>5.6557820678399615</v>
      </c>
      <c r="BN196" s="19">
        <f t="shared" si="652"/>
        <v>4.4629800868829141</v>
      </c>
      <c r="BO196" s="19">
        <f t="shared" si="653"/>
        <v>5.391638399836447</v>
      </c>
      <c r="BP196" s="19"/>
      <c r="BQ196" s="19">
        <f t="shared" si="586"/>
        <v>5.1701335181864412</v>
      </c>
      <c r="BR196" s="20">
        <f t="shared" si="587"/>
        <v>1.1928019809570474</v>
      </c>
      <c r="BS196" s="19">
        <f t="shared" si="588"/>
        <v>1.318840579710145</v>
      </c>
      <c r="BT196" s="19">
        <f t="shared" si="656"/>
        <v>1.1205357142857142</v>
      </c>
      <c r="BU196" s="19">
        <f t="shared" si="636"/>
        <v>1.2941176470588236</v>
      </c>
      <c r="BV196" s="19"/>
      <c r="BW196" s="19">
        <f t="shared" si="591"/>
        <v>1.2444979803515608</v>
      </c>
      <c r="BX196" s="20">
        <f t="shared" si="592"/>
        <v>0.19830486542443082</v>
      </c>
      <c r="BY196" s="60">
        <f t="shared" si="593"/>
        <v>3.8006933132857207E-3</v>
      </c>
      <c r="BZ196" s="60">
        <f t="shared" si="594"/>
        <v>3.1446278230656153E-3</v>
      </c>
      <c r="CA196" s="22">
        <f t="shared" si="595"/>
        <v>3.7294456687574167E-3</v>
      </c>
      <c r="CB196" s="22"/>
      <c r="CC196" s="60">
        <f t="shared" si="596"/>
        <v>3.5582556017029177E-3</v>
      </c>
      <c r="CD196" s="22">
        <f t="shared" si="597"/>
        <v>6.5606549022010534E-4</v>
      </c>
      <c r="CE196" s="25">
        <f t="shared" si="625"/>
        <v>17</v>
      </c>
      <c r="CF196" s="25">
        <f t="shared" si="626"/>
        <v>17.988372093023255</v>
      </c>
      <c r="CG196" s="25">
        <f t="shared" si="627"/>
        <v>22.420289855072465</v>
      </c>
      <c r="CH196" s="25">
        <f t="shared" si="598"/>
        <v>22.420289855072465</v>
      </c>
      <c r="CI196" s="25">
        <f t="shared" si="628"/>
        <v>19.136220649365242</v>
      </c>
      <c r="CJ196" s="20">
        <f t="shared" si="599"/>
        <v>5.4202898550724647</v>
      </c>
      <c r="CK196" s="39">
        <f t="shared" si="600"/>
        <v>4.5696093343662779E-2</v>
      </c>
      <c r="CL196" s="39">
        <f t="shared" si="654"/>
        <v>4.708635127959751E-2</v>
      </c>
      <c r="CM196" s="39">
        <f t="shared" si="655"/>
        <v>1.230132599755194</v>
      </c>
      <c r="CN196" s="39"/>
      <c r="CO196" s="39">
        <f t="shared" si="603"/>
        <v>0.44097168145948479</v>
      </c>
      <c r="CP196" s="18">
        <f t="shared" si="604"/>
        <v>-28.333333333333329</v>
      </c>
      <c r="CQ196" s="18">
        <f t="shared" si="605"/>
        <v>557.3627665805343</v>
      </c>
      <c r="CR196" s="18">
        <f t="shared" si="606"/>
        <v>437.36276658053436</v>
      </c>
      <c r="CS196" s="18">
        <f t="shared" si="607"/>
        <v>455.58867967277683</v>
      </c>
      <c r="CT196" s="18">
        <f t="shared" si="608"/>
        <v>55.333333333333343</v>
      </c>
      <c r="CU196" s="18">
        <f t="shared" si="609"/>
        <v>77.333333333333343</v>
      </c>
      <c r="CV196" s="18">
        <f t="shared" si="610"/>
        <v>-4.8000592562922471</v>
      </c>
      <c r="CW196" s="18">
        <f t="shared" si="611"/>
        <v>-6.0980005925629177</v>
      </c>
      <c r="CX196" s="18">
        <f t="shared" si="629"/>
        <v>17.199940743707753</v>
      </c>
      <c r="CY196" s="18">
        <f t="shared" si="630"/>
        <v>273.99940743707748</v>
      </c>
      <c r="CZ196" s="25">
        <f t="shared" si="612"/>
        <v>37.73665082471345</v>
      </c>
      <c r="DA196" s="18">
        <f t="shared" si="631"/>
        <v>40.396046610428918</v>
      </c>
      <c r="DB196" s="20">
        <f t="shared" si="613"/>
        <v>3.9773315372293938</v>
      </c>
      <c r="DC196" s="18">
        <f t="shared" si="614"/>
        <v>676.66666666666663</v>
      </c>
      <c r="DD196" s="18">
        <f t="shared" si="632"/>
        <v>702.3627665805343</v>
      </c>
      <c r="DE196" s="18">
        <f t="shared" si="633"/>
        <v>557.89257975890916</v>
      </c>
      <c r="DF196" s="12">
        <f t="shared" si="615"/>
        <v>854.02884068427852</v>
      </c>
      <c r="DG196" s="20">
        <f t="shared" si="616"/>
        <v>-0.1735819327731094</v>
      </c>
      <c r="DH196" s="7">
        <f t="shared" si="617"/>
        <v>177</v>
      </c>
      <c r="DI196" s="18">
        <f t="shared" si="618"/>
        <v>556</v>
      </c>
      <c r="DJ196" s="5"/>
      <c r="DK196" s="5">
        <v>74</v>
      </c>
      <c r="DL196" s="5" t="s">
        <v>256</v>
      </c>
      <c r="DM196" s="5">
        <v>58</v>
      </c>
      <c r="DN196" s="5" t="e">
        <f>SUM(#REF!,DO196,DQ196,DR196)</f>
        <v>#REF!</v>
      </c>
      <c r="DO196" s="5">
        <v>0</v>
      </c>
      <c r="DP196" s="5">
        <v>4.4000000000000004</v>
      </c>
      <c r="DQ196" s="5">
        <f t="shared" si="634"/>
        <v>0</v>
      </c>
      <c r="DR196" s="5">
        <v>0</v>
      </c>
      <c r="DS196" s="5" t="s">
        <v>183</v>
      </c>
      <c r="DT196" s="8">
        <v>124</v>
      </c>
      <c r="DU196" s="5" t="s">
        <v>225</v>
      </c>
      <c r="DV196" s="5">
        <v>63</v>
      </c>
      <c r="DW196" s="5" t="s">
        <v>183</v>
      </c>
      <c r="DX196" s="5">
        <v>111</v>
      </c>
      <c r="DY196" s="5" t="s">
        <v>161</v>
      </c>
      <c r="DZ196" s="5" t="s">
        <v>150</v>
      </c>
      <c r="EA196" s="5" t="s">
        <v>161</v>
      </c>
      <c r="EB196" s="5" t="s">
        <v>161</v>
      </c>
      <c r="EC196" s="5" t="s">
        <v>161</v>
      </c>
      <c r="ED196" s="52">
        <f t="shared" si="619"/>
        <v>99.333333333333329</v>
      </c>
      <c r="EE196" s="51">
        <f t="shared" si="620"/>
        <v>0</v>
      </c>
      <c r="EF196" s="5" t="s">
        <v>151</v>
      </c>
      <c r="EG196" s="5">
        <v>100</v>
      </c>
      <c r="EH196" s="5">
        <v>0.05</v>
      </c>
      <c r="EI196" s="5"/>
      <c r="EJ196" s="5">
        <v>49</v>
      </c>
      <c r="EK196" s="5" t="s">
        <v>193</v>
      </c>
      <c r="EL196" s="7">
        <f t="shared" si="621"/>
        <v>99.5</v>
      </c>
      <c r="EM196" s="7">
        <f t="shared" si="622"/>
        <v>0</v>
      </c>
      <c r="EN196" s="51">
        <f t="shared" si="623"/>
        <v>124</v>
      </c>
      <c r="EO196" s="51">
        <f t="shared" si="624"/>
        <v>1</v>
      </c>
      <c r="ER196" s="5"/>
      <c r="ES196" s="5"/>
      <c r="ET196" s="5"/>
      <c r="EU196" s="5"/>
      <c r="EV196" s="5"/>
      <c r="EW196" s="5"/>
    </row>
    <row r="197" spans="1:153" customFormat="1">
      <c r="A197" s="5"/>
      <c r="B197" s="5">
        <v>857</v>
      </c>
      <c r="C197" s="5">
        <v>70</v>
      </c>
      <c r="D197" s="69"/>
      <c r="E197" s="69"/>
      <c r="F197" s="69"/>
      <c r="G197" s="69"/>
      <c r="H197" s="69"/>
      <c r="I197" s="5">
        <v>108</v>
      </c>
      <c r="J197" s="5">
        <v>97</v>
      </c>
      <c r="K197" s="5">
        <v>86</v>
      </c>
      <c r="L197" s="7">
        <f t="shared" si="540"/>
        <v>108</v>
      </c>
      <c r="M197" s="17">
        <f t="shared" si="541"/>
        <v>97</v>
      </c>
      <c r="N197" s="5">
        <f t="shared" si="542"/>
        <v>22</v>
      </c>
      <c r="O197" s="18">
        <f t="shared" si="543"/>
        <v>119</v>
      </c>
      <c r="P197" s="19">
        <f t="shared" si="544"/>
        <v>0.22680412371134021</v>
      </c>
      <c r="Q197" s="5">
        <f t="shared" si="637"/>
        <v>311</v>
      </c>
      <c r="R197" s="5">
        <f t="shared" si="638"/>
        <v>278</v>
      </c>
      <c r="S197" s="5">
        <f t="shared" si="639"/>
        <v>267</v>
      </c>
      <c r="T197" s="74"/>
      <c r="U197" s="17">
        <f t="shared" si="548"/>
        <v>285.33333333333331</v>
      </c>
      <c r="V197" s="5">
        <f t="shared" si="549"/>
        <v>44</v>
      </c>
      <c r="W197" s="5">
        <f t="shared" si="640"/>
        <v>391</v>
      </c>
      <c r="X197" s="5">
        <f t="shared" si="641"/>
        <v>369</v>
      </c>
      <c r="Y197" s="5">
        <f t="shared" si="642"/>
        <v>375</v>
      </c>
      <c r="Z197" s="18">
        <f t="shared" si="553"/>
        <v>391</v>
      </c>
      <c r="AA197" s="17">
        <f t="shared" si="554"/>
        <v>378.33333333333331</v>
      </c>
      <c r="AB197" s="5">
        <f t="shared" si="555"/>
        <v>22</v>
      </c>
      <c r="AC197" s="17">
        <f t="shared" si="643"/>
        <v>422.36346726851332</v>
      </c>
      <c r="AD197" s="17">
        <f t="shared" si="644"/>
        <v>398.59877090046393</v>
      </c>
      <c r="AE197" s="17">
        <f t="shared" si="645"/>
        <v>405.08005172811374</v>
      </c>
      <c r="AF197" s="18">
        <f t="shared" si="559"/>
        <v>422.36346726851332</v>
      </c>
      <c r="AG197" s="17">
        <f t="shared" si="560"/>
        <v>408.68076329903033</v>
      </c>
      <c r="AH197" s="17">
        <f t="shared" si="561"/>
        <v>23.764696368049385</v>
      </c>
      <c r="AI197" s="5">
        <v>203</v>
      </c>
      <c r="AJ197" s="5">
        <v>181</v>
      </c>
      <c r="AK197" s="5">
        <v>181</v>
      </c>
      <c r="AL197" s="18">
        <f t="shared" si="562"/>
        <v>203</v>
      </c>
      <c r="AM197" s="17">
        <f t="shared" si="563"/>
        <v>188.33333333333334</v>
      </c>
      <c r="AN197" s="5">
        <f t="shared" si="564"/>
        <v>22</v>
      </c>
      <c r="AO197" s="5">
        <v>80</v>
      </c>
      <c r="AP197" s="6">
        <v>91</v>
      </c>
      <c r="AQ197" s="5">
        <v>108</v>
      </c>
      <c r="AR197" s="7">
        <f t="shared" si="565"/>
        <v>108</v>
      </c>
      <c r="AS197" s="17">
        <f t="shared" si="566"/>
        <v>93</v>
      </c>
      <c r="AT197" s="5">
        <f t="shared" si="567"/>
        <v>28</v>
      </c>
      <c r="AU197" s="5">
        <f t="shared" si="568"/>
        <v>283</v>
      </c>
      <c r="AV197" s="5">
        <f t="shared" si="646"/>
        <v>272</v>
      </c>
      <c r="AW197" s="5">
        <f t="shared" si="646"/>
        <v>289</v>
      </c>
      <c r="AX197" s="17">
        <f t="shared" si="570"/>
        <v>281.33333333333331</v>
      </c>
      <c r="AY197" s="5">
        <f t="shared" si="571"/>
        <v>17</v>
      </c>
      <c r="AZ197" s="19">
        <f t="shared" si="647"/>
        <v>0.20460358056265984</v>
      </c>
      <c r="BA197" s="19">
        <f t="shared" si="647"/>
        <v>0.24661246612466126</v>
      </c>
      <c r="BB197" s="19">
        <f t="shared" si="647"/>
        <v>0.28799999999999998</v>
      </c>
      <c r="BC197" s="20">
        <f t="shared" si="573"/>
        <v>0.28799999999999998</v>
      </c>
      <c r="BD197" s="19">
        <f t="shared" si="574"/>
        <v>0.24640534889577367</v>
      </c>
      <c r="BE197" s="20">
        <f t="shared" si="575"/>
        <v>8.3396419437340136E-2</v>
      </c>
      <c r="BF197" s="19">
        <f t="shared" si="648"/>
        <v>3.6203703703703702</v>
      </c>
      <c r="BG197" s="19">
        <f t="shared" si="649"/>
        <v>3.804123711340206</v>
      </c>
      <c r="BH197" s="19">
        <f t="shared" si="650"/>
        <v>4.3604651162790695</v>
      </c>
      <c r="BI197" s="20">
        <f t="shared" si="579"/>
        <v>4.3604651162790695</v>
      </c>
      <c r="BJ197" s="19">
        <f t="shared" si="580"/>
        <v>3.9283197326632155</v>
      </c>
      <c r="BK197" s="20">
        <f t="shared" si="581"/>
        <v>0.74009474590869928</v>
      </c>
      <c r="BL197" s="20">
        <f t="shared" si="582"/>
        <v>0.25456176382110507</v>
      </c>
      <c r="BM197" s="19">
        <f t="shared" si="651"/>
        <v>3.9107728450788271</v>
      </c>
      <c r="BN197" s="19">
        <f t="shared" si="652"/>
        <v>4.1092656793862261</v>
      </c>
      <c r="BO197" s="19">
        <f t="shared" si="653"/>
        <v>4.7102331596292295</v>
      </c>
      <c r="BP197" s="19"/>
      <c r="BQ197" s="19">
        <f t="shared" si="586"/>
        <v>4.2434238946980942</v>
      </c>
      <c r="BR197" s="20">
        <f t="shared" si="587"/>
        <v>0.79946031455040245</v>
      </c>
      <c r="BS197" s="19">
        <f t="shared" si="588"/>
        <v>1.2558139534883721</v>
      </c>
      <c r="BT197" s="19">
        <f t="shared" si="656"/>
        <v>0.95876288659793818</v>
      </c>
      <c r="BU197" s="19">
        <f t="shared" si="636"/>
        <v>1.2727272727272727</v>
      </c>
      <c r="BV197" s="19"/>
      <c r="BW197" s="19">
        <f t="shared" si="591"/>
        <v>1.1624347042711944</v>
      </c>
      <c r="BX197" s="20">
        <f t="shared" si="592"/>
        <v>0.31396438612933453</v>
      </c>
      <c r="BY197" s="60">
        <f t="shared" si="593"/>
        <v>3.3488372093023258E-3</v>
      </c>
      <c r="BZ197" s="60">
        <f t="shared" si="594"/>
        <v>2.5341750306553433E-3</v>
      </c>
      <c r="CA197" s="22">
        <f t="shared" si="595"/>
        <v>3.393939393939394E-3</v>
      </c>
      <c r="CB197" s="22"/>
      <c r="CC197" s="60">
        <f t="shared" si="596"/>
        <v>3.0923172112990211E-3</v>
      </c>
      <c r="CD197" s="22">
        <f t="shared" si="597"/>
        <v>8.5976436328405069E-4</v>
      </c>
      <c r="CE197" s="25">
        <f t="shared" si="625"/>
        <v>16.296296296296294</v>
      </c>
      <c r="CF197" s="25">
        <f t="shared" si="626"/>
        <v>20.63917525773196</v>
      </c>
      <c r="CG197" s="25">
        <f t="shared" si="627"/>
        <v>27.627906976744185</v>
      </c>
      <c r="CH197" s="25">
        <f t="shared" si="598"/>
        <v>27.627906976744185</v>
      </c>
      <c r="CI197" s="25">
        <f t="shared" si="628"/>
        <v>21.521126176924145</v>
      </c>
      <c r="CJ197" s="20">
        <f t="shared" si="599"/>
        <v>11.331610680447891</v>
      </c>
      <c r="CK197" s="39">
        <f t="shared" si="600"/>
        <v>4.0229816864036122E-2</v>
      </c>
      <c r="CL197" s="39">
        <f t="shared" si="654"/>
        <v>5.0501949470595331E-2</v>
      </c>
      <c r="CM197" s="39">
        <f t="shared" si="655"/>
        <v>1.162560907527046</v>
      </c>
      <c r="CN197" s="39"/>
      <c r="CO197" s="39">
        <f t="shared" si="603"/>
        <v>0.41776422462055912</v>
      </c>
      <c r="CP197" s="18">
        <f t="shared" si="604"/>
        <v>-1</v>
      </c>
      <c r="CQ197" s="18">
        <f t="shared" si="605"/>
        <v>620.68076329903033</v>
      </c>
      <c r="CR197" s="18">
        <f t="shared" si="606"/>
        <v>500.68076329903033</v>
      </c>
      <c r="CS197" s="18">
        <f t="shared" si="607"/>
        <v>524.44545966707972</v>
      </c>
      <c r="CT197" s="18">
        <f t="shared" si="608"/>
        <v>92</v>
      </c>
      <c r="CU197" s="18">
        <f t="shared" si="609"/>
        <v>120</v>
      </c>
      <c r="CV197" s="18">
        <f t="shared" si="610"/>
        <v>23.640534889577367</v>
      </c>
      <c r="CW197" s="18">
        <f t="shared" si="611"/>
        <v>27.246405348895774</v>
      </c>
      <c r="CX197" s="18">
        <f t="shared" si="629"/>
        <v>51.640534889577367</v>
      </c>
      <c r="CY197" s="18">
        <f t="shared" si="630"/>
        <v>295.40534889577367</v>
      </c>
      <c r="CZ197" s="25">
        <f t="shared" si="612"/>
        <v>47.456176382110506</v>
      </c>
      <c r="DA197" s="18">
        <f t="shared" si="631"/>
        <v>50.008120262747482</v>
      </c>
      <c r="DB197" s="20">
        <f t="shared" si="613"/>
        <v>3.4439635801476918</v>
      </c>
      <c r="DC197" s="18">
        <f t="shared" si="614"/>
        <v>708.66666666666663</v>
      </c>
      <c r="DD197" s="18">
        <f t="shared" si="632"/>
        <v>739.0140966323637</v>
      </c>
      <c r="DE197" s="18">
        <f t="shared" si="633"/>
        <v>577.76469636804939</v>
      </c>
      <c r="DF197" s="12">
        <f t="shared" si="615"/>
        <v>892.41944552813743</v>
      </c>
      <c r="DG197" s="20">
        <f t="shared" si="616"/>
        <v>-0.31396438612933453</v>
      </c>
      <c r="DH197" s="7">
        <f t="shared" si="617"/>
        <v>216</v>
      </c>
      <c r="DI197" s="18">
        <f t="shared" si="618"/>
        <v>627.33333333333326</v>
      </c>
      <c r="DJ197" s="5"/>
      <c r="DK197" s="5">
        <v>76</v>
      </c>
      <c r="DL197" s="5" t="s">
        <v>257</v>
      </c>
      <c r="DM197" s="5">
        <v>54</v>
      </c>
      <c r="DN197" s="5" t="e">
        <f>SUM(#REF!,DO197,DQ197,DR197)</f>
        <v>#REF!</v>
      </c>
      <c r="DO197" s="5">
        <v>0</v>
      </c>
      <c r="DP197" s="5">
        <v>5.3</v>
      </c>
      <c r="DQ197" s="5">
        <f t="shared" si="634"/>
        <v>1</v>
      </c>
      <c r="DR197" s="5">
        <v>0</v>
      </c>
      <c r="DS197" s="5" t="s">
        <v>183</v>
      </c>
      <c r="DT197" s="8">
        <v>131</v>
      </c>
      <c r="DU197" s="5" t="s">
        <v>232</v>
      </c>
      <c r="DV197" s="8">
        <v>122</v>
      </c>
      <c r="DW197" s="5" t="s">
        <v>232</v>
      </c>
      <c r="DX197" s="8">
        <v>133</v>
      </c>
      <c r="DY197" s="5" t="s">
        <v>168</v>
      </c>
      <c r="DZ197" s="5" t="s">
        <v>161</v>
      </c>
      <c r="EA197" s="5" t="s">
        <v>161</v>
      </c>
      <c r="EB197" s="5" t="s">
        <v>161</v>
      </c>
      <c r="EC197" s="5" t="s">
        <v>145</v>
      </c>
      <c r="ED197" s="52">
        <f t="shared" si="619"/>
        <v>128.66666666666666</v>
      </c>
      <c r="EE197" s="51">
        <f t="shared" si="620"/>
        <v>1</v>
      </c>
      <c r="EF197" s="5" t="s">
        <v>163</v>
      </c>
      <c r="EG197" s="5">
        <v>133</v>
      </c>
      <c r="EH197" s="5">
        <v>0.1</v>
      </c>
      <c r="EI197" s="5"/>
      <c r="EJ197" s="5">
        <v>96</v>
      </c>
      <c r="EK197" s="5" t="s">
        <v>258</v>
      </c>
      <c r="EL197" s="7">
        <f t="shared" si="621"/>
        <v>129.75</v>
      </c>
      <c r="EM197" s="7">
        <f t="shared" si="622"/>
        <v>1</v>
      </c>
      <c r="EN197" s="51">
        <f t="shared" si="623"/>
        <v>133</v>
      </c>
      <c r="EO197" s="51">
        <f t="shared" si="624"/>
        <v>1</v>
      </c>
      <c r="ER197" s="5"/>
      <c r="ES197" s="5"/>
      <c r="ET197" s="5"/>
      <c r="EU197" s="5"/>
      <c r="EV197" s="5"/>
      <c r="EW197" s="5"/>
    </row>
    <row r="198" spans="1:153" customFormat="1">
      <c r="A198" s="5"/>
      <c r="B198" s="5">
        <v>800</v>
      </c>
      <c r="C198" s="5">
        <v>75</v>
      </c>
      <c r="D198" s="69"/>
      <c r="E198" s="69"/>
      <c r="F198" s="69"/>
      <c r="G198" s="69"/>
      <c r="H198" s="69"/>
      <c r="I198" s="5">
        <v>91</v>
      </c>
      <c r="J198" s="5">
        <v>86</v>
      </c>
      <c r="K198" s="5">
        <v>80</v>
      </c>
      <c r="L198" s="7">
        <f t="shared" si="540"/>
        <v>91</v>
      </c>
      <c r="M198" s="17">
        <f t="shared" si="541"/>
        <v>85.666666666666671</v>
      </c>
      <c r="N198" s="5">
        <f t="shared" si="542"/>
        <v>11</v>
      </c>
      <c r="O198" s="18">
        <f t="shared" si="543"/>
        <v>96.666666666666671</v>
      </c>
      <c r="P198" s="19">
        <f t="shared" si="544"/>
        <v>0.12840466926070038</v>
      </c>
      <c r="Q198" s="5">
        <f t="shared" si="637"/>
        <v>300</v>
      </c>
      <c r="R198" s="5">
        <f t="shared" si="638"/>
        <v>267</v>
      </c>
      <c r="S198" s="5">
        <f t="shared" si="639"/>
        <v>255</v>
      </c>
      <c r="T198" s="74"/>
      <c r="U198" s="17">
        <f t="shared" si="548"/>
        <v>274</v>
      </c>
      <c r="V198" s="5">
        <f t="shared" si="549"/>
        <v>45</v>
      </c>
      <c r="W198" s="5">
        <f t="shared" si="640"/>
        <v>363</v>
      </c>
      <c r="X198" s="5">
        <f t="shared" si="641"/>
        <v>347</v>
      </c>
      <c r="Y198" s="5">
        <f t="shared" si="642"/>
        <v>330</v>
      </c>
      <c r="Z198" s="18">
        <f t="shared" si="553"/>
        <v>363</v>
      </c>
      <c r="AA198" s="17">
        <f t="shared" si="554"/>
        <v>346.66666666666669</v>
      </c>
      <c r="AB198" s="5">
        <f t="shared" si="555"/>
        <v>33</v>
      </c>
      <c r="AC198" s="17">
        <f t="shared" si="643"/>
        <v>405.84633791621184</v>
      </c>
      <c r="AD198" s="17">
        <f t="shared" si="644"/>
        <v>387.95779409621355</v>
      </c>
      <c r="AE198" s="17">
        <f t="shared" si="645"/>
        <v>368.95121628746529</v>
      </c>
      <c r="AF198" s="18">
        <f t="shared" si="559"/>
        <v>405.84633791621184</v>
      </c>
      <c r="AG198" s="17">
        <f t="shared" si="560"/>
        <v>387.5851160999635</v>
      </c>
      <c r="AH198" s="17">
        <f t="shared" si="561"/>
        <v>36.895121628746551</v>
      </c>
      <c r="AI198" s="5">
        <v>209</v>
      </c>
      <c r="AJ198" s="5">
        <v>181</v>
      </c>
      <c r="AK198" s="5">
        <v>175</v>
      </c>
      <c r="AL198" s="18">
        <f t="shared" si="562"/>
        <v>209</v>
      </c>
      <c r="AM198" s="17">
        <f t="shared" si="563"/>
        <v>188.33333333333334</v>
      </c>
      <c r="AN198" s="5">
        <f t="shared" si="564"/>
        <v>34</v>
      </c>
      <c r="AO198" s="5">
        <v>63</v>
      </c>
      <c r="AP198" s="6">
        <v>80</v>
      </c>
      <c r="AQ198" s="5">
        <v>75</v>
      </c>
      <c r="AR198" s="7">
        <f t="shared" si="565"/>
        <v>80</v>
      </c>
      <c r="AS198" s="17">
        <f t="shared" si="566"/>
        <v>72.666666666666671</v>
      </c>
      <c r="AT198" s="5">
        <f t="shared" si="567"/>
        <v>17</v>
      </c>
      <c r="AU198" s="5">
        <f t="shared" si="568"/>
        <v>272</v>
      </c>
      <c r="AV198" s="5">
        <f t="shared" si="646"/>
        <v>261</v>
      </c>
      <c r="AW198" s="5">
        <f t="shared" si="646"/>
        <v>250</v>
      </c>
      <c r="AX198" s="17">
        <f t="shared" si="570"/>
        <v>261</v>
      </c>
      <c r="AY198" s="5">
        <f t="shared" si="571"/>
        <v>22</v>
      </c>
      <c r="AZ198" s="19">
        <f t="shared" si="647"/>
        <v>0.17355371900826447</v>
      </c>
      <c r="BA198" s="19">
        <f t="shared" si="647"/>
        <v>0.23054755043227665</v>
      </c>
      <c r="BB198" s="19">
        <f t="shared" si="647"/>
        <v>0.22727272727272727</v>
      </c>
      <c r="BC198" s="20">
        <f t="shared" si="573"/>
        <v>0.23054755043227665</v>
      </c>
      <c r="BD198" s="19">
        <f t="shared" si="574"/>
        <v>0.21045799890442282</v>
      </c>
      <c r="BE198" s="20">
        <f t="shared" si="575"/>
        <v>5.6993831424012181E-2</v>
      </c>
      <c r="BF198" s="19">
        <f t="shared" si="648"/>
        <v>3.9890109890109891</v>
      </c>
      <c r="BG198" s="19">
        <f t="shared" si="649"/>
        <v>4.0348837209302326</v>
      </c>
      <c r="BH198" s="19">
        <f t="shared" si="650"/>
        <v>4.125</v>
      </c>
      <c r="BI198" s="20">
        <f t="shared" si="579"/>
        <v>4.125</v>
      </c>
      <c r="BJ198" s="19">
        <f t="shared" si="580"/>
        <v>4.0496315699804066</v>
      </c>
      <c r="BK198" s="20">
        <f t="shared" si="581"/>
        <v>0.13598901098901095</v>
      </c>
      <c r="BL198" s="20">
        <f t="shared" si="582"/>
        <v>0.24693604411149883</v>
      </c>
      <c r="BM198" s="19">
        <f t="shared" si="651"/>
        <v>4.4598498672111191</v>
      </c>
      <c r="BN198" s="19">
        <f t="shared" si="652"/>
        <v>4.5111371406536458</v>
      </c>
      <c r="BO198" s="19">
        <f t="shared" si="653"/>
        <v>4.6118902035933163</v>
      </c>
      <c r="BP198" s="19"/>
      <c r="BQ198" s="19">
        <f t="shared" si="586"/>
        <v>4.5276257371526931</v>
      </c>
      <c r="BR198" s="20">
        <f t="shared" si="587"/>
        <v>0.15204033638219716</v>
      </c>
      <c r="BS198" s="19">
        <f t="shared" si="588"/>
        <v>0.9375</v>
      </c>
      <c r="BT198" s="19">
        <f t="shared" si="656"/>
        <v>0.84824902723735407</v>
      </c>
      <c r="BU198" s="19">
        <f t="shared" si="636"/>
        <v>1.5454545454545454</v>
      </c>
      <c r="BV198" s="19"/>
      <c r="BW198" s="19">
        <f t="shared" si="591"/>
        <v>1.1104011908972999</v>
      </c>
      <c r="BX198" s="20">
        <f t="shared" si="592"/>
        <v>0.69720551821719134</v>
      </c>
      <c r="BY198" s="60">
        <f t="shared" si="593"/>
        <v>2.840909090909091E-3</v>
      </c>
      <c r="BZ198" s="60">
        <f t="shared" si="594"/>
        <v>2.446872193953906E-3</v>
      </c>
      <c r="CA198" s="22">
        <f t="shared" si="595"/>
        <v>4.6831955922865013E-3</v>
      </c>
      <c r="CB198" s="22"/>
      <c r="CC198" s="60">
        <f t="shared" si="596"/>
        <v>3.3236589590498328E-3</v>
      </c>
      <c r="CD198" s="22">
        <f t="shared" si="597"/>
        <v>2.2363233983325953E-3</v>
      </c>
      <c r="CE198" s="25">
        <f t="shared" si="625"/>
        <v>7.6153846153846159</v>
      </c>
      <c r="CF198" s="25">
        <f t="shared" si="626"/>
        <v>10.232558139534884</v>
      </c>
      <c r="CG198" s="25">
        <f t="shared" si="627"/>
        <v>10.3125</v>
      </c>
      <c r="CH198" s="25">
        <f t="shared" si="598"/>
        <v>10.3125</v>
      </c>
      <c r="CI198" s="25">
        <f t="shared" si="628"/>
        <v>9.3868142516398336</v>
      </c>
      <c r="CJ198" s="20">
        <f t="shared" si="599"/>
        <v>2.6971153846153841</v>
      </c>
      <c r="CK198" s="39">
        <f t="shared" si="600"/>
        <v>2.0640627484613445E-2</v>
      </c>
      <c r="CL198" s="39">
        <f t="shared" si="654"/>
        <v>2.6400802596598594E-2</v>
      </c>
      <c r="CM198" s="39">
        <f t="shared" si="655"/>
        <v>0.27950849718747356</v>
      </c>
      <c r="CN198" s="39"/>
      <c r="CO198" s="39">
        <f t="shared" si="603"/>
        <v>0.10884997575622853</v>
      </c>
      <c r="CP198" s="18">
        <f t="shared" si="604"/>
        <v>-23.333333333333329</v>
      </c>
      <c r="CQ198" s="18">
        <f t="shared" si="605"/>
        <v>556.91844943329681</v>
      </c>
      <c r="CR198" s="18">
        <f t="shared" si="606"/>
        <v>436.91844943329687</v>
      </c>
      <c r="CS198" s="18">
        <f t="shared" si="607"/>
        <v>473.81357106204342</v>
      </c>
      <c r="CT198" s="18">
        <f t="shared" si="608"/>
        <v>49.333333333333343</v>
      </c>
      <c r="CU198" s="18">
        <f t="shared" si="609"/>
        <v>66.333333333333343</v>
      </c>
      <c r="CV198" s="18">
        <f t="shared" si="610"/>
        <v>-2.2875334428910463</v>
      </c>
      <c r="CW198" s="18">
        <f t="shared" si="611"/>
        <v>-6.1228753344289055</v>
      </c>
      <c r="CX198" s="18">
        <f t="shared" si="629"/>
        <v>14.712466557108954</v>
      </c>
      <c r="CY198" s="18">
        <f t="shared" si="630"/>
        <v>238.12466557108951</v>
      </c>
      <c r="CZ198" s="25">
        <f t="shared" si="612"/>
        <v>35.693604411149884</v>
      </c>
      <c r="DA198" s="18">
        <f t="shared" si="631"/>
        <v>52.422747365899241</v>
      </c>
      <c r="DB198" s="20">
        <f t="shared" si="613"/>
        <v>4.375585400770496</v>
      </c>
      <c r="DC198" s="18">
        <f t="shared" si="614"/>
        <v>635.33333333333337</v>
      </c>
      <c r="DD198" s="18">
        <f t="shared" si="632"/>
        <v>676.25178276663019</v>
      </c>
      <c r="DE198" s="18">
        <f t="shared" si="633"/>
        <v>530.56178829541318</v>
      </c>
      <c r="DF198" s="12">
        <f t="shared" si="615"/>
        <v>814.04311500438644</v>
      </c>
      <c r="DG198" s="20">
        <f t="shared" si="616"/>
        <v>-0.69720551821719134</v>
      </c>
      <c r="DH198" s="7">
        <f t="shared" si="617"/>
        <v>171</v>
      </c>
      <c r="DI198" s="18">
        <f t="shared" si="618"/>
        <v>556.33333333333337</v>
      </c>
      <c r="DJ198" s="5"/>
      <c r="DK198" s="5">
        <v>78</v>
      </c>
      <c r="DL198" s="5" t="s">
        <v>259</v>
      </c>
      <c r="DM198" s="5">
        <v>50</v>
      </c>
      <c r="DN198" s="5" t="e">
        <f>SUM(#REF!,DO198,DQ198,DR198)</f>
        <v>#REF!</v>
      </c>
      <c r="DO198" s="5">
        <v>1</v>
      </c>
      <c r="DP198" s="5">
        <v>4.3</v>
      </c>
      <c r="DQ198" s="5">
        <f t="shared" si="634"/>
        <v>0</v>
      </c>
      <c r="DR198" s="5">
        <v>0</v>
      </c>
      <c r="DS198" s="5" t="s">
        <v>183</v>
      </c>
      <c r="DT198" s="8">
        <v>145</v>
      </c>
      <c r="DU198" s="5" t="s">
        <v>183</v>
      </c>
      <c r="DV198" s="5">
        <v>111</v>
      </c>
      <c r="DW198" s="5" t="s">
        <v>183</v>
      </c>
      <c r="DX198" s="8">
        <v>131</v>
      </c>
      <c r="DY198" s="5" t="s">
        <v>161</v>
      </c>
      <c r="DZ198" s="5" t="s">
        <v>161</v>
      </c>
      <c r="EA198" s="5" t="s">
        <v>161</v>
      </c>
      <c r="EB198" s="5" t="s">
        <v>161</v>
      </c>
      <c r="EC198" s="5" t="s">
        <v>161</v>
      </c>
      <c r="ED198" s="52">
        <f t="shared" si="619"/>
        <v>129</v>
      </c>
      <c r="EE198" s="51">
        <f t="shared" si="620"/>
        <v>1</v>
      </c>
      <c r="EF198" s="5" t="s">
        <v>163</v>
      </c>
      <c r="EG198" s="5">
        <v>109</v>
      </c>
      <c r="EH198" s="5">
        <v>0.05</v>
      </c>
      <c r="EI198" s="5"/>
      <c r="EJ198" s="5">
        <v>85</v>
      </c>
      <c r="EK198" s="5" t="s">
        <v>193</v>
      </c>
      <c r="EL198" s="7">
        <f t="shared" si="621"/>
        <v>124</v>
      </c>
      <c r="EM198" s="7">
        <f t="shared" si="622"/>
        <v>1</v>
      </c>
      <c r="EN198" s="51">
        <f t="shared" si="623"/>
        <v>145</v>
      </c>
      <c r="EO198" s="51">
        <f t="shared" si="624"/>
        <v>1</v>
      </c>
      <c r="ER198" s="5"/>
      <c r="ES198" s="5"/>
      <c r="ET198" s="5"/>
      <c r="EU198" s="5"/>
      <c r="EV198" s="5"/>
      <c r="EW198" s="5"/>
    </row>
    <row r="199" spans="1:153" customFormat="1">
      <c r="A199" s="5"/>
      <c r="B199" s="5">
        <v>706</v>
      </c>
      <c r="C199" s="5">
        <v>85</v>
      </c>
      <c r="D199" s="69"/>
      <c r="E199" s="69"/>
      <c r="F199" s="69"/>
      <c r="G199" s="69"/>
      <c r="H199" s="69"/>
      <c r="I199" s="5">
        <v>91</v>
      </c>
      <c r="J199" s="5">
        <v>86</v>
      </c>
      <c r="K199" s="5">
        <v>80</v>
      </c>
      <c r="L199" s="7">
        <f t="shared" si="540"/>
        <v>91</v>
      </c>
      <c r="M199" s="17">
        <f t="shared" si="541"/>
        <v>85.666666666666671</v>
      </c>
      <c r="N199" s="5">
        <f t="shared" si="542"/>
        <v>11</v>
      </c>
      <c r="O199" s="18">
        <f t="shared" si="543"/>
        <v>96.666666666666671</v>
      </c>
      <c r="P199" s="19">
        <f t="shared" si="544"/>
        <v>0.12840466926070038</v>
      </c>
      <c r="Q199" s="5">
        <f t="shared" si="637"/>
        <v>261</v>
      </c>
      <c r="R199" s="5">
        <f t="shared" si="638"/>
        <v>245</v>
      </c>
      <c r="S199" s="5">
        <f t="shared" si="639"/>
        <v>239</v>
      </c>
      <c r="T199" s="74"/>
      <c r="U199" s="17">
        <f t="shared" si="548"/>
        <v>248.33333333333334</v>
      </c>
      <c r="V199" s="5">
        <f t="shared" si="549"/>
        <v>22</v>
      </c>
      <c r="W199" s="5">
        <f t="shared" si="640"/>
        <v>313</v>
      </c>
      <c r="X199" s="5">
        <f t="shared" si="641"/>
        <v>331</v>
      </c>
      <c r="Y199" s="5">
        <f t="shared" si="642"/>
        <v>325</v>
      </c>
      <c r="Z199" s="18">
        <f t="shared" si="553"/>
        <v>331</v>
      </c>
      <c r="AA199" s="17">
        <f t="shared" si="554"/>
        <v>323</v>
      </c>
      <c r="AB199" s="5">
        <f t="shared" si="555"/>
        <v>18</v>
      </c>
      <c r="AC199" s="17">
        <f t="shared" si="643"/>
        <v>372.51347485942222</v>
      </c>
      <c r="AD199" s="17">
        <f t="shared" si="644"/>
        <v>393.93597501108223</v>
      </c>
      <c r="AE199" s="17">
        <f t="shared" si="645"/>
        <v>386.79514162719556</v>
      </c>
      <c r="AF199" s="18">
        <f t="shared" si="559"/>
        <v>393.93597501108223</v>
      </c>
      <c r="AG199" s="17">
        <f t="shared" si="560"/>
        <v>384.41486383256665</v>
      </c>
      <c r="AH199" s="17">
        <f t="shared" si="561"/>
        <v>21.422500151660017</v>
      </c>
      <c r="AI199" s="5">
        <v>170</v>
      </c>
      <c r="AJ199" s="5">
        <v>159</v>
      </c>
      <c r="AK199" s="5">
        <v>159</v>
      </c>
      <c r="AL199" s="18">
        <f t="shared" si="562"/>
        <v>170</v>
      </c>
      <c r="AM199" s="17">
        <f t="shared" si="563"/>
        <v>162.66666666666666</v>
      </c>
      <c r="AN199" s="5">
        <f t="shared" si="564"/>
        <v>11</v>
      </c>
      <c r="AO199" s="5">
        <v>52</v>
      </c>
      <c r="AP199" s="6">
        <v>86</v>
      </c>
      <c r="AQ199" s="5">
        <v>86</v>
      </c>
      <c r="AR199" s="7">
        <f t="shared" si="565"/>
        <v>86</v>
      </c>
      <c r="AS199" s="17">
        <f t="shared" si="566"/>
        <v>74.666666666666671</v>
      </c>
      <c r="AT199" s="5">
        <f t="shared" si="567"/>
        <v>34</v>
      </c>
      <c r="AU199" s="5">
        <f t="shared" si="568"/>
        <v>222</v>
      </c>
      <c r="AV199" s="5">
        <f t="shared" si="646"/>
        <v>245</v>
      </c>
      <c r="AW199" s="5">
        <f t="shared" si="646"/>
        <v>245</v>
      </c>
      <c r="AX199" s="17">
        <f t="shared" si="570"/>
        <v>237.33333333333334</v>
      </c>
      <c r="AY199" s="5">
        <f t="shared" si="571"/>
        <v>23</v>
      </c>
      <c r="AZ199" s="19">
        <f t="shared" si="647"/>
        <v>0.16613418530351437</v>
      </c>
      <c r="BA199" s="19">
        <f t="shared" si="647"/>
        <v>0.25981873111782477</v>
      </c>
      <c r="BB199" s="19">
        <f t="shared" si="647"/>
        <v>0.26461538461538464</v>
      </c>
      <c r="BC199" s="20">
        <f t="shared" si="573"/>
        <v>0.26461538461538464</v>
      </c>
      <c r="BD199" s="19">
        <f t="shared" si="574"/>
        <v>0.23018943367890796</v>
      </c>
      <c r="BE199" s="20">
        <f t="shared" si="575"/>
        <v>9.8481199311870271E-2</v>
      </c>
      <c r="BF199" s="19">
        <f t="shared" si="648"/>
        <v>3.4395604395604398</v>
      </c>
      <c r="BG199" s="19">
        <f t="shared" si="649"/>
        <v>3.8488372093023258</v>
      </c>
      <c r="BH199" s="19">
        <f t="shared" si="650"/>
        <v>4.0625</v>
      </c>
      <c r="BI199" s="20">
        <f t="shared" si="579"/>
        <v>4.0625</v>
      </c>
      <c r="BJ199" s="19">
        <f t="shared" si="580"/>
        <v>3.783632549620922</v>
      </c>
      <c r="BK199" s="20">
        <f t="shared" si="581"/>
        <v>0.62293956043956022</v>
      </c>
      <c r="BL199" s="20">
        <f t="shared" si="582"/>
        <v>0.26429627795124794</v>
      </c>
      <c r="BM199" s="19">
        <f t="shared" si="651"/>
        <v>4.0935546687848596</v>
      </c>
      <c r="BN199" s="19">
        <f t="shared" si="652"/>
        <v>4.5806508722218862</v>
      </c>
      <c r="BO199" s="19">
        <f t="shared" si="653"/>
        <v>4.8349392703399445</v>
      </c>
      <c r="BP199" s="19"/>
      <c r="BQ199" s="19">
        <f t="shared" si="586"/>
        <v>4.5030482704488968</v>
      </c>
      <c r="BR199" s="20">
        <f t="shared" si="587"/>
        <v>0.7413846015550849</v>
      </c>
      <c r="BS199" s="19">
        <f t="shared" si="588"/>
        <v>1.075</v>
      </c>
      <c r="BT199" s="19">
        <f t="shared" si="656"/>
        <v>0.87159533073929962</v>
      </c>
      <c r="BU199" s="19">
        <f t="shared" si="636"/>
        <v>3.0909090909090908</v>
      </c>
      <c r="BV199" s="19"/>
      <c r="BW199" s="19">
        <f t="shared" si="591"/>
        <v>1.6791681405494634</v>
      </c>
      <c r="BX199" s="20">
        <f t="shared" si="592"/>
        <v>2.2193137601697912</v>
      </c>
      <c r="BY199" s="60">
        <f t="shared" si="593"/>
        <v>3.3076923076923075E-3</v>
      </c>
      <c r="BZ199" s="60">
        <f t="shared" si="594"/>
        <v>2.6984375564684201E-3</v>
      </c>
      <c r="CA199" s="22">
        <f t="shared" si="595"/>
        <v>9.5104895104895105E-3</v>
      </c>
      <c r="CB199" s="22"/>
      <c r="CC199" s="60">
        <f t="shared" si="596"/>
        <v>5.1722064582167462E-3</v>
      </c>
      <c r="CD199" s="22">
        <f t="shared" si="597"/>
        <v>6.8120519540210908E-3</v>
      </c>
      <c r="CE199" s="25">
        <f t="shared" si="625"/>
        <v>6.2857142857142856</v>
      </c>
      <c r="CF199" s="25">
        <f t="shared" si="626"/>
        <v>11</v>
      </c>
      <c r="CG199" s="25">
        <f t="shared" si="627"/>
        <v>11.825000000000001</v>
      </c>
      <c r="CH199" s="25">
        <f t="shared" si="598"/>
        <v>11.825000000000001</v>
      </c>
      <c r="CI199" s="25">
        <f t="shared" si="628"/>
        <v>9.7035714285714292</v>
      </c>
      <c r="CJ199" s="20">
        <f t="shared" si="599"/>
        <v>5.5392857142857155</v>
      </c>
      <c r="CK199" s="39">
        <f t="shared" si="600"/>
        <v>1.6250758112604839E-2</v>
      </c>
      <c r="CL199" s="39">
        <f t="shared" si="654"/>
        <v>2.8614918503232206E-2</v>
      </c>
      <c r="CM199" s="39">
        <f t="shared" si="655"/>
        <v>0.55198972651582356</v>
      </c>
      <c r="CN199" s="39"/>
      <c r="CO199" s="39">
        <f t="shared" si="603"/>
        <v>0.19895180104388688</v>
      </c>
      <c r="CP199" s="18">
        <f t="shared" si="604"/>
        <v>-23.333333333333329</v>
      </c>
      <c r="CQ199" s="18">
        <f t="shared" si="605"/>
        <v>555.74819716590002</v>
      </c>
      <c r="CR199" s="18">
        <f t="shared" si="606"/>
        <v>435.74819716590002</v>
      </c>
      <c r="CS199" s="18">
        <f t="shared" si="607"/>
        <v>457.17069731756004</v>
      </c>
      <c r="CT199" s="18">
        <f t="shared" si="608"/>
        <v>51.333333333333343</v>
      </c>
      <c r="CU199" s="18">
        <f t="shared" si="609"/>
        <v>85.333333333333343</v>
      </c>
      <c r="CV199" s="18">
        <f t="shared" si="610"/>
        <v>-0.31438996544253328</v>
      </c>
      <c r="CW199" s="18">
        <f t="shared" si="611"/>
        <v>10.896856100345579</v>
      </c>
      <c r="CX199" s="18">
        <f t="shared" si="629"/>
        <v>33.68561003455747</v>
      </c>
      <c r="CY199" s="18">
        <f t="shared" si="630"/>
        <v>251.85610034557465</v>
      </c>
      <c r="CZ199" s="25">
        <f t="shared" si="612"/>
        <v>37.429627795124794</v>
      </c>
      <c r="DA199" s="18">
        <f t="shared" si="631"/>
        <v>36.925548422108918</v>
      </c>
      <c r="DB199" s="20">
        <f t="shared" si="613"/>
        <v>3.7616636688938119</v>
      </c>
      <c r="DC199" s="18">
        <f t="shared" si="614"/>
        <v>582</v>
      </c>
      <c r="DD199" s="18">
        <f t="shared" si="632"/>
        <v>643.41486383256665</v>
      </c>
      <c r="DE199" s="18">
        <f t="shared" si="633"/>
        <v>448.0891668183267</v>
      </c>
      <c r="DF199" s="12">
        <f t="shared" si="615"/>
        <v>798.93763084480793</v>
      </c>
      <c r="DG199" s="20">
        <f t="shared" si="616"/>
        <v>-2.2193137601697912</v>
      </c>
      <c r="DH199" s="7">
        <f t="shared" si="617"/>
        <v>177</v>
      </c>
      <c r="DI199" s="18">
        <f t="shared" si="618"/>
        <v>523.66666666666674</v>
      </c>
      <c r="DJ199" s="5"/>
      <c r="DK199" s="5">
        <v>80</v>
      </c>
      <c r="DL199" s="5" t="s">
        <v>260</v>
      </c>
      <c r="DM199" s="5">
        <v>56</v>
      </c>
      <c r="DN199" s="5" t="e">
        <f>SUM(#REF!,DO199,DQ199,DR199)</f>
        <v>#REF!</v>
      </c>
      <c r="DO199" s="5">
        <v>0</v>
      </c>
      <c r="DP199" s="5">
        <v>4.4000000000000004</v>
      </c>
      <c r="DQ199" s="5">
        <f t="shared" si="634"/>
        <v>0</v>
      </c>
      <c r="DR199" s="5">
        <v>0</v>
      </c>
      <c r="DS199" s="5" t="s">
        <v>183</v>
      </c>
      <c r="DT199" s="8">
        <v>143</v>
      </c>
      <c r="DU199" s="5" t="s">
        <v>183</v>
      </c>
      <c r="DV199" s="8">
        <v>125</v>
      </c>
      <c r="DW199" s="5" t="s">
        <v>183</v>
      </c>
      <c r="DX199" s="7">
        <v>118</v>
      </c>
      <c r="DY199" s="5" t="s">
        <v>145</v>
      </c>
      <c r="DZ199" s="5" t="s">
        <v>161</v>
      </c>
      <c r="EA199" s="5" t="s">
        <v>161</v>
      </c>
      <c r="EB199" s="5" t="s">
        <v>161</v>
      </c>
      <c r="EC199" s="5" t="s">
        <v>161</v>
      </c>
      <c r="ED199" s="52">
        <f t="shared" si="619"/>
        <v>128.66666666666666</v>
      </c>
      <c r="EE199" s="51">
        <f t="shared" si="620"/>
        <v>1</v>
      </c>
      <c r="EF199" s="5" t="s">
        <v>144</v>
      </c>
      <c r="EG199" s="5">
        <v>101</v>
      </c>
      <c r="EH199" s="5"/>
      <c r="EI199" s="5"/>
      <c r="EJ199" s="5"/>
      <c r="EK199" s="5" t="s">
        <v>203</v>
      </c>
      <c r="EL199" s="7">
        <f t="shared" si="621"/>
        <v>121.75</v>
      </c>
      <c r="EM199" s="7">
        <f t="shared" si="622"/>
        <v>1</v>
      </c>
      <c r="EN199" s="51">
        <f t="shared" si="623"/>
        <v>143</v>
      </c>
      <c r="EO199" s="51">
        <f t="shared" si="624"/>
        <v>1</v>
      </c>
      <c r="ER199" s="5"/>
      <c r="ES199" s="5"/>
      <c r="ET199" s="5"/>
      <c r="EU199" s="5"/>
      <c r="EV199" s="5"/>
      <c r="EW199" s="5"/>
    </row>
    <row r="200" spans="1:153" customFormat="1">
      <c r="A200" s="5"/>
      <c r="B200" s="5">
        <v>779</v>
      </c>
      <c r="C200" s="5">
        <v>77</v>
      </c>
      <c r="D200" s="69"/>
      <c r="E200" s="69"/>
      <c r="F200" s="69"/>
      <c r="G200" s="69"/>
      <c r="H200" s="69"/>
      <c r="I200" s="5">
        <v>103</v>
      </c>
      <c r="J200" s="5">
        <v>103</v>
      </c>
      <c r="K200" s="5">
        <v>103</v>
      </c>
      <c r="L200" s="7">
        <f t="shared" si="540"/>
        <v>103</v>
      </c>
      <c r="M200" s="17">
        <f t="shared" si="541"/>
        <v>103</v>
      </c>
      <c r="N200" s="5">
        <v>1E-3</v>
      </c>
      <c r="O200" s="18">
        <f t="shared" si="543"/>
        <v>103.001</v>
      </c>
      <c r="P200" s="19">
        <f t="shared" si="544"/>
        <v>9.7087378640776696E-6</v>
      </c>
      <c r="Q200" s="5">
        <f t="shared" si="637"/>
        <v>312</v>
      </c>
      <c r="R200" s="5">
        <f t="shared" si="638"/>
        <v>273</v>
      </c>
      <c r="S200" s="5">
        <f t="shared" si="639"/>
        <v>278</v>
      </c>
      <c r="T200" s="74"/>
      <c r="U200" s="17">
        <f t="shared" si="548"/>
        <v>287.66666666666669</v>
      </c>
      <c r="V200" s="5">
        <f t="shared" si="549"/>
        <v>39</v>
      </c>
      <c r="W200" s="5">
        <f t="shared" si="640"/>
        <v>381</v>
      </c>
      <c r="X200" s="5">
        <f t="shared" si="641"/>
        <v>364</v>
      </c>
      <c r="Y200" s="5">
        <f t="shared" si="642"/>
        <v>375</v>
      </c>
      <c r="Z200" s="18">
        <f t="shared" si="553"/>
        <v>381</v>
      </c>
      <c r="AA200" s="17">
        <f t="shared" si="554"/>
        <v>373.33333333333331</v>
      </c>
      <c r="AB200" s="5">
        <f t="shared" si="555"/>
        <v>17</v>
      </c>
      <c r="AC200" s="17">
        <f t="shared" si="643"/>
        <v>431.67435308538035</v>
      </c>
      <c r="AD200" s="17">
        <f t="shared" si="644"/>
        <v>412.41329271149198</v>
      </c>
      <c r="AE200" s="17">
        <f t="shared" si="645"/>
        <v>424.87633177694914</v>
      </c>
      <c r="AF200" s="18">
        <f t="shared" si="559"/>
        <v>431.67435308538035</v>
      </c>
      <c r="AG200" s="17">
        <f t="shared" si="560"/>
        <v>422.98799252460714</v>
      </c>
      <c r="AH200" s="17">
        <f t="shared" si="561"/>
        <v>19.26106037388837</v>
      </c>
      <c r="AI200" s="5">
        <v>209</v>
      </c>
      <c r="AJ200" s="5">
        <v>170</v>
      </c>
      <c r="AK200" s="5">
        <v>175</v>
      </c>
      <c r="AL200" s="18">
        <f t="shared" si="562"/>
        <v>209</v>
      </c>
      <c r="AM200" s="17">
        <f t="shared" si="563"/>
        <v>184.66666666666666</v>
      </c>
      <c r="AN200" s="5">
        <f t="shared" si="564"/>
        <v>39</v>
      </c>
      <c r="AO200" s="5">
        <v>69</v>
      </c>
      <c r="AP200" s="6">
        <v>91</v>
      </c>
      <c r="AQ200" s="5">
        <v>97</v>
      </c>
      <c r="AR200" s="7">
        <f t="shared" si="565"/>
        <v>97</v>
      </c>
      <c r="AS200" s="17">
        <f t="shared" si="566"/>
        <v>85.666666666666671</v>
      </c>
      <c r="AT200" s="5">
        <f t="shared" si="567"/>
        <v>28</v>
      </c>
      <c r="AU200" s="5">
        <f t="shared" si="568"/>
        <v>278</v>
      </c>
      <c r="AV200" s="5">
        <f t="shared" si="646"/>
        <v>261</v>
      </c>
      <c r="AW200" s="5">
        <f t="shared" si="646"/>
        <v>272</v>
      </c>
      <c r="AX200" s="17">
        <f t="shared" si="570"/>
        <v>270.33333333333331</v>
      </c>
      <c r="AY200" s="5">
        <f t="shared" si="571"/>
        <v>17</v>
      </c>
      <c r="AZ200" s="19">
        <f t="shared" si="647"/>
        <v>0.18110236220472442</v>
      </c>
      <c r="BA200" s="19">
        <f t="shared" si="647"/>
        <v>0.25</v>
      </c>
      <c r="BB200" s="19">
        <f t="shared" si="647"/>
        <v>0.25866666666666666</v>
      </c>
      <c r="BC200" s="20">
        <f t="shared" si="573"/>
        <v>0.25866666666666666</v>
      </c>
      <c r="BD200" s="19">
        <f t="shared" si="574"/>
        <v>0.22992300962379705</v>
      </c>
      <c r="BE200" s="20">
        <f t="shared" si="575"/>
        <v>7.7564304461942235E-2</v>
      </c>
      <c r="BF200" s="19">
        <f t="shared" si="648"/>
        <v>3.6990291262135924</v>
      </c>
      <c r="BG200" s="19">
        <f t="shared" si="649"/>
        <v>3.5339805825242721</v>
      </c>
      <c r="BH200" s="19">
        <f t="shared" si="650"/>
        <v>3.6407766990291264</v>
      </c>
      <c r="BI200" s="20">
        <f t="shared" si="579"/>
        <v>3.6990291262135924</v>
      </c>
      <c r="BJ200" s="19">
        <f t="shared" si="580"/>
        <v>3.6245954692556634</v>
      </c>
      <c r="BK200" s="20">
        <f t="shared" si="581"/>
        <v>0.16504854368932032</v>
      </c>
      <c r="BL200" s="20">
        <f t="shared" si="582"/>
        <v>0.27589285714285716</v>
      </c>
      <c r="BM200" s="19">
        <f t="shared" si="651"/>
        <v>4.1910131367512653</v>
      </c>
      <c r="BN200" s="19">
        <f t="shared" si="652"/>
        <v>4.0040125505970092</v>
      </c>
      <c r="BO200" s="19">
        <f t="shared" si="653"/>
        <v>4.1250129298732929</v>
      </c>
      <c r="BP200" s="19"/>
      <c r="BQ200" s="19">
        <f t="shared" si="586"/>
        <v>4.1066795390738555</v>
      </c>
      <c r="BR200" s="20">
        <f t="shared" si="587"/>
        <v>0.18700058615425608</v>
      </c>
      <c r="BS200" s="19">
        <f t="shared" si="588"/>
        <v>0.94174757281553401</v>
      </c>
      <c r="BT200" s="19">
        <f t="shared" si="656"/>
        <v>0.83171521035598706</v>
      </c>
      <c r="BU200" s="19"/>
      <c r="BV200" s="19"/>
      <c r="BW200" s="19">
        <f t="shared" si="591"/>
        <v>0.88673139158576053</v>
      </c>
      <c r="BX200" s="20">
        <f t="shared" si="592"/>
        <v>0.11003236245954695</v>
      </c>
      <c r="BY200" s="60">
        <f t="shared" si="593"/>
        <v>2.5113268608414241E-3</v>
      </c>
      <c r="BZ200" s="60">
        <f t="shared" si="594"/>
        <v>2.2278085991678225E-3</v>
      </c>
      <c r="CA200" s="22">
        <f t="shared" si="595"/>
        <v>0</v>
      </c>
      <c r="CB200" s="22"/>
      <c r="CC200" s="60">
        <f t="shared" si="596"/>
        <v>1.5797118200030821E-3</v>
      </c>
      <c r="CD200" s="22">
        <f t="shared" si="597"/>
        <v>2.5113268608414241E-3</v>
      </c>
      <c r="CE200" s="25">
        <f t="shared" si="625"/>
        <v>6.6990291262135923E-4</v>
      </c>
      <c r="CF200" s="25">
        <f t="shared" si="626"/>
        <v>8.8349514563106795E-4</v>
      </c>
      <c r="CG200" s="25">
        <f t="shared" si="627"/>
        <v>9.4174757281553399E-4</v>
      </c>
      <c r="CH200" s="25">
        <f t="shared" si="598"/>
        <v>9.4174757281553399E-4</v>
      </c>
      <c r="CI200" s="25">
        <f t="shared" si="628"/>
        <v>8.3171521035598709E-4</v>
      </c>
      <c r="CJ200" s="20">
        <f t="shared" si="599"/>
        <v>2.7184466019417475E-4</v>
      </c>
      <c r="CK200" s="39">
        <f t="shared" si="600"/>
        <v>1.5767009421768492E-6</v>
      </c>
      <c r="CL200" s="39">
        <f t="shared" si="654"/>
        <v>2.0887002970413421E-6</v>
      </c>
      <c r="CM200" s="39">
        <f t="shared" si="655"/>
        <v>4.8893859140394597E-5</v>
      </c>
      <c r="CN200" s="39"/>
      <c r="CO200" s="39">
        <f t="shared" si="603"/>
        <v>1.7519753459870931E-5</v>
      </c>
      <c r="CP200" s="18">
        <f t="shared" si="604"/>
        <v>-16.998999999999999</v>
      </c>
      <c r="CQ200" s="18">
        <f t="shared" si="605"/>
        <v>611.6556591912738</v>
      </c>
      <c r="CR200" s="18">
        <f t="shared" si="606"/>
        <v>491.6556591912738</v>
      </c>
      <c r="CS200" s="18">
        <f t="shared" si="607"/>
        <v>510.91671956516217</v>
      </c>
      <c r="CT200" s="18">
        <f t="shared" si="608"/>
        <v>68.667666666666676</v>
      </c>
      <c r="CU200" s="18">
        <f t="shared" si="609"/>
        <v>96.667666666666676</v>
      </c>
      <c r="CV200" s="18">
        <f t="shared" si="610"/>
        <v>5.9933009623797062</v>
      </c>
      <c r="CW200" s="18">
        <f t="shared" si="611"/>
        <v>11.230923009623798</v>
      </c>
      <c r="CX200" s="18">
        <f t="shared" si="629"/>
        <v>33.993300962379706</v>
      </c>
      <c r="CY200" s="18">
        <f t="shared" si="630"/>
        <v>279.92400962379702</v>
      </c>
      <c r="CZ200" s="25">
        <f t="shared" si="612"/>
        <v>27.590285714285717</v>
      </c>
      <c r="DA200" s="18">
        <f t="shared" si="631"/>
        <v>23.368739912962226</v>
      </c>
      <c r="DB200" s="20">
        <f t="shared" si="613"/>
        <v>3.9196789529195994</v>
      </c>
      <c r="DC200" s="18">
        <f t="shared" si="614"/>
        <v>693.66766666666661</v>
      </c>
      <c r="DD200" s="18">
        <f t="shared" si="632"/>
        <v>743.32232585794043</v>
      </c>
      <c r="DE200" s="18">
        <f t="shared" si="633"/>
        <v>536.26306037388838</v>
      </c>
      <c r="DF200" s="12">
        <f t="shared" si="615"/>
        <v>887.57866881507084</v>
      </c>
      <c r="DG200" s="20">
        <f t="shared" si="616"/>
        <v>0.83171521035598706</v>
      </c>
      <c r="DH200" s="7">
        <f t="shared" si="617"/>
        <v>200</v>
      </c>
      <c r="DI200" s="18">
        <f t="shared" si="618"/>
        <v>590.33433333333335</v>
      </c>
      <c r="DJ200" s="5"/>
      <c r="DK200" s="5">
        <v>82</v>
      </c>
      <c r="DL200" s="5" t="s">
        <v>261</v>
      </c>
      <c r="DM200" s="5">
        <v>59</v>
      </c>
      <c r="DN200" s="5" t="e">
        <f>SUM(#REF!,DO200,DQ200,DR200)</f>
        <v>#REF!</v>
      </c>
      <c r="DO200" s="5">
        <v>1</v>
      </c>
      <c r="DP200" s="5">
        <v>5.4</v>
      </c>
      <c r="DQ200" s="5">
        <f t="shared" si="634"/>
        <v>1</v>
      </c>
      <c r="DR200" s="5">
        <v>0</v>
      </c>
      <c r="DS200" s="5" t="s">
        <v>183</v>
      </c>
      <c r="DT200" s="51">
        <v>93</v>
      </c>
      <c r="DU200" s="5" t="s">
        <v>183</v>
      </c>
      <c r="DV200" s="5">
        <v>81</v>
      </c>
      <c r="DW200" s="5" t="s">
        <v>183</v>
      </c>
      <c r="DX200" s="8">
        <v>89</v>
      </c>
      <c r="DY200" s="5" t="s">
        <v>145</v>
      </c>
      <c r="DZ200" s="5" t="s">
        <v>150</v>
      </c>
      <c r="EA200" s="5" t="s">
        <v>161</v>
      </c>
      <c r="EB200" s="5" t="s">
        <v>161</v>
      </c>
      <c r="EC200" s="5" t="s">
        <v>161</v>
      </c>
      <c r="ED200" s="52">
        <f t="shared" si="619"/>
        <v>87.666666666666671</v>
      </c>
      <c r="EE200" s="51">
        <f t="shared" si="620"/>
        <v>0</v>
      </c>
      <c r="EF200" s="5" t="s">
        <v>151</v>
      </c>
      <c r="EG200" s="5">
        <v>88</v>
      </c>
      <c r="EH200" s="5">
        <v>0.05</v>
      </c>
      <c r="EI200" s="5"/>
      <c r="EJ200" s="5">
        <v>46</v>
      </c>
      <c r="EK200" s="5" t="s">
        <v>262</v>
      </c>
      <c r="EL200" s="7">
        <f t="shared" si="621"/>
        <v>87.75</v>
      </c>
      <c r="EM200" s="7">
        <f t="shared" si="622"/>
        <v>0</v>
      </c>
      <c r="EN200" s="51">
        <f t="shared" si="623"/>
        <v>93</v>
      </c>
      <c r="EO200" s="51">
        <f t="shared" si="624"/>
        <v>0</v>
      </c>
      <c r="ER200" s="5"/>
      <c r="ES200" s="5"/>
      <c r="ET200" s="5"/>
      <c r="EU200" s="5"/>
      <c r="EV200" s="5"/>
      <c r="EW200" s="5"/>
    </row>
    <row r="201" spans="1:153" customFormat="1">
      <c r="A201" s="5"/>
      <c r="B201" s="5">
        <v>938</v>
      </c>
      <c r="C201" s="5">
        <v>64</v>
      </c>
      <c r="D201" s="69"/>
      <c r="E201" s="69"/>
      <c r="F201" s="69"/>
      <c r="G201" s="69"/>
      <c r="H201" s="69"/>
      <c r="I201" s="5">
        <v>103</v>
      </c>
      <c r="J201" s="5">
        <v>91</v>
      </c>
      <c r="K201" s="5">
        <v>108</v>
      </c>
      <c r="L201" s="7">
        <f t="shared" si="540"/>
        <v>108</v>
      </c>
      <c r="M201" s="17">
        <f t="shared" si="541"/>
        <v>100.66666666666667</v>
      </c>
      <c r="N201" s="5">
        <f t="shared" si="542"/>
        <v>17</v>
      </c>
      <c r="O201" s="18">
        <f t="shared" si="543"/>
        <v>117.66666666666667</v>
      </c>
      <c r="P201" s="19">
        <f t="shared" si="544"/>
        <v>0.16887417218543047</v>
      </c>
      <c r="Q201" s="5">
        <f t="shared" si="637"/>
        <v>273</v>
      </c>
      <c r="R201" s="5">
        <f t="shared" si="638"/>
        <v>294</v>
      </c>
      <c r="S201" s="5">
        <f t="shared" si="639"/>
        <v>323</v>
      </c>
      <c r="T201" s="74"/>
      <c r="U201" s="17">
        <f t="shared" si="548"/>
        <v>296.66666666666669</v>
      </c>
      <c r="V201" s="5">
        <f t="shared" si="549"/>
        <v>50</v>
      </c>
      <c r="W201" s="5">
        <f t="shared" si="640"/>
        <v>398</v>
      </c>
      <c r="X201" s="5">
        <f t="shared" si="641"/>
        <v>397</v>
      </c>
      <c r="Y201" s="5">
        <f t="shared" si="642"/>
        <v>414</v>
      </c>
      <c r="Z201" s="18">
        <f t="shared" si="553"/>
        <v>414</v>
      </c>
      <c r="AA201" s="17">
        <f t="shared" si="554"/>
        <v>403</v>
      </c>
      <c r="AB201" s="5">
        <f t="shared" si="555"/>
        <v>17</v>
      </c>
      <c r="AC201" s="17">
        <f t="shared" si="643"/>
        <v>410.94306226828951</v>
      </c>
      <c r="AD201" s="17">
        <f t="shared" si="644"/>
        <v>409.91054201133397</v>
      </c>
      <c r="AE201" s="17">
        <f t="shared" si="645"/>
        <v>427.46338637957751</v>
      </c>
      <c r="AF201" s="18">
        <f t="shared" si="559"/>
        <v>427.46338637957751</v>
      </c>
      <c r="AG201" s="17">
        <f t="shared" si="560"/>
        <v>416.10566355306702</v>
      </c>
      <c r="AH201" s="17">
        <f t="shared" si="561"/>
        <v>17.552844368243541</v>
      </c>
      <c r="AI201" s="5">
        <v>170</v>
      </c>
      <c r="AJ201" s="5">
        <v>203</v>
      </c>
      <c r="AK201" s="5">
        <v>215</v>
      </c>
      <c r="AL201" s="18">
        <f t="shared" si="562"/>
        <v>215</v>
      </c>
      <c r="AM201" s="17">
        <f t="shared" si="563"/>
        <v>196</v>
      </c>
      <c r="AN201" s="5">
        <f t="shared" si="564"/>
        <v>45</v>
      </c>
      <c r="AO201" s="5">
        <v>125</v>
      </c>
      <c r="AP201" s="6">
        <v>103</v>
      </c>
      <c r="AQ201" s="5">
        <v>91</v>
      </c>
      <c r="AR201" s="7">
        <f t="shared" si="565"/>
        <v>125</v>
      </c>
      <c r="AS201" s="17">
        <f t="shared" si="566"/>
        <v>106.33333333333333</v>
      </c>
      <c r="AT201" s="5">
        <f t="shared" si="567"/>
        <v>34</v>
      </c>
      <c r="AU201" s="5">
        <f t="shared" si="568"/>
        <v>295</v>
      </c>
      <c r="AV201" s="5">
        <f t="shared" si="646"/>
        <v>306</v>
      </c>
      <c r="AW201" s="5">
        <f t="shared" si="646"/>
        <v>306</v>
      </c>
      <c r="AX201" s="17">
        <f t="shared" si="570"/>
        <v>302.33333333333331</v>
      </c>
      <c r="AY201" s="5">
        <f t="shared" si="571"/>
        <v>11</v>
      </c>
      <c r="AZ201" s="19">
        <f t="shared" si="647"/>
        <v>0.314070351758794</v>
      </c>
      <c r="BA201" s="19">
        <f t="shared" si="647"/>
        <v>0.25944584382871538</v>
      </c>
      <c r="BB201" s="19">
        <f t="shared" si="647"/>
        <v>0.21980676328502416</v>
      </c>
      <c r="BC201" s="20">
        <f t="shared" si="573"/>
        <v>0.314070351758794</v>
      </c>
      <c r="BD201" s="19">
        <f t="shared" si="574"/>
        <v>0.2644409862908445</v>
      </c>
      <c r="BE201" s="20">
        <f t="shared" si="575"/>
        <v>9.4263588473769838E-2</v>
      </c>
      <c r="BF201" s="19">
        <f t="shared" si="648"/>
        <v>3.8640776699029127</v>
      </c>
      <c r="BG201" s="19">
        <f t="shared" si="649"/>
        <v>4.3626373626373622</v>
      </c>
      <c r="BH201" s="19">
        <f t="shared" si="650"/>
        <v>3.8333333333333335</v>
      </c>
      <c r="BI201" s="20">
        <f t="shared" si="579"/>
        <v>4.3626373626373622</v>
      </c>
      <c r="BJ201" s="19">
        <f t="shared" si="580"/>
        <v>4.0200161219578696</v>
      </c>
      <c r="BK201" s="20">
        <f t="shared" si="581"/>
        <v>0.52930402930402876</v>
      </c>
      <c r="BL201" s="20">
        <f t="shared" si="582"/>
        <v>0.24875522128825933</v>
      </c>
      <c r="BM201" s="19">
        <f t="shared" si="651"/>
        <v>3.9897384686241701</v>
      </c>
      <c r="BN201" s="19">
        <f t="shared" si="652"/>
        <v>4.5045114506739994</v>
      </c>
      <c r="BO201" s="19">
        <f t="shared" si="653"/>
        <v>3.9579943183294213</v>
      </c>
      <c r="BP201" s="19"/>
      <c r="BQ201" s="19">
        <f t="shared" si="586"/>
        <v>4.1507480792091966</v>
      </c>
      <c r="BR201" s="20">
        <f t="shared" si="587"/>
        <v>0.5465171323445781</v>
      </c>
      <c r="BS201" s="19">
        <f t="shared" si="588"/>
        <v>0.84259259259259256</v>
      </c>
      <c r="BT201" s="19">
        <f t="shared" si="656"/>
        <v>1.0562913907284768</v>
      </c>
      <c r="BU201" s="19">
        <f t="shared" ref="BU201:BU215" si="657">AT201/N201</f>
        <v>2</v>
      </c>
      <c r="BV201" s="19"/>
      <c r="BW201" s="19">
        <f t="shared" si="591"/>
        <v>1.2996279944403566</v>
      </c>
      <c r="BX201" s="20">
        <f t="shared" si="592"/>
        <v>1.1574074074074074</v>
      </c>
      <c r="BY201" s="60">
        <f t="shared" si="593"/>
        <v>2.0352478081946679E-3</v>
      </c>
      <c r="BZ201" s="60">
        <f t="shared" si="594"/>
        <v>2.6210704484577589E-3</v>
      </c>
      <c r="CA201" s="22">
        <f t="shared" si="595"/>
        <v>4.830917874396135E-3</v>
      </c>
      <c r="CB201" s="22"/>
      <c r="CC201" s="60">
        <f t="shared" si="596"/>
        <v>3.1624120436828536E-3</v>
      </c>
      <c r="CD201" s="22">
        <f t="shared" si="597"/>
        <v>2.7956700662014672E-3</v>
      </c>
      <c r="CE201" s="25">
        <f t="shared" si="625"/>
        <v>20.631067961165051</v>
      </c>
      <c r="CF201" s="25">
        <f t="shared" si="626"/>
        <v>19.241758241758241</v>
      </c>
      <c r="CG201" s="25">
        <f t="shared" si="627"/>
        <v>14.324074074074074</v>
      </c>
      <c r="CH201" s="25">
        <f t="shared" si="598"/>
        <v>20.631067961165051</v>
      </c>
      <c r="CI201" s="25">
        <f t="shared" si="628"/>
        <v>18.065633425665791</v>
      </c>
      <c r="CJ201" s="20">
        <f t="shared" si="599"/>
        <v>6.306993887090977</v>
      </c>
      <c r="CK201" s="39">
        <f t="shared" si="600"/>
        <v>4.8263941704811054E-2</v>
      </c>
      <c r="CL201" s="39">
        <f t="shared" si="654"/>
        <v>4.624248100219451E-2</v>
      </c>
      <c r="CM201" s="39">
        <f t="shared" si="655"/>
        <v>0.81605429715932931</v>
      </c>
      <c r="CN201" s="39"/>
      <c r="CO201" s="39">
        <f t="shared" si="603"/>
        <v>0.30352023995544497</v>
      </c>
      <c r="CP201" s="18">
        <f t="shared" si="604"/>
        <v>-2.3333333333333286</v>
      </c>
      <c r="CQ201" s="18">
        <f t="shared" si="605"/>
        <v>640.10566355306707</v>
      </c>
      <c r="CR201" s="18">
        <f t="shared" si="606"/>
        <v>520.10566355306707</v>
      </c>
      <c r="CS201" s="18">
        <f t="shared" si="607"/>
        <v>537.65850792131062</v>
      </c>
      <c r="CT201" s="18">
        <f t="shared" si="608"/>
        <v>104</v>
      </c>
      <c r="CU201" s="18">
        <f t="shared" si="609"/>
        <v>138</v>
      </c>
      <c r="CV201" s="18">
        <f t="shared" si="610"/>
        <v>24.110765295751122</v>
      </c>
      <c r="CW201" s="18">
        <f t="shared" si="611"/>
        <v>31.931107652957515</v>
      </c>
      <c r="CX201" s="18">
        <f t="shared" si="629"/>
        <v>58.110765295751122</v>
      </c>
      <c r="CY201" s="18">
        <f t="shared" si="630"/>
        <v>341.10765295751116</v>
      </c>
      <c r="CZ201" s="25">
        <f t="shared" si="612"/>
        <v>41.875522128825935</v>
      </c>
      <c r="DA201" s="18">
        <f t="shared" si="631"/>
        <v>38.703592447452735</v>
      </c>
      <c r="DB201" s="20">
        <f t="shared" si="613"/>
        <v>3.6042309468646185</v>
      </c>
      <c r="DC201" s="18">
        <f t="shared" si="614"/>
        <v>782.00000000000011</v>
      </c>
      <c r="DD201" s="18">
        <f t="shared" si="632"/>
        <v>795.10566355306707</v>
      </c>
      <c r="DE201" s="18">
        <f t="shared" si="633"/>
        <v>651.21951103491028</v>
      </c>
      <c r="DF201" s="12">
        <f t="shared" si="615"/>
        <v>953.21331651057812</v>
      </c>
      <c r="DG201" s="20">
        <f t="shared" si="616"/>
        <v>-0.94370860927152322</v>
      </c>
      <c r="DH201" s="7">
        <f t="shared" si="617"/>
        <v>233</v>
      </c>
      <c r="DI201" s="18">
        <f t="shared" si="618"/>
        <v>662.66666666666663</v>
      </c>
      <c r="DJ201" s="5"/>
      <c r="DK201" s="5">
        <v>84</v>
      </c>
      <c r="DL201" s="5" t="s">
        <v>263</v>
      </c>
      <c r="DM201" s="5">
        <v>58</v>
      </c>
      <c r="DN201" s="5" t="e">
        <f>SUM(#REF!,DO201,DQ201,DR201)</f>
        <v>#REF!</v>
      </c>
      <c r="DO201" s="5">
        <v>0</v>
      </c>
      <c r="DP201" s="5">
        <v>5.0999999999999996</v>
      </c>
      <c r="DQ201" s="5">
        <f t="shared" si="634"/>
        <v>0</v>
      </c>
      <c r="DR201" s="5">
        <v>0</v>
      </c>
      <c r="DS201" s="5" t="s">
        <v>183</v>
      </c>
      <c r="DT201" s="8">
        <v>143</v>
      </c>
      <c r="DU201" s="5" t="s">
        <v>151</v>
      </c>
      <c r="DV201" s="8">
        <v>164</v>
      </c>
      <c r="DW201" s="5" t="s">
        <v>183</v>
      </c>
      <c r="DX201" s="8">
        <v>157</v>
      </c>
      <c r="DY201" s="5" t="s">
        <v>161</v>
      </c>
      <c r="DZ201" s="5" t="s">
        <v>161</v>
      </c>
      <c r="EA201" s="5" t="s">
        <v>161</v>
      </c>
      <c r="EB201" s="5" t="s">
        <v>161</v>
      </c>
      <c r="EC201" s="5" t="s">
        <v>161</v>
      </c>
      <c r="ED201" s="52">
        <f t="shared" si="619"/>
        <v>154.66666666666666</v>
      </c>
      <c r="EE201" s="51">
        <f t="shared" si="620"/>
        <v>1</v>
      </c>
      <c r="EF201" s="5" t="s">
        <v>163</v>
      </c>
      <c r="EG201" s="5">
        <v>134</v>
      </c>
      <c r="EH201" s="5">
        <v>0.05</v>
      </c>
      <c r="EI201" s="5"/>
      <c r="EJ201" s="5">
        <v>91</v>
      </c>
      <c r="EK201" s="5" t="s">
        <v>193</v>
      </c>
      <c r="EL201" s="7">
        <f t="shared" si="621"/>
        <v>149.5</v>
      </c>
      <c r="EM201" s="7">
        <f t="shared" si="622"/>
        <v>1</v>
      </c>
      <c r="EN201" s="51">
        <f t="shared" si="623"/>
        <v>164</v>
      </c>
      <c r="EO201" s="51">
        <f t="shared" si="624"/>
        <v>1</v>
      </c>
      <c r="ER201" s="5"/>
      <c r="ES201" s="5"/>
      <c r="ET201" s="5"/>
      <c r="EU201" s="5"/>
      <c r="EV201" s="5"/>
      <c r="EW201" s="5"/>
    </row>
    <row r="202" spans="1:153" customFormat="1">
      <c r="A202" s="5"/>
      <c r="B202" s="5">
        <v>583</v>
      </c>
      <c r="C202" s="5">
        <v>103</v>
      </c>
      <c r="D202" s="69"/>
      <c r="E202" s="69"/>
      <c r="F202" s="69"/>
      <c r="G202" s="69"/>
      <c r="H202" s="69"/>
      <c r="I202" s="5">
        <v>103</v>
      </c>
      <c r="J202" s="5">
        <v>91</v>
      </c>
      <c r="K202" s="5">
        <v>91</v>
      </c>
      <c r="L202" s="7">
        <f t="shared" si="540"/>
        <v>103</v>
      </c>
      <c r="M202" s="17">
        <f t="shared" si="541"/>
        <v>95</v>
      </c>
      <c r="N202" s="5">
        <f t="shared" si="542"/>
        <v>12</v>
      </c>
      <c r="O202" s="18">
        <f t="shared" si="543"/>
        <v>107</v>
      </c>
      <c r="P202" s="19">
        <f t="shared" si="544"/>
        <v>0.12631578947368421</v>
      </c>
      <c r="Q202" s="5">
        <f t="shared" si="637"/>
        <v>267</v>
      </c>
      <c r="R202" s="5">
        <f t="shared" si="638"/>
        <v>238</v>
      </c>
      <c r="S202" s="5">
        <f t="shared" si="639"/>
        <v>238</v>
      </c>
      <c r="T202" s="74"/>
      <c r="U202" s="17">
        <f t="shared" si="548"/>
        <v>247.66666666666666</v>
      </c>
      <c r="V202" s="5">
        <f t="shared" si="549"/>
        <v>29</v>
      </c>
      <c r="W202" s="5">
        <f t="shared" si="640"/>
        <v>336</v>
      </c>
      <c r="X202" s="5">
        <f t="shared" si="641"/>
        <v>329</v>
      </c>
      <c r="Y202" s="5">
        <f t="shared" si="642"/>
        <v>335</v>
      </c>
      <c r="Z202" s="18">
        <f t="shared" si="553"/>
        <v>336</v>
      </c>
      <c r="AA202" s="17">
        <f t="shared" si="554"/>
        <v>333.33333333333331</v>
      </c>
      <c r="AB202" s="5">
        <f t="shared" si="555"/>
        <v>7</v>
      </c>
      <c r="AC202" s="17">
        <f t="shared" si="643"/>
        <v>440.05301411484606</v>
      </c>
      <c r="AD202" s="17">
        <f t="shared" si="644"/>
        <v>430.88524298745341</v>
      </c>
      <c r="AE202" s="17">
        <f t="shared" si="645"/>
        <v>438.74333252521853</v>
      </c>
      <c r="AF202" s="18">
        <f t="shared" si="559"/>
        <v>440.05301411484606</v>
      </c>
      <c r="AG202" s="17">
        <f t="shared" si="560"/>
        <v>436.56052987583934</v>
      </c>
      <c r="AH202" s="17">
        <f t="shared" si="561"/>
        <v>9.1677711273926548</v>
      </c>
      <c r="AI202" s="5">
        <v>164</v>
      </c>
      <c r="AJ202" s="5">
        <v>147</v>
      </c>
      <c r="AK202" s="5">
        <v>147</v>
      </c>
      <c r="AL202" s="18">
        <f t="shared" si="562"/>
        <v>164</v>
      </c>
      <c r="AM202" s="17">
        <f t="shared" si="563"/>
        <v>152.66666666666666</v>
      </c>
      <c r="AN202" s="5">
        <f t="shared" si="564"/>
        <v>17</v>
      </c>
      <c r="AO202" s="5">
        <v>69</v>
      </c>
      <c r="AP202" s="6">
        <v>91</v>
      </c>
      <c r="AQ202" s="5">
        <v>97</v>
      </c>
      <c r="AR202" s="7">
        <f t="shared" si="565"/>
        <v>97</v>
      </c>
      <c r="AS202" s="17">
        <f t="shared" si="566"/>
        <v>85.666666666666671</v>
      </c>
      <c r="AT202" s="5">
        <f t="shared" si="567"/>
        <v>28</v>
      </c>
      <c r="AU202" s="5">
        <f t="shared" si="568"/>
        <v>233</v>
      </c>
      <c r="AV202" s="5">
        <f t="shared" si="646"/>
        <v>238</v>
      </c>
      <c r="AW202" s="5">
        <f t="shared" si="646"/>
        <v>244</v>
      </c>
      <c r="AX202" s="17">
        <f t="shared" si="570"/>
        <v>238.33333333333334</v>
      </c>
      <c r="AY202" s="5">
        <f t="shared" si="571"/>
        <v>11</v>
      </c>
      <c r="AZ202" s="19">
        <f t="shared" si="647"/>
        <v>0.20535714285714285</v>
      </c>
      <c r="BA202" s="19">
        <f t="shared" si="647"/>
        <v>0.27659574468085107</v>
      </c>
      <c r="BB202" s="19">
        <f t="shared" si="647"/>
        <v>0.28955223880597014</v>
      </c>
      <c r="BC202" s="20">
        <f t="shared" si="573"/>
        <v>0.28955223880597014</v>
      </c>
      <c r="BD202" s="19">
        <f t="shared" si="574"/>
        <v>0.25716837544798804</v>
      </c>
      <c r="BE202" s="20">
        <f t="shared" si="575"/>
        <v>8.4195095948827292E-2</v>
      </c>
      <c r="BF202" s="19">
        <f t="shared" si="648"/>
        <v>3.262135922330097</v>
      </c>
      <c r="BG202" s="19">
        <f t="shared" si="649"/>
        <v>3.6153846153846154</v>
      </c>
      <c r="BH202" s="19">
        <f t="shared" si="650"/>
        <v>3.6813186813186811</v>
      </c>
      <c r="BI202" s="20">
        <f t="shared" si="579"/>
        <v>3.6813186813186811</v>
      </c>
      <c r="BJ202" s="19">
        <f t="shared" si="580"/>
        <v>3.519613073011131</v>
      </c>
      <c r="BK202" s="20">
        <f t="shared" si="581"/>
        <v>0.41918275898858415</v>
      </c>
      <c r="BL202" s="20">
        <f t="shared" si="582"/>
        <v>0.28412214048985535</v>
      </c>
      <c r="BM202" s="19">
        <f t="shared" si="651"/>
        <v>4.272359360338311</v>
      </c>
      <c r="BN202" s="19">
        <f t="shared" si="652"/>
        <v>4.735002670191796</v>
      </c>
      <c r="BO202" s="19">
        <f t="shared" si="653"/>
        <v>4.8213553024749292</v>
      </c>
      <c r="BP202" s="19"/>
      <c r="BQ202" s="19">
        <f t="shared" si="586"/>
        <v>4.6095724443350123</v>
      </c>
      <c r="BR202" s="20">
        <f t="shared" si="587"/>
        <v>0.54899594213661818</v>
      </c>
      <c r="BS202" s="19">
        <f t="shared" si="588"/>
        <v>1.0659340659340659</v>
      </c>
      <c r="BT202" s="19">
        <f t="shared" si="656"/>
        <v>0.90175438596491231</v>
      </c>
      <c r="BU202" s="19">
        <f t="shared" si="657"/>
        <v>2.3333333333333335</v>
      </c>
      <c r="BV202" s="19"/>
      <c r="BW202" s="19">
        <f t="shared" si="591"/>
        <v>1.4336739284107705</v>
      </c>
      <c r="BX202" s="20">
        <f t="shared" si="592"/>
        <v>1.4315789473684211</v>
      </c>
      <c r="BY202" s="60">
        <f t="shared" si="593"/>
        <v>3.1818927341315402E-3</v>
      </c>
      <c r="BZ202" s="60">
        <f t="shared" si="594"/>
        <v>2.7052631578947371E-3</v>
      </c>
      <c r="CA202" s="22">
        <f t="shared" si="595"/>
        <v>6.965174129353234E-3</v>
      </c>
      <c r="CB202" s="22"/>
      <c r="CC202" s="60">
        <f t="shared" si="596"/>
        <v>4.2841100071265041E-3</v>
      </c>
      <c r="CD202" s="22">
        <f t="shared" si="597"/>
        <v>4.2599109714584974E-3</v>
      </c>
      <c r="CE202" s="25">
        <f t="shared" si="625"/>
        <v>8.0388349514563107</v>
      </c>
      <c r="CF202" s="25">
        <f t="shared" si="626"/>
        <v>12</v>
      </c>
      <c r="CG202" s="25">
        <f t="shared" si="627"/>
        <v>12.791208791208792</v>
      </c>
      <c r="CH202" s="25">
        <f t="shared" si="598"/>
        <v>12.791208791208792</v>
      </c>
      <c r="CI202" s="25">
        <f t="shared" si="628"/>
        <v>10.943347914221699</v>
      </c>
      <c r="CJ202" s="20">
        <f t="shared" si="599"/>
        <v>4.7523738397524813</v>
      </c>
      <c r="CK202" s="39">
        <f t="shared" si="600"/>
        <v>1.8322409380418896E-2</v>
      </c>
      <c r="CL202" s="39">
        <f t="shared" si="654"/>
        <v>2.7487597203102346E-2</v>
      </c>
      <c r="CM202" s="39">
        <f t="shared" si="655"/>
        <v>1.3952364880695549</v>
      </c>
      <c r="CN202" s="39"/>
      <c r="CO202" s="39">
        <f t="shared" si="603"/>
        <v>0.48034883155102537</v>
      </c>
      <c r="CP202" s="18">
        <f t="shared" si="604"/>
        <v>-13</v>
      </c>
      <c r="CQ202" s="18">
        <f t="shared" si="605"/>
        <v>629.22719654250602</v>
      </c>
      <c r="CR202" s="18">
        <f t="shared" si="606"/>
        <v>509.22719654250602</v>
      </c>
      <c r="CS202" s="18">
        <f t="shared" si="607"/>
        <v>518.39496766989862</v>
      </c>
      <c r="CT202" s="18">
        <f t="shared" si="608"/>
        <v>72.666666666666671</v>
      </c>
      <c r="CU202" s="18">
        <f t="shared" si="609"/>
        <v>100.66666666666667</v>
      </c>
      <c r="CV202" s="18">
        <f t="shared" si="610"/>
        <v>12.716837544798803</v>
      </c>
      <c r="CW202" s="18">
        <f t="shared" si="611"/>
        <v>15.257168375447987</v>
      </c>
      <c r="CX202" s="18">
        <f t="shared" si="629"/>
        <v>40.716837544798807</v>
      </c>
      <c r="CY202" s="18">
        <f t="shared" si="630"/>
        <v>289.16837544798801</v>
      </c>
      <c r="CZ202" s="25">
        <f t="shared" si="612"/>
        <v>40.412214048985533</v>
      </c>
      <c r="DA202" s="18">
        <f t="shared" si="631"/>
        <v>25.777343571727666</v>
      </c>
      <c r="DB202" s="20">
        <f t="shared" si="613"/>
        <v>4.0605765021983942</v>
      </c>
      <c r="DC202" s="18">
        <f t="shared" si="614"/>
        <v>603.66666666666663</v>
      </c>
      <c r="DD202" s="18">
        <f t="shared" si="632"/>
        <v>706.89386320917265</v>
      </c>
      <c r="DE202" s="18">
        <f t="shared" si="633"/>
        <v>475.16777112739265</v>
      </c>
      <c r="DF202" s="12">
        <f t="shared" si="615"/>
        <v>878.39557199049409</v>
      </c>
      <c r="DG202" s="20">
        <f t="shared" si="616"/>
        <v>-1.4315789473684211</v>
      </c>
      <c r="DH202" s="7">
        <f t="shared" si="617"/>
        <v>200</v>
      </c>
      <c r="DI202" s="18">
        <f t="shared" si="618"/>
        <v>544.33333333333326</v>
      </c>
      <c r="DJ202" s="5"/>
      <c r="DK202" s="5">
        <v>89</v>
      </c>
      <c r="DL202" s="5" t="s">
        <v>264</v>
      </c>
      <c r="DM202" s="5">
        <v>57</v>
      </c>
      <c r="DN202" s="5" t="e">
        <f>SUM(#REF!,DO202,DQ202,DR202)</f>
        <v>#REF!</v>
      </c>
      <c r="DO202" s="5">
        <v>1</v>
      </c>
      <c r="DP202" s="5">
        <v>3.9</v>
      </c>
      <c r="DQ202" s="5">
        <f t="shared" si="634"/>
        <v>0</v>
      </c>
      <c r="DR202" s="5">
        <v>0</v>
      </c>
      <c r="DS202" s="5" t="s">
        <v>148</v>
      </c>
      <c r="DT202" s="8">
        <v>123</v>
      </c>
      <c r="DU202" s="5" t="s">
        <v>183</v>
      </c>
      <c r="DV202" s="5">
        <v>59</v>
      </c>
      <c r="DW202" s="5" t="s">
        <v>148</v>
      </c>
      <c r="DX202" s="5">
        <v>119</v>
      </c>
      <c r="DY202" s="5" t="s">
        <v>161</v>
      </c>
      <c r="DZ202" s="5" t="s">
        <v>161</v>
      </c>
      <c r="EA202" s="5" t="s">
        <v>161</v>
      </c>
      <c r="EB202" s="5" t="s">
        <v>161</v>
      </c>
      <c r="EC202" s="5" t="s">
        <v>161</v>
      </c>
      <c r="ED202" s="52">
        <f t="shared" si="619"/>
        <v>100.33333333333333</v>
      </c>
      <c r="EE202" s="51">
        <f t="shared" si="620"/>
        <v>0</v>
      </c>
      <c r="EF202" s="5" t="s">
        <v>160</v>
      </c>
      <c r="EG202" s="5"/>
      <c r="EH202" s="5"/>
      <c r="EI202" s="5"/>
      <c r="EJ202" s="5"/>
      <c r="EK202" s="5" t="s">
        <v>193</v>
      </c>
      <c r="EL202" s="7">
        <f t="shared" si="621"/>
        <v>100.33333333333333</v>
      </c>
      <c r="EM202" s="7">
        <f t="shared" si="622"/>
        <v>0</v>
      </c>
      <c r="EN202" s="51">
        <f t="shared" si="623"/>
        <v>123</v>
      </c>
      <c r="EO202" s="51">
        <f t="shared" si="624"/>
        <v>1</v>
      </c>
      <c r="ER202" s="5"/>
      <c r="ES202" s="5"/>
      <c r="ET202" s="5"/>
      <c r="EU202" s="5"/>
      <c r="EV202" s="5"/>
      <c r="EW202" s="5"/>
    </row>
    <row r="203" spans="1:153" customFormat="1">
      <c r="A203" s="5"/>
      <c r="B203" s="5">
        <v>909</v>
      </c>
      <c r="C203" s="5">
        <v>66</v>
      </c>
      <c r="D203" s="69"/>
      <c r="E203" s="69"/>
      <c r="F203" s="69"/>
      <c r="G203" s="69"/>
      <c r="H203" s="69"/>
      <c r="I203" s="5">
        <v>91</v>
      </c>
      <c r="J203" s="5">
        <v>97</v>
      </c>
      <c r="K203" s="5">
        <v>91</v>
      </c>
      <c r="L203" s="7">
        <f t="shared" si="540"/>
        <v>97</v>
      </c>
      <c r="M203" s="17">
        <f t="shared" si="541"/>
        <v>93</v>
      </c>
      <c r="N203" s="5">
        <f t="shared" si="542"/>
        <v>6</v>
      </c>
      <c r="O203" s="18">
        <f t="shared" si="543"/>
        <v>99</v>
      </c>
      <c r="P203" s="19">
        <f t="shared" si="544"/>
        <v>6.4516129032258063E-2</v>
      </c>
      <c r="Q203" s="5">
        <f t="shared" si="637"/>
        <v>300</v>
      </c>
      <c r="R203" s="5">
        <f t="shared" si="638"/>
        <v>278</v>
      </c>
      <c r="S203" s="5">
        <f t="shared" si="639"/>
        <v>283</v>
      </c>
      <c r="T203" s="74"/>
      <c r="U203" s="17">
        <f t="shared" si="548"/>
        <v>287</v>
      </c>
      <c r="V203" s="5">
        <f t="shared" si="549"/>
        <v>22</v>
      </c>
      <c r="W203" s="5">
        <f t="shared" si="640"/>
        <v>375</v>
      </c>
      <c r="X203" s="5">
        <f t="shared" si="641"/>
        <v>375</v>
      </c>
      <c r="Y203" s="5">
        <f t="shared" si="642"/>
        <v>369</v>
      </c>
      <c r="Z203" s="18">
        <f t="shared" si="553"/>
        <v>375</v>
      </c>
      <c r="AA203" s="17">
        <f t="shared" si="554"/>
        <v>373</v>
      </c>
      <c r="AB203" s="5">
        <f t="shared" si="555"/>
        <v>6</v>
      </c>
      <c r="AC203" s="17">
        <f t="shared" si="643"/>
        <v>393.32298470472034</v>
      </c>
      <c r="AD203" s="17">
        <f t="shared" si="644"/>
        <v>393.32298470472034</v>
      </c>
      <c r="AE203" s="17">
        <f t="shared" si="645"/>
        <v>387.02981694944486</v>
      </c>
      <c r="AF203" s="18">
        <f t="shared" si="559"/>
        <v>393.32298470472034</v>
      </c>
      <c r="AG203" s="17">
        <f t="shared" si="560"/>
        <v>391.2252621196285</v>
      </c>
      <c r="AH203" s="17">
        <f t="shared" si="561"/>
        <v>6.2931677552754763</v>
      </c>
      <c r="AI203" s="5">
        <v>209</v>
      </c>
      <c r="AJ203" s="5">
        <v>181</v>
      </c>
      <c r="AK203" s="5">
        <v>192</v>
      </c>
      <c r="AL203" s="18">
        <f t="shared" si="562"/>
        <v>209</v>
      </c>
      <c r="AM203" s="17">
        <f t="shared" si="563"/>
        <v>194</v>
      </c>
      <c r="AN203" s="5">
        <f t="shared" si="564"/>
        <v>28</v>
      </c>
      <c r="AO203" s="5">
        <v>75</v>
      </c>
      <c r="AP203" s="6">
        <v>97</v>
      </c>
      <c r="AQ203" s="5">
        <v>86</v>
      </c>
      <c r="AR203" s="7">
        <f t="shared" si="565"/>
        <v>97</v>
      </c>
      <c r="AS203" s="17">
        <f t="shared" si="566"/>
        <v>86</v>
      </c>
      <c r="AT203" s="5">
        <f t="shared" si="567"/>
        <v>22</v>
      </c>
      <c r="AU203" s="5">
        <f t="shared" si="568"/>
        <v>284</v>
      </c>
      <c r="AV203" s="5">
        <f t="shared" si="646"/>
        <v>278</v>
      </c>
      <c r="AW203" s="5">
        <f t="shared" si="646"/>
        <v>278</v>
      </c>
      <c r="AX203" s="17">
        <f t="shared" si="570"/>
        <v>280</v>
      </c>
      <c r="AY203" s="5">
        <f t="shared" si="571"/>
        <v>6</v>
      </c>
      <c r="AZ203" s="19">
        <f t="shared" si="647"/>
        <v>0.2</v>
      </c>
      <c r="BA203" s="19">
        <f t="shared" si="647"/>
        <v>0.25866666666666666</v>
      </c>
      <c r="BB203" s="19">
        <f t="shared" si="647"/>
        <v>0.23306233062330622</v>
      </c>
      <c r="BC203" s="20">
        <f t="shared" si="573"/>
        <v>0.25866666666666666</v>
      </c>
      <c r="BD203" s="19">
        <f t="shared" si="574"/>
        <v>0.23057633242999098</v>
      </c>
      <c r="BE203" s="20">
        <f t="shared" si="575"/>
        <v>5.8666666666666645E-2</v>
      </c>
      <c r="BF203" s="19">
        <f t="shared" si="648"/>
        <v>4.1208791208791204</v>
      </c>
      <c r="BG203" s="19">
        <f t="shared" si="649"/>
        <v>3.865979381443299</v>
      </c>
      <c r="BH203" s="19">
        <f t="shared" si="650"/>
        <v>4.0549450549450547</v>
      </c>
      <c r="BI203" s="20">
        <f t="shared" si="579"/>
        <v>4.1208791208791204</v>
      </c>
      <c r="BJ203" s="19">
        <f t="shared" si="580"/>
        <v>4.0139345190891582</v>
      </c>
      <c r="BK203" s="20">
        <f t="shared" si="581"/>
        <v>0.25489973943582145</v>
      </c>
      <c r="BL203" s="20">
        <f t="shared" si="582"/>
        <v>0.24913211594366516</v>
      </c>
      <c r="BM203" s="19">
        <f t="shared" si="651"/>
        <v>4.322230601150773</v>
      </c>
      <c r="BN203" s="19">
        <f t="shared" si="652"/>
        <v>4.0548761309764982</v>
      </c>
      <c r="BO203" s="19">
        <f t="shared" si="653"/>
        <v>4.2530749115323614</v>
      </c>
      <c r="BP203" s="19"/>
      <c r="BQ203" s="19">
        <f t="shared" si="586"/>
        <v>4.2100605478865445</v>
      </c>
      <c r="BR203" s="20">
        <f t="shared" si="587"/>
        <v>0.26735447017427472</v>
      </c>
      <c r="BS203" s="19">
        <f t="shared" si="588"/>
        <v>0.94505494505494503</v>
      </c>
      <c r="BT203" s="19">
        <f t="shared" si="656"/>
        <v>0.92473118279569888</v>
      </c>
      <c r="BU203" s="19">
        <f t="shared" si="657"/>
        <v>3.6666666666666665</v>
      </c>
      <c r="BV203" s="19"/>
      <c r="BW203" s="19">
        <f t="shared" si="591"/>
        <v>1.8454842648391034</v>
      </c>
      <c r="BX203" s="20">
        <f t="shared" si="592"/>
        <v>2.7419354838709675</v>
      </c>
      <c r="BY203" s="60">
        <f t="shared" si="593"/>
        <v>2.5611245123440245E-3</v>
      </c>
      <c r="BZ203" s="60">
        <f t="shared" si="594"/>
        <v>2.4791720718383347E-3</v>
      </c>
      <c r="CA203" s="22">
        <f t="shared" si="595"/>
        <v>9.9367660343270096E-3</v>
      </c>
      <c r="CB203" s="22"/>
      <c r="CC203" s="60">
        <f t="shared" si="596"/>
        <v>4.9923542061697896E-3</v>
      </c>
      <c r="CD203" s="22">
        <f t="shared" si="597"/>
        <v>7.4575939624886749E-3</v>
      </c>
      <c r="CE203" s="25">
        <f t="shared" si="625"/>
        <v>4.9450549450549453</v>
      </c>
      <c r="CF203" s="25">
        <f t="shared" si="626"/>
        <v>6</v>
      </c>
      <c r="CG203" s="25">
        <f t="shared" si="627"/>
        <v>5.6703296703296706</v>
      </c>
      <c r="CH203" s="25">
        <f t="shared" si="598"/>
        <v>6</v>
      </c>
      <c r="CI203" s="25">
        <f t="shared" si="628"/>
        <v>5.5384615384615392</v>
      </c>
      <c r="CJ203" s="20">
        <f t="shared" si="599"/>
        <v>1.0549450549450547</v>
      </c>
      <c r="CK203" s="39">
        <f t="shared" si="600"/>
        <v>1.2776935338035944E-2</v>
      </c>
      <c r="CL203" s="39">
        <f t="shared" si="654"/>
        <v>1.5336432947843039E-2</v>
      </c>
      <c r="CM203" s="39">
        <f t="shared" si="655"/>
        <v>0.90102948003830197</v>
      </c>
      <c r="CN203" s="39"/>
      <c r="CO203" s="39">
        <f t="shared" si="603"/>
        <v>0.30971428277472696</v>
      </c>
      <c r="CP203" s="18">
        <f t="shared" si="604"/>
        <v>-21</v>
      </c>
      <c r="CQ203" s="18">
        <f t="shared" si="605"/>
        <v>576.2252621196285</v>
      </c>
      <c r="CR203" s="18">
        <f t="shared" si="606"/>
        <v>456.2252621196285</v>
      </c>
      <c r="CS203" s="18">
        <f t="shared" si="607"/>
        <v>462.51842987490397</v>
      </c>
      <c r="CT203" s="18">
        <f t="shared" si="608"/>
        <v>65</v>
      </c>
      <c r="CU203" s="18">
        <f t="shared" si="609"/>
        <v>87</v>
      </c>
      <c r="CV203" s="18">
        <f t="shared" si="610"/>
        <v>2.0576332429990991</v>
      </c>
      <c r="CW203" s="18">
        <f t="shared" si="611"/>
        <v>1.230576332429991</v>
      </c>
      <c r="CX203" s="18">
        <f t="shared" si="629"/>
        <v>24.057633242999099</v>
      </c>
      <c r="CY203" s="18">
        <f t="shared" si="630"/>
        <v>259.576332429991</v>
      </c>
      <c r="CZ203" s="25">
        <f t="shared" si="612"/>
        <v>30.913211594366516</v>
      </c>
      <c r="DA203" s="18">
        <f t="shared" si="631"/>
        <v>16.503228303162022</v>
      </c>
      <c r="DB203" s="20">
        <f t="shared" si="613"/>
        <v>3.9427060777122698</v>
      </c>
      <c r="DC203" s="18">
        <f t="shared" si="614"/>
        <v>682</v>
      </c>
      <c r="DD203" s="18">
        <f t="shared" si="632"/>
        <v>700.2252621196285</v>
      </c>
      <c r="DE203" s="18">
        <f t="shared" si="633"/>
        <v>520.29316775527548</v>
      </c>
      <c r="DF203" s="12">
        <f t="shared" si="615"/>
        <v>844.80159454961949</v>
      </c>
      <c r="DG203" s="20">
        <f t="shared" si="616"/>
        <v>-2.7419354838709675</v>
      </c>
      <c r="DH203" s="7">
        <f t="shared" si="617"/>
        <v>194</v>
      </c>
      <c r="DI203" s="18">
        <f t="shared" si="618"/>
        <v>575</v>
      </c>
      <c r="DJ203" s="5"/>
      <c r="DK203" s="5"/>
      <c r="DL203" s="63" t="s">
        <v>265</v>
      </c>
      <c r="DM203" s="63">
        <v>66</v>
      </c>
      <c r="DN203" s="5" t="e">
        <f>SUM(#REF!,DO203,DQ203,DR203)</f>
        <v>#REF!</v>
      </c>
      <c r="DO203" s="63">
        <v>1</v>
      </c>
      <c r="DP203" s="63">
        <v>3.5</v>
      </c>
      <c r="DQ203" s="64">
        <f t="shared" si="634"/>
        <v>0</v>
      </c>
      <c r="DR203" s="63">
        <v>0</v>
      </c>
      <c r="DS203" s="63" t="s">
        <v>183</v>
      </c>
      <c r="DT203" s="63">
        <v>103</v>
      </c>
      <c r="DU203" s="63" t="s">
        <v>183</v>
      </c>
      <c r="DV203" s="63">
        <v>117</v>
      </c>
      <c r="DW203" s="63" t="s">
        <v>183</v>
      </c>
      <c r="DX203" s="63">
        <v>97</v>
      </c>
      <c r="DY203" s="63" t="s">
        <v>145</v>
      </c>
      <c r="DZ203" s="63" t="s">
        <v>161</v>
      </c>
      <c r="EA203" s="63" t="s">
        <v>161</v>
      </c>
      <c r="EB203" s="63" t="s">
        <v>161</v>
      </c>
      <c r="EC203" s="63" t="s">
        <v>161</v>
      </c>
      <c r="ED203" s="66">
        <f t="shared" si="619"/>
        <v>105.66666666666667</v>
      </c>
      <c r="EE203" s="63">
        <f t="shared" si="620"/>
        <v>0</v>
      </c>
      <c r="EF203" s="63" t="s">
        <v>183</v>
      </c>
      <c r="EG203" s="63">
        <v>51</v>
      </c>
      <c r="EH203" s="63"/>
      <c r="EI203" s="5"/>
      <c r="EJ203" s="63"/>
      <c r="EK203" s="63" t="s">
        <v>203</v>
      </c>
      <c r="EL203" s="7">
        <f t="shared" si="621"/>
        <v>92</v>
      </c>
      <c r="EM203" s="7">
        <f t="shared" si="622"/>
        <v>0</v>
      </c>
      <c r="EN203" s="51">
        <f t="shared" si="623"/>
        <v>117</v>
      </c>
      <c r="EO203" s="63">
        <f t="shared" si="624"/>
        <v>0</v>
      </c>
      <c r="ER203" s="5"/>
      <c r="ES203" s="5"/>
      <c r="ET203" s="5"/>
      <c r="EU203" s="5"/>
      <c r="EV203" s="5"/>
      <c r="EW203" s="5"/>
    </row>
    <row r="204" spans="1:153" customFormat="1">
      <c r="A204" s="5"/>
      <c r="B204" s="5">
        <v>811</v>
      </c>
      <c r="C204" s="5">
        <v>74</v>
      </c>
      <c r="D204" s="69"/>
      <c r="E204" s="69"/>
      <c r="F204" s="69"/>
      <c r="G204" s="69"/>
      <c r="H204" s="69"/>
      <c r="I204" s="5">
        <v>86</v>
      </c>
      <c r="J204" s="5">
        <v>108</v>
      </c>
      <c r="K204" s="5">
        <v>108</v>
      </c>
      <c r="L204" s="7">
        <f t="shared" si="540"/>
        <v>108</v>
      </c>
      <c r="M204" s="17">
        <f t="shared" si="541"/>
        <v>100.66666666666667</v>
      </c>
      <c r="N204" s="5">
        <f t="shared" si="542"/>
        <v>22</v>
      </c>
      <c r="O204" s="18">
        <f t="shared" si="543"/>
        <v>122.66666666666667</v>
      </c>
      <c r="P204" s="19">
        <f t="shared" si="544"/>
        <v>0.21854304635761587</v>
      </c>
      <c r="Q204" s="5">
        <f t="shared" si="637"/>
        <v>295</v>
      </c>
      <c r="R204" s="5">
        <f t="shared" si="638"/>
        <v>295</v>
      </c>
      <c r="S204" s="5">
        <f t="shared" si="639"/>
        <v>278</v>
      </c>
      <c r="T204" s="74"/>
      <c r="U204" s="17">
        <f t="shared" si="548"/>
        <v>289.33333333333331</v>
      </c>
      <c r="V204" s="5">
        <f t="shared" si="549"/>
        <v>17</v>
      </c>
      <c r="W204" s="5">
        <f t="shared" si="640"/>
        <v>364</v>
      </c>
      <c r="X204" s="5">
        <f t="shared" si="641"/>
        <v>381</v>
      </c>
      <c r="Y204" s="5">
        <f t="shared" si="642"/>
        <v>370</v>
      </c>
      <c r="Z204" s="18">
        <f t="shared" si="553"/>
        <v>381</v>
      </c>
      <c r="AA204" s="17">
        <f t="shared" si="554"/>
        <v>371.66666666666669</v>
      </c>
      <c r="AB204" s="5">
        <f t="shared" si="555"/>
        <v>17</v>
      </c>
      <c r="AC204" s="17">
        <f t="shared" si="643"/>
        <v>404.19501830635477</v>
      </c>
      <c r="AD204" s="17">
        <f t="shared" si="644"/>
        <v>423.07225817231091</v>
      </c>
      <c r="AE204" s="17">
        <f t="shared" si="645"/>
        <v>410.85757355316281</v>
      </c>
      <c r="AF204" s="18">
        <f t="shared" si="559"/>
        <v>423.07225817231091</v>
      </c>
      <c r="AG204" s="17">
        <f t="shared" si="560"/>
        <v>412.70828334394287</v>
      </c>
      <c r="AH204" s="17">
        <f t="shared" si="561"/>
        <v>18.877239865956142</v>
      </c>
      <c r="AI204" s="5">
        <v>209</v>
      </c>
      <c r="AJ204" s="5">
        <v>187</v>
      </c>
      <c r="AK204" s="5">
        <v>170</v>
      </c>
      <c r="AL204" s="18">
        <f t="shared" si="562"/>
        <v>209</v>
      </c>
      <c r="AM204" s="17">
        <f t="shared" si="563"/>
        <v>188.66666666666666</v>
      </c>
      <c r="AN204" s="5">
        <f t="shared" si="564"/>
        <v>39</v>
      </c>
      <c r="AO204" s="5">
        <v>69</v>
      </c>
      <c r="AP204" s="6">
        <v>86</v>
      </c>
      <c r="AQ204" s="5">
        <v>92</v>
      </c>
      <c r="AR204" s="7">
        <f t="shared" si="565"/>
        <v>92</v>
      </c>
      <c r="AS204" s="17">
        <f t="shared" si="566"/>
        <v>82.333333333333329</v>
      </c>
      <c r="AT204" s="5">
        <f t="shared" si="567"/>
        <v>23</v>
      </c>
      <c r="AU204" s="5">
        <f t="shared" si="568"/>
        <v>278</v>
      </c>
      <c r="AV204" s="5">
        <f t="shared" si="646"/>
        <v>273</v>
      </c>
      <c r="AW204" s="5">
        <f t="shared" si="646"/>
        <v>262</v>
      </c>
      <c r="AX204" s="17">
        <f t="shared" si="570"/>
        <v>271</v>
      </c>
      <c r="AY204" s="5">
        <f t="shared" si="571"/>
        <v>16</v>
      </c>
      <c r="AZ204" s="19">
        <f t="shared" si="647"/>
        <v>0.18956043956043955</v>
      </c>
      <c r="BA204" s="19">
        <f t="shared" si="647"/>
        <v>0.22572178477690288</v>
      </c>
      <c r="BB204" s="19">
        <f t="shared" si="647"/>
        <v>0.24864864864864866</v>
      </c>
      <c r="BC204" s="20">
        <f t="shared" si="573"/>
        <v>0.24864864864864866</v>
      </c>
      <c r="BD204" s="19">
        <f t="shared" si="574"/>
        <v>0.22131029099533037</v>
      </c>
      <c r="BE204" s="20">
        <f t="shared" si="575"/>
        <v>5.9088209088209109E-2</v>
      </c>
      <c r="BF204" s="19">
        <f t="shared" si="648"/>
        <v>4.2325581395348841</v>
      </c>
      <c r="BG204" s="19">
        <f t="shared" si="649"/>
        <v>3.5277777777777777</v>
      </c>
      <c r="BH204" s="19">
        <f t="shared" si="650"/>
        <v>3.425925925925926</v>
      </c>
      <c r="BI204" s="20">
        <f t="shared" si="579"/>
        <v>4.2325581395348841</v>
      </c>
      <c r="BJ204" s="19">
        <f t="shared" si="580"/>
        <v>3.728753947746196</v>
      </c>
      <c r="BK204" s="20">
        <f t="shared" si="581"/>
        <v>0.80663221360895809</v>
      </c>
      <c r="BL204" s="20">
        <f t="shared" si="582"/>
        <v>0.2681861056035727</v>
      </c>
      <c r="BM204" s="19">
        <f t="shared" si="651"/>
        <v>4.6999420733297068</v>
      </c>
      <c r="BN204" s="19">
        <f t="shared" si="652"/>
        <v>3.9173357238176938</v>
      </c>
      <c r="BO204" s="19">
        <f t="shared" si="653"/>
        <v>3.8042367921589149</v>
      </c>
      <c r="BP204" s="19"/>
      <c r="BQ204" s="19">
        <f t="shared" si="586"/>
        <v>4.1405048631021053</v>
      </c>
      <c r="BR204" s="20">
        <f t="shared" si="587"/>
        <v>0.89570528117079196</v>
      </c>
      <c r="BS204" s="19">
        <f t="shared" si="588"/>
        <v>0.85185185185185186</v>
      </c>
      <c r="BT204" s="19">
        <f t="shared" si="656"/>
        <v>0.81788079470198671</v>
      </c>
      <c r="BU204" s="19">
        <f t="shared" si="657"/>
        <v>1.0454545454545454</v>
      </c>
      <c r="BV204" s="19"/>
      <c r="BW204" s="19">
        <f t="shared" si="591"/>
        <v>0.90506239733612803</v>
      </c>
      <c r="BX204" s="20">
        <f t="shared" si="592"/>
        <v>0.2275737507525587</v>
      </c>
      <c r="BY204" s="60">
        <f t="shared" si="593"/>
        <v>2.3023023023023021E-3</v>
      </c>
      <c r="BZ204" s="60">
        <f t="shared" si="594"/>
        <v>2.2005761292430135E-3</v>
      </c>
      <c r="CA204" s="22">
        <f t="shared" si="595"/>
        <v>2.8255528255528256E-3</v>
      </c>
      <c r="CB204" s="22"/>
      <c r="CC204" s="60">
        <f t="shared" si="596"/>
        <v>2.4428104190327136E-3</v>
      </c>
      <c r="CD204" s="22">
        <f t="shared" si="597"/>
        <v>6.2497669630981207E-4</v>
      </c>
      <c r="CE204" s="25">
        <f t="shared" si="625"/>
        <v>17.651162790697676</v>
      </c>
      <c r="CF204" s="25">
        <f t="shared" si="626"/>
        <v>17.518518518518519</v>
      </c>
      <c r="CG204" s="25">
        <f t="shared" si="627"/>
        <v>18.74074074074074</v>
      </c>
      <c r="CH204" s="25">
        <f t="shared" si="598"/>
        <v>18.74074074074074</v>
      </c>
      <c r="CI204" s="25">
        <f t="shared" si="628"/>
        <v>17.970140683318977</v>
      </c>
      <c r="CJ204" s="20">
        <f t="shared" si="599"/>
        <v>1.2222222222222214</v>
      </c>
      <c r="CK204" s="39">
        <f t="shared" si="600"/>
        <v>4.296175591470193E-2</v>
      </c>
      <c r="CL204" s="39">
        <f t="shared" si="654"/>
        <v>4.2447702712860101E-2</v>
      </c>
      <c r="CM204" s="39">
        <f t="shared" si="655"/>
        <v>0.99276911634409182</v>
      </c>
      <c r="CN204" s="39"/>
      <c r="CO204" s="39">
        <f t="shared" si="603"/>
        <v>0.35939285832388462</v>
      </c>
      <c r="CP204" s="18">
        <f t="shared" si="604"/>
        <v>2.6666666666666714</v>
      </c>
      <c r="CQ204" s="18">
        <f t="shared" si="605"/>
        <v>617.70828334394287</v>
      </c>
      <c r="CR204" s="18">
        <f t="shared" si="606"/>
        <v>497.70828334394287</v>
      </c>
      <c r="CS204" s="18">
        <f t="shared" si="607"/>
        <v>516.58552320989907</v>
      </c>
      <c r="CT204" s="18">
        <f t="shared" si="608"/>
        <v>85</v>
      </c>
      <c r="CU204" s="18">
        <f t="shared" si="609"/>
        <v>108</v>
      </c>
      <c r="CV204" s="18">
        <f t="shared" si="610"/>
        <v>24.797695766199709</v>
      </c>
      <c r="CW204" s="18">
        <f t="shared" si="611"/>
        <v>25.887976957662001</v>
      </c>
      <c r="CX204" s="18">
        <f t="shared" si="629"/>
        <v>47.797695766199709</v>
      </c>
      <c r="CY204" s="18">
        <f t="shared" si="630"/>
        <v>285.97695766199706</v>
      </c>
      <c r="CZ204" s="25">
        <f t="shared" si="612"/>
        <v>48.818610560357271</v>
      </c>
      <c r="DA204" s="18">
        <f t="shared" si="631"/>
        <v>45.017744729058251</v>
      </c>
      <c r="DB204" s="20">
        <f t="shared" si="613"/>
        <v>3.2447995819313133</v>
      </c>
      <c r="DC204" s="18">
        <f t="shared" si="614"/>
        <v>707.33333333333337</v>
      </c>
      <c r="DD204" s="18">
        <f t="shared" si="632"/>
        <v>748.37495001060961</v>
      </c>
      <c r="DE204" s="18">
        <f t="shared" si="633"/>
        <v>572.54390653262283</v>
      </c>
      <c r="DF204" s="12">
        <f t="shared" si="615"/>
        <v>887.35190767260656</v>
      </c>
      <c r="DG204" s="20">
        <f t="shared" si="616"/>
        <v>-0.2275737507525587</v>
      </c>
      <c r="DH204" s="7">
        <f t="shared" si="617"/>
        <v>200</v>
      </c>
      <c r="DI204" s="18">
        <f t="shared" si="618"/>
        <v>603.33333333333337</v>
      </c>
      <c r="DJ204" s="5"/>
      <c r="DK204" s="5"/>
      <c r="DL204" s="63" t="s">
        <v>266</v>
      </c>
      <c r="DM204" s="63">
        <v>59</v>
      </c>
      <c r="DN204" s="5" t="e">
        <f>SUM(#REF!,DO204,DQ204,DR204)</f>
        <v>#REF!</v>
      </c>
      <c r="DO204" s="63">
        <v>0</v>
      </c>
      <c r="DP204" s="63">
        <v>5.5</v>
      </c>
      <c r="DQ204" s="64">
        <f t="shared" si="634"/>
        <v>1</v>
      </c>
      <c r="DR204" s="63">
        <v>0</v>
      </c>
      <c r="DS204" s="63" t="s">
        <v>148</v>
      </c>
      <c r="DT204" s="63">
        <v>116</v>
      </c>
      <c r="DU204" s="63" t="s">
        <v>183</v>
      </c>
      <c r="DV204" s="63">
        <v>78</v>
      </c>
      <c r="DW204" s="63" t="s">
        <v>183</v>
      </c>
      <c r="DX204" s="63">
        <v>122</v>
      </c>
      <c r="DY204" s="63" t="s">
        <v>168</v>
      </c>
      <c r="DZ204" s="63" t="s">
        <v>168</v>
      </c>
      <c r="EA204" s="63" t="s">
        <v>150</v>
      </c>
      <c r="EB204" s="63" t="s">
        <v>161</v>
      </c>
      <c r="EC204" s="63" t="s">
        <v>161</v>
      </c>
      <c r="ED204" s="66">
        <f t="shared" si="619"/>
        <v>105.33333333333333</v>
      </c>
      <c r="EE204" s="63">
        <f t="shared" si="620"/>
        <v>0</v>
      </c>
      <c r="EF204" s="63" t="s">
        <v>144</v>
      </c>
      <c r="EG204" s="63">
        <v>66</v>
      </c>
      <c r="EH204" s="63">
        <v>0.1</v>
      </c>
      <c r="EI204" s="5"/>
      <c r="EJ204" s="63"/>
      <c r="EK204" s="63" t="s">
        <v>267</v>
      </c>
      <c r="EL204" s="7">
        <f t="shared" si="621"/>
        <v>95.5</v>
      </c>
      <c r="EM204" s="7">
        <f t="shared" si="622"/>
        <v>0</v>
      </c>
      <c r="EN204" s="51">
        <f t="shared" si="623"/>
        <v>122</v>
      </c>
      <c r="EO204" s="63">
        <f t="shared" si="624"/>
        <v>1</v>
      </c>
      <c r="ER204" s="5"/>
      <c r="ES204" s="5"/>
      <c r="ET204" s="5"/>
      <c r="EU204" s="5"/>
      <c r="EV204" s="5"/>
      <c r="EW204" s="5"/>
    </row>
    <row r="205" spans="1:153" customFormat="1">
      <c r="A205" s="5"/>
      <c r="B205" s="5">
        <v>870</v>
      </c>
      <c r="C205" s="5">
        <v>69</v>
      </c>
      <c r="D205" s="69"/>
      <c r="E205" s="69"/>
      <c r="F205" s="69"/>
      <c r="G205" s="69"/>
      <c r="H205" s="69"/>
      <c r="I205" s="5">
        <v>108</v>
      </c>
      <c r="J205" s="5">
        <v>92</v>
      </c>
      <c r="K205" s="5">
        <v>86</v>
      </c>
      <c r="L205" s="7">
        <f t="shared" si="540"/>
        <v>108</v>
      </c>
      <c r="M205" s="17">
        <f t="shared" si="541"/>
        <v>95.333333333333329</v>
      </c>
      <c r="N205" s="5">
        <f t="shared" si="542"/>
        <v>22</v>
      </c>
      <c r="O205" s="18">
        <f t="shared" si="543"/>
        <v>117.33333333333333</v>
      </c>
      <c r="P205" s="19">
        <f t="shared" si="544"/>
        <v>0.23076923076923078</v>
      </c>
      <c r="Q205" s="5">
        <f t="shared" si="637"/>
        <v>311</v>
      </c>
      <c r="R205" s="5">
        <f t="shared" si="638"/>
        <v>262</v>
      </c>
      <c r="S205" s="5">
        <f t="shared" si="639"/>
        <v>256</v>
      </c>
      <c r="T205" s="74"/>
      <c r="U205" s="17">
        <f t="shared" si="548"/>
        <v>276.33333333333331</v>
      </c>
      <c r="V205" s="5">
        <f t="shared" si="549"/>
        <v>55</v>
      </c>
      <c r="W205" s="5">
        <f t="shared" si="640"/>
        <v>391</v>
      </c>
      <c r="X205" s="5">
        <f t="shared" si="641"/>
        <v>348</v>
      </c>
      <c r="Y205" s="5">
        <f t="shared" si="642"/>
        <v>348</v>
      </c>
      <c r="Z205" s="18">
        <f t="shared" si="553"/>
        <v>391</v>
      </c>
      <c r="AA205" s="17">
        <f t="shared" si="554"/>
        <v>362.33333333333331</v>
      </c>
      <c r="AB205" s="5">
        <f t="shared" si="555"/>
        <v>43</v>
      </c>
      <c r="AC205" s="17">
        <f t="shared" si="643"/>
        <v>419.19600112157781</v>
      </c>
      <c r="AD205" s="17">
        <f t="shared" si="644"/>
        <v>373.0951621235526</v>
      </c>
      <c r="AE205" s="17">
        <f t="shared" si="645"/>
        <v>373.0951621235526</v>
      </c>
      <c r="AF205" s="18">
        <f t="shared" si="559"/>
        <v>419.19600112157781</v>
      </c>
      <c r="AG205" s="17">
        <f t="shared" si="560"/>
        <v>388.46210845622767</v>
      </c>
      <c r="AH205" s="17">
        <f t="shared" si="561"/>
        <v>46.10083899802521</v>
      </c>
      <c r="AI205" s="5">
        <v>203</v>
      </c>
      <c r="AJ205" s="5">
        <v>170</v>
      </c>
      <c r="AK205" s="5">
        <v>170</v>
      </c>
      <c r="AL205" s="18">
        <f t="shared" si="562"/>
        <v>203</v>
      </c>
      <c r="AM205" s="17">
        <f t="shared" si="563"/>
        <v>181</v>
      </c>
      <c r="AN205" s="5">
        <f t="shared" si="564"/>
        <v>33</v>
      </c>
      <c r="AO205" s="5">
        <v>80</v>
      </c>
      <c r="AP205" s="6">
        <v>86</v>
      </c>
      <c r="AQ205" s="5">
        <v>92</v>
      </c>
      <c r="AR205" s="7">
        <f t="shared" si="565"/>
        <v>92</v>
      </c>
      <c r="AS205" s="17">
        <f t="shared" si="566"/>
        <v>86</v>
      </c>
      <c r="AT205" s="5">
        <f t="shared" si="567"/>
        <v>12</v>
      </c>
      <c r="AU205" s="5">
        <f t="shared" si="568"/>
        <v>283</v>
      </c>
      <c r="AV205" s="5">
        <f t="shared" si="646"/>
        <v>256</v>
      </c>
      <c r="AW205" s="5">
        <f t="shared" si="646"/>
        <v>262</v>
      </c>
      <c r="AX205" s="17">
        <f t="shared" si="570"/>
        <v>267</v>
      </c>
      <c r="AY205" s="5">
        <f t="shared" si="571"/>
        <v>27</v>
      </c>
      <c r="AZ205" s="19">
        <f t="shared" si="647"/>
        <v>0.20460358056265984</v>
      </c>
      <c r="BA205" s="19">
        <f t="shared" si="647"/>
        <v>0.2471264367816092</v>
      </c>
      <c r="BB205" s="19">
        <f t="shared" si="647"/>
        <v>0.26436781609195403</v>
      </c>
      <c r="BC205" s="20">
        <f t="shared" si="573"/>
        <v>0.26436781609195403</v>
      </c>
      <c r="BD205" s="19">
        <f t="shared" si="574"/>
        <v>0.23869927781207437</v>
      </c>
      <c r="BE205" s="20">
        <f t="shared" si="575"/>
        <v>5.9764235529294191E-2</v>
      </c>
      <c r="BF205" s="19">
        <f t="shared" si="648"/>
        <v>3.6203703703703702</v>
      </c>
      <c r="BG205" s="19">
        <f t="shared" si="649"/>
        <v>3.7826086956521738</v>
      </c>
      <c r="BH205" s="19">
        <f t="shared" si="650"/>
        <v>4.0465116279069768</v>
      </c>
      <c r="BI205" s="20">
        <f t="shared" si="579"/>
        <v>4.0465116279069768</v>
      </c>
      <c r="BJ205" s="19">
        <f t="shared" si="580"/>
        <v>3.8164968979765068</v>
      </c>
      <c r="BK205" s="20">
        <f t="shared" si="581"/>
        <v>0.42614125753660659</v>
      </c>
      <c r="BL205" s="20">
        <f t="shared" si="582"/>
        <v>0.26202038852178722</v>
      </c>
      <c r="BM205" s="19">
        <f t="shared" si="651"/>
        <v>3.881444454829424</v>
      </c>
      <c r="BN205" s="19">
        <f t="shared" si="652"/>
        <v>4.0553821969951374</v>
      </c>
      <c r="BO205" s="19">
        <f t="shared" si="653"/>
        <v>4.3383158386459604</v>
      </c>
      <c r="BP205" s="19"/>
      <c r="BQ205" s="19">
        <f t="shared" si="586"/>
        <v>4.0917141634901739</v>
      </c>
      <c r="BR205" s="20">
        <f t="shared" si="587"/>
        <v>0.45687138381653636</v>
      </c>
      <c r="BS205" s="19">
        <f t="shared" si="588"/>
        <v>1.069767441860465</v>
      </c>
      <c r="BT205" s="19">
        <f t="shared" si="656"/>
        <v>0.90209790209790219</v>
      </c>
      <c r="BU205" s="19">
        <f t="shared" si="657"/>
        <v>0.54545454545454541</v>
      </c>
      <c r="BV205" s="19"/>
      <c r="BW205" s="19">
        <f t="shared" si="591"/>
        <v>0.83910662980430428</v>
      </c>
      <c r="BX205" s="20">
        <f t="shared" si="592"/>
        <v>0.5243128964059196</v>
      </c>
      <c r="BY205" s="60">
        <f t="shared" si="593"/>
        <v>3.0740443731622556E-3</v>
      </c>
      <c r="BZ205" s="60">
        <f t="shared" si="594"/>
        <v>2.4896906221653237E-3</v>
      </c>
      <c r="CA205" s="22">
        <f t="shared" si="595"/>
        <v>1.567398119122257E-3</v>
      </c>
      <c r="CB205" s="22"/>
      <c r="CC205" s="60">
        <f t="shared" si="596"/>
        <v>2.3770443714832786E-3</v>
      </c>
      <c r="CD205" s="22">
        <f t="shared" si="597"/>
        <v>1.5066462540399986E-3</v>
      </c>
      <c r="CE205" s="25">
        <f t="shared" si="625"/>
        <v>16.296296296296294</v>
      </c>
      <c r="CF205" s="25">
        <f t="shared" si="626"/>
        <v>20.565217391304348</v>
      </c>
      <c r="CG205" s="25">
        <f t="shared" si="627"/>
        <v>23.534883720930232</v>
      </c>
      <c r="CH205" s="25">
        <f t="shared" si="598"/>
        <v>23.534883720930232</v>
      </c>
      <c r="CI205" s="25">
        <f t="shared" si="628"/>
        <v>20.132132469510292</v>
      </c>
      <c r="CJ205" s="20">
        <f t="shared" si="599"/>
        <v>7.2385874246339377</v>
      </c>
      <c r="CK205" s="39">
        <f t="shared" si="600"/>
        <v>4.3678658826724968E-2</v>
      </c>
      <c r="CL205" s="39">
        <f t="shared" si="654"/>
        <v>5.2940085901896035E-2</v>
      </c>
      <c r="CM205" s="39">
        <f t="shared" si="655"/>
        <v>0.51050879403601268</v>
      </c>
      <c r="CN205" s="39"/>
      <c r="CO205" s="39">
        <f t="shared" si="603"/>
        <v>0.20237584625487789</v>
      </c>
      <c r="CP205" s="18">
        <f t="shared" si="604"/>
        <v>-2.6666666666666714</v>
      </c>
      <c r="CQ205" s="18">
        <f t="shared" si="605"/>
        <v>591.79544178956098</v>
      </c>
      <c r="CR205" s="18">
        <f t="shared" si="606"/>
        <v>471.79544178956098</v>
      </c>
      <c r="CS205" s="18">
        <f t="shared" si="607"/>
        <v>517.89628078758619</v>
      </c>
      <c r="CT205" s="18">
        <f t="shared" si="608"/>
        <v>83.333333333333329</v>
      </c>
      <c r="CU205" s="18">
        <f t="shared" si="609"/>
        <v>95.333333333333329</v>
      </c>
      <c r="CV205" s="18">
        <f t="shared" si="610"/>
        <v>21.203261114540766</v>
      </c>
      <c r="CW205" s="18">
        <f t="shared" si="611"/>
        <v>9.5720326111454028</v>
      </c>
      <c r="CX205" s="18">
        <f t="shared" si="629"/>
        <v>33.203261114540766</v>
      </c>
      <c r="CY205" s="18">
        <f t="shared" si="630"/>
        <v>281.03261114540771</v>
      </c>
      <c r="CZ205" s="25">
        <f t="shared" si="612"/>
        <v>48.202038852178717</v>
      </c>
      <c r="DA205" s="18">
        <f t="shared" si="631"/>
        <v>72.192553161515377</v>
      </c>
      <c r="DB205" s="20">
        <f t="shared" si="613"/>
        <v>3.6348427796736376</v>
      </c>
      <c r="DC205" s="18">
        <f t="shared" si="614"/>
        <v>671.66666666666663</v>
      </c>
      <c r="DD205" s="18">
        <f t="shared" si="632"/>
        <v>697.79544178956098</v>
      </c>
      <c r="DE205" s="18">
        <f t="shared" si="633"/>
        <v>593.43417233135847</v>
      </c>
      <c r="DF205" s="12">
        <f t="shared" si="615"/>
        <v>850.49471960163532</v>
      </c>
      <c r="DG205" s="20">
        <f t="shared" si="616"/>
        <v>0.35664335664335678</v>
      </c>
      <c r="DH205" s="7">
        <f t="shared" si="617"/>
        <v>200</v>
      </c>
      <c r="DI205" s="18">
        <f t="shared" si="618"/>
        <v>614.66666666666663</v>
      </c>
      <c r="DJ205" s="5"/>
      <c r="DK205" s="5"/>
      <c r="DL205" s="63" t="s">
        <v>268</v>
      </c>
      <c r="DM205" s="63">
        <v>42</v>
      </c>
      <c r="DN205" s="5" t="e">
        <f>SUM(#REF!,DO205,DQ205,DR205)</f>
        <v>#REF!</v>
      </c>
      <c r="DO205" s="63">
        <v>0</v>
      </c>
      <c r="DP205" s="63">
        <v>5.0999999999999996</v>
      </c>
      <c r="DQ205" s="64">
        <f t="shared" si="634"/>
        <v>0</v>
      </c>
      <c r="DR205" s="63">
        <v>0</v>
      </c>
      <c r="DS205" s="63" t="s">
        <v>183</v>
      </c>
      <c r="DT205" s="63">
        <v>125</v>
      </c>
      <c r="DU205" s="63" t="s">
        <v>183</v>
      </c>
      <c r="DV205" s="63">
        <v>98</v>
      </c>
      <c r="DW205" s="63" t="s">
        <v>183</v>
      </c>
      <c r="DX205" s="63">
        <v>85</v>
      </c>
      <c r="DY205" s="63" t="s">
        <v>168</v>
      </c>
      <c r="DZ205" s="63" t="s">
        <v>150</v>
      </c>
      <c r="EA205" s="63" t="s">
        <v>161</v>
      </c>
      <c r="EB205" s="63" t="s">
        <v>161</v>
      </c>
      <c r="EC205" s="63" t="s">
        <v>161</v>
      </c>
      <c r="ED205" s="66">
        <f t="shared" si="619"/>
        <v>102.66666666666667</v>
      </c>
      <c r="EE205" s="63">
        <f t="shared" si="620"/>
        <v>0</v>
      </c>
      <c r="EF205" s="63" t="s">
        <v>144</v>
      </c>
      <c r="EG205" s="63">
        <v>92</v>
      </c>
      <c r="EH205" s="63">
        <v>0.05</v>
      </c>
      <c r="EI205" s="5"/>
      <c r="EJ205" s="63"/>
      <c r="EK205" s="63" t="s">
        <v>230</v>
      </c>
      <c r="EL205" s="7">
        <f t="shared" si="621"/>
        <v>100</v>
      </c>
      <c r="EM205" s="7">
        <f t="shared" si="622"/>
        <v>0</v>
      </c>
      <c r="EN205" s="51">
        <f t="shared" si="623"/>
        <v>125</v>
      </c>
      <c r="EO205" s="63">
        <f t="shared" si="624"/>
        <v>1</v>
      </c>
      <c r="ER205" s="5"/>
      <c r="ES205" s="5"/>
      <c r="ET205" s="5"/>
      <c r="EU205" s="5"/>
      <c r="EV205" s="5"/>
      <c r="EW205" s="5"/>
    </row>
    <row r="206" spans="1:153" customFormat="1">
      <c r="A206" s="5"/>
      <c r="B206" s="5">
        <v>822</v>
      </c>
      <c r="C206" s="5">
        <v>73</v>
      </c>
      <c r="D206" s="69"/>
      <c r="E206" s="69"/>
      <c r="F206" s="69"/>
      <c r="G206" s="69"/>
      <c r="H206" s="69"/>
      <c r="I206" s="5">
        <v>114</v>
      </c>
      <c r="J206" s="5">
        <v>108</v>
      </c>
      <c r="K206" s="5">
        <v>125</v>
      </c>
      <c r="L206" s="7">
        <f t="shared" si="540"/>
        <v>125</v>
      </c>
      <c r="M206" s="17">
        <f t="shared" si="541"/>
        <v>115.66666666666667</v>
      </c>
      <c r="N206" s="5">
        <f t="shared" si="542"/>
        <v>17</v>
      </c>
      <c r="O206" s="18">
        <f t="shared" si="543"/>
        <v>132.66666666666669</v>
      </c>
      <c r="P206" s="19">
        <f t="shared" si="544"/>
        <v>0.14697406340057637</v>
      </c>
      <c r="Q206" s="5">
        <f t="shared" si="637"/>
        <v>334</v>
      </c>
      <c r="R206" s="5">
        <f t="shared" si="638"/>
        <v>289</v>
      </c>
      <c r="S206" s="5">
        <f t="shared" si="639"/>
        <v>295</v>
      </c>
      <c r="T206" s="74"/>
      <c r="U206" s="17">
        <f t="shared" si="548"/>
        <v>306</v>
      </c>
      <c r="V206" s="5">
        <f t="shared" si="549"/>
        <v>45</v>
      </c>
      <c r="W206" s="5">
        <f t="shared" si="640"/>
        <v>420</v>
      </c>
      <c r="X206" s="5">
        <f t="shared" si="641"/>
        <v>386</v>
      </c>
      <c r="Y206" s="5">
        <f t="shared" si="642"/>
        <v>392</v>
      </c>
      <c r="Z206" s="18">
        <f t="shared" si="553"/>
        <v>420</v>
      </c>
      <c r="AA206" s="17">
        <f t="shared" si="554"/>
        <v>399.33333333333331</v>
      </c>
      <c r="AB206" s="5">
        <f t="shared" si="555"/>
        <v>34</v>
      </c>
      <c r="AC206" s="17">
        <f t="shared" si="643"/>
        <v>463.24781720585082</v>
      </c>
      <c r="AD206" s="17">
        <f t="shared" si="644"/>
        <v>425.74680343204386</v>
      </c>
      <c r="AE206" s="17">
        <f t="shared" si="645"/>
        <v>432.36462939212743</v>
      </c>
      <c r="AF206" s="18">
        <f t="shared" si="559"/>
        <v>463.24781720585082</v>
      </c>
      <c r="AG206" s="17">
        <f t="shared" si="560"/>
        <v>440.45308334334072</v>
      </c>
      <c r="AH206" s="17">
        <f t="shared" si="561"/>
        <v>37.50101377380696</v>
      </c>
      <c r="AI206" s="5">
        <v>220</v>
      </c>
      <c r="AJ206" s="5">
        <v>181</v>
      </c>
      <c r="AK206" s="5">
        <v>170</v>
      </c>
      <c r="AL206" s="18">
        <f t="shared" si="562"/>
        <v>220</v>
      </c>
      <c r="AM206" s="17">
        <f t="shared" si="563"/>
        <v>190.33333333333334</v>
      </c>
      <c r="AN206" s="5">
        <f t="shared" si="564"/>
        <v>50</v>
      </c>
      <c r="AO206" s="5">
        <v>86</v>
      </c>
      <c r="AP206" s="6">
        <v>97</v>
      </c>
      <c r="AQ206" s="5">
        <v>97</v>
      </c>
      <c r="AR206" s="7">
        <f t="shared" si="565"/>
        <v>97</v>
      </c>
      <c r="AS206" s="17">
        <f t="shared" si="566"/>
        <v>93.333333333333329</v>
      </c>
      <c r="AT206" s="5">
        <f t="shared" si="567"/>
        <v>11</v>
      </c>
      <c r="AU206" s="5">
        <f t="shared" si="568"/>
        <v>306</v>
      </c>
      <c r="AV206" s="5">
        <f t="shared" si="646"/>
        <v>278</v>
      </c>
      <c r="AW206" s="5">
        <f t="shared" si="646"/>
        <v>267</v>
      </c>
      <c r="AX206" s="17">
        <f t="shared" si="570"/>
        <v>283.66666666666669</v>
      </c>
      <c r="AY206" s="5">
        <f t="shared" si="571"/>
        <v>39</v>
      </c>
      <c r="AZ206" s="19">
        <f t="shared" si="647"/>
        <v>0.20476190476190476</v>
      </c>
      <c r="BA206" s="19">
        <f t="shared" si="647"/>
        <v>0.25129533678756477</v>
      </c>
      <c r="BB206" s="19">
        <f t="shared" si="647"/>
        <v>0.24744897959183673</v>
      </c>
      <c r="BC206" s="20">
        <f t="shared" si="573"/>
        <v>0.25129533678756477</v>
      </c>
      <c r="BD206" s="19">
        <f t="shared" si="574"/>
        <v>0.23450207371376874</v>
      </c>
      <c r="BE206" s="20">
        <f t="shared" si="575"/>
        <v>4.6533432025660015E-2</v>
      </c>
      <c r="BF206" s="19">
        <f t="shared" si="648"/>
        <v>3.6842105263157894</v>
      </c>
      <c r="BG206" s="19">
        <f t="shared" si="649"/>
        <v>3.574074074074074</v>
      </c>
      <c r="BH206" s="19">
        <f t="shared" si="650"/>
        <v>3.1360000000000001</v>
      </c>
      <c r="BI206" s="20">
        <f t="shared" si="579"/>
        <v>3.6842105263157894</v>
      </c>
      <c r="BJ206" s="19">
        <f t="shared" si="580"/>
        <v>3.4647615334632875</v>
      </c>
      <c r="BK206" s="20">
        <f t="shared" si="581"/>
        <v>0.54821052631578926</v>
      </c>
      <c r="BL206" s="20">
        <f t="shared" si="582"/>
        <v>0.28862015187533713</v>
      </c>
      <c r="BM206" s="19">
        <f t="shared" si="651"/>
        <v>4.0635773439109721</v>
      </c>
      <c r="BN206" s="19">
        <f t="shared" si="652"/>
        <v>3.942100031778184</v>
      </c>
      <c r="BO206" s="19">
        <f t="shared" si="653"/>
        <v>3.4589170351370195</v>
      </c>
      <c r="BP206" s="19"/>
      <c r="BQ206" s="19">
        <f t="shared" si="586"/>
        <v>3.8215314702753922</v>
      </c>
      <c r="BR206" s="20">
        <f t="shared" si="587"/>
        <v>0.6046603087739526</v>
      </c>
      <c r="BS206" s="19">
        <f t="shared" si="588"/>
        <v>0.77600000000000002</v>
      </c>
      <c r="BT206" s="19">
        <f t="shared" si="656"/>
        <v>0.80691642651296824</v>
      </c>
      <c r="BU206" s="19">
        <f t="shared" si="657"/>
        <v>0.6470588235294118</v>
      </c>
      <c r="BV206" s="19"/>
      <c r="BW206" s="19">
        <f t="shared" si="591"/>
        <v>0.74332508334746006</v>
      </c>
      <c r="BX206" s="20">
        <f t="shared" si="592"/>
        <v>0.15985760298355645</v>
      </c>
      <c r="BY206" s="60">
        <f t="shared" si="593"/>
        <v>1.9795918367346938E-3</v>
      </c>
      <c r="BZ206" s="60">
        <f t="shared" si="594"/>
        <v>2.0206588310007555E-3</v>
      </c>
      <c r="CA206" s="22">
        <f t="shared" si="595"/>
        <v>1.6506602641056423E-3</v>
      </c>
      <c r="CB206" s="22"/>
      <c r="CC206" s="60">
        <f t="shared" si="596"/>
        <v>1.8836369772803636E-3</v>
      </c>
      <c r="CD206" s="22">
        <f t="shared" si="597"/>
        <v>3.6999856689511317E-4</v>
      </c>
      <c r="CE206" s="25">
        <f t="shared" si="625"/>
        <v>12.82456140350877</v>
      </c>
      <c r="CF206" s="25">
        <f t="shared" si="626"/>
        <v>15.268518518518519</v>
      </c>
      <c r="CG206" s="25">
        <f t="shared" si="627"/>
        <v>13.192</v>
      </c>
      <c r="CH206" s="25">
        <f t="shared" si="598"/>
        <v>15.268518518518519</v>
      </c>
      <c r="CI206" s="25">
        <f t="shared" si="628"/>
        <v>13.761693307342432</v>
      </c>
      <c r="CJ206" s="20">
        <f t="shared" si="599"/>
        <v>2.4439571150097485</v>
      </c>
      <c r="CK206" s="39">
        <f t="shared" si="600"/>
        <v>2.9661448998589805E-2</v>
      </c>
      <c r="CL206" s="39">
        <f t="shared" si="654"/>
        <v>3.4665482195333955E-2</v>
      </c>
      <c r="CM206" s="39">
        <f t="shared" si="655"/>
        <v>0.35177715673420312</v>
      </c>
      <c r="CN206" s="39"/>
      <c r="CO206" s="39">
        <f t="shared" si="603"/>
        <v>0.13870136264270896</v>
      </c>
      <c r="CP206" s="18">
        <f t="shared" si="604"/>
        <v>12.666666666666671</v>
      </c>
      <c r="CQ206" s="18">
        <f t="shared" si="605"/>
        <v>666.45308334334084</v>
      </c>
      <c r="CR206" s="18">
        <f t="shared" si="606"/>
        <v>546.45308334334072</v>
      </c>
      <c r="CS206" s="18">
        <f t="shared" si="607"/>
        <v>583.95409711714774</v>
      </c>
      <c r="CT206" s="18">
        <f t="shared" si="608"/>
        <v>106</v>
      </c>
      <c r="CU206" s="18">
        <f t="shared" si="609"/>
        <v>117</v>
      </c>
      <c r="CV206" s="18">
        <f t="shared" si="610"/>
        <v>36.116874038043548</v>
      </c>
      <c r="CW206" s="18">
        <f t="shared" si="611"/>
        <v>23.901168740380442</v>
      </c>
      <c r="CX206" s="18">
        <f t="shared" si="629"/>
        <v>47.116874038043548</v>
      </c>
      <c r="CY206" s="18">
        <f t="shared" si="630"/>
        <v>308.16874038043539</v>
      </c>
      <c r="CZ206" s="25">
        <f t="shared" si="612"/>
        <v>45.862015187533714</v>
      </c>
      <c r="DA206" s="18">
        <f t="shared" si="631"/>
        <v>58.322545244082349</v>
      </c>
      <c r="DB206" s="20">
        <f t="shared" si="613"/>
        <v>3.2168711615014396</v>
      </c>
      <c r="DC206" s="18">
        <f t="shared" si="614"/>
        <v>756.66666666666674</v>
      </c>
      <c r="DD206" s="18">
        <f t="shared" si="632"/>
        <v>797.78641667667409</v>
      </c>
      <c r="DE206" s="18">
        <f t="shared" si="633"/>
        <v>640.16768044047365</v>
      </c>
      <c r="DF206" s="12">
        <f t="shared" si="615"/>
        <v>938.95515705710943</v>
      </c>
      <c r="DG206" s="20">
        <f t="shared" si="616"/>
        <v>0.15985760298355645</v>
      </c>
      <c r="DH206" s="7">
        <f t="shared" si="617"/>
        <v>222</v>
      </c>
      <c r="DI206" s="18">
        <f t="shared" si="618"/>
        <v>663</v>
      </c>
      <c r="DJ206" s="5"/>
      <c r="DK206" s="5"/>
      <c r="DL206" s="63" t="s">
        <v>269</v>
      </c>
      <c r="DM206" s="63">
        <v>65</v>
      </c>
      <c r="DN206" s="5" t="e">
        <f>SUM(#REF!,DO206,DQ206,DR206)</f>
        <v>#REF!</v>
      </c>
      <c r="DO206" s="63">
        <v>0</v>
      </c>
      <c r="DP206" s="63">
        <v>5</v>
      </c>
      <c r="DQ206" s="64">
        <f t="shared" si="634"/>
        <v>0</v>
      </c>
      <c r="DR206" s="63">
        <v>0</v>
      </c>
      <c r="DS206" s="63" t="s">
        <v>183</v>
      </c>
      <c r="DT206" s="63">
        <v>117</v>
      </c>
      <c r="DU206" s="63" t="s">
        <v>183</v>
      </c>
      <c r="DV206" s="63">
        <v>137</v>
      </c>
      <c r="DW206" s="63" t="s">
        <v>183</v>
      </c>
      <c r="DX206" s="63">
        <v>110</v>
      </c>
      <c r="DY206" s="63" t="s">
        <v>161</v>
      </c>
      <c r="DZ206" s="63" t="s">
        <v>161</v>
      </c>
      <c r="EA206" s="63" t="s">
        <v>161</v>
      </c>
      <c r="EB206" s="63" t="s">
        <v>161</v>
      </c>
      <c r="EC206" s="63" t="s">
        <v>161</v>
      </c>
      <c r="ED206" s="66">
        <f t="shared" si="619"/>
        <v>121.33333333333333</v>
      </c>
      <c r="EE206" s="63">
        <f t="shared" si="620"/>
        <v>1</v>
      </c>
      <c r="EF206" s="63" t="s">
        <v>144</v>
      </c>
      <c r="EG206" s="63">
        <v>83</v>
      </c>
      <c r="EH206" s="63"/>
      <c r="EI206" s="5"/>
      <c r="EJ206" s="63"/>
      <c r="EK206" s="63" t="s">
        <v>193</v>
      </c>
      <c r="EL206" s="7">
        <f t="shared" si="621"/>
        <v>111.75</v>
      </c>
      <c r="EM206" s="7">
        <f t="shared" si="622"/>
        <v>0</v>
      </c>
      <c r="EN206" s="51">
        <f t="shared" si="623"/>
        <v>137</v>
      </c>
      <c r="EO206" s="63">
        <f t="shared" si="624"/>
        <v>1</v>
      </c>
      <c r="ER206" s="5"/>
      <c r="ES206" s="5"/>
      <c r="ET206" s="5"/>
      <c r="EU206" s="5"/>
      <c r="EV206" s="5"/>
      <c r="EW206" s="5"/>
    </row>
    <row r="207" spans="1:153" customFormat="1">
      <c r="A207" s="5"/>
      <c r="B207" s="5">
        <v>822</v>
      </c>
      <c r="C207" s="5">
        <v>73</v>
      </c>
      <c r="D207" s="69"/>
      <c r="E207" s="69"/>
      <c r="F207" s="69"/>
      <c r="G207" s="69"/>
      <c r="H207" s="69"/>
      <c r="I207" s="5">
        <v>97</v>
      </c>
      <c r="J207" s="5">
        <v>86</v>
      </c>
      <c r="K207" s="5">
        <v>92</v>
      </c>
      <c r="L207" s="7">
        <f t="shared" si="540"/>
        <v>97</v>
      </c>
      <c r="M207" s="17">
        <f t="shared" si="541"/>
        <v>91.666666666666671</v>
      </c>
      <c r="N207" s="5">
        <f t="shared" si="542"/>
        <v>11</v>
      </c>
      <c r="O207" s="18">
        <f t="shared" si="543"/>
        <v>102.66666666666667</v>
      </c>
      <c r="P207" s="19">
        <f t="shared" si="544"/>
        <v>0.12</v>
      </c>
      <c r="Q207" s="5">
        <f t="shared" si="637"/>
        <v>373</v>
      </c>
      <c r="R207" s="5">
        <f t="shared" si="638"/>
        <v>290</v>
      </c>
      <c r="S207" s="5">
        <f t="shared" si="639"/>
        <v>284</v>
      </c>
      <c r="T207" s="74"/>
      <c r="U207" s="17">
        <f t="shared" si="548"/>
        <v>315.66666666666669</v>
      </c>
      <c r="V207" s="5">
        <f t="shared" si="549"/>
        <v>89</v>
      </c>
      <c r="W207" s="5">
        <f t="shared" si="640"/>
        <v>487</v>
      </c>
      <c r="X207" s="5">
        <f t="shared" si="641"/>
        <v>387</v>
      </c>
      <c r="Y207" s="5">
        <f t="shared" si="642"/>
        <v>381</v>
      </c>
      <c r="Z207" s="18">
        <f t="shared" si="553"/>
        <v>487</v>
      </c>
      <c r="AA207" s="17">
        <f t="shared" si="554"/>
        <v>418.33333333333331</v>
      </c>
      <c r="AB207" s="5">
        <f t="shared" si="555"/>
        <v>106</v>
      </c>
      <c r="AC207" s="17">
        <f t="shared" si="643"/>
        <v>537.1468737601175</v>
      </c>
      <c r="AD207" s="17">
        <f t="shared" si="644"/>
        <v>426.8497744253911</v>
      </c>
      <c r="AE207" s="17">
        <f t="shared" si="645"/>
        <v>420.23194846530754</v>
      </c>
      <c r="AF207" s="18">
        <f t="shared" si="559"/>
        <v>537.1468737601175</v>
      </c>
      <c r="AG207" s="17">
        <f t="shared" si="560"/>
        <v>461.40953221693871</v>
      </c>
      <c r="AH207" s="17">
        <f t="shared" si="561"/>
        <v>116.91492529480996</v>
      </c>
      <c r="AI207" s="5">
        <v>276</v>
      </c>
      <c r="AJ207" s="5">
        <v>204</v>
      </c>
      <c r="AK207" s="5">
        <v>192</v>
      </c>
      <c r="AL207" s="18">
        <f t="shared" si="562"/>
        <v>276</v>
      </c>
      <c r="AM207" s="17">
        <f t="shared" si="563"/>
        <v>224</v>
      </c>
      <c r="AN207" s="5">
        <f t="shared" si="564"/>
        <v>84</v>
      </c>
      <c r="AO207" s="5">
        <v>114</v>
      </c>
      <c r="AP207" s="6">
        <v>97</v>
      </c>
      <c r="AQ207" s="5">
        <v>97</v>
      </c>
      <c r="AR207" s="7">
        <f t="shared" si="565"/>
        <v>114</v>
      </c>
      <c r="AS207" s="17">
        <f t="shared" si="566"/>
        <v>102.66666666666667</v>
      </c>
      <c r="AT207" s="5">
        <f t="shared" si="567"/>
        <v>17</v>
      </c>
      <c r="AU207" s="5">
        <f t="shared" si="568"/>
        <v>390</v>
      </c>
      <c r="AV207" s="5">
        <f t="shared" si="646"/>
        <v>301</v>
      </c>
      <c r="AW207" s="5">
        <f t="shared" si="646"/>
        <v>289</v>
      </c>
      <c r="AX207" s="17">
        <f t="shared" si="570"/>
        <v>326.66666666666669</v>
      </c>
      <c r="AY207" s="5">
        <f t="shared" si="571"/>
        <v>101</v>
      </c>
      <c r="AZ207" s="19">
        <f t="shared" si="647"/>
        <v>0.23408624229979466</v>
      </c>
      <c r="BA207" s="19">
        <f t="shared" si="647"/>
        <v>0.25064599483204136</v>
      </c>
      <c r="BB207" s="19">
        <f t="shared" si="647"/>
        <v>0.25459317585301838</v>
      </c>
      <c r="BC207" s="20">
        <f t="shared" si="573"/>
        <v>0.25459317585301838</v>
      </c>
      <c r="BD207" s="19">
        <f t="shared" si="574"/>
        <v>0.24644180432828477</v>
      </c>
      <c r="BE207" s="20">
        <f t="shared" si="575"/>
        <v>2.0506933553223722E-2</v>
      </c>
      <c r="BF207" s="19">
        <f t="shared" si="648"/>
        <v>5.0206185567010309</v>
      </c>
      <c r="BG207" s="19">
        <f t="shared" si="649"/>
        <v>4.5</v>
      </c>
      <c r="BH207" s="19">
        <f t="shared" si="650"/>
        <v>4.1413043478260869</v>
      </c>
      <c r="BI207" s="20">
        <f t="shared" si="579"/>
        <v>5.0206185567010309</v>
      </c>
      <c r="BJ207" s="19">
        <f t="shared" si="580"/>
        <v>4.5539743015090393</v>
      </c>
      <c r="BK207" s="20">
        <f t="shared" si="581"/>
        <v>0.87931420887494394</v>
      </c>
      <c r="BL207" s="20">
        <f t="shared" si="582"/>
        <v>0.21958841525931153</v>
      </c>
      <c r="BM207" s="19">
        <f t="shared" si="651"/>
        <v>5.5375966367022427</v>
      </c>
      <c r="BN207" s="19">
        <f t="shared" si="652"/>
        <v>4.9633694700626876</v>
      </c>
      <c r="BO207" s="19">
        <f t="shared" si="653"/>
        <v>4.5677385702750817</v>
      </c>
      <c r="BP207" s="19"/>
      <c r="BQ207" s="19">
        <f t="shared" si="586"/>
        <v>5.0229015590133379</v>
      </c>
      <c r="BR207" s="20">
        <f t="shared" si="587"/>
        <v>0.96985806642716099</v>
      </c>
      <c r="BS207" s="19">
        <f t="shared" si="588"/>
        <v>1.0543478260869565</v>
      </c>
      <c r="BT207" s="19">
        <f t="shared" si="656"/>
        <v>1.1199999999999999</v>
      </c>
      <c r="BU207" s="19">
        <f t="shared" si="657"/>
        <v>1.5454545454545454</v>
      </c>
      <c r="BV207" s="19"/>
      <c r="BW207" s="19">
        <f t="shared" si="591"/>
        <v>1.2399341238471673</v>
      </c>
      <c r="BX207" s="20">
        <f t="shared" si="592"/>
        <v>0.49110671936758887</v>
      </c>
      <c r="BY207" s="60">
        <f t="shared" si="593"/>
        <v>2.7673171288371563E-3</v>
      </c>
      <c r="BZ207" s="60">
        <f t="shared" si="594"/>
        <v>2.6772908366533865E-3</v>
      </c>
      <c r="CA207" s="22">
        <f t="shared" si="595"/>
        <v>4.0563111429253156E-3</v>
      </c>
      <c r="CB207" s="22"/>
      <c r="CC207" s="60">
        <f t="shared" si="596"/>
        <v>3.1669730361386195E-3</v>
      </c>
      <c r="CD207" s="22">
        <f t="shared" si="597"/>
        <v>1.3790203062719292E-3</v>
      </c>
      <c r="CE207" s="25">
        <f t="shared" si="625"/>
        <v>12.927835051546392</v>
      </c>
      <c r="CF207" s="25">
        <f t="shared" si="626"/>
        <v>12.406976744186046</v>
      </c>
      <c r="CG207" s="25">
        <f t="shared" si="627"/>
        <v>11.597826086956522</v>
      </c>
      <c r="CH207" s="25">
        <f t="shared" si="598"/>
        <v>12.927835051546392</v>
      </c>
      <c r="CI207" s="25">
        <f t="shared" si="628"/>
        <v>12.310879294229652</v>
      </c>
      <c r="CJ207" s="20">
        <f t="shared" si="599"/>
        <v>1.3300089645898705</v>
      </c>
      <c r="CK207" s="39">
        <f t="shared" si="600"/>
        <v>3.0763570211067987E-2</v>
      </c>
      <c r="CL207" s="39">
        <f t="shared" si="654"/>
        <v>2.6889294385779437E-2</v>
      </c>
      <c r="CM207" s="39">
        <f t="shared" si="655"/>
        <v>9.9198849571273409E-2</v>
      </c>
      <c r="CN207" s="39"/>
      <c r="CO207" s="39">
        <f t="shared" si="603"/>
        <v>5.2283904722706942E-2</v>
      </c>
      <c r="CP207" s="18">
        <f t="shared" si="604"/>
        <v>-17.333333333333329</v>
      </c>
      <c r="CQ207" s="18">
        <f t="shared" si="605"/>
        <v>666.74286555027197</v>
      </c>
      <c r="CR207" s="18">
        <f t="shared" si="606"/>
        <v>546.74286555027209</v>
      </c>
      <c r="CS207" s="18">
        <f t="shared" si="607"/>
        <v>663.65779084508199</v>
      </c>
      <c r="CT207" s="18">
        <f t="shared" si="608"/>
        <v>85.333333333333343</v>
      </c>
      <c r="CU207" s="18">
        <f t="shared" si="609"/>
        <v>102.33333333333334</v>
      </c>
      <c r="CV207" s="18">
        <f t="shared" si="610"/>
        <v>7.3108470994951489</v>
      </c>
      <c r="CW207" s="18">
        <f t="shared" si="611"/>
        <v>-8.6891529005043822E-2</v>
      </c>
      <c r="CX207" s="18">
        <f t="shared" si="629"/>
        <v>24.310847099495149</v>
      </c>
      <c r="CY207" s="18">
        <f t="shared" si="630"/>
        <v>330.10847099495146</v>
      </c>
      <c r="CZ207" s="25">
        <f t="shared" si="612"/>
        <v>32.958841525931149</v>
      </c>
      <c r="DA207" s="18">
        <f t="shared" si="631"/>
        <v>132.93782685382331</v>
      </c>
      <c r="DB207" s="20">
        <f t="shared" si="613"/>
        <v>4.0530434925861769</v>
      </c>
      <c r="DC207" s="18">
        <f t="shared" si="614"/>
        <v>828.66666666666663</v>
      </c>
      <c r="DD207" s="18">
        <f t="shared" si="632"/>
        <v>871.74286555027209</v>
      </c>
      <c r="DE207" s="18">
        <f t="shared" si="633"/>
        <v>835.58159196147665</v>
      </c>
      <c r="DF207" s="12">
        <f t="shared" si="615"/>
        <v>1015.5180032118902</v>
      </c>
      <c r="DG207" s="20">
        <f t="shared" si="616"/>
        <v>-0.42545454545454553</v>
      </c>
      <c r="DH207" s="7">
        <f t="shared" si="617"/>
        <v>211</v>
      </c>
      <c r="DI207" s="18">
        <f t="shared" si="618"/>
        <v>741</v>
      </c>
      <c r="DJ207" s="5"/>
      <c r="DK207" s="5"/>
      <c r="DL207" s="63" t="s">
        <v>270</v>
      </c>
      <c r="DM207" s="63">
        <v>62</v>
      </c>
      <c r="DN207" s="5" t="e">
        <f>SUM(#REF!,DO207,DQ207,DR207)</f>
        <v>#REF!</v>
      </c>
      <c r="DO207" s="63">
        <v>1</v>
      </c>
      <c r="DP207" s="63">
        <v>4.0999999999999996</v>
      </c>
      <c r="DQ207" s="64">
        <f t="shared" si="634"/>
        <v>0</v>
      </c>
      <c r="DR207" s="63">
        <v>0</v>
      </c>
      <c r="DS207" s="63" t="s">
        <v>183</v>
      </c>
      <c r="DT207" s="63">
        <v>105</v>
      </c>
      <c r="DU207" s="63" t="s">
        <v>183</v>
      </c>
      <c r="DV207" s="63">
        <v>86</v>
      </c>
      <c r="DW207" s="63" t="s">
        <v>183</v>
      </c>
      <c r="DX207" s="63">
        <v>99</v>
      </c>
      <c r="DY207" s="63" t="s">
        <v>161</v>
      </c>
      <c r="DZ207" s="63" t="s">
        <v>161</v>
      </c>
      <c r="EA207" s="63" t="s">
        <v>161</v>
      </c>
      <c r="EB207" s="63" t="s">
        <v>161</v>
      </c>
      <c r="EC207" s="63" t="s">
        <v>161</v>
      </c>
      <c r="ED207" s="66">
        <f t="shared" si="619"/>
        <v>96.666666666666671</v>
      </c>
      <c r="EE207" s="63">
        <f t="shared" si="620"/>
        <v>0</v>
      </c>
      <c r="EF207" s="63" t="s">
        <v>183</v>
      </c>
      <c r="EG207" s="63">
        <v>82</v>
      </c>
      <c r="EH207" s="63">
        <v>0.1</v>
      </c>
      <c r="EI207" s="5"/>
      <c r="EJ207" s="63"/>
      <c r="EK207" s="63" t="s">
        <v>193</v>
      </c>
      <c r="EL207" s="7">
        <f t="shared" si="621"/>
        <v>93</v>
      </c>
      <c r="EM207" s="7">
        <f t="shared" si="622"/>
        <v>0</v>
      </c>
      <c r="EN207" s="51">
        <f t="shared" si="623"/>
        <v>105</v>
      </c>
      <c r="EO207" s="63">
        <f t="shared" si="624"/>
        <v>0</v>
      </c>
      <c r="ER207" s="5"/>
      <c r="ES207" s="5"/>
      <c r="ET207" s="5"/>
      <c r="EU207" s="5"/>
      <c r="EV207" s="5"/>
      <c r="EW207" s="5"/>
    </row>
    <row r="208" spans="1:153" customFormat="1">
      <c r="A208" s="5"/>
      <c r="B208" s="5">
        <v>857</v>
      </c>
      <c r="C208" s="5">
        <v>70</v>
      </c>
      <c r="D208" s="69"/>
      <c r="E208" s="69"/>
      <c r="F208" s="69"/>
      <c r="G208" s="69"/>
      <c r="H208" s="69"/>
      <c r="I208" s="5">
        <v>92</v>
      </c>
      <c r="J208" s="5">
        <v>108</v>
      </c>
      <c r="K208" s="5">
        <v>97</v>
      </c>
      <c r="L208" s="7">
        <f t="shared" si="540"/>
        <v>108</v>
      </c>
      <c r="M208" s="17">
        <f t="shared" si="541"/>
        <v>99</v>
      </c>
      <c r="N208" s="5">
        <f t="shared" si="542"/>
        <v>16</v>
      </c>
      <c r="O208" s="18">
        <f t="shared" si="543"/>
        <v>115</v>
      </c>
      <c r="P208" s="19">
        <f t="shared" si="544"/>
        <v>0.16161616161616163</v>
      </c>
      <c r="Q208" s="5">
        <f t="shared" si="637"/>
        <v>307</v>
      </c>
      <c r="R208" s="5">
        <f t="shared" si="638"/>
        <v>278</v>
      </c>
      <c r="S208" s="5">
        <f t="shared" si="639"/>
        <v>278</v>
      </c>
      <c r="T208" s="74"/>
      <c r="U208" s="17">
        <f t="shared" si="548"/>
        <v>287.66666666666669</v>
      </c>
      <c r="V208" s="5">
        <f t="shared" si="549"/>
        <v>29</v>
      </c>
      <c r="W208" s="5">
        <f t="shared" si="640"/>
        <v>365</v>
      </c>
      <c r="X208" s="5">
        <f t="shared" si="641"/>
        <v>364</v>
      </c>
      <c r="Y208" s="5">
        <f t="shared" si="642"/>
        <v>375</v>
      </c>
      <c r="Z208" s="18">
        <f t="shared" si="553"/>
        <v>375</v>
      </c>
      <c r="AA208" s="17">
        <f t="shared" si="554"/>
        <v>368</v>
      </c>
      <c r="AB208" s="5">
        <f t="shared" si="555"/>
        <v>11</v>
      </c>
      <c r="AC208" s="17">
        <f t="shared" si="643"/>
        <v>394.2779170153641</v>
      </c>
      <c r="AD208" s="17">
        <f t="shared" si="644"/>
        <v>393.19770354408911</v>
      </c>
      <c r="AE208" s="17">
        <f t="shared" si="645"/>
        <v>405.08005172811374</v>
      </c>
      <c r="AF208" s="18">
        <f t="shared" si="559"/>
        <v>405.08005172811374</v>
      </c>
      <c r="AG208" s="17">
        <f t="shared" si="560"/>
        <v>397.518557429189</v>
      </c>
      <c r="AH208" s="17">
        <f t="shared" si="561"/>
        <v>11.882348184024636</v>
      </c>
      <c r="AI208" s="5">
        <v>215</v>
      </c>
      <c r="AJ208" s="5">
        <v>170</v>
      </c>
      <c r="AK208" s="5">
        <v>181</v>
      </c>
      <c r="AL208" s="18">
        <f t="shared" si="562"/>
        <v>215</v>
      </c>
      <c r="AM208" s="17">
        <f t="shared" si="563"/>
        <v>188.66666666666666</v>
      </c>
      <c r="AN208" s="5">
        <f t="shared" si="564"/>
        <v>45</v>
      </c>
      <c r="AO208" s="5">
        <v>58</v>
      </c>
      <c r="AP208" s="6">
        <v>86</v>
      </c>
      <c r="AQ208" s="5">
        <v>97</v>
      </c>
      <c r="AR208" s="7">
        <f t="shared" si="565"/>
        <v>97</v>
      </c>
      <c r="AS208" s="17">
        <f t="shared" si="566"/>
        <v>80.333333333333329</v>
      </c>
      <c r="AT208" s="5">
        <f t="shared" si="567"/>
        <v>39</v>
      </c>
      <c r="AU208" s="5">
        <f t="shared" si="568"/>
        <v>273</v>
      </c>
      <c r="AV208" s="5">
        <f t="shared" si="646"/>
        <v>256</v>
      </c>
      <c r="AW208" s="5">
        <f t="shared" si="646"/>
        <v>278</v>
      </c>
      <c r="AX208" s="17">
        <f t="shared" si="570"/>
        <v>269</v>
      </c>
      <c r="AY208" s="5">
        <f t="shared" si="571"/>
        <v>22</v>
      </c>
      <c r="AZ208" s="19">
        <f t="shared" si="647"/>
        <v>0.15890410958904111</v>
      </c>
      <c r="BA208" s="19">
        <f t="shared" si="647"/>
        <v>0.23626373626373626</v>
      </c>
      <c r="BB208" s="19">
        <f t="shared" si="647"/>
        <v>0.25866666666666666</v>
      </c>
      <c r="BC208" s="20">
        <f t="shared" si="573"/>
        <v>0.25866666666666666</v>
      </c>
      <c r="BD208" s="19">
        <f t="shared" si="574"/>
        <v>0.21794483750648133</v>
      </c>
      <c r="BE208" s="20">
        <f t="shared" si="575"/>
        <v>9.9762557077625547E-2</v>
      </c>
      <c r="BF208" s="19">
        <f t="shared" si="648"/>
        <v>3.9673913043478262</v>
      </c>
      <c r="BG208" s="19">
        <f t="shared" si="649"/>
        <v>3.3703703703703702</v>
      </c>
      <c r="BH208" s="19">
        <f t="shared" si="650"/>
        <v>3.865979381443299</v>
      </c>
      <c r="BI208" s="20">
        <f t="shared" si="579"/>
        <v>3.9673913043478262</v>
      </c>
      <c r="BJ208" s="19">
        <f t="shared" si="580"/>
        <v>3.7345803520538321</v>
      </c>
      <c r="BK208" s="20">
        <f t="shared" si="581"/>
        <v>0.59702093397745593</v>
      </c>
      <c r="BL208" s="20">
        <f t="shared" si="582"/>
        <v>0.26776770232030223</v>
      </c>
      <c r="BM208" s="19">
        <f t="shared" si="651"/>
        <v>4.2856295327756966</v>
      </c>
      <c r="BN208" s="19">
        <f t="shared" si="652"/>
        <v>3.6407194772600842</v>
      </c>
      <c r="BO208" s="19">
        <f t="shared" si="653"/>
        <v>4.1760830075063273</v>
      </c>
      <c r="BP208" s="19"/>
      <c r="BQ208" s="19">
        <f t="shared" si="586"/>
        <v>4.0341440058473692</v>
      </c>
      <c r="BR208" s="20">
        <f t="shared" si="587"/>
        <v>0.64491005551561242</v>
      </c>
      <c r="BS208" s="19">
        <f t="shared" si="588"/>
        <v>1</v>
      </c>
      <c r="BT208" s="19">
        <f t="shared" si="656"/>
        <v>0.81144781144781142</v>
      </c>
      <c r="BU208" s="19">
        <f t="shared" si="657"/>
        <v>2.4375</v>
      </c>
      <c r="BV208" s="19"/>
      <c r="BW208" s="19">
        <f t="shared" si="591"/>
        <v>1.4163159371492704</v>
      </c>
      <c r="BX208" s="20">
        <f t="shared" si="592"/>
        <v>1.6260521885521886</v>
      </c>
      <c r="BY208" s="60">
        <f t="shared" si="593"/>
        <v>2.6666666666666666E-3</v>
      </c>
      <c r="BZ208" s="60">
        <f t="shared" si="594"/>
        <v>2.2050212267603572E-3</v>
      </c>
      <c r="CA208" s="22">
        <f t="shared" si="595"/>
        <v>6.4999999999999997E-3</v>
      </c>
      <c r="CB208" s="22"/>
      <c r="CC208" s="60">
        <f t="shared" si="596"/>
        <v>3.790562631142341E-3</v>
      </c>
      <c r="CD208" s="22">
        <f t="shared" si="597"/>
        <v>4.2949787732396421E-3</v>
      </c>
      <c r="CE208" s="25">
        <f t="shared" si="625"/>
        <v>10.086956521739131</v>
      </c>
      <c r="CF208" s="25">
        <f t="shared" si="626"/>
        <v>12.74074074074074</v>
      </c>
      <c r="CG208" s="25">
        <f t="shared" si="627"/>
        <v>16</v>
      </c>
      <c r="CH208" s="25">
        <f t="shared" si="598"/>
        <v>16</v>
      </c>
      <c r="CI208" s="25">
        <f t="shared" si="628"/>
        <v>12.942565754159958</v>
      </c>
      <c r="CJ208" s="20">
        <f t="shared" si="599"/>
        <v>5.9130434782608692</v>
      </c>
      <c r="CK208" s="39">
        <f t="shared" si="600"/>
        <v>2.4901143560901413E-2</v>
      </c>
      <c r="CL208" s="39">
        <f t="shared" si="654"/>
        <v>3.2050681666629569E-2</v>
      </c>
      <c r="CM208" s="39">
        <f t="shared" si="655"/>
        <v>1.3465351925565849</v>
      </c>
      <c r="CN208" s="39"/>
      <c r="CO208" s="39">
        <f t="shared" si="603"/>
        <v>0.46782900592803861</v>
      </c>
      <c r="CP208" s="18">
        <f t="shared" si="604"/>
        <v>-5</v>
      </c>
      <c r="CQ208" s="18">
        <f t="shared" si="605"/>
        <v>592.85189076252243</v>
      </c>
      <c r="CR208" s="18">
        <f t="shared" si="606"/>
        <v>472.85189076252232</v>
      </c>
      <c r="CS208" s="18">
        <f t="shared" si="607"/>
        <v>484.73423894654695</v>
      </c>
      <c r="CT208" s="18">
        <f t="shared" si="608"/>
        <v>75.333333333333329</v>
      </c>
      <c r="CU208" s="18">
        <f t="shared" si="609"/>
        <v>114.33333333333333</v>
      </c>
      <c r="CV208" s="18">
        <f t="shared" si="610"/>
        <v>16.794483750648133</v>
      </c>
      <c r="CW208" s="18">
        <f t="shared" si="611"/>
        <v>34.217944837506479</v>
      </c>
      <c r="CX208" s="18">
        <f t="shared" si="629"/>
        <v>55.794483750648133</v>
      </c>
      <c r="CY208" s="18">
        <f t="shared" si="630"/>
        <v>296.94483750648135</v>
      </c>
      <c r="CZ208" s="25">
        <f t="shared" si="612"/>
        <v>42.776770232030223</v>
      </c>
      <c r="DA208" s="18">
        <f t="shared" si="631"/>
        <v>31.916492189872006</v>
      </c>
      <c r="DB208" s="20">
        <f t="shared" si="613"/>
        <v>3.3892339503317568</v>
      </c>
      <c r="DC208" s="18">
        <f t="shared" si="614"/>
        <v>716</v>
      </c>
      <c r="DD208" s="18">
        <f t="shared" si="632"/>
        <v>745.51855742918906</v>
      </c>
      <c r="DE208" s="18">
        <f t="shared" si="633"/>
        <v>557.88234818402464</v>
      </c>
      <c r="DF208" s="12">
        <f t="shared" si="615"/>
        <v>883.13006160233704</v>
      </c>
      <c r="DG208" s="20">
        <f t="shared" si="616"/>
        <v>-1.6260521885521886</v>
      </c>
      <c r="DH208" s="7">
        <f t="shared" si="617"/>
        <v>205</v>
      </c>
      <c r="DI208" s="18">
        <f t="shared" si="618"/>
        <v>591</v>
      </c>
      <c r="DJ208" s="5"/>
      <c r="DK208" s="5"/>
      <c r="DL208" s="63" t="s">
        <v>271</v>
      </c>
      <c r="DM208" s="63">
        <v>84</v>
      </c>
      <c r="DN208" s="5" t="e">
        <f>SUM(#REF!,DO208,DQ208,DR208)</f>
        <v>#REF!</v>
      </c>
      <c r="DO208" s="63">
        <v>1</v>
      </c>
      <c r="DP208" s="63">
        <v>5.8</v>
      </c>
      <c r="DQ208" s="64">
        <f t="shared" si="634"/>
        <v>1</v>
      </c>
      <c r="DR208" s="63">
        <v>0</v>
      </c>
      <c r="DS208" s="63" t="s">
        <v>183</v>
      </c>
      <c r="DT208" s="63">
        <v>98</v>
      </c>
      <c r="DU208" s="63" t="s">
        <v>183</v>
      </c>
      <c r="DV208" s="63">
        <v>81</v>
      </c>
      <c r="DW208" s="63" t="s">
        <v>183</v>
      </c>
      <c r="DX208" s="63">
        <v>106</v>
      </c>
      <c r="DY208" s="63" t="s">
        <v>161</v>
      </c>
      <c r="DZ208" s="63" t="s">
        <v>161</v>
      </c>
      <c r="EA208" s="63" t="s">
        <v>161</v>
      </c>
      <c r="EB208" s="63" t="s">
        <v>161</v>
      </c>
      <c r="EC208" s="63" t="s">
        <v>161</v>
      </c>
      <c r="ED208" s="66">
        <f t="shared" si="619"/>
        <v>95</v>
      </c>
      <c r="EE208" s="63">
        <f t="shared" si="620"/>
        <v>0</v>
      </c>
      <c r="EF208" s="63" t="s">
        <v>163</v>
      </c>
      <c r="EG208" s="63">
        <v>114</v>
      </c>
      <c r="EH208" s="63">
        <v>0.2</v>
      </c>
      <c r="EI208" s="5"/>
      <c r="EJ208" s="63">
        <v>74</v>
      </c>
      <c r="EK208" s="63" t="s">
        <v>193</v>
      </c>
      <c r="EL208" s="7">
        <f t="shared" si="621"/>
        <v>99.75</v>
      </c>
      <c r="EM208" s="7">
        <f t="shared" si="622"/>
        <v>0</v>
      </c>
      <c r="EN208" s="51">
        <f t="shared" si="623"/>
        <v>114</v>
      </c>
      <c r="EO208" s="63">
        <f t="shared" si="624"/>
        <v>0</v>
      </c>
      <c r="ER208" s="5"/>
      <c r="ES208" s="5"/>
      <c r="ET208" s="5"/>
      <c r="EU208" s="5"/>
      <c r="EV208" s="5"/>
      <c r="EW208" s="5"/>
    </row>
    <row r="209" spans="1:153" customFormat="1">
      <c r="A209" s="5"/>
      <c r="B209" s="5">
        <v>750</v>
      </c>
      <c r="C209" s="5">
        <v>80</v>
      </c>
      <c r="D209" s="69"/>
      <c r="E209" s="69"/>
      <c r="F209" s="69"/>
      <c r="G209" s="69"/>
      <c r="H209" s="69"/>
      <c r="I209" s="5">
        <v>103</v>
      </c>
      <c r="J209" s="5">
        <v>120</v>
      </c>
      <c r="K209" s="5">
        <v>120</v>
      </c>
      <c r="L209" s="7">
        <f t="shared" si="540"/>
        <v>120</v>
      </c>
      <c r="M209" s="17">
        <f t="shared" si="541"/>
        <v>114.33333333333333</v>
      </c>
      <c r="N209" s="5">
        <f t="shared" si="542"/>
        <v>17</v>
      </c>
      <c r="O209" s="18">
        <f t="shared" si="543"/>
        <v>131.33333333333331</v>
      </c>
      <c r="P209" s="19">
        <f t="shared" si="544"/>
        <v>0.14868804664723032</v>
      </c>
      <c r="Q209" s="5">
        <f t="shared" si="637"/>
        <v>307</v>
      </c>
      <c r="R209" s="5">
        <f t="shared" si="638"/>
        <v>279</v>
      </c>
      <c r="S209" s="5">
        <f t="shared" si="639"/>
        <v>279</v>
      </c>
      <c r="T209" s="74"/>
      <c r="U209" s="17">
        <f t="shared" si="548"/>
        <v>288.33333333333331</v>
      </c>
      <c r="V209" s="5">
        <f t="shared" si="549"/>
        <v>28</v>
      </c>
      <c r="W209" s="5">
        <f t="shared" si="640"/>
        <v>387</v>
      </c>
      <c r="X209" s="5">
        <f t="shared" si="641"/>
        <v>376</v>
      </c>
      <c r="Y209" s="5">
        <f t="shared" si="642"/>
        <v>371</v>
      </c>
      <c r="Z209" s="18">
        <f t="shared" si="553"/>
        <v>387</v>
      </c>
      <c r="AA209" s="17">
        <f t="shared" si="554"/>
        <v>378</v>
      </c>
      <c r="AB209" s="5">
        <f t="shared" si="555"/>
        <v>16</v>
      </c>
      <c r="AC209" s="17">
        <f t="shared" si="643"/>
        <v>446.86910835277035</v>
      </c>
      <c r="AD209" s="17">
        <f t="shared" si="644"/>
        <v>434.1674024305986</v>
      </c>
      <c r="AE209" s="17">
        <f t="shared" si="645"/>
        <v>428.39389973870232</v>
      </c>
      <c r="AF209" s="18">
        <f t="shared" si="559"/>
        <v>446.86910835277035</v>
      </c>
      <c r="AG209" s="17">
        <f t="shared" si="560"/>
        <v>436.47680350735709</v>
      </c>
      <c r="AH209" s="17">
        <f t="shared" si="561"/>
        <v>18.475208614068038</v>
      </c>
      <c r="AI209" s="5">
        <v>204</v>
      </c>
      <c r="AJ209" s="5">
        <v>159</v>
      </c>
      <c r="AK209" s="5">
        <v>159</v>
      </c>
      <c r="AL209" s="18">
        <f t="shared" si="562"/>
        <v>204</v>
      </c>
      <c r="AM209" s="17">
        <f t="shared" si="563"/>
        <v>174</v>
      </c>
      <c r="AN209" s="5">
        <f t="shared" si="564"/>
        <v>45</v>
      </c>
      <c r="AO209" s="5">
        <v>80</v>
      </c>
      <c r="AP209" s="6">
        <v>97</v>
      </c>
      <c r="AQ209" s="5">
        <v>92</v>
      </c>
      <c r="AR209" s="7">
        <f t="shared" si="565"/>
        <v>97</v>
      </c>
      <c r="AS209" s="17">
        <f t="shared" si="566"/>
        <v>89.666666666666671</v>
      </c>
      <c r="AT209" s="5">
        <f t="shared" si="567"/>
        <v>17</v>
      </c>
      <c r="AU209" s="5">
        <f t="shared" si="568"/>
        <v>284</v>
      </c>
      <c r="AV209" s="5">
        <f t="shared" si="646"/>
        <v>256</v>
      </c>
      <c r="AW209" s="5">
        <f t="shared" si="646"/>
        <v>251</v>
      </c>
      <c r="AX209" s="17">
        <f t="shared" si="570"/>
        <v>263.66666666666669</v>
      </c>
      <c r="AY209" s="5">
        <f t="shared" si="571"/>
        <v>33</v>
      </c>
      <c r="AZ209" s="19">
        <f t="shared" si="647"/>
        <v>0.20671834625322996</v>
      </c>
      <c r="BA209" s="19">
        <f t="shared" si="647"/>
        <v>0.25797872340425532</v>
      </c>
      <c r="BB209" s="19">
        <f t="shared" si="647"/>
        <v>0.24797843665768193</v>
      </c>
      <c r="BC209" s="20">
        <f t="shared" si="573"/>
        <v>0.25797872340425532</v>
      </c>
      <c r="BD209" s="19">
        <f t="shared" si="574"/>
        <v>0.23755850210505572</v>
      </c>
      <c r="BE209" s="20">
        <f t="shared" si="575"/>
        <v>5.1260377151025355E-2</v>
      </c>
      <c r="BF209" s="19">
        <f t="shared" si="648"/>
        <v>3.7572815533980584</v>
      </c>
      <c r="BG209" s="19">
        <f t="shared" si="649"/>
        <v>3.1333333333333333</v>
      </c>
      <c r="BH209" s="19">
        <f t="shared" si="650"/>
        <v>3.0916666666666668</v>
      </c>
      <c r="BI209" s="20">
        <f t="shared" si="579"/>
        <v>3.7572815533980584</v>
      </c>
      <c r="BJ209" s="19">
        <f t="shared" si="580"/>
        <v>3.3274271844660195</v>
      </c>
      <c r="BK209" s="20">
        <f t="shared" si="581"/>
        <v>0.66561488673139158</v>
      </c>
      <c r="BL209" s="20">
        <f t="shared" si="582"/>
        <v>0.30053249689984679</v>
      </c>
      <c r="BM209" s="19">
        <f t="shared" si="651"/>
        <v>4.3385350325511682</v>
      </c>
      <c r="BN209" s="19">
        <f t="shared" si="652"/>
        <v>3.6180616869216551</v>
      </c>
      <c r="BO209" s="19">
        <f t="shared" si="653"/>
        <v>3.5699491644891861</v>
      </c>
      <c r="BP209" s="19"/>
      <c r="BQ209" s="19">
        <f t="shared" si="586"/>
        <v>3.8421819613206698</v>
      </c>
      <c r="BR209" s="20">
        <f t="shared" si="587"/>
        <v>0.76858586806198215</v>
      </c>
      <c r="BS209" s="19">
        <f t="shared" si="588"/>
        <v>0.76666666666666672</v>
      </c>
      <c r="BT209" s="19">
        <f t="shared" si="656"/>
        <v>0.78425655976676389</v>
      </c>
      <c r="BU209" s="19">
        <f t="shared" si="657"/>
        <v>1</v>
      </c>
      <c r="BV209" s="19"/>
      <c r="BW209" s="19">
        <f t="shared" si="591"/>
        <v>0.85030774214447691</v>
      </c>
      <c r="BX209" s="20">
        <f t="shared" si="592"/>
        <v>0.23333333333333328</v>
      </c>
      <c r="BY209" s="60">
        <f t="shared" si="593"/>
        <v>2.0664869721473498E-3</v>
      </c>
      <c r="BZ209" s="60">
        <f t="shared" si="594"/>
        <v>2.0747528036157777E-3</v>
      </c>
      <c r="CA209" s="22">
        <f t="shared" si="595"/>
        <v>2.6954177897574125E-3</v>
      </c>
      <c r="CB209" s="22"/>
      <c r="CC209" s="60">
        <f t="shared" si="596"/>
        <v>2.2788858551735132E-3</v>
      </c>
      <c r="CD209" s="22">
        <f t="shared" si="597"/>
        <v>6.2893081761006275E-4</v>
      </c>
      <c r="CE209" s="25">
        <f t="shared" si="625"/>
        <v>13.203883495145632</v>
      </c>
      <c r="CF209" s="25">
        <f t="shared" si="626"/>
        <v>13.741666666666667</v>
      </c>
      <c r="CG209" s="25">
        <f t="shared" si="627"/>
        <v>13.033333333333333</v>
      </c>
      <c r="CH209" s="25">
        <f t="shared" si="598"/>
        <v>13.741666666666667</v>
      </c>
      <c r="CI209" s="25">
        <f t="shared" si="628"/>
        <v>13.326294498381877</v>
      </c>
      <c r="CJ209" s="20">
        <f t="shared" si="599"/>
        <v>0.70833333333333393</v>
      </c>
      <c r="CK209" s="39">
        <f t="shared" si="600"/>
        <v>3.08218289364048E-2</v>
      </c>
      <c r="CL209" s="39">
        <f t="shared" si="654"/>
        <v>3.148315455997662E-2</v>
      </c>
      <c r="CM209" s="39">
        <f t="shared" si="655"/>
        <v>0.70544986016607347</v>
      </c>
      <c r="CN209" s="39"/>
      <c r="CO209" s="39">
        <f t="shared" si="603"/>
        <v>0.25591828122081828</v>
      </c>
      <c r="CP209" s="18">
        <f t="shared" si="604"/>
        <v>11.333333333333329</v>
      </c>
      <c r="CQ209" s="18">
        <f t="shared" si="605"/>
        <v>657.47680350735698</v>
      </c>
      <c r="CR209" s="18">
        <f t="shared" si="606"/>
        <v>537.47680350735709</v>
      </c>
      <c r="CS209" s="18">
        <f t="shared" si="607"/>
        <v>555.95201212142513</v>
      </c>
      <c r="CT209" s="18">
        <f t="shared" si="608"/>
        <v>101</v>
      </c>
      <c r="CU209" s="18">
        <f t="shared" si="609"/>
        <v>118</v>
      </c>
      <c r="CV209" s="18">
        <f t="shared" si="610"/>
        <v>35.089183543838899</v>
      </c>
      <c r="CW209" s="18">
        <f t="shared" si="611"/>
        <v>28.570891835438385</v>
      </c>
      <c r="CX209" s="18">
        <f t="shared" si="629"/>
        <v>52.089183543838899</v>
      </c>
      <c r="CY209" s="18">
        <f t="shared" si="630"/>
        <v>310.89183543838902</v>
      </c>
      <c r="CZ209" s="25">
        <f t="shared" si="612"/>
        <v>47.053249689984682</v>
      </c>
      <c r="DA209" s="18">
        <f t="shared" si="631"/>
        <v>39.317390575388707</v>
      </c>
      <c r="DB209" s="20">
        <f t="shared" si="613"/>
        <v>3.0735960932586877</v>
      </c>
      <c r="DC209" s="18">
        <f t="shared" si="614"/>
        <v>714.99999999999989</v>
      </c>
      <c r="DD209" s="18">
        <f t="shared" si="632"/>
        <v>773.47680350735698</v>
      </c>
      <c r="DE209" s="18">
        <f t="shared" si="633"/>
        <v>592.80854194740141</v>
      </c>
      <c r="DF209" s="12">
        <f t="shared" si="615"/>
        <v>921.36863894574606</v>
      </c>
      <c r="DG209" s="20">
        <f t="shared" si="616"/>
        <v>-0.21574344023323611</v>
      </c>
      <c r="DH209" s="7">
        <f t="shared" si="617"/>
        <v>217</v>
      </c>
      <c r="DI209" s="18">
        <f t="shared" si="618"/>
        <v>622.33333333333326</v>
      </c>
      <c r="DJ209" s="5"/>
      <c r="DK209" s="5"/>
      <c r="DL209" s="63" t="s">
        <v>272</v>
      </c>
      <c r="DM209" s="63">
        <v>49</v>
      </c>
      <c r="DN209" s="5" t="e">
        <f>SUM(#REF!,DO209,DQ209,DR209)</f>
        <v>#REF!</v>
      </c>
      <c r="DO209" s="63">
        <v>1</v>
      </c>
      <c r="DP209" s="63">
        <v>3.5</v>
      </c>
      <c r="DQ209" s="64">
        <f t="shared" si="634"/>
        <v>0</v>
      </c>
      <c r="DR209" s="63">
        <v>0</v>
      </c>
      <c r="DS209" s="63" t="s">
        <v>183</v>
      </c>
      <c r="DT209" s="63">
        <v>95</v>
      </c>
      <c r="DU209" s="63" t="s">
        <v>151</v>
      </c>
      <c r="DV209" s="63">
        <v>109</v>
      </c>
      <c r="DW209" s="63" t="s">
        <v>183</v>
      </c>
      <c r="DX209" s="63">
        <v>72</v>
      </c>
      <c r="DY209" s="63" t="s">
        <v>161</v>
      </c>
      <c r="DZ209" s="63" t="s">
        <v>161</v>
      </c>
      <c r="EA209" s="63" t="s">
        <v>161</v>
      </c>
      <c r="EB209" s="63" t="s">
        <v>161</v>
      </c>
      <c r="EC209" s="63" t="s">
        <v>161</v>
      </c>
      <c r="ED209" s="66">
        <f t="shared" si="619"/>
        <v>92</v>
      </c>
      <c r="EE209" s="63">
        <f t="shared" si="620"/>
        <v>0</v>
      </c>
      <c r="EF209" s="63" t="s">
        <v>183</v>
      </c>
      <c r="EG209" s="63">
        <v>43</v>
      </c>
      <c r="EH209" s="63">
        <v>0.1</v>
      </c>
      <c r="EI209" s="5"/>
      <c r="EJ209" s="63"/>
      <c r="EK209" s="63" t="s">
        <v>193</v>
      </c>
      <c r="EL209" s="7">
        <f t="shared" si="621"/>
        <v>79.75</v>
      </c>
      <c r="EM209" s="7">
        <f t="shared" si="622"/>
        <v>0</v>
      </c>
      <c r="EN209" s="51">
        <f t="shared" si="623"/>
        <v>109</v>
      </c>
      <c r="EO209" s="63">
        <f t="shared" si="624"/>
        <v>0</v>
      </c>
      <c r="ER209" s="5"/>
      <c r="ES209" s="5"/>
      <c r="ET209" s="5"/>
      <c r="EU209" s="5"/>
      <c r="EV209" s="5"/>
      <c r="EW209" s="5"/>
    </row>
    <row r="210" spans="1:153" customFormat="1">
      <c r="A210" s="5"/>
      <c r="B210" s="5">
        <v>938</v>
      </c>
      <c r="C210" s="5">
        <v>64</v>
      </c>
      <c r="D210" s="69"/>
      <c r="E210" s="69"/>
      <c r="F210" s="69"/>
      <c r="G210" s="69"/>
      <c r="H210" s="69"/>
      <c r="I210" s="5">
        <v>114</v>
      </c>
      <c r="J210" s="5">
        <v>114</v>
      </c>
      <c r="K210" s="5">
        <v>97</v>
      </c>
      <c r="L210" s="7">
        <f t="shared" si="540"/>
        <v>114</v>
      </c>
      <c r="M210" s="17">
        <f t="shared" si="541"/>
        <v>108.33333333333333</v>
      </c>
      <c r="N210" s="5">
        <f t="shared" si="542"/>
        <v>17</v>
      </c>
      <c r="O210" s="18">
        <f t="shared" si="543"/>
        <v>125.33333333333333</v>
      </c>
      <c r="P210" s="19">
        <f t="shared" si="544"/>
        <v>0.15692307692307694</v>
      </c>
      <c r="Q210" s="5">
        <f t="shared" si="637"/>
        <v>334</v>
      </c>
      <c r="R210" s="5">
        <f t="shared" si="638"/>
        <v>306</v>
      </c>
      <c r="S210" s="5">
        <f t="shared" si="639"/>
        <v>301</v>
      </c>
      <c r="T210" s="74"/>
      <c r="U210" s="17">
        <f t="shared" si="548"/>
        <v>313.66666666666669</v>
      </c>
      <c r="V210" s="5">
        <f t="shared" si="549"/>
        <v>33</v>
      </c>
      <c r="W210" s="5">
        <f t="shared" si="640"/>
        <v>409</v>
      </c>
      <c r="X210" s="5">
        <f t="shared" si="641"/>
        <v>420</v>
      </c>
      <c r="Y210" s="5">
        <f t="shared" si="642"/>
        <v>393</v>
      </c>
      <c r="Z210" s="18">
        <f t="shared" si="553"/>
        <v>420</v>
      </c>
      <c r="AA210" s="17">
        <f t="shared" si="554"/>
        <v>407.33333333333331</v>
      </c>
      <c r="AB210" s="5">
        <f t="shared" si="555"/>
        <v>27</v>
      </c>
      <c r="AC210" s="17">
        <f t="shared" si="643"/>
        <v>422.30078509480001</v>
      </c>
      <c r="AD210" s="17">
        <f t="shared" si="644"/>
        <v>433.6585079213105</v>
      </c>
      <c r="AE210" s="17">
        <f t="shared" si="645"/>
        <v>405.780460983512</v>
      </c>
      <c r="AF210" s="18">
        <f t="shared" si="559"/>
        <v>433.6585079213105</v>
      </c>
      <c r="AG210" s="17">
        <f t="shared" si="560"/>
        <v>420.57991799987417</v>
      </c>
      <c r="AH210" s="17">
        <f t="shared" si="561"/>
        <v>27.878046937798501</v>
      </c>
      <c r="AI210" s="5">
        <v>220</v>
      </c>
      <c r="AJ210" s="5">
        <v>192</v>
      </c>
      <c r="AK210" s="5">
        <v>204</v>
      </c>
      <c r="AL210" s="18">
        <f t="shared" si="562"/>
        <v>220</v>
      </c>
      <c r="AM210" s="17">
        <f t="shared" si="563"/>
        <v>205.33333333333334</v>
      </c>
      <c r="AN210" s="5">
        <f t="shared" si="564"/>
        <v>28</v>
      </c>
      <c r="AO210" s="5">
        <v>75</v>
      </c>
      <c r="AP210" s="6">
        <v>114</v>
      </c>
      <c r="AQ210" s="5">
        <v>92</v>
      </c>
      <c r="AR210" s="7">
        <f t="shared" si="565"/>
        <v>114</v>
      </c>
      <c r="AS210" s="17">
        <f t="shared" si="566"/>
        <v>93.666666666666671</v>
      </c>
      <c r="AT210" s="5">
        <f t="shared" si="567"/>
        <v>39</v>
      </c>
      <c r="AU210" s="5">
        <f t="shared" si="568"/>
        <v>295</v>
      </c>
      <c r="AV210" s="5">
        <f t="shared" si="646"/>
        <v>306</v>
      </c>
      <c r="AW210" s="5">
        <f t="shared" si="646"/>
        <v>296</v>
      </c>
      <c r="AX210" s="17">
        <f t="shared" si="570"/>
        <v>299</v>
      </c>
      <c r="AY210" s="5">
        <f t="shared" si="571"/>
        <v>11</v>
      </c>
      <c r="AZ210" s="19">
        <f t="shared" si="647"/>
        <v>0.18337408312958436</v>
      </c>
      <c r="BA210" s="19">
        <f t="shared" si="647"/>
        <v>0.27142857142857141</v>
      </c>
      <c r="BB210" s="19">
        <f t="shared" si="647"/>
        <v>0.2340966921119593</v>
      </c>
      <c r="BC210" s="20">
        <f t="shared" si="573"/>
        <v>0.27142857142857141</v>
      </c>
      <c r="BD210" s="19">
        <f t="shared" si="574"/>
        <v>0.22963311555670504</v>
      </c>
      <c r="BE210" s="20">
        <f t="shared" si="575"/>
        <v>8.8054488298987044E-2</v>
      </c>
      <c r="BF210" s="19">
        <f t="shared" si="648"/>
        <v>3.5877192982456139</v>
      </c>
      <c r="BG210" s="19">
        <f t="shared" si="649"/>
        <v>3.6842105263157894</v>
      </c>
      <c r="BH210" s="19">
        <f t="shared" si="650"/>
        <v>4.0515463917525771</v>
      </c>
      <c r="BI210" s="20">
        <f t="shared" si="579"/>
        <v>4.0515463917525771</v>
      </c>
      <c r="BJ210" s="19">
        <f t="shared" si="580"/>
        <v>3.7744920721046604</v>
      </c>
      <c r="BK210" s="20">
        <f t="shared" si="581"/>
        <v>0.46382709350696327</v>
      </c>
      <c r="BL210" s="20">
        <f t="shared" si="582"/>
        <v>0.26493630954757813</v>
      </c>
      <c r="BM210" s="19">
        <f t="shared" si="651"/>
        <v>3.7043928517087719</v>
      </c>
      <c r="BN210" s="19">
        <f t="shared" si="652"/>
        <v>3.8040219993097413</v>
      </c>
      <c r="BO210" s="19">
        <f t="shared" si="653"/>
        <v>4.183303721479505</v>
      </c>
      <c r="BP210" s="19"/>
      <c r="BQ210" s="19">
        <f t="shared" si="586"/>
        <v>3.8972395241660061</v>
      </c>
      <c r="BR210" s="20">
        <f t="shared" si="587"/>
        <v>0.47891086977073316</v>
      </c>
      <c r="BS210" s="19">
        <f t="shared" si="588"/>
        <v>0.94845360824742264</v>
      </c>
      <c r="BT210" s="19">
        <f t="shared" si="656"/>
        <v>0.86461538461538467</v>
      </c>
      <c r="BU210" s="19">
        <f t="shared" si="657"/>
        <v>2.2941176470588234</v>
      </c>
      <c r="BV210" s="19"/>
      <c r="BW210" s="19">
        <f t="shared" si="591"/>
        <v>1.3690622133072103</v>
      </c>
      <c r="BX210" s="20">
        <f t="shared" si="592"/>
        <v>1.4295022624434388</v>
      </c>
      <c r="BY210" s="60">
        <f t="shared" si="593"/>
        <v>2.4133679599171059E-3</v>
      </c>
      <c r="BZ210" s="60">
        <f t="shared" si="594"/>
        <v>2.1226236938184568E-3</v>
      </c>
      <c r="CA210" s="22">
        <f t="shared" si="595"/>
        <v>5.8374494836102376E-3</v>
      </c>
      <c r="CB210" s="22"/>
      <c r="CC210" s="60">
        <f t="shared" si="596"/>
        <v>3.4578137124486002E-3</v>
      </c>
      <c r="CD210" s="22">
        <f t="shared" si="597"/>
        <v>3.7148257897917807E-3</v>
      </c>
      <c r="CE210" s="25">
        <f t="shared" si="625"/>
        <v>11.184210526315789</v>
      </c>
      <c r="CF210" s="25">
        <f t="shared" si="626"/>
        <v>17</v>
      </c>
      <c r="CG210" s="25">
        <f t="shared" si="627"/>
        <v>16.123711340206185</v>
      </c>
      <c r="CH210" s="25">
        <f t="shared" si="598"/>
        <v>17</v>
      </c>
      <c r="CI210" s="25">
        <f t="shared" si="628"/>
        <v>14.769307288840658</v>
      </c>
      <c r="CJ210" s="20">
        <f t="shared" si="599"/>
        <v>5.8157894736842106</v>
      </c>
      <c r="CK210" s="39">
        <f t="shared" si="600"/>
        <v>2.7562220465736607E-2</v>
      </c>
      <c r="CL210" s="39">
        <f t="shared" si="654"/>
        <v>4.0420379748148334E-2</v>
      </c>
      <c r="CM210" s="39">
        <f t="shared" si="655"/>
        <v>0.57836588682777568</v>
      </c>
      <c r="CN210" s="39"/>
      <c r="CO210" s="39">
        <f t="shared" si="603"/>
        <v>0.21544949568055352</v>
      </c>
      <c r="CP210" s="18">
        <f t="shared" si="604"/>
        <v>5.3333333333333286</v>
      </c>
      <c r="CQ210" s="18">
        <f t="shared" si="605"/>
        <v>639.57991799987417</v>
      </c>
      <c r="CR210" s="18">
        <f t="shared" si="606"/>
        <v>519.57991799987417</v>
      </c>
      <c r="CS210" s="18">
        <f t="shared" si="607"/>
        <v>547.45796493767261</v>
      </c>
      <c r="CT210" s="18">
        <f t="shared" si="608"/>
        <v>99</v>
      </c>
      <c r="CU210" s="18">
        <f t="shared" si="609"/>
        <v>138</v>
      </c>
      <c r="CV210" s="18">
        <f t="shared" si="610"/>
        <v>28.296644889003833</v>
      </c>
      <c r="CW210" s="18">
        <f t="shared" si="611"/>
        <v>44.56296644889003</v>
      </c>
      <c r="CX210" s="18">
        <f t="shared" si="629"/>
        <v>67.296644889003829</v>
      </c>
      <c r="CY210" s="18">
        <f t="shared" si="630"/>
        <v>301.96644889003835</v>
      </c>
      <c r="CZ210" s="25">
        <f t="shared" si="612"/>
        <v>43.493630954757812</v>
      </c>
      <c r="DA210" s="18">
        <f t="shared" si="631"/>
        <v>48.775286461964512</v>
      </c>
      <c r="DB210" s="20">
        <f t="shared" si="613"/>
        <v>3.4183286543952729</v>
      </c>
      <c r="DC210" s="18">
        <f t="shared" si="614"/>
        <v>778.66666666666663</v>
      </c>
      <c r="DD210" s="18">
        <f t="shared" si="632"/>
        <v>791.91325133320743</v>
      </c>
      <c r="DE210" s="18">
        <f t="shared" si="633"/>
        <v>607.21138027113182</v>
      </c>
      <c r="DF210" s="12">
        <f t="shared" si="615"/>
        <v>927.87970022324589</v>
      </c>
      <c r="DG210" s="20">
        <f t="shared" si="616"/>
        <v>-1.4295022624434388</v>
      </c>
      <c r="DH210" s="7">
        <f t="shared" si="617"/>
        <v>228</v>
      </c>
      <c r="DI210" s="18">
        <f t="shared" si="618"/>
        <v>673.66666666666663</v>
      </c>
      <c r="DJ210" s="5"/>
      <c r="DK210" s="5"/>
      <c r="DL210" s="63" t="s">
        <v>273</v>
      </c>
      <c r="DM210" s="63">
        <v>58</v>
      </c>
      <c r="DN210" s="5" t="e">
        <f>SUM(#REF!,DO210,DQ210,DR210)</f>
        <v>#REF!</v>
      </c>
      <c r="DO210" s="63">
        <v>0</v>
      </c>
      <c r="DP210" s="63">
        <v>5.0999999999999996</v>
      </c>
      <c r="DQ210" s="64">
        <f t="shared" si="634"/>
        <v>0</v>
      </c>
      <c r="DR210" s="63">
        <v>0</v>
      </c>
      <c r="DS210" s="63"/>
      <c r="DT210" s="63"/>
      <c r="DU210" s="63"/>
      <c r="DV210" s="63"/>
      <c r="DW210" s="63"/>
      <c r="DX210" s="63"/>
      <c r="DY210" s="63"/>
      <c r="DZ210" s="63"/>
      <c r="EA210" s="63"/>
      <c r="EB210" s="63"/>
      <c r="EC210" s="63"/>
      <c r="ED210" s="66"/>
      <c r="EE210" s="63"/>
      <c r="EF210" s="63"/>
      <c r="EG210" s="63"/>
      <c r="EH210" s="63"/>
      <c r="EI210" s="5"/>
      <c r="EJ210" s="63"/>
      <c r="EK210" s="63"/>
      <c r="EL210" s="7"/>
      <c r="EM210" s="7"/>
      <c r="EN210" s="63"/>
      <c r="EO210" s="63"/>
      <c r="ER210" s="5"/>
      <c r="ES210" s="5"/>
      <c r="ET210" s="5"/>
      <c r="EU210" s="5"/>
      <c r="EV210" s="5"/>
      <c r="EW210" s="5"/>
    </row>
    <row r="211" spans="1:153" customFormat="1">
      <c r="A211" s="5"/>
      <c r="B211" s="5">
        <v>714</v>
      </c>
      <c r="C211" s="5">
        <v>84</v>
      </c>
      <c r="D211" s="69"/>
      <c r="E211" s="69"/>
      <c r="F211" s="69"/>
      <c r="G211" s="69"/>
      <c r="H211" s="69"/>
      <c r="I211" s="5">
        <v>92</v>
      </c>
      <c r="J211" s="5">
        <v>92</v>
      </c>
      <c r="K211" s="5">
        <v>80</v>
      </c>
      <c r="L211" s="7">
        <f t="shared" si="540"/>
        <v>92</v>
      </c>
      <c r="M211" s="17">
        <f t="shared" si="541"/>
        <v>88</v>
      </c>
      <c r="N211" s="5">
        <f t="shared" si="542"/>
        <v>12</v>
      </c>
      <c r="O211" s="18">
        <f t="shared" si="543"/>
        <v>100</v>
      </c>
      <c r="P211" s="19">
        <f t="shared" si="544"/>
        <v>0.13636363636363635</v>
      </c>
      <c r="Q211" s="5">
        <f t="shared" si="637"/>
        <v>307</v>
      </c>
      <c r="R211" s="5">
        <f t="shared" si="638"/>
        <v>273</v>
      </c>
      <c r="S211" s="5">
        <f t="shared" si="639"/>
        <v>250</v>
      </c>
      <c r="T211" s="74"/>
      <c r="U211" s="17">
        <f t="shared" si="548"/>
        <v>276.66666666666669</v>
      </c>
      <c r="V211" s="5">
        <f t="shared" si="549"/>
        <v>57</v>
      </c>
      <c r="W211" s="5">
        <f t="shared" si="640"/>
        <v>376</v>
      </c>
      <c r="X211" s="5">
        <f t="shared" si="641"/>
        <v>365</v>
      </c>
      <c r="Y211" s="5">
        <f t="shared" si="642"/>
        <v>347</v>
      </c>
      <c r="Z211" s="18">
        <f t="shared" si="553"/>
        <v>376</v>
      </c>
      <c r="AA211" s="17">
        <f t="shared" si="554"/>
        <v>362.66666666666669</v>
      </c>
      <c r="AB211" s="5">
        <f t="shared" si="555"/>
        <v>29</v>
      </c>
      <c r="AC211" s="17">
        <f t="shared" si="643"/>
        <v>444.97820423128178</v>
      </c>
      <c r="AD211" s="17">
        <f t="shared" si="644"/>
        <v>431.96022485217514</v>
      </c>
      <c r="AE211" s="17">
        <f t="shared" si="645"/>
        <v>410.65807677727338</v>
      </c>
      <c r="AF211" s="18">
        <f t="shared" si="559"/>
        <v>444.97820423128178</v>
      </c>
      <c r="AG211" s="17">
        <f t="shared" si="560"/>
        <v>429.19883528691008</v>
      </c>
      <c r="AH211" s="17">
        <f t="shared" si="561"/>
        <v>34.3201274540084</v>
      </c>
      <c r="AI211" s="5">
        <v>215</v>
      </c>
      <c r="AJ211" s="5">
        <v>181</v>
      </c>
      <c r="AK211" s="5">
        <v>170</v>
      </c>
      <c r="AL211" s="18">
        <f t="shared" si="562"/>
        <v>215</v>
      </c>
      <c r="AM211" s="17">
        <f t="shared" si="563"/>
        <v>188.66666666666666</v>
      </c>
      <c r="AN211" s="5">
        <f t="shared" si="564"/>
        <v>45</v>
      </c>
      <c r="AO211" s="5">
        <v>69</v>
      </c>
      <c r="AP211" s="6">
        <v>92</v>
      </c>
      <c r="AQ211" s="5">
        <v>97</v>
      </c>
      <c r="AR211" s="7">
        <f t="shared" si="565"/>
        <v>97</v>
      </c>
      <c r="AS211" s="17">
        <f t="shared" si="566"/>
        <v>86</v>
      </c>
      <c r="AT211" s="5">
        <f t="shared" si="567"/>
        <v>28</v>
      </c>
      <c r="AU211" s="5">
        <f t="shared" si="568"/>
        <v>284</v>
      </c>
      <c r="AV211" s="5">
        <f t="shared" si="646"/>
        <v>273</v>
      </c>
      <c r="AW211" s="5">
        <f t="shared" si="646"/>
        <v>267</v>
      </c>
      <c r="AX211" s="17">
        <f t="shared" si="570"/>
        <v>274.66666666666669</v>
      </c>
      <c r="AY211" s="5">
        <f t="shared" si="571"/>
        <v>17</v>
      </c>
      <c r="AZ211" s="19">
        <f t="shared" si="647"/>
        <v>0.18351063829787234</v>
      </c>
      <c r="BA211" s="19">
        <f t="shared" si="647"/>
        <v>0.25205479452054796</v>
      </c>
      <c r="BB211" s="19">
        <f t="shared" si="647"/>
        <v>0.27953890489913547</v>
      </c>
      <c r="BC211" s="20">
        <f t="shared" si="573"/>
        <v>0.27953890489913547</v>
      </c>
      <c r="BD211" s="19">
        <f t="shared" si="574"/>
        <v>0.23836811257251858</v>
      </c>
      <c r="BE211" s="20">
        <f t="shared" si="575"/>
        <v>9.6028266601263124E-2</v>
      </c>
      <c r="BF211" s="19">
        <f t="shared" si="648"/>
        <v>4.0869565217391308</v>
      </c>
      <c r="BG211" s="19">
        <f t="shared" si="649"/>
        <v>3.9673913043478262</v>
      </c>
      <c r="BH211" s="19">
        <f t="shared" si="650"/>
        <v>4.3375000000000004</v>
      </c>
      <c r="BI211" s="20">
        <f t="shared" si="579"/>
        <v>4.3375000000000004</v>
      </c>
      <c r="BJ211" s="19">
        <f t="shared" si="580"/>
        <v>4.1306159420289861</v>
      </c>
      <c r="BK211" s="20">
        <f t="shared" si="581"/>
        <v>0.37010869565217419</v>
      </c>
      <c r="BL211" s="20">
        <f t="shared" si="582"/>
        <v>0.24209464497171174</v>
      </c>
      <c r="BM211" s="19">
        <f t="shared" si="651"/>
        <v>4.8367196112095847</v>
      </c>
      <c r="BN211" s="19">
        <f t="shared" si="652"/>
        <v>4.6952198353497296</v>
      </c>
      <c r="BO211" s="19">
        <f t="shared" si="653"/>
        <v>5.1332259597159169</v>
      </c>
      <c r="BP211" s="19"/>
      <c r="BQ211" s="19">
        <f t="shared" si="586"/>
        <v>4.8883884687584098</v>
      </c>
      <c r="BR211" s="20">
        <f t="shared" si="587"/>
        <v>0.43800612436618724</v>
      </c>
      <c r="BS211" s="19">
        <f t="shared" si="588"/>
        <v>1.2124999999999999</v>
      </c>
      <c r="BT211" s="19">
        <f t="shared" si="656"/>
        <v>0.97727272727272729</v>
      </c>
      <c r="BU211" s="19">
        <f t="shared" si="657"/>
        <v>2.3333333333333335</v>
      </c>
      <c r="BV211" s="19"/>
      <c r="BW211" s="19">
        <f t="shared" si="591"/>
        <v>1.5077020202020204</v>
      </c>
      <c r="BX211" s="20">
        <f t="shared" si="592"/>
        <v>1.3560606060606062</v>
      </c>
      <c r="BY211" s="60">
        <f t="shared" si="593"/>
        <v>3.4942363112391928E-3</v>
      </c>
      <c r="BZ211" s="60">
        <f t="shared" si="594"/>
        <v>2.6946858288770053E-3</v>
      </c>
      <c r="CA211" s="22">
        <f t="shared" si="595"/>
        <v>6.7243035542747364E-3</v>
      </c>
      <c r="CB211" s="22"/>
      <c r="CC211" s="60">
        <f t="shared" si="596"/>
        <v>4.3044085647969783E-3</v>
      </c>
      <c r="CD211" s="22">
        <f t="shared" si="597"/>
        <v>4.0296177253977307E-3</v>
      </c>
      <c r="CE211" s="25">
        <f t="shared" si="625"/>
        <v>9</v>
      </c>
      <c r="CF211" s="25">
        <f t="shared" si="626"/>
        <v>12</v>
      </c>
      <c r="CG211" s="25">
        <f t="shared" si="627"/>
        <v>14.549999999999999</v>
      </c>
      <c r="CH211" s="25">
        <f t="shared" si="598"/>
        <v>14.549999999999999</v>
      </c>
      <c r="CI211" s="25">
        <f t="shared" si="628"/>
        <v>11.85</v>
      </c>
      <c r="CJ211" s="20">
        <f t="shared" si="599"/>
        <v>5.5499999999999989</v>
      </c>
      <c r="CK211" s="39">
        <f t="shared" si="600"/>
        <v>2.191604283210357E-2</v>
      </c>
      <c r="CL211" s="39">
        <f t="shared" si="654"/>
        <v>2.79590693483086E-2</v>
      </c>
      <c r="CM211" s="39">
        <f t="shared" si="655"/>
        <v>0.4239494745320545</v>
      </c>
      <c r="CN211" s="39"/>
      <c r="CO211" s="39">
        <f t="shared" si="603"/>
        <v>0.15794152890415555</v>
      </c>
      <c r="CP211" s="18">
        <f t="shared" si="604"/>
        <v>-20</v>
      </c>
      <c r="CQ211" s="18">
        <f t="shared" si="605"/>
        <v>615.19883528691003</v>
      </c>
      <c r="CR211" s="18">
        <f t="shared" si="606"/>
        <v>495.19883528691008</v>
      </c>
      <c r="CS211" s="18">
        <f t="shared" si="607"/>
        <v>529.51896274091848</v>
      </c>
      <c r="CT211" s="18">
        <f t="shared" si="608"/>
        <v>66</v>
      </c>
      <c r="CU211" s="18">
        <f t="shared" si="609"/>
        <v>94</v>
      </c>
      <c r="CV211" s="18">
        <f t="shared" si="610"/>
        <v>3.8368112572518598</v>
      </c>
      <c r="CW211" s="18">
        <f t="shared" si="611"/>
        <v>8.2383681125725179</v>
      </c>
      <c r="CX211" s="18">
        <f t="shared" si="629"/>
        <v>31.83681125725186</v>
      </c>
      <c r="CY211" s="18">
        <f t="shared" si="630"/>
        <v>291.36811257251861</v>
      </c>
      <c r="CZ211" s="25">
        <f t="shared" si="612"/>
        <v>36.209464497171169</v>
      </c>
      <c r="DA211" s="18">
        <f t="shared" si="631"/>
        <v>51.208515922766807</v>
      </c>
      <c r="DB211" s="20">
        <f t="shared" si="613"/>
        <v>4.4503823443922226</v>
      </c>
      <c r="DC211" s="18">
        <f t="shared" si="614"/>
        <v>690.33333333333337</v>
      </c>
      <c r="DD211" s="18">
        <f t="shared" si="632"/>
        <v>756.86550195357677</v>
      </c>
      <c r="DE211" s="18">
        <f t="shared" si="633"/>
        <v>572.32012745400834</v>
      </c>
      <c r="DF211" s="12">
        <f t="shared" si="615"/>
        <v>909.23361452609538</v>
      </c>
      <c r="DG211" s="20">
        <f t="shared" si="616"/>
        <v>-1.3560606060606062</v>
      </c>
      <c r="DH211" s="7">
        <f t="shared" si="617"/>
        <v>189</v>
      </c>
      <c r="DI211" s="18">
        <f t="shared" si="618"/>
        <v>588.66666666666674</v>
      </c>
      <c r="DJ211" s="5"/>
      <c r="DK211" s="5"/>
      <c r="DL211" s="63" t="s">
        <v>274</v>
      </c>
      <c r="DM211" s="63">
        <v>53</v>
      </c>
      <c r="DN211" s="5" t="e">
        <f>SUM(#REF!,DO211,DQ211,DR211)</f>
        <v>#REF!</v>
      </c>
      <c r="DO211" s="63">
        <v>0</v>
      </c>
      <c r="DP211" s="63">
        <v>5.3</v>
      </c>
      <c r="DQ211" s="64">
        <f t="shared" si="634"/>
        <v>1</v>
      </c>
      <c r="DR211" s="63">
        <v>0</v>
      </c>
      <c r="DS211" s="63" t="s">
        <v>183</v>
      </c>
      <c r="DT211" s="63">
        <v>91</v>
      </c>
      <c r="DU211" s="65" t="s">
        <v>275</v>
      </c>
      <c r="DV211" s="63">
        <v>93</v>
      </c>
      <c r="DW211" s="63" t="s">
        <v>183</v>
      </c>
      <c r="DX211" s="63">
        <v>108</v>
      </c>
      <c r="DY211" s="63" t="s">
        <v>161</v>
      </c>
      <c r="DZ211" s="63" t="s">
        <v>161</v>
      </c>
      <c r="EA211" s="63" t="s">
        <v>161</v>
      </c>
      <c r="EB211" s="63" t="s">
        <v>161</v>
      </c>
      <c r="EC211" s="63" t="s">
        <v>161</v>
      </c>
      <c r="ED211" s="66">
        <f t="shared" si="619"/>
        <v>97.333333333333329</v>
      </c>
      <c r="EE211" s="63">
        <f t="shared" si="620"/>
        <v>0</v>
      </c>
      <c r="EF211" s="65" t="s">
        <v>183</v>
      </c>
      <c r="EG211" s="63">
        <v>56</v>
      </c>
      <c r="EH211" s="63">
        <v>0.1</v>
      </c>
      <c r="EI211" s="5"/>
      <c r="EJ211" s="63"/>
      <c r="EK211" s="63" t="s">
        <v>193</v>
      </c>
      <c r="EL211" s="7">
        <f t="shared" ref="EL211:EL231" si="658">AVERAGE(DT211,DV211,DX211,EG211)</f>
        <v>87</v>
      </c>
      <c r="EM211" s="7">
        <f t="shared" si="622"/>
        <v>0</v>
      </c>
      <c r="EN211" s="51">
        <f t="shared" si="623"/>
        <v>108</v>
      </c>
      <c r="EO211" s="63">
        <f t="shared" ref="EO211:EO231" si="659">IF(EN211&gt;120,1,0)</f>
        <v>0</v>
      </c>
      <c r="ER211" s="5"/>
      <c r="ES211" s="5"/>
      <c r="ET211" s="5"/>
      <c r="EU211" s="5"/>
      <c r="EV211" s="5"/>
      <c r="EW211" s="5"/>
    </row>
    <row r="212" spans="1:153" customFormat="1">
      <c r="A212" s="5"/>
      <c r="B212" s="5">
        <v>822</v>
      </c>
      <c r="C212" s="5">
        <v>73</v>
      </c>
      <c r="D212" s="69"/>
      <c r="E212" s="69"/>
      <c r="F212" s="69"/>
      <c r="G212" s="69"/>
      <c r="H212" s="69"/>
      <c r="I212" s="5">
        <v>108</v>
      </c>
      <c r="J212" s="5">
        <v>108</v>
      </c>
      <c r="K212" s="5">
        <v>114</v>
      </c>
      <c r="L212" s="7">
        <f t="shared" si="540"/>
        <v>114</v>
      </c>
      <c r="M212" s="17">
        <f t="shared" si="541"/>
        <v>110</v>
      </c>
      <c r="N212" s="5">
        <f t="shared" si="542"/>
        <v>6</v>
      </c>
      <c r="O212" s="18">
        <f t="shared" si="543"/>
        <v>116</v>
      </c>
      <c r="P212" s="19">
        <f t="shared" si="544"/>
        <v>5.4545454545454543E-2</v>
      </c>
      <c r="Q212" s="5">
        <f t="shared" si="637"/>
        <v>295</v>
      </c>
      <c r="R212" s="5">
        <f t="shared" si="638"/>
        <v>267</v>
      </c>
      <c r="S212" s="5">
        <f t="shared" si="639"/>
        <v>278</v>
      </c>
      <c r="T212" s="74"/>
      <c r="U212" s="17">
        <f t="shared" si="548"/>
        <v>280</v>
      </c>
      <c r="V212" s="5">
        <f t="shared" si="549"/>
        <v>28</v>
      </c>
      <c r="W212" s="5">
        <f t="shared" si="640"/>
        <v>342</v>
      </c>
      <c r="X212" s="5">
        <f t="shared" si="641"/>
        <v>364</v>
      </c>
      <c r="Y212" s="5">
        <f t="shared" si="642"/>
        <v>370</v>
      </c>
      <c r="Z212" s="18">
        <f t="shared" si="553"/>
        <v>370</v>
      </c>
      <c r="AA212" s="17">
        <f t="shared" si="554"/>
        <v>358.66666666666669</v>
      </c>
      <c r="AB212" s="5">
        <f t="shared" si="555"/>
        <v>28</v>
      </c>
      <c r="AC212" s="17">
        <f t="shared" si="643"/>
        <v>377.21607972476426</v>
      </c>
      <c r="AD212" s="17">
        <f t="shared" si="644"/>
        <v>401.48144157840403</v>
      </c>
      <c r="AE212" s="17">
        <f t="shared" si="645"/>
        <v>408.09926753848765</v>
      </c>
      <c r="AF212" s="18">
        <f t="shared" si="559"/>
        <v>408.09926753848765</v>
      </c>
      <c r="AG212" s="17">
        <f t="shared" si="560"/>
        <v>395.59892961388533</v>
      </c>
      <c r="AH212" s="17">
        <f t="shared" si="561"/>
        <v>30.883187813723396</v>
      </c>
      <c r="AI212" s="5">
        <v>187</v>
      </c>
      <c r="AJ212" s="5">
        <v>159</v>
      </c>
      <c r="AK212" s="5">
        <v>164</v>
      </c>
      <c r="AL212" s="18">
        <f t="shared" si="562"/>
        <v>187</v>
      </c>
      <c r="AM212" s="17">
        <f t="shared" si="563"/>
        <v>170</v>
      </c>
      <c r="AN212" s="5">
        <f t="shared" si="564"/>
        <v>28</v>
      </c>
      <c r="AO212" s="5">
        <v>47</v>
      </c>
      <c r="AP212" s="6">
        <v>97</v>
      </c>
      <c r="AQ212" s="5">
        <v>92</v>
      </c>
      <c r="AR212" s="7">
        <f t="shared" si="565"/>
        <v>97</v>
      </c>
      <c r="AS212" s="17">
        <f t="shared" si="566"/>
        <v>78.666666666666671</v>
      </c>
      <c r="AT212" s="5">
        <f t="shared" si="567"/>
        <v>50</v>
      </c>
      <c r="AU212" s="5">
        <f t="shared" si="568"/>
        <v>234</v>
      </c>
      <c r="AV212" s="5">
        <f t="shared" si="646"/>
        <v>256</v>
      </c>
      <c r="AW212" s="5">
        <f t="shared" si="646"/>
        <v>256</v>
      </c>
      <c r="AX212" s="17">
        <f t="shared" si="570"/>
        <v>248.66666666666666</v>
      </c>
      <c r="AY212" s="5">
        <f t="shared" si="571"/>
        <v>22</v>
      </c>
      <c r="AZ212" s="19">
        <f t="shared" si="647"/>
        <v>0.13742690058479531</v>
      </c>
      <c r="BA212" s="19">
        <f t="shared" si="647"/>
        <v>0.26648351648351648</v>
      </c>
      <c r="BB212" s="19">
        <f t="shared" si="647"/>
        <v>0.24864864864864866</v>
      </c>
      <c r="BC212" s="20">
        <f t="shared" si="573"/>
        <v>0.26648351648351648</v>
      </c>
      <c r="BD212" s="19">
        <f t="shared" si="574"/>
        <v>0.21751968857232015</v>
      </c>
      <c r="BE212" s="20">
        <f t="shared" si="575"/>
        <v>0.12905661589872117</v>
      </c>
      <c r="BF212" s="19">
        <f t="shared" si="648"/>
        <v>3.1666666666666665</v>
      </c>
      <c r="BG212" s="19">
        <f t="shared" si="649"/>
        <v>3.3703703703703702</v>
      </c>
      <c r="BH212" s="19">
        <f t="shared" si="650"/>
        <v>3.2456140350877192</v>
      </c>
      <c r="BI212" s="20">
        <f t="shared" si="579"/>
        <v>3.3703703703703702</v>
      </c>
      <c r="BJ212" s="19">
        <f t="shared" si="580"/>
        <v>3.2608836907082517</v>
      </c>
      <c r="BK212" s="20">
        <f t="shared" si="581"/>
        <v>0.20370370370370372</v>
      </c>
      <c r="BL212" s="20">
        <f t="shared" si="582"/>
        <v>0.30666533824848063</v>
      </c>
      <c r="BM212" s="19">
        <f t="shared" si="651"/>
        <v>3.4927414789330022</v>
      </c>
      <c r="BN212" s="19">
        <f t="shared" si="652"/>
        <v>3.7174207553555929</v>
      </c>
      <c r="BO212" s="19">
        <f t="shared" si="653"/>
        <v>3.5798181363025234</v>
      </c>
      <c r="BP212" s="19"/>
      <c r="BQ212" s="19">
        <f t="shared" si="586"/>
        <v>3.596660123530373</v>
      </c>
      <c r="BR212" s="20">
        <f t="shared" si="587"/>
        <v>0.22467927642259067</v>
      </c>
      <c r="BS212" s="19">
        <f t="shared" si="588"/>
        <v>0.80701754385964908</v>
      </c>
      <c r="BT212" s="19">
        <f t="shared" si="656"/>
        <v>0.7151515151515152</v>
      </c>
      <c r="BU212" s="19">
        <f t="shared" si="657"/>
        <v>8.3333333333333339</v>
      </c>
      <c r="BV212" s="19"/>
      <c r="BW212" s="19">
        <f t="shared" si="591"/>
        <v>3.2851674641148327</v>
      </c>
      <c r="BX212" s="20">
        <f t="shared" si="592"/>
        <v>7.6181818181818191</v>
      </c>
      <c r="BY212" s="60">
        <f t="shared" si="593"/>
        <v>2.1811284969179704E-3</v>
      </c>
      <c r="BZ212" s="60">
        <f t="shared" si="594"/>
        <v>1.9939168638053398E-3</v>
      </c>
      <c r="CA212" s="22">
        <f t="shared" si="595"/>
        <v>2.2522522522522525E-2</v>
      </c>
      <c r="CB212" s="22"/>
      <c r="CC212" s="60">
        <f t="shared" si="596"/>
        <v>8.8991892944152787E-3</v>
      </c>
      <c r="CD212" s="22">
        <f t="shared" si="597"/>
        <v>2.0528605658717183E-2</v>
      </c>
      <c r="CE212" s="25">
        <f t="shared" si="625"/>
        <v>2.6111111111111112</v>
      </c>
      <c r="CF212" s="25">
        <f t="shared" si="626"/>
        <v>5.3888888888888884</v>
      </c>
      <c r="CG212" s="25">
        <f t="shared" si="627"/>
        <v>4.8421052631578947</v>
      </c>
      <c r="CH212" s="25">
        <f t="shared" si="598"/>
        <v>5.3888888888888884</v>
      </c>
      <c r="CI212" s="25">
        <f t="shared" si="628"/>
        <v>4.2807017543859649</v>
      </c>
      <c r="CJ212" s="20">
        <f t="shared" si="599"/>
        <v>2.7777777777777772</v>
      </c>
      <c r="CK212" s="39">
        <f t="shared" si="600"/>
        <v>6.3982254289757052E-3</v>
      </c>
      <c r="CL212" s="39">
        <f t="shared" si="654"/>
        <v>1.3622101794230287E-2</v>
      </c>
      <c r="CM212" s="39">
        <f t="shared" si="655"/>
        <v>0.1567877413550629</v>
      </c>
      <c r="CN212" s="39"/>
      <c r="CO212" s="39">
        <f t="shared" si="603"/>
        <v>5.8936022859422961E-2</v>
      </c>
      <c r="CP212" s="18">
        <f t="shared" si="604"/>
        <v>-4</v>
      </c>
      <c r="CQ212" s="18">
        <f t="shared" si="605"/>
        <v>590.26559628055202</v>
      </c>
      <c r="CR212" s="18">
        <f t="shared" si="606"/>
        <v>470.26559628055202</v>
      </c>
      <c r="CS212" s="18">
        <f t="shared" si="607"/>
        <v>501.14878409427541</v>
      </c>
      <c r="CT212" s="18">
        <f t="shared" si="608"/>
        <v>74.666666666666671</v>
      </c>
      <c r="CU212" s="18">
        <f t="shared" si="609"/>
        <v>124.66666666666667</v>
      </c>
      <c r="CV212" s="18">
        <f t="shared" si="610"/>
        <v>17.751968857232015</v>
      </c>
      <c r="CW212" s="18">
        <f t="shared" si="611"/>
        <v>46.217519688572317</v>
      </c>
      <c r="CX212" s="18">
        <f t="shared" si="629"/>
        <v>67.751968857232015</v>
      </c>
      <c r="CY212" s="18">
        <f t="shared" si="630"/>
        <v>291.51968857232015</v>
      </c>
      <c r="CZ212" s="25">
        <f t="shared" si="612"/>
        <v>36.666533824848059</v>
      </c>
      <c r="DA212" s="18">
        <f t="shared" si="631"/>
        <v>40.479847937253766</v>
      </c>
      <c r="DB212" s="20">
        <f t="shared" si="613"/>
        <v>3.3719808471077823</v>
      </c>
      <c r="DC212" s="18">
        <f t="shared" si="614"/>
        <v>681.33333333333337</v>
      </c>
      <c r="DD212" s="18">
        <f t="shared" si="632"/>
        <v>718.2655962805519</v>
      </c>
      <c r="DE212" s="18">
        <f t="shared" si="633"/>
        <v>511.8831878137234</v>
      </c>
      <c r="DF212" s="12">
        <f t="shared" si="615"/>
        <v>857.11861818620537</v>
      </c>
      <c r="DG212" s="20">
        <f t="shared" si="616"/>
        <v>-7.6181818181818191</v>
      </c>
      <c r="DH212" s="7">
        <f t="shared" si="617"/>
        <v>211</v>
      </c>
      <c r="DI212" s="18">
        <f t="shared" si="618"/>
        <v>599.66666666666674</v>
      </c>
      <c r="DJ212" s="5"/>
      <c r="DK212" s="5"/>
      <c r="DL212" s="63" t="s">
        <v>276</v>
      </c>
      <c r="DM212" s="63">
        <v>47</v>
      </c>
      <c r="DN212" s="5" t="e">
        <f>SUM(#REF!,DO212,DQ212,DR212)</f>
        <v>#REF!</v>
      </c>
      <c r="DO212" s="63">
        <v>0</v>
      </c>
      <c r="DP212" s="63">
        <v>5.3</v>
      </c>
      <c r="DQ212" s="64">
        <f t="shared" si="634"/>
        <v>1</v>
      </c>
      <c r="DR212" s="63">
        <v>0</v>
      </c>
      <c r="DS212" s="63" t="s">
        <v>183</v>
      </c>
      <c r="DT212" s="63">
        <v>125</v>
      </c>
      <c r="DU212" s="63" t="s">
        <v>183</v>
      </c>
      <c r="DV212" s="63">
        <v>87</v>
      </c>
      <c r="DW212" s="63" t="s">
        <v>183</v>
      </c>
      <c r="DX212" s="63">
        <v>98</v>
      </c>
      <c r="DY212" s="65" t="s">
        <v>161</v>
      </c>
      <c r="DZ212" s="63" t="s">
        <v>161</v>
      </c>
      <c r="EA212" s="63" t="s">
        <v>161</v>
      </c>
      <c r="EB212" s="63" t="s">
        <v>161</v>
      </c>
      <c r="EC212" s="63" t="s">
        <v>161</v>
      </c>
      <c r="ED212" s="66">
        <f t="shared" si="619"/>
        <v>103.33333333333333</v>
      </c>
      <c r="EE212" s="63">
        <f t="shared" si="620"/>
        <v>0</v>
      </c>
      <c r="EF212" s="63" t="s">
        <v>160</v>
      </c>
      <c r="EG212" s="63"/>
      <c r="EH212" s="63"/>
      <c r="EI212" s="5"/>
      <c r="EJ212" s="63"/>
      <c r="EK212" s="63" t="s">
        <v>193</v>
      </c>
      <c r="EL212" s="7">
        <f t="shared" si="658"/>
        <v>103.33333333333333</v>
      </c>
      <c r="EM212" s="7">
        <f t="shared" si="622"/>
        <v>0</v>
      </c>
      <c r="EN212" s="51">
        <f t="shared" si="623"/>
        <v>125</v>
      </c>
      <c r="EO212" s="63">
        <f t="shared" si="659"/>
        <v>1</v>
      </c>
      <c r="ER212" s="5"/>
      <c r="ES212" s="5"/>
      <c r="ET212" s="5"/>
      <c r="EU212" s="5"/>
      <c r="EV212" s="5"/>
      <c r="EW212" s="5"/>
    </row>
    <row r="213" spans="1:153" customFormat="1">
      <c r="A213" s="5"/>
      <c r="B213" s="5">
        <v>789</v>
      </c>
      <c r="C213" s="5">
        <v>76</v>
      </c>
      <c r="D213" s="69"/>
      <c r="E213" s="69"/>
      <c r="F213" s="69"/>
      <c r="G213" s="69"/>
      <c r="H213" s="69"/>
      <c r="I213" s="5">
        <v>103</v>
      </c>
      <c r="J213" s="5">
        <v>103</v>
      </c>
      <c r="K213" s="5">
        <v>108</v>
      </c>
      <c r="L213" s="7">
        <f t="shared" si="540"/>
        <v>108</v>
      </c>
      <c r="M213" s="17">
        <f t="shared" si="541"/>
        <v>104.66666666666667</v>
      </c>
      <c r="N213" s="5">
        <f t="shared" si="542"/>
        <v>5</v>
      </c>
      <c r="O213" s="18">
        <f t="shared" si="543"/>
        <v>109.66666666666667</v>
      </c>
      <c r="P213" s="19">
        <f t="shared" si="544"/>
        <v>4.7770700636942671E-2</v>
      </c>
      <c r="Q213" s="5">
        <f t="shared" si="637"/>
        <v>335</v>
      </c>
      <c r="R213" s="5">
        <f t="shared" si="638"/>
        <v>318</v>
      </c>
      <c r="S213" s="5">
        <f t="shared" si="639"/>
        <v>317</v>
      </c>
      <c r="T213" s="74"/>
      <c r="U213" s="17">
        <f t="shared" si="548"/>
        <v>323.33333333333331</v>
      </c>
      <c r="V213" s="5">
        <f t="shared" si="549"/>
        <v>18</v>
      </c>
      <c r="W213" s="5">
        <f t="shared" si="640"/>
        <v>443</v>
      </c>
      <c r="X213" s="5">
        <f t="shared" si="641"/>
        <v>376</v>
      </c>
      <c r="Y213" s="5">
        <f t="shared" si="642"/>
        <v>386</v>
      </c>
      <c r="Z213" s="18">
        <f t="shared" si="553"/>
        <v>443</v>
      </c>
      <c r="AA213" s="17">
        <f t="shared" si="554"/>
        <v>401.66666666666669</v>
      </c>
      <c r="AB213" s="5">
        <f t="shared" si="555"/>
        <v>67</v>
      </c>
      <c r="AC213" s="17">
        <f t="shared" si="643"/>
        <v>498.72969176692959</v>
      </c>
      <c r="AD213" s="17">
        <f t="shared" si="644"/>
        <v>423.3010476396513</v>
      </c>
      <c r="AE213" s="17">
        <f t="shared" si="645"/>
        <v>434.55905422581225</v>
      </c>
      <c r="AF213" s="18">
        <f t="shared" si="559"/>
        <v>498.72969176692959</v>
      </c>
      <c r="AG213" s="17">
        <f t="shared" si="560"/>
        <v>452.1965978774644</v>
      </c>
      <c r="AH213" s="17">
        <f t="shared" si="561"/>
        <v>75.428644127278289</v>
      </c>
      <c r="AI213" s="5">
        <v>232</v>
      </c>
      <c r="AJ213" s="5">
        <v>215</v>
      </c>
      <c r="AK213" s="5">
        <v>209</v>
      </c>
      <c r="AL213" s="18">
        <f t="shared" si="562"/>
        <v>232</v>
      </c>
      <c r="AM213" s="17">
        <f t="shared" si="563"/>
        <v>218.66666666666666</v>
      </c>
      <c r="AN213" s="5">
        <f t="shared" si="564"/>
        <v>23</v>
      </c>
      <c r="AO213" s="5">
        <v>108</v>
      </c>
      <c r="AP213" s="6">
        <v>58</v>
      </c>
      <c r="AQ213" s="5">
        <v>69</v>
      </c>
      <c r="AR213" s="7">
        <f t="shared" si="565"/>
        <v>108</v>
      </c>
      <c r="AS213" s="17">
        <f t="shared" si="566"/>
        <v>78.333333333333329</v>
      </c>
      <c r="AT213" s="5">
        <f t="shared" si="567"/>
        <v>50</v>
      </c>
      <c r="AU213" s="5">
        <f t="shared" si="568"/>
        <v>340</v>
      </c>
      <c r="AV213" s="5">
        <f t="shared" si="646"/>
        <v>273</v>
      </c>
      <c r="AW213" s="5">
        <f t="shared" si="646"/>
        <v>278</v>
      </c>
      <c r="AX213" s="17">
        <f t="shared" si="570"/>
        <v>297</v>
      </c>
      <c r="AY213" s="5">
        <f t="shared" si="571"/>
        <v>67</v>
      </c>
      <c r="AZ213" s="19">
        <f t="shared" si="647"/>
        <v>0.24379232505643342</v>
      </c>
      <c r="BA213" s="19">
        <f t="shared" si="647"/>
        <v>0.15425531914893617</v>
      </c>
      <c r="BB213" s="19">
        <f t="shared" si="647"/>
        <v>0.17875647668393782</v>
      </c>
      <c r="BC213" s="20">
        <f t="shared" si="573"/>
        <v>0.24379232505643342</v>
      </c>
      <c r="BD213" s="19">
        <f t="shared" si="574"/>
        <v>0.19226804029643582</v>
      </c>
      <c r="BE213" s="20">
        <f t="shared" si="575"/>
        <v>8.9537005907497247E-2</v>
      </c>
      <c r="BF213" s="19">
        <f t="shared" si="648"/>
        <v>4.3009708737864081</v>
      </c>
      <c r="BG213" s="19">
        <f t="shared" si="649"/>
        <v>3.650485436893204</v>
      </c>
      <c r="BH213" s="19">
        <f t="shared" si="650"/>
        <v>3.574074074074074</v>
      </c>
      <c r="BI213" s="20">
        <f t="shared" si="579"/>
        <v>4.3009708737864081</v>
      </c>
      <c r="BJ213" s="19">
        <f t="shared" si="580"/>
        <v>3.841843461584562</v>
      </c>
      <c r="BK213" s="20">
        <f t="shared" si="581"/>
        <v>0.72689679971233412</v>
      </c>
      <c r="BL213" s="20">
        <f t="shared" si="582"/>
        <v>0.2602917089150612</v>
      </c>
      <c r="BM213" s="19">
        <f t="shared" si="651"/>
        <v>4.8420358423973751</v>
      </c>
      <c r="BN213" s="19">
        <f t="shared" si="652"/>
        <v>4.1097189091228286</v>
      </c>
      <c r="BO213" s="19">
        <f t="shared" si="653"/>
        <v>4.0236949465352989</v>
      </c>
      <c r="BP213" s="19"/>
      <c r="BQ213" s="19">
        <f t="shared" si="586"/>
        <v>4.3251498993518345</v>
      </c>
      <c r="BR213" s="20">
        <f t="shared" si="587"/>
        <v>0.81834089586207615</v>
      </c>
      <c r="BS213" s="19">
        <f t="shared" si="588"/>
        <v>0.63888888888888884</v>
      </c>
      <c r="BT213" s="19">
        <f t="shared" si="656"/>
        <v>0.74840764331210186</v>
      </c>
      <c r="BU213" s="19">
        <f t="shared" si="657"/>
        <v>10</v>
      </c>
      <c r="BV213" s="19"/>
      <c r="BW213" s="19">
        <f t="shared" si="591"/>
        <v>3.7957655107336632</v>
      </c>
      <c r="BX213" s="20">
        <f t="shared" si="592"/>
        <v>9.3611111111111107</v>
      </c>
      <c r="BY213" s="60">
        <f t="shared" si="593"/>
        <v>1.655152561888313E-3</v>
      </c>
      <c r="BZ213" s="60">
        <f t="shared" si="594"/>
        <v>1.8632555435156063E-3</v>
      </c>
      <c r="CA213" s="22">
        <f t="shared" si="595"/>
        <v>2.5906735751295335E-2</v>
      </c>
      <c r="CB213" s="22"/>
      <c r="CC213" s="60">
        <f t="shared" si="596"/>
        <v>9.8083812855664174E-3</v>
      </c>
      <c r="CD213" s="22">
        <f t="shared" si="597"/>
        <v>2.4251583189407021E-2</v>
      </c>
      <c r="CE213" s="25">
        <f t="shared" si="625"/>
        <v>5.2427184466019421</v>
      </c>
      <c r="CF213" s="25">
        <f t="shared" si="626"/>
        <v>2.8155339805825244</v>
      </c>
      <c r="CG213" s="25">
        <f t="shared" si="627"/>
        <v>3.1944444444444442</v>
      </c>
      <c r="CH213" s="25">
        <f t="shared" si="598"/>
        <v>5.2427184466019421</v>
      </c>
      <c r="CI213" s="25">
        <f t="shared" si="628"/>
        <v>3.7508989572096372</v>
      </c>
      <c r="CJ213" s="20">
        <f t="shared" si="599"/>
        <v>2.4271844660194177</v>
      </c>
      <c r="CK213" s="39">
        <f t="shared" si="600"/>
        <v>1.2064455672065322E-2</v>
      </c>
      <c r="CL213" s="39">
        <f t="shared" si="654"/>
        <v>6.2263493219501705E-3</v>
      </c>
      <c r="CM213" s="39">
        <f t="shared" si="655"/>
        <v>4.2350548407765871E-2</v>
      </c>
      <c r="CN213" s="39"/>
      <c r="CO213" s="39">
        <f t="shared" si="603"/>
        <v>2.0213784467260455E-2</v>
      </c>
      <c r="CP213" s="18">
        <f t="shared" si="604"/>
        <v>-10.333333333333329</v>
      </c>
      <c r="CQ213" s="18">
        <f t="shared" si="605"/>
        <v>640.19659787746446</v>
      </c>
      <c r="CR213" s="18">
        <f t="shared" si="606"/>
        <v>520.19659787746446</v>
      </c>
      <c r="CS213" s="18">
        <f t="shared" si="607"/>
        <v>595.62524200474274</v>
      </c>
      <c r="CT213" s="18">
        <f t="shared" si="608"/>
        <v>68</v>
      </c>
      <c r="CU213" s="18">
        <f t="shared" si="609"/>
        <v>118</v>
      </c>
      <c r="CV213" s="18">
        <f t="shared" si="610"/>
        <v>8.8934706963102528</v>
      </c>
      <c r="CW213" s="18">
        <f t="shared" si="611"/>
        <v>39.858934706963105</v>
      </c>
      <c r="CX213" s="18">
        <f t="shared" si="629"/>
        <v>58.893470696310253</v>
      </c>
      <c r="CY213" s="18">
        <f t="shared" si="630"/>
        <v>254.93470696310249</v>
      </c>
      <c r="CZ213" s="25">
        <f t="shared" si="612"/>
        <v>31.029170891506119</v>
      </c>
      <c r="DA213" s="18">
        <f t="shared" si="631"/>
        <v>84.753794026630118</v>
      </c>
      <c r="DB213" s="20">
        <f t="shared" si="613"/>
        <v>3.5068090034897583</v>
      </c>
      <c r="DC213" s="18">
        <f t="shared" si="614"/>
        <v>761.33333333333337</v>
      </c>
      <c r="DD213" s="18">
        <f t="shared" si="632"/>
        <v>811.86326454413108</v>
      </c>
      <c r="DE213" s="18">
        <f t="shared" si="633"/>
        <v>711.09531079394492</v>
      </c>
      <c r="DF213" s="12">
        <f t="shared" si="615"/>
        <v>925.79797150723357</v>
      </c>
      <c r="DG213" s="20">
        <f t="shared" si="616"/>
        <v>-9.2515923566878975</v>
      </c>
      <c r="DH213" s="7">
        <f t="shared" si="617"/>
        <v>216</v>
      </c>
      <c r="DI213" s="18">
        <f t="shared" si="618"/>
        <v>686.33333333333337</v>
      </c>
      <c r="DJ213" s="5"/>
      <c r="DK213" s="5"/>
      <c r="DL213" s="63" t="s">
        <v>277</v>
      </c>
      <c r="DM213" s="63">
        <v>62</v>
      </c>
      <c r="DN213" s="5" t="e">
        <f>SUM(#REF!,DO213,DQ213,DR213)</f>
        <v>#REF!</v>
      </c>
      <c r="DO213" s="63">
        <v>1</v>
      </c>
      <c r="DP213" s="63">
        <v>4.2</v>
      </c>
      <c r="DQ213" s="64">
        <f t="shared" si="634"/>
        <v>0</v>
      </c>
      <c r="DR213" s="63">
        <v>3</v>
      </c>
      <c r="DS213" s="63" t="s">
        <v>183</v>
      </c>
      <c r="DT213" s="63">
        <v>66</v>
      </c>
      <c r="DU213" s="63" t="s">
        <v>278</v>
      </c>
      <c r="DV213" s="63">
        <v>88</v>
      </c>
      <c r="DW213" s="63" t="s">
        <v>232</v>
      </c>
      <c r="DX213" s="63">
        <v>77</v>
      </c>
      <c r="DY213" s="63" t="s">
        <v>161</v>
      </c>
      <c r="DZ213" s="63" t="s">
        <v>161</v>
      </c>
      <c r="EA213" s="63" t="s">
        <v>161</v>
      </c>
      <c r="EB213" s="63" t="s">
        <v>161</v>
      </c>
      <c r="EC213" s="63" t="s">
        <v>161</v>
      </c>
      <c r="ED213" s="66">
        <f t="shared" si="619"/>
        <v>77</v>
      </c>
      <c r="EE213" s="63">
        <f t="shared" si="620"/>
        <v>0</v>
      </c>
      <c r="EF213" s="63" t="s">
        <v>183</v>
      </c>
      <c r="EG213" s="63">
        <v>56</v>
      </c>
      <c r="EH213" s="63">
        <v>0.05</v>
      </c>
      <c r="EI213" s="5"/>
      <c r="EJ213" s="63"/>
      <c r="EK213" s="63" t="s">
        <v>193</v>
      </c>
      <c r="EL213" s="7">
        <f t="shared" si="658"/>
        <v>71.75</v>
      </c>
      <c r="EM213" s="7">
        <f t="shared" si="622"/>
        <v>0</v>
      </c>
      <c r="EN213" s="51">
        <f t="shared" si="623"/>
        <v>88</v>
      </c>
      <c r="EO213" s="63">
        <f t="shared" si="659"/>
        <v>0</v>
      </c>
      <c r="ER213" s="5"/>
      <c r="ES213" s="5"/>
      <c r="ET213" s="5"/>
      <c r="EU213" s="5"/>
      <c r="EV213" s="5"/>
      <c r="EW213" s="5"/>
    </row>
    <row r="214" spans="1:153" customFormat="1">
      <c r="A214" s="5"/>
      <c r="B214" s="5">
        <v>811</v>
      </c>
      <c r="C214" s="5">
        <v>74</v>
      </c>
      <c r="D214" s="69"/>
      <c r="E214" s="69"/>
      <c r="F214" s="69"/>
      <c r="G214" s="69"/>
      <c r="H214" s="69"/>
      <c r="I214" s="5">
        <v>103</v>
      </c>
      <c r="J214" s="5">
        <v>108</v>
      </c>
      <c r="K214" s="5">
        <v>114</v>
      </c>
      <c r="L214" s="7">
        <f t="shared" si="540"/>
        <v>114</v>
      </c>
      <c r="M214" s="17">
        <f t="shared" si="541"/>
        <v>108.33333333333333</v>
      </c>
      <c r="N214" s="5">
        <f t="shared" si="542"/>
        <v>11</v>
      </c>
      <c r="O214" s="18">
        <f t="shared" si="543"/>
        <v>119.33333333333333</v>
      </c>
      <c r="P214" s="19">
        <f t="shared" si="544"/>
        <v>0.10153846153846155</v>
      </c>
      <c r="Q214" s="5">
        <f t="shared" si="637"/>
        <v>318</v>
      </c>
      <c r="R214" s="5">
        <f t="shared" si="638"/>
        <v>295</v>
      </c>
      <c r="S214" s="5">
        <f t="shared" si="639"/>
        <v>290</v>
      </c>
      <c r="T214" s="74"/>
      <c r="U214" s="17">
        <f t="shared" si="548"/>
        <v>301</v>
      </c>
      <c r="V214" s="5">
        <f t="shared" si="549"/>
        <v>28</v>
      </c>
      <c r="W214" s="5">
        <f t="shared" si="640"/>
        <v>404</v>
      </c>
      <c r="X214" s="5">
        <f t="shared" si="641"/>
        <v>415</v>
      </c>
      <c r="Y214" s="5">
        <f t="shared" si="642"/>
        <v>410</v>
      </c>
      <c r="Z214" s="18">
        <f t="shared" si="553"/>
        <v>415</v>
      </c>
      <c r="AA214" s="17">
        <f t="shared" si="554"/>
        <v>409.66666666666669</v>
      </c>
      <c r="AB214" s="5">
        <f t="shared" si="555"/>
        <v>11</v>
      </c>
      <c r="AC214" s="17">
        <f t="shared" si="643"/>
        <v>448.61205328507509</v>
      </c>
      <c r="AD214" s="17">
        <f t="shared" si="644"/>
        <v>460.82673790422319</v>
      </c>
      <c r="AE214" s="17">
        <f t="shared" si="645"/>
        <v>455.27460853188313</v>
      </c>
      <c r="AF214" s="18">
        <f t="shared" si="559"/>
        <v>460.82673790422319</v>
      </c>
      <c r="AG214" s="17">
        <f t="shared" si="560"/>
        <v>454.90446657372712</v>
      </c>
      <c r="AH214" s="17">
        <f t="shared" si="561"/>
        <v>12.214684619148102</v>
      </c>
      <c r="AI214" s="5">
        <v>215</v>
      </c>
      <c r="AJ214" s="5">
        <v>187</v>
      </c>
      <c r="AK214" s="5">
        <v>176</v>
      </c>
      <c r="AL214" s="18">
        <f t="shared" si="562"/>
        <v>215</v>
      </c>
      <c r="AM214" s="17">
        <f t="shared" si="563"/>
        <v>192.66666666666666</v>
      </c>
      <c r="AN214" s="5">
        <f t="shared" si="564"/>
        <v>39</v>
      </c>
      <c r="AO214" s="5">
        <v>86</v>
      </c>
      <c r="AP214" s="6">
        <v>120</v>
      </c>
      <c r="AQ214" s="5">
        <v>120</v>
      </c>
      <c r="AR214" s="7">
        <f t="shared" si="565"/>
        <v>120</v>
      </c>
      <c r="AS214" s="17">
        <f t="shared" si="566"/>
        <v>108.66666666666667</v>
      </c>
      <c r="AT214" s="5">
        <f t="shared" si="567"/>
        <v>34</v>
      </c>
      <c r="AU214" s="5">
        <f t="shared" si="568"/>
        <v>301</v>
      </c>
      <c r="AV214" s="5">
        <f t="shared" si="646"/>
        <v>307</v>
      </c>
      <c r="AW214" s="5">
        <f t="shared" si="646"/>
        <v>296</v>
      </c>
      <c r="AX214" s="17">
        <f t="shared" si="570"/>
        <v>301.33333333333331</v>
      </c>
      <c r="AY214" s="5">
        <f t="shared" si="571"/>
        <v>11</v>
      </c>
      <c r="AZ214" s="19">
        <f t="shared" si="647"/>
        <v>0.21287128712871287</v>
      </c>
      <c r="BA214" s="19">
        <f t="shared" si="647"/>
        <v>0.28915662650602408</v>
      </c>
      <c r="BB214" s="19">
        <f t="shared" si="647"/>
        <v>0.29268292682926828</v>
      </c>
      <c r="BC214" s="20">
        <f t="shared" si="573"/>
        <v>0.29268292682926828</v>
      </c>
      <c r="BD214" s="19">
        <f t="shared" si="574"/>
        <v>0.26490361348800179</v>
      </c>
      <c r="BE214" s="20">
        <f t="shared" si="575"/>
        <v>7.9811639700555409E-2</v>
      </c>
      <c r="BF214" s="19">
        <f t="shared" si="648"/>
        <v>3.9223300970873787</v>
      </c>
      <c r="BG214" s="19">
        <f t="shared" si="649"/>
        <v>3.8425925925925926</v>
      </c>
      <c r="BH214" s="19">
        <f t="shared" si="650"/>
        <v>3.5964912280701755</v>
      </c>
      <c r="BI214" s="20">
        <f t="shared" si="579"/>
        <v>3.9223300970873787</v>
      </c>
      <c r="BJ214" s="19">
        <f t="shared" si="580"/>
        <v>3.7871379725833823</v>
      </c>
      <c r="BK214" s="20">
        <f t="shared" si="581"/>
        <v>0.32583886901720316</v>
      </c>
      <c r="BL214" s="20">
        <f t="shared" si="582"/>
        <v>0.26405164196271774</v>
      </c>
      <c r="BM214" s="19">
        <f t="shared" si="651"/>
        <v>4.3554568280104382</v>
      </c>
      <c r="BN214" s="19">
        <f t="shared" si="652"/>
        <v>4.2669142398539188</v>
      </c>
      <c r="BO214" s="19">
        <f t="shared" si="653"/>
        <v>3.9936369169463433</v>
      </c>
      <c r="BP214" s="19"/>
      <c r="BQ214" s="19">
        <f t="shared" si="586"/>
        <v>4.2053359949368998</v>
      </c>
      <c r="BR214" s="20">
        <f t="shared" si="587"/>
        <v>0.36181991106409495</v>
      </c>
      <c r="BS214" s="19">
        <f t="shared" si="588"/>
        <v>1.0526315789473684</v>
      </c>
      <c r="BT214" s="19">
        <f t="shared" si="656"/>
        <v>1.0030769230769232</v>
      </c>
      <c r="BU214" s="19">
        <f t="shared" si="657"/>
        <v>3.0909090909090908</v>
      </c>
      <c r="BV214" s="19"/>
      <c r="BW214" s="19">
        <f t="shared" si="591"/>
        <v>1.7155391976444607</v>
      </c>
      <c r="BX214" s="20">
        <f t="shared" si="592"/>
        <v>2.0878321678321674</v>
      </c>
      <c r="BY214" s="60">
        <f t="shared" si="593"/>
        <v>2.5673940949935813E-3</v>
      </c>
      <c r="BZ214" s="60">
        <f t="shared" si="594"/>
        <v>2.448519747136509E-3</v>
      </c>
      <c r="CA214" s="22">
        <f t="shared" si="595"/>
        <v>7.5388026607538803E-3</v>
      </c>
      <c r="CB214" s="22"/>
      <c r="CC214" s="60">
        <f t="shared" si="596"/>
        <v>4.1849055009613237E-3</v>
      </c>
      <c r="CD214" s="22">
        <f t="shared" si="597"/>
        <v>5.0902829136173708E-3</v>
      </c>
      <c r="CE214" s="25">
        <f t="shared" si="625"/>
        <v>9.1844660194174761</v>
      </c>
      <c r="CF214" s="25">
        <f t="shared" si="626"/>
        <v>12.222222222222221</v>
      </c>
      <c r="CG214" s="25">
        <f t="shared" si="627"/>
        <v>11.578947368421051</v>
      </c>
      <c r="CH214" s="25">
        <f t="shared" si="598"/>
        <v>12.222222222222221</v>
      </c>
      <c r="CI214" s="25">
        <f t="shared" si="628"/>
        <v>10.995211870020251</v>
      </c>
      <c r="CJ214" s="20">
        <f t="shared" si="599"/>
        <v>3.0377562028047453</v>
      </c>
      <c r="CK214" s="39">
        <f t="shared" si="600"/>
        <v>2.0173464206656461E-2</v>
      </c>
      <c r="CL214" s="39">
        <f t="shared" si="654"/>
        <v>2.6867668093650925E-2</v>
      </c>
      <c r="CM214" s="39">
        <f t="shared" si="655"/>
        <v>0.94795303599321346</v>
      </c>
      <c r="CN214" s="39"/>
      <c r="CO214" s="39">
        <f t="shared" si="603"/>
        <v>0.33166472276450693</v>
      </c>
      <c r="CP214" s="18">
        <f t="shared" si="604"/>
        <v>-0.6666666666666714</v>
      </c>
      <c r="CQ214" s="18">
        <f t="shared" si="605"/>
        <v>682.90446657372706</v>
      </c>
      <c r="CR214" s="18">
        <f t="shared" si="606"/>
        <v>562.90446657372706</v>
      </c>
      <c r="CS214" s="18">
        <f t="shared" si="607"/>
        <v>575.11915119287517</v>
      </c>
      <c r="CT214" s="18">
        <f t="shared" si="608"/>
        <v>108</v>
      </c>
      <c r="CU214" s="18">
        <f t="shared" si="609"/>
        <v>142</v>
      </c>
      <c r="CV214" s="18">
        <f t="shared" si="610"/>
        <v>25.823694682133507</v>
      </c>
      <c r="CW214" s="18">
        <f t="shared" si="611"/>
        <v>33.598236946821331</v>
      </c>
      <c r="CX214" s="18">
        <f t="shared" si="629"/>
        <v>59.823694682133507</v>
      </c>
      <c r="CY214" s="18">
        <f t="shared" si="630"/>
        <v>337.2369468213351</v>
      </c>
      <c r="CZ214" s="25">
        <f t="shared" si="612"/>
        <v>37.40516419627177</v>
      </c>
      <c r="DA214" s="18">
        <f t="shared" si="631"/>
        <v>27.420020614085001</v>
      </c>
      <c r="DB214" s="20">
        <f t="shared" si="613"/>
        <v>3.8435160838728049</v>
      </c>
      <c r="DC214" s="18">
        <f t="shared" si="614"/>
        <v>783.33333333333326</v>
      </c>
      <c r="DD214" s="18">
        <f t="shared" si="632"/>
        <v>828.57113324039369</v>
      </c>
      <c r="DE214" s="18">
        <f t="shared" si="633"/>
        <v>602.54801795248136</v>
      </c>
      <c r="DF214" s="12">
        <f t="shared" si="615"/>
        <v>984.80808006172879</v>
      </c>
      <c r="DG214" s="20">
        <f t="shared" si="616"/>
        <v>-2.0878321678321674</v>
      </c>
      <c r="DH214" s="7">
        <f t="shared" si="617"/>
        <v>234</v>
      </c>
      <c r="DI214" s="18">
        <f t="shared" si="618"/>
        <v>660</v>
      </c>
      <c r="DJ214" s="5"/>
      <c r="DK214" s="5"/>
      <c r="DL214" s="63" t="s">
        <v>279</v>
      </c>
      <c r="DM214" s="63">
        <v>72</v>
      </c>
      <c r="DN214" s="5" t="e">
        <f>SUM(#REF!,DO214,DQ214,DR214)</f>
        <v>#REF!</v>
      </c>
      <c r="DO214" s="63">
        <v>0</v>
      </c>
      <c r="DP214" s="63">
        <v>3.2</v>
      </c>
      <c r="DQ214" s="64">
        <f t="shared" si="634"/>
        <v>0</v>
      </c>
      <c r="DR214" s="63">
        <v>0</v>
      </c>
      <c r="DS214" s="63" t="s">
        <v>183</v>
      </c>
      <c r="DT214" s="63">
        <v>121</v>
      </c>
      <c r="DU214" s="63" t="s">
        <v>280</v>
      </c>
      <c r="DV214" s="63">
        <v>132</v>
      </c>
      <c r="DW214" s="63" t="s">
        <v>183</v>
      </c>
      <c r="DX214" s="63">
        <v>118</v>
      </c>
      <c r="DY214" s="63" t="s">
        <v>145</v>
      </c>
      <c r="DZ214" s="63" t="s">
        <v>145</v>
      </c>
      <c r="EA214" s="63" t="s">
        <v>161</v>
      </c>
      <c r="EB214" s="63" t="s">
        <v>161</v>
      </c>
      <c r="EC214" s="63" t="s">
        <v>161</v>
      </c>
      <c r="ED214" s="66">
        <f t="shared" si="619"/>
        <v>123.66666666666667</v>
      </c>
      <c r="EE214" s="63">
        <f t="shared" si="620"/>
        <v>1</v>
      </c>
      <c r="EF214" s="63" t="s">
        <v>144</v>
      </c>
      <c r="EG214" s="63">
        <v>117</v>
      </c>
      <c r="EH214" s="63">
        <v>0.05</v>
      </c>
      <c r="EI214" s="5"/>
      <c r="EJ214" s="63"/>
      <c r="EK214" s="63" t="s">
        <v>281</v>
      </c>
      <c r="EL214" s="7">
        <f t="shared" si="658"/>
        <v>122</v>
      </c>
      <c r="EM214" s="7">
        <f t="shared" si="622"/>
        <v>1</v>
      </c>
      <c r="EN214" s="51">
        <f t="shared" si="623"/>
        <v>132</v>
      </c>
      <c r="EO214" s="63">
        <f t="shared" si="659"/>
        <v>1</v>
      </c>
      <c r="ER214" s="5"/>
      <c r="ES214" s="5"/>
      <c r="ET214" s="5"/>
      <c r="EU214" s="5"/>
      <c r="EV214" s="5"/>
      <c r="EW214" s="5"/>
    </row>
    <row r="215" spans="1:153" customFormat="1">
      <c r="A215" s="5"/>
      <c r="B215" s="5">
        <v>984</v>
      </c>
      <c r="C215" s="5">
        <v>61</v>
      </c>
      <c r="D215" s="69"/>
      <c r="E215" s="69"/>
      <c r="F215" s="69"/>
      <c r="G215" s="69"/>
      <c r="H215" s="69"/>
      <c r="I215" s="5">
        <v>97</v>
      </c>
      <c r="J215" s="5">
        <v>103</v>
      </c>
      <c r="K215" s="5">
        <v>97</v>
      </c>
      <c r="L215" s="7">
        <f t="shared" si="540"/>
        <v>103</v>
      </c>
      <c r="M215" s="17">
        <f t="shared" si="541"/>
        <v>99</v>
      </c>
      <c r="N215" s="5">
        <f t="shared" si="542"/>
        <v>6</v>
      </c>
      <c r="O215" s="18">
        <f t="shared" si="543"/>
        <v>105</v>
      </c>
      <c r="P215" s="19">
        <f t="shared" si="544"/>
        <v>6.0606060606060608E-2</v>
      </c>
      <c r="Q215" s="5">
        <f t="shared" si="637"/>
        <v>306</v>
      </c>
      <c r="R215" s="5">
        <f t="shared" si="638"/>
        <v>335</v>
      </c>
      <c r="S215" s="5">
        <f t="shared" si="639"/>
        <v>329</v>
      </c>
      <c r="T215" s="74"/>
      <c r="U215" s="17">
        <f t="shared" si="548"/>
        <v>323.33333333333331</v>
      </c>
      <c r="V215" s="5">
        <f t="shared" si="549"/>
        <v>29</v>
      </c>
      <c r="W215" s="5">
        <f t="shared" si="640"/>
        <v>403</v>
      </c>
      <c r="X215" s="5">
        <f t="shared" si="641"/>
        <v>404</v>
      </c>
      <c r="Y215" s="5">
        <f t="shared" si="642"/>
        <v>404</v>
      </c>
      <c r="Z215" s="18">
        <f t="shared" si="553"/>
        <v>404</v>
      </c>
      <c r="AA215" s="17">
        <f t="shared" si="554"/>
        <v>403.66666666666669</v>
      </c>
      <c r="AB215" s="5">
        <f t="shared" si="555"/>
        <v>1</v>
      </c>
      <c r="AC215" s="17">
        <f t="shared" si="643"/>
        <v>406.26321116730156</v>
      </c>
      <c r="AD215" s="17">
        <f t="shared" si="644"/>
        <v>407.27130846548346</v>
      </c>
      <c r="AE215" s="17">
        <f t="shared" si="645"/>
        <v>407.27130846548346</v>
      </c>
      <c r="AF215" s="18">
        <f t="shared" si="559"/>
        <v>407.27130846548346</v>
      </c>
      <c r="AG215" s="17">
        <f t="shared" si="560"/>
        <v>406.93527603275624</v>
      </c>
      <c r="AH215" s="17">
        <f t="shared" si="561"/>
        <v>1.0080972981818945</v>
      </c>
      <c r="AI215" s="5">
        <v>209</v>
      </c>
      <c r="AJ215" s="5">
        <v>232</v>
      </c>
      <c r="AK215" s="5">
        <v>232</v>
      </c>
      <c r="AL215" s="18">
        <f t="shared" si="562"/>
        <v>232</v>
      </c>
      <c r="AM215" s="17">
        <f t="shared" si="563"/>
        <v>224.33333333333334</v>
      </c>
      <c r="AN215" s="5">
        <f t="shared" si="564"/>
        <v>23</v>
      </c>
      <c r="AO215" s="5">
        <v>97</v>
      </c>
      <c r="AP215" s="6">
        <v>69</v>
      </c>
      <c r="AQ215" s="5">
        <v>75</v>
      </c>
      <c r="AR215" s="7">
        <f t="shared" si="565"/>
        <v>97</v>
      </c>
      <c r="AS215" s="17">
        <f t="shared" si="566"/>
        <v>80.333333333333329</v>
      </c>
      <c r="AT215" s="5">
        <f t="shared" si="567"/>
        <v>28</v>
      </c>
      <c r="AU215" s="5">
        <f t="shared" si="568"/>
        <v>306</v>
      </c>
      <c r="AV215" s="5">
        <f t="shared" si="646"/>
        <v>301</v>
      </c>
      <c r="AW215" s="5">
        <f t="shared" si="646"/>
        <v>307</v>
      </c>
      <c r="AX215" s="17">
        <f t="shared" si="570"/>
        <v>304.66666666666669</v>
      </c>
      <c r="AY215" s="5">
        <f t="shared" si="571"/>
        <v>6</v>
      </c>
      <c r="AZ215" s="19">
        <f t="shared" si="647"/>
        <v>0.24069478908188585</v>
      </c>
      <c r="BA215" s="19">
        <f t="shared" si="647"/>
        <v>0.1707920792079208</v>
      </c>
      <c r="BB215" s="19">
        <f t="shared" si="647"/>
        <v>0.18564356435643564</v>
      </c>
      <c r="BC215" s="20">
        <f t="shared" si="573"/>
        <v>0.24069478908188585</v>
      </c>
      <c r="BD215" s="19">
        <f t="shared" si="574"/>
        <v>0.19904347754874743</v>
      </c>
      <c r="BE215" s="20">
        <f t="shared" si="575"/>
        <v>6.9902709873965047E-2</v>
      </c>
      <c r="BF215" s="19">
        <f t="shared" si="648"/>
        <v>4.1546391752577323</v>
      </c>
      <c r="BG215" s="19">
        <f t="shared" si="649"/>
        <v>3.9223300970873787</v>
      </c>
      <c r="BH215" s="19">
        <f t="shared" si="650"/>
        <v>4.1649484536082477</v>
      </c>
      <c r="BI215" s="20">
        <f t="shared" si="579"/>
        <v>4.1649484536082477</v>
      </c>
      <c r="BJ215" s="19">
        <f t="shared" si="580"/>
        <v>4.0806392419844526</v>
      </c>
      <c r="BK215" s="20">
        <f t="shared" si="581"/>
        <v>0.24261835652086905</v>
      </c>
      <c r="BL215" s="20">
        <f t="shared" si="582"/>
        <v>0.24505964401638475</v>
      </c>
      <c r="BM215" s="19">
        <f t="shared" si="651"/>
        <v>4.1882805274979544</v>
      </c>
      <c r="BN215" s="19">
        <f t="shared" si="652"/>
        <v>3.9540903734512955</v>
      </c>
      <c r="BO215" s="19">
        <f t="shared" si="653"/>
        <v>4.1986732831493141</v>
      </c>
      <c r="BP215" s="19"/>
      <c r="BQ215" s="19">
        <f t="shared" si="586"/>
        <v>4.1136813946995217</v>
      </c>
      <c r="BR215" s="20">
        <f t="shared" si="587"/>
        <v>0.24458290969801855</v>
      </c>
      <c r="BS215" s="19">
        <f t="shared" si="588"/>
        <v>0.77319587628865982</v>
      </c>
      <c r="BT215" s="19">
        <f t="shared" si="656"/>
        <v>0.81144781144781142</v>
      </c>
      <c r="BU215" s="19">
        <f t="shared" si="657"/>
        <v>4.666666666666667</v>
      </c>
      <c r="BV215" s="19"/>
      <c r="BW215" s="19">
        <f t="shared" si="591"/>
        <v>2.0837701181343795</v>
      </c>
      <c r="BX215" s="20">
        <f t="shared" si="592"/>
        <v>3.8934707903780073</v>
      </c>
      <c r="BY215" s="60">
        <f t="shared" si="593"/>
        <v>1.9138511789323263E-3</v>
      </c>
      <c r="BZ215" s="60">
        <f t="shared" si="594"/>
        <v>2.0101927616378483E-3</v>
      </c>
      <c r="CA215" s="22">
        <f t="shared" si="595"/>
        <v>1.1551155115511552E-2</v>
      </c>
      <c r="CB215" s="22"/>
      <c r="CC215" s="60">
        <f t="shared" si="596"/>
        <v>5.1583996853605757E-3</v>
      </c>
      <c r="CD215" s="22">
        <f t="shared" si="597"/>
        <v>9.6373039365792255E-3</v>
      </c>
      <c r="CE215" s="25">
        <f t="shared" si="625"/>
        <v>6</v>
      </c>
      <c r="CF215" s="25">
        <f t="shared" si="626"/>
        <v>4.0194174757281553</v>
      </c>
      <c r="CG215" s="25">
        <f t="shared" si="627"/>
        <v>4.6391752577319592</v>
      </c>
      <c r="CH215" s="25">
        <f t="shared" si="598"/>
        <v>6</v>
      </c>
      <c r="CI215" s="25">
        <f t="shared" si="628"/>
        <v>4.8861975778200382</v>
      </c>
      <c r="CJ215" s="20">
        <f t="shared" si="599"/>
        <v>1.9805825242718447</v>
      </c>
      <c r="CK215" s="39">
        <f t="shared" si="600"/>
        <v>1.4732194179370984E-2</v>
      </c>
      <c r="CL215" s="39">
        <f t="shared" si="654"/>
        <v>9.8772893687511434E-3</v>
      </c>
      <c r="CM215" s="39">
        <f t="shared" si="655"/>
        <v>4.6019122024220485</v>
      </c>
      <c r="CN215" s="39"/>
      <c r="CO215" s="39">
        <f t="shared" si="603"/>
        <v>1.5421738953233903</v>
      </c>
      <c r="CP215" s="18">
        <f t="shared" si="604"/>
        <v>-15</v>
      </c>
      <c r="CQ215" s="18">
        <f t="shared" si="605"/>
        <v>592.26860936608955</v>
      </c>
      <c r="CR215" s="18">
        <f t="shared" si="606"/>
        <v>472.26860936608955</v>
      </c>
      <c r="CS215" s="18">
        <f t="shared" si="607"/>
        <v>473.27670666427144</v>
      </c>
      <c r="CT215" s="18">
        <f t="shared" si="608"/>
        <v>65.333333333333329</v>
      </c>
      <c r="CU215" s="18">
        <f t="shared" si="609"/>
        <v>93.333333333333329</v>
      </c>
      <c r="CV215" s="18">
        <f t="shared" si="610"/>
        <v>4.9043477548747418</v>
      </c>
      <c r="CW215" s="18">
        <f t="shared" si="611"/>
        <v>13.199043477548747</v>
      </c>
      <c r="CX215" s="18">
        <f t="shared" si="629"/>
        <v>32.904347754874742</v>
      </c>
      <c r="CY215" s="18">
        <f t="shared" si="630"/>
        <v>235.04347754874743</v>
      </c>
      <c r="CZ215" s="25">
        <f t="shared" si="612"/>
        <v>30.505964401638476</v>
      </c>
      <c r="DA215" s="18">
        <f t="shared" si="631"/>
        <v>11.121778692881417</v>
      </c>
      <c r="DB215" s="20">
        <f t="shared" si="613"/>
        <v>3.8690984850015031</v>
      </c>
      <c r="DC215" s="18">
        <f t="shared" si="614"/>
        <v>744.33333333333337</v>
      </c>
      <c r="DD215" s="18">
        <f t="shared" si="632"/>
        <v>747.60194269942292</v>
      </c>
      <c r="DE215" s="18">
        <f t="shared" si="633"/>
        <v>566.00809729818184</v>
      </c>
      <c r="DF215" s="12">
        <f t="shared" si="615"/>
        <v>866.31208691483698</v>
      </c>
      <c r="DG215" s="20">
        <f t="shared" si="616"/>
        <v>-3.8552188552188555</v>
      </c>
      <c r="DH215" s="7">
        <f t="shared" si="617"/>
        <v>200</v>
      </c>
      <c r="DI215" s="18">
        <f t="shared" si="618"/>
        <v>606.66666666666674</v>
      </c>
      <c r="DJ215" s="5"/>
      <c r="DK215" s="5"/>
      <c r="DL215" s="63" t="s">
        <v>282</v>
      </c>
      <c r="DM215" s="63">
        <v>73</v>
      </c>
      <c r="DN215" s="5" t="e">
        <f>SUM(#REF!,DO215,DQ215,DR215)</f>
        <v>#REF!</v>
      </c>
      <c r="DO215" s="63">
        <v>1</v>
      </c>
      <c r="DP215" s="63">
        <v>3.4</v>
      </c>
      <c r="DQ215" s="64">
        <f t="shared" si="634"/>
        <v>0</v>
      </c>
      <c r="DR215" s="63">
        <v>0</v>
      </c>
      <c r="DS215" s="63" t="s">
        <v>183</v>
      </c>
      <c r="DT215" s="63">
        <v>91</v>
      </c>
      <c r="DU215" s="63" t="s">
        <v>183</v>
      </c>
      <c r="DV215" s="63">
        <v>62</v>
      </c>
      <c r="DW215" s="63" t="s">
        <v>183</v>
      </c>
      <c r="DX215" s="63">
        <v>73</v>
      </c>
      <c r="DY215" s="63" t="s">
        <v>161</v>
      </c>
      <c r="DZ215" s="63" t="s">
        <v>161</v>
      </c>
      <c r="EA215" s="63" t="s">
        <v>161</v>
      </c>
      <c r="EB215" s="63" t="s">
        <v>161</v>
      </c>
      <c r="EC215" s="63" t="s">
        <v>161</v>
      </c>
      <c r="ED215" s="66">
        <f t="shared" si="619"/>
        <v>75.333333333333329</v>
      </c>
      <c r="EE215" s="63">
        <f t="shared" si="620"/>
        <v>0</v>
      </c>
      <c r="EF215" s="63" t="s">
        <v>151</v>
      </c>
      <c r="EG215" s="63">
        <v>85</v>
      </c>
      <c r="EH215" s="63">
        <v>0.1</v>
      </c>
      <c r="EI215" s="5"/>
      <c r="EJ215" s="63">
        <v>45</v>
      </c>
      <c r="EK215" s="63" t="s">
        <v>193</v>
      </c>
      <c r="EL215" s="7">
        <f t="shared" si="658"/>
        <v>77.75</v>
      </c>
      <c r="EM215" s="7">
        <f t="shared" si="622"/>
        <v>0</v>
      </c>
      <c r="EN215" s="51">
        <f t="shared" si="623"/>
        <v>91</v>
      </c>
      <c r="EO215" s="63">
        <f t="shared" si="659"/>
        <v>0</v>
      </c>
      <c r="ER215" s="5"/>
      <c r="ES215" s="5"/>
      <c r="ET215" s="5"/>
      <c r="EU215" s="5"/>
      <c r="EV215" s="5"/>
      <c r="EW215" s="5"/>
    </row>
    <row r="216" spans="1:153" customFormat="1">
      <c r="A216" s="5"/>
      <c r="B216" s="5">
        <v>909</v>
      </c>
      <c r="C216" s="5">
        <v>66</v>
      </c>
      <c r="D216" s="69"/>
      <c r="E216" s="69"/>
      <c r="F216" s="69"/>
      <c r="G216" s="69"/>
      <c r="H216" s="69"/>
      <c r="I216" s="5">
        <v>108</v>
      </c>
      <c r="J216" s="5">
        <v>108</v>
      </c>
      <c r="K216" s="5">
        <v>108</v>
      </c>
      <c r="L216" s="7">
        <f t="shared" ref="L216:L231" si="660">MAX(I216:K216)</f>
        <v>108</v>
      </c>
      <c r="M216" s="17">
        <f t="shared" si="541"/>
        <v>108</v>
      </c>
      <c r="N216" s="5">
        <v>1E-3</v>
      </c>
      <c r="O216" s="18">
        <f t="shared" ref="O216:O231" si="661">SUM(M216:N216)</f>
        <v>108.001</v>
      </c>
      <c r="P216" s="19">
        <f t="shared" si="544"/>
        <v>9.2592592592592591E-6</v>
      </c>
      <c r="Q216" s="5">
        <f t="shared" ref="Q216:Q231" si="662">I216+AI216</f>
        <v>233</v>
      </c>
      <c r="R216" s="5">
        <f t="shared" ref="R216:R231" si="663">J216+AJ216</f>
        <v>278</v>
      </c>
      <c r="S216" s="5">
        <f t="shared" ref="S216:S231" si="664">K216+AK216</f>
        <v>261</v>
      </c>
      <c r="T216" s="74"/>
      <c r="U216" s="17">
        <f t="shared" si="548"/>
        <v>257.33333333333331</v>
      </c>
      <c r="V216" s="5">
        <f t="shared" si="549"/>
        <v>45</v>
      </c>
      <c r="W216" s="5">
        <f t="shared" ref="W216:W231" si="665">Q216+AO216</f>
        <v>291</v>
      </c>
      <c r="X216" s="5">
        <f t="shared" ref="X216:X231" si="666">R216+AP216</f>
        <v>370</v>
      </c>
      <c r="Y216" s="5">
        <f t="shared" ref="Y216:Y231" si="667">S216+AQ216</f>
        <v>353</v>
      </c>
      <c r="Z216" s="18">
        <f t="shared" ref="Z216:Z231" si="668">MAX(W216:Y216)</f>
        <v>370</v>
      </c>
      <c r="AA216" s="17">
        <f t="shared" si="554"/>
        <v>338</v>
      </c>
      <c r="AB216" s="5">
        <f t="shared" si="555"/>
        <v>79</v>
      </c>
      <c r="AC216" s="17">
        <f t="shared" ref="AC216:AC231" si="669">W216/SQRT(B216/1000)</f>
        <v>305.21863613086299</v>
      </c>
      <c r="AD216" s="17">
        <f t="shared" ref="AD216:AD231" si="670">X216/SQRT(B216/1000)</f>
        <v>388.07867824199076</v>
      </c>
      <c r="AE216" s="17">
        <f t="shared" ref="AE216:AE231" si="671">Y216/SQRT(B216/1000)</f>
        <v>370.24803626871011</v>
      </c>
      <c r="AF216" s="18">
        <f t="shared" ref="AF216:AF231" si="672">MAX(AC216:AE216)</f>
        <v>388.07867824199076</v>
      </c>
      <c r="AG216" s="17">
        <f t="shared" si="560"/>
        <v>354.51511688052125</v>
      </c>
      <c r="AH216" s="17">
        <f t="shared" si="561"/>
        <v>82.860042111127768</v>
      </c>
      <c r="AI216" s="5">
        <v>125</v>
      </c>
      <c r="AJ216" s="5">
        <v>170</v>
      </c>
      <c r="AK216" s="5">
        <v>153</v>
      </c>
      <c r="AL216" s="18">
        <f t="shared" ref="AL216:AL231" si="673">MAX(AI216:AK216)</f>
        <v>170</v>
      </c>
      <c r="AM216" s="17">
        <f t="shared" si="563"/>
        <v>149.33333333333334</v>
      </c>
      <c r="AN216" s="5">
        <f t="shared" si="564"/>
        <v>45</v>
      </c>
      <c r="AO216" s="5">
        <v>58</v>
      </c>
      <c r="AP216" s="6">
        <v>92</v>
      </c>
      <c r="AQ216" s="5">
        <v>92</v>
      </c>
      <c r="AR216" s="7">
        <f t="shared" ref="AR216:AR231" si="674">MAX(AO216:AQ216)</f>
        <v>92</v>
      </c>
      <c r="AS216" s="17">
        <f t="shared" si="566"/>
        <v>80.666666666666671</v>
      </c>
      <c r="AT216" s="5">
        <f t="shared" si="567"/>
        <v>34</v>
      </c>
      <c r="AU216" s="5">
        <f t="shared" si="568"/>
        <v>183</v>
      </c>
      <c r="AV216" s="5">
        <f t="shared" ref="AV216:AW231" si="675">AP216+AJ216</f>
        <v>262</v>
      </c>
      <c r="AW216" s="5">
        <f t="shared" si="675"/>
        <v>245</v>
      </c>
      <c r="AX216" s="17">
        <f t="shared" si="570"/>
        <v>230</v>
      </c>
      <c r="AY216" s="5">
        <f t="shared" si="571"/>
        <v>79</v>
      </c>
      <c r="AZ216" s="19">
        <f t="shared" ref="AZ216:BB231" si="676">AO216/W216</f>
        <v>0.19931271477663232</v>
      </c>
      <c r="BA216" s="19">
        <f t="shared" si="676"/>
        <v>0.24864864864864866</v>
      </c>
      <c r="BB216" s="19">
        <f t="shared" si="676"/>
        <v>0.26062322946175637</v>
      </c>
      <c r="BC216" s="20">
        <f t="shared" ref="BC216:BC231" si="677">MAX(AZ216:BB216)</f>
        <v>0.26062322946175637</v>
      </c>
      <c r="BD216" s="19">
        <f t="shared" si="574"/>
        <v>0.23619486429567912</v>
      </c>
      <c r="BE216" s="20">
        <f t="shared" ref="BE216:BE231" si="678">MAX(AZ216:BB216)-MIN(AZ216:BB216)</f>
        <v>6.1310514685124051E-2</v>
      </c>
      <c r="BF216" s="19">
        <f t="shared" ref="BF216:BF231" si="679">W216/I216</f>
        <v>2.6944444444444446</v>
      </c>
      <c r="BG216" s="19">
        <f t="shared" ref="BG216:BG231" si="680">X216/J216</f>
        <v>3.425925925925926</v>
      </c>
      <c r="BH216" s="19">
        <f t="shared" ref="BH216:BH231" si="681">Y216/K216</f>
        <v>3.2685185185185186</v>
      </c>
      <c r="BI216" s="20">
        <f t="shared" ref="BI216:BI231" si="682">MAX(BF216:BH216)</f>
        <v>3.425925925925926</v>
      </c>
      <c r="BJ216" s="19">
        <f t="shared" si="580"/>
        <v>3.1296296296296298</v>
      </c>
      <c r="BK216" s="20">
        <f t="shared" ref="BK216:BK231" si="683">MAX(BF216:BH216)-MIN(BF216:BH216)</f>
        <v>0.7314814814814814</v>
      </c>
      <c r="BL216" s="20">
        <f t="shared" ref="BL216:BL231" si="684">1/BJ216</f>
        <v>0.31952662721893488</v>
      </c>
      <c r="BM216" s="19">
        <f t="shared" ref="BM216:BM231" si="685">AC216/I216</f>
        <v>2.8260984826931757</v>
      </c>
      <c r="BN216" s="19">
        <f t="shared" ref="BN216:BN231" si="686">AD216/J216</f>
        <v>3.5933210948332479</v>
      </c>
      <c r="BO216" s="19">
        <f t="shared" ref="BO216:BO231" si="687">AE216/K216</f>
        <v>3.4282225580436121</v>
      </c>
      <c r="BP216" s="19"/>
      <c r="BQ216" s="19">
        <f t="shared" si="586"/>
        <v>3.2825473785233452</v>
      </c>
      <c r="BR216" s="20">
        <f t="shared" ref="BR216:BR231" si="688">MAX(BM216:BO216)-MIN(BM216:BO216)</f>
        <v>0.76722261214007226</v>
      </c>
      <c r="BS216" s="19">
        <f t="shared" ref="BS216:BS231" si="689">AQ216/K216</f>
        <v>0.85185185185185186</v>
      </c>
      <c r="BT216" s="19">
        <f t="shared" si="656"/>
        <v>0.74691358024691368</v>
      </c>
      <c r="BU216" s="19"/>
      <c r="BV216" s="19"/>
      <c r="BW216" s="19">
        <f t="shared" si="591"/>
        <v>0.79938271604938271</v>
      </c>
      <c r="BX216" s="20">
        <f t="shared" ref="BX216:BX231" si="690">MAX(BS216:BU216)-MIN(BS216:BU216)</f>
        <v>0.10493827160493818</v>
      </c>
      <c r="BY216" s="60">
        <f t="shared" ref="BY216:BY231" si="691">BS216/Y216</f>
        <v>2.4131780505718182E-3</v>
      </c>
      <c r="BZ216" s="60">
        <f t="shared" ref="BZ216:BZ231" si="692">BT216/AA216</f>
        <v>2.2098034918547741E-3</v>
      </c>
      <c r="CA216" s="22">
        <f t="shared" ref="CA216:CA231" si="693">BU216/Y216</f>
        <v>0</v>
      </c>
      <c r="CB216" s="22"/>
      <c r="CC216" s="60">
        <f t="shared" si="596"/>
        <v>1.5409938474755308E-3</v>
      </c>
      <c r="CD216" s="22">
        <f t="shared" ref="CD216:CD231" si="694">MAX(BY216:CA216)-MIN(BY216:CA216)</f>
        <v>2.4131780505718182E-3</v>
      </c>
      <c r="CE216" s="25">
        <f t="shared" si="625"/>
        <v>5.3703703703703704E-4</v>
      </c>
      <c r="CF216" s="25">
        <f t="shared" si="626"/>
        <v>8.5185185185185179E-4</v>
      </c>
      <c r="CG216" s="25">
        <f t="shared" si="627"/>
        <v>8.5185185185185179E-4</v>
      </c>
      <c r="CH216" s="25">
        <f t="shared" ref="CH216:CH231" si="695">MAX(CE216:CG216)</f>
        <v>8.5185185185185179E-4</v>
      </c>
      <c r="CI216" s="25">
        <f t="shared" si="628"/>
        <v>7.4691358024691354E-4</v>
      </c>
      <c r="CJ216" s="20">
        <f t="shared" ref="CJ216:CJ231" si="696">MAX(CE216:CG216)-MIN(CE216:CG216)</f>
        <v>3.1481481481481475E-4</v>
      </c>
      <c r="CK216" s="39">
        <f t="shared" ref="CK216:CK231" si="697">CE216/AE216</f>
        <v>1.4504790962544867E-6</v>
      </c>
      <c r="CL216" s="39">
        <f t="shared" ref="CL216:CL231" si="698">CF216/AG216</f>
        <v>2.4028646771047089E-6</v>
      </c>
      <c r="CM216" s="39">
        <f t="shared" ref="CM216:CM231" si="699">CG216/AH216</f>
        <v>1.0280610896979638E-5</v>
      </c>
      <c r="CN216" s="39"/>
      <c r="CO216" s="39">
        <f t="shared" si="603"/>
        <v>4.7113182234462778E-6</v>
      </c>
      <c r="CP216" s="18">
        <f t="shared" ref="CP216:CP231" si="700">M216-120+N216</f>
        <v>-11.999000000000001</v>
      </c>
      <c r="CQ216" s="18">
        <f t="shared" ref="CQ216:CQ231" si="701">M216+N216+AG216+AS216</f>
        <v>543.18278354718791</v>
      </c>
      <c r="CR216" s="18">
        <f t="shared" ref="CR216:CR231" si="702">M216-120+N216+AG216+AS216</f>
        <v>423.18278354718791</v>
      </c>
      <c r="CS216" s="18">
        <f t="shared" ref="CS216:CS231" si="703">M216-120+N216+AG216+AH216+AS216</f>
        <v>506.04282565831568</v>
      </c>
      <c r="CT216" s="18">
        <f t="shared" ref="CT216:CT231" si="704">M216-120+N216+AS216</f>
        <v>68.667666666666676</v>
      </c>
      <c r="CU216" s="18">
        <f t="shared" ref="CU216:CU231" si="705">M216-120+N216+AS216+AT216</f>
        <v>102.66766666666668</v>
      </c>
      <c r="CV216" s="18">
        <f t="shared" ref="CV216:CV231" si="706">M216-120+N216+BD216*100</f>
        <v>11.620486429567913</v>
      </c>
      <c r="CW216" s="18">
        <f t="shared" ref="CW216:CW231" si="707">M216-120+N216+AT216+BD216</f>
        <v>22.237194864295677</v>
      </c>
      <c r="CX216" s="18">
        <f t="shared" si="629"/>
        <v>45.620486429567912</v>
      </c>
      <c r="CY216" s="18">
        <f t="shared" si="630"/>
        <v>303.19586429567914</v>
      </c>
      <c r="CZ216" s="25">
        <f t="shared" ref="CZ216:CZ231" si="708">N216+(BL216*100)</f>
        <v>31.95366272189349</v>
      </c>
      <c r="DA216" s="18">
        <f t="shared" si="631"/>
        <v>86.14358948965112</v>
      </c>
      <c r="DB216" s="20">
        <f t="shared" ref="DB216:DB231" si="709">BQ216-BR216</f>
        <v>2.515324766383273</v>
      </c>
      <c r="DC216" s="18">
        <f t="shared" ref="DC216:DC231" si="710">M216-120+N216+AA216+AM216+AN216+AT216+AS216</f>
        <v>635.00099999999998</v>
      </c>
      <c r="DD216" s="18">
        <f t="shared" si="632"/>
        <v>651.51611688052117</v>
      </c>
      <c r="DE216" s="18">
        <f t="shared" si="633"/>
        <v>510.86204211112778</v>
      </c>
      <c r="DF216" s="12">
        <f t="shared" ref="DF216:DF231" si="711">M216-120+N216+AG216+AM216+AN216+AT216+BD216*1000</f>
        <v>807.04431450953371</v>
      </c>
      <c r="DG216" s="20">
        <f t="shared" ref="DG216:DG231" si="712">BT216-BU216</f>
        <v>0.74691358024691368</v>
      </c>
      <c r="DH216" s="7">
        <f t="shared" ref="DH216:DH231" si="713">L216+AR216</f>
        <v>200</v>
      </c>
      <c r="DI216" s="18">
        <f t="shared" ref="DI216:DI231" si="714">O216+AA216+AB216+AR216</f>
        <v>617.00099999999998</v>
      </c>
      <c r="DJ216" s="5"/>
      <c r="DK216" s="5"/>
      <c r="DL216" s="63" t="s">
        <v>283</v>
      </c>
      <c r="DM216" s="63">
        <v>62</v>
      </c>
      <c r="DN216" s="5" t="e">
        <f>SUM(#REF!,DO216,DQ216,DR216)</f>
        <v>#REF!</v>
      </c>
      <c r="DO216" s="63">
        <v>1</v>
      </c>
      <c r="DP216" s="63">
        <v>3.5</v>
      </c>
      <c r="DQ216" s="64">
        <f t="shared" si="634"/>
        <v>0</v>
      </c>
      <c r="DR216" s="63">
        <v>3</v>
      </c>
      <c r="DS216" s="63" t="s">
        <v>183</v>
      </c>
      <c r="DT216" s="63">
        <v>124</v>
      </c>
      <c r="DU216" s="63" t="s">
        <v>183</v>
      </c>
      <c r="DV216" s="63">
        <v>95</v>
      </c>
      <c r="DW216" s="63" t="s">
        <v>183</v>
      </c>
      <c r="DX216" s="63">
        <v>126</v>
      </c>
      <c r="DY216" s="63" t="s">
        <v>161</v>
      </c>
      <c r="DZ216" s="63" t="s">
        <v>161</v>
      </c>
      <c r="EA216" s="63" t="s">
        <v>161</v>
      </c>
      <c r="EB216" s="63" t="s">
        <v>161</v>
      </c>
      <c r="EC216" s="63" t="s">
        <v>161</v>
      </c>
      <c r="ED216" s="66">
        <f t="shared" si="619"/>
        <v>115</v>
      </c>
      <c r="EE216" s="63">
        <f t="shared" ref="EE216:EE231" si="715">IF(ED216&gt;120,1,0)</f>
        <v>0</v>
      </c>
      <c r="EF216" s="63" t="s">
        <v>144</v>
      </c>
      <c r="EG216" s="63">
        <v>116</v>
      </c>
      <c r="EH216" s="63">
        <v>0.05</v>
      </c>
      <c r="EI216" s="5"/>
      <c r="EJ216" s="63"/>
      <c r="EK216" s="63" t="s">
        <v>193</v>
      </c>
      <c r="EL216" s="7">
        <f t="shared" si="658"/>
        <v>115.25</v>
      </c>
      <c r="EM216" s="7">
        <f t="shared" ref="EM216:EM231" si="716">IF(EL216&gt;120,1,0)</f>
        <v>0</v>
      </c>
      <c r="EN216" s="51">
        <f t="shared" ref="EN216:EN231" si="717">MAX(DT216,DV216,DX216,EG216)</f>
        <v>126</v>
      </c>
      <c r="EO216" s="63">
        <f t="shared" si="659"/>
        <v>1</v>
      </c>
      <c r="ER216" s="5"/>
      <c r="ES216" s="5"/>
      <c r="ET216" s="5"/>
      <c r="EU216" s="5"/>
      <c r="EV216" s="5"/>
      <c r="EW216" s="5"/>
    </row>
    <row r="217" spans="1:153" customFormat="1">
      <c r="A217" s="5"/>
      <c r="B217" s="5">
        <v>833</v>
      </c>
      <c r="C217" s="5">
        <v>72</v>
      </c>
      <c r="D217" s="69"/>
      <c r="E217" s="69"/>
      <c r="F217" s="69"/>
      <c r="G217" s="69"/>
      <c r="H217" s="69"/>
      <c r="I217" s="5">
        <v>107</v>
      </c>
      <c r="J217" s="5">
        <v>102</v>
      </c>
      <c r="K217" s="5">
        <v>113</v>
      </c>
      <c r="L217" s="7">
        <f t="shared" si="660"/>
        <v>113</v>
      </c>
      <c r="M217" s="17">
        <f t="shared" si="541"/>
        <v>107.33333333333333</v>
      </c>
      <c r="N217" s="5">
        <f t="shared" si="542"/>
        <v>11</v>
      </c>
      <c r="O217" s="18">
        <f t="shared" si="661"/>
        <v>118.33333333333333</v>
      </c>
      <c r="P217" s="19">
        <f t="shared" si="544"/>
        <v>0.10248447204968944</v>
      </c>
      <c r="Q217" s="5">
        <f t="shared" si="662"/>
        <v>309</v>
      </c>
      <c r="R217" s="5">
        <f t="shared" si="663"/>
        <v>299</v>
      </c>
      <c r="S217" s="5">
        <f t="shared" si="664"/>
        <v>298</v>
      </c>
      <c r="T217" s="74"/>
      <c r="U217" s="17">
        <f t="shared" si="548"/>
        <v>302</v>
      </c>
      <c r="V217" s="5">
        <f t="shared" si="549"/>
        <v>11</v>
      </c>
      <c r="W217" s="5">
        <f t="shared" si="665"/>
        <v>377</v>
      </c>
      <c r="X217" s="5">
        <f t="shared" si="666"/>
        <v>389</v>
      </c>
      <c r="Y217" s="5">
        <f t="shared" si="667"/>
        <v>388</v>
      </c>
      <c r="Z217" s="18">
        <f t="shared" si="668"/>
        <v>389</v>
      </c>
      <c r="AA217" s="17">
        <f t="shared" si="554"/>
        <v>384.66666666666669</v>
      </c>
      <c r="AB217" s="5">
        <f t="shared" si="555"/>
        <v>12</v>
      </c>
      <c r="AC217" s="17">
        <f t="shared" si="669"/>
        <v>413.0654297077981</v>
      </c>
      <c r="AD217" s="17">
        <f t="shared" si="670"/>
        <v>426.2134009451816</v>
      </c>
      <c r="AE217" s="17">
        <f t="shared" si="671"/>
        <v>425.11773667539961</v>
      </c>
      <c r="AF217" s="18">
        <f t="shared" si="672"/>
        <v>426.2134009451816</v>
      </c>
      <c r="AG217" s="17">
        <f t="shared" si="560"/>
        <v>421.46552244279309</v>
      </c>
      <c r="AH217" s="17">
        <f t="shared" si="561"/>
        <v>13.147971237383501</v>
      </c>
      <c r="AI217" s="5">
        <v>202</v>
      </c>
      <c r="AJ217" s="5">
        <v>197</v>
      </c>
      <c r="AK217" s="5">
        <v>185</v>
      </c>
      <c r="AL217" s="18">
        <f t="shared" si="673"/>
        <v>202</v>
      </c>
      <c r="AM217" s="17">
        <f t="shared" si="563"/>
        <v>194.66666666666666</v>
      </c>
      <c r="AN217" s="5">
        <f t="shared" si="564"/>
        <v>17</v>
      </c>
      <c r="AO217" s="5">
        <v>68</v>
      </c>
      <c r="AP217" s="6">
        <v>90</v>
      </c>
      <c r="AQ217" s="5">
        <v>90</v>
      </c>
      <c r="AR217" s="7">
        <f t="shared" si="674"/>
        <v>90</v>
      </c>
      <c r="AS217" s="17">
        <f t="shared" si="566"/>
        <v>82.666666666666671</v>
      </c>
      <c r="AT217" s="5">
        <f t="shared" si="567"/>
        <v>22</v>
      </c>
      <c r="AU217" s="5">
        <f t="shared" si="568"/>
        <v>270</v>
      </c>
      <c r="AV217" s="5">
        <f t="shared" si="675"/>
        <v>287</v>
      </c>
      <c r="AW217" s="5">
        <f t="shared" si="675"/>
        <v>275</v>
      </c>
      <c r="AX217" s="17">
        <f t="shared" si="570"/>
        <v>277.33333333333331</v>
      </c>
      <c r="AY217" s="5">
        <f t="shared" si="571"/>
        <v>17</v>
      </c>
      <c r="AZ217" s="19">
        <f t="shared" si="676"/>
        <v>0.18037135278514588</v>
      </c>
      <c r="BA217" s="19">
        <f t="shared" si="676"/>
        <v>0.23136246786632392</v>
      </c>
      <c r="BB217" s="19">
        <f t="shared" si="676"/>
        <v>0.23195876288659795</v>
      </c>
      <c r="BC217" s="20">
        <f t="shared" si="677"/>
        <v>0.23195876288659795</v>
      </c>
      <c r="BD217" s="19">
        <f t="shared" si="574"/>
        <v>0.21456419451268927</v>
      </c>
      <c r="BE217" s="20">
        <f t="shared" si="678"/>
        <v>5.1587410101452069E-2</v>
      </c>
      <c r="BF217" s="19">
        <f t="shared" si="679"/>
        <v>3.5233644859813085</v>
      </c>
      <c r="BG217" s="19">
        <f t="shared" si="680"/>
        <v>3.8137254901960786</v>
      </c>
      <c r="BH217" s="19">
        <f t="shared" si="681"/>
        <v>3.4336283185840708</v>
      </c>
      <c r="BI217" s="20">
        <f t="shared" si="682"/>
        <v>3.8137254901960786</v>
      </c>
      <c r="BJ217" s="19">
        <f t="shared" si="580"/>
        <v>3.5902394315871526</v>
      </c>
      <c r="BK217" s="20">
        <f t="shared" si="683"/>
        <v>0.38009717161200784</v>
      </c>
      <c r="BL217" s="20">
        <f t="shared" si="684"/>
        <v>0.27853295554662372</v>
      </c>
      <c r="BM217" s="19">
        <f t="shared" si="685"/>
        <v>3.8604245767083936</v>
      </c>
      <c r="BN217" s="19">
        <f t="shared" si="686"/>
        <v>4.1785627543645258</v>
      </c>
      <c r="BO217" s="19">
        <f t="shared" si="687"/>
        <v>3.7621038643840672</v>
      </c>
      <c r="BP217" s="19"/>
      <c r="BQ217" s="19">
        <f t="shared" si="586"/>
        <v>3.9336970651523289</v>
      </c>
      <c r="BR217" s="20">
        <f t="shared" si="688"/>
        <v>0.41645888998045866</v>
      </c>
      <c r="BS217" s="19">
        <f t="shared" si="689"/>
        <v>0.79646017699115046</v>
      </c>
      <c r="BT217" s="19">
        <f t="shared" si="656"/>
        <v>0.77018633540372683</v>
      </c>
      <c r="BU217" s="19">
        <f t="shared" ref="BU217:BU223" si="718">AT217/N217</f>
        <v>2</v>
      </c>
      <c r="BV217" s="19"/>
      <c r="BW217" s="19">
        <f t="shared" si="591"/>
        <v>1.1888821707982924</v>
      </c>
      <c r="BX217" s="20">
        <f t="shared" si="690"/>
        <v>1.2298136645962732</v>
      </c>
      <c r="BY217" s="60">
        <f t="shared" si="691"/>
        <v>2.0527324149256453E-3</v>
      </c>
      <c r="BZ217" s="60">
        <f t="shared" si="692"/>
        <v>2.0022175097150611E-3</v>
      </c>
      <c r="CA217" s="22">
        <f t="shared" si="693"/>
        <v>5.1546391752577319E-3</v>
      </c>
      <c r="CB217" s="22"/>
      <c r="CC217" s="60">
        <f t="shared" si="596"/>
        <v>3.069863033299479E-3</v>
      </c>
      <c r="CD217" s="22">
        <f t="shared" si="694"/>
        <v>3.1524216655426708E-3</v>
      </c>
      <c r="CE217" s="25">
        <f t="shared" ref="CE217:CE231" si="719">N217/I217*AO217</f>
        <v>6.9906542056074761</v>
      </c>
      <c r="CF217" s="25">
        <f t="shared" ref="CF217:CF231" si="720">N217/J217*AP217</f>
        <v>9.7058823529411775</v>
      </c>
      <c r="CG217" s="25">
        <f t="shared" ref="CG217:CG231" si="721">N217/K217*AQ217</f>
        <v>8.7610619469026556</v>
      </c>
      <c r="CH217" s="25">
        <f t="shared" si="695"/>
        <v>9.7058823529411775</v>
      </c>
      <c r="CI217" s="25">
        <f t="shared" ref="CI217:CI231" si="722">AVERAGE(CE217:CG217)</f>
        <v>8.4858661684837688</v>
      </c>
      <c r="CJ217" s="20">
        <f t="shared" si="696"/>
        <v>2.7152281473337014</v>
      </c>
      <c r="CK217" s="39">
        <f t="shared" si="697"/>
        <v>1.6444042679275975E-2</v>
      </c>
      <c r="CL217" s="39">
        <f t="shared" si="698"/>
        <v>2.3028888096673646E-2</v>
      </c>
      <c r="CM217" s="39">
        <f t="shared" si="699"/>
        <v>0.66634325469106681</v>
      </c>
      <c r="CN217" s="39"/>
      <c r="CO217" s="39">
        <f t="shared" si="603"/>
        <v>0.23527206182233881</v>
      </c>
      <c r="CP217" s="18">
        <f t="shared" si="700"/>
        <v>-1.6666666666666714</v>
      </c>
      <c r="CQ217" s="18">
        <f t="shared" si="701"/>
        <v>622.46552244279303</v>
      </c>
      <c r="CR217" s="18">
        <f t="shared" si="702"/>
        <v>502.46552244279309</v>
      </c>
      <c r="CS217" s="18">
        <f t="shared" si="703"/>
        <v>515.61349368017659</v>
      </c>
      <c r="CT217" s="18">
        <f t="shared" si="704"/>
        <v>81</v>
      </c>
      <c r="CU217" s="18">
        <f t="shared" si="705"/>
        <v>103</v>
      </c>
      <c r="CV217" s="18">
        <f t="shared" si="706"/>
        <v>19.789752784602257</v>
      </c>
      <c r="CW217" s="18">
        <f t="shared" si="707"/>
        <v>20.547897527846018</v>
      </c>
      <c r="CX217" s="18">
        <f t="shared" ref="CX217:CX231" si="723">M217-120+N217+AT217+(100*BD217)</f>
        <v>41.789752784602257</v>
      </c>
      <c r="CY217" s="18">
        <f t="shared" ref="CY217:CY231" si="724">M217-120+N217+AN217+AT217+BD217*1000</f>
        <v>251.89752784602257</v>
      </c>
      <c r="CZ217" s="25">
        <f t="shared" si="708"/>
        <v>38.853295554662367</v>
      </c>
      <c r="DA217" s="18">
        <f t="shared" ref="DA217:DA231" si="725">BQ217+AH217+N217</f>
        <v>28.081668302535832</v>
      </c>
      <c r="DB217" s="20">
        <f t="shared" si="709"/>
        <v>3.5172381751718702</v>
      </c>
      <c r="DC217" s="18">
        <f t="shared" si="710"/>
        <v>699.33333333333326</v>
      </c>
      <c r="DD217" s="18">
        <f t="shared" ref="DD217:DD231" si="726">M217-120+N217+AG217+AM217+AN217+AT217+AS217</f>
        <v>736.13218910945966</v>
      </c>
      <c r="DE217" s="18">
        <f t="shared" ref="DE217:DE231" si="727">N217+O217+AH217+AN217+AO217+AU217+AT217</f>
        <v>519.48130457071682</v>
      </c>
      <c r="DF217" s="12">
        <f t="shared" si="711"/>
        <v>868.02971695548229</v>
      </c>
      <c r="DG217" s="20">
        <f t="shared" si="712"/>
        <v>-1.2298136645962732</v>
      </c>
      <c r="DH217" s="7">
        <f t="shared" si="713"/>
        <v>203</v>
      </c>
      <c r="DI217" s="18">
        <f t="shared" si="714"/>
        <v>605</v>
      </c>
      <c r="DJ217" s="5"/>
      <c r="DK217" s="5"/>
      <c r="DL217" s="63" t="s">
        <v>284</v>
      </c>
      <c r="DM217" s="63">
        <v>53</v>
      </c>
      <c r="DN217" s="5" t="e">
        <f>SUM(#REF!,DO217,DQ217,DR217)</f>
        <v>#REF!</v>
      </c>
      <c r="DO217" s="63">
        <v>1</v>
      </c>
      <c r="DP217" s="63">
        <v>5.2</v>
      </c>
      <c r="DQ217" s="64">
        <f t="shared" ref="DQ217:DQ231" si="728">IF(DP217&gt;5.2,1,0)</f>
        <v>0</v>
      </c>
      <c r="DR217" s="63">
        <v>0</v>
      </c>
      <c r="DS217" s="63" t="s">
        <v>183</v>
      </c>
      <c r="DT217" s="63">
        <v>101</v>
      </c>
      <c r="DU217" s="63" t="s">
        <v>183</v>
      </c>
      <c r="DV217" s="63">
        <v>110</v>
      </c>
      <c r="DW217" s="63" t="s">
        <v>183</v>
      </c>
      <c r="DX217" s="63">
        <v>119</v>
      </c>
      <c r="DY217" s="63" t="s">
        <v>161</v>
      </c>
      <c r="DZ217" s="63" t="s">
        <v>161</v>
      </c>
      <c r="EA217" s="63" t="s">
        <v>161</v>
      </c>
      <c r="EB217" s="63" t="s">
        <v>161</v>
      </c>
      <c r="EC217" s="63" t="s">
        <v>161</v>
      </c>
      <c r="ED217" s="66">
        <f t="shared" ref="ED217:ED231" si="729">AVERAGE(DT217,DV217,DX217)</f>
        <v>110</v>
      </c>
      <c r="EE217" s="63">
        <f t="shared" si="715"/>
        <v>0</v>
      </c>
      <c r="EF217" s="63" t="s">
        <v>163</v>
      </c>
      <c r="EG217" s="63">
        <v>101</v>
      </c>
      <c r="EH217" s="63">
        <v>0.05</v>
      </c>
      <c r="EI217" s="5"/>
      <c r="EJ217" s="63">
        <v>77</v>
      </c>
      <c r="EK217" s="63" t="s">
        <v>193</v>
      </c>
      <c r="EL217" s="7">
        <f t="shared" si="658"/>
        <v>107.75</v>
      </c>
      <c r="EM217" s="7">
        <f t="shared" si="716"/>
        <v>0</v>
      </c>
      <c r="EN217" s="51">
        <f t="shared" si="717"/>
        <v>119</v>
      </c>
      <c r="EO217" s="63">
        <f t="shared" si="659"/>
        <v>0</v>
      </c>
      <c r="ER217" s="5"/>
      <c r="ES217" s="5"/>
      <c r="ET217" s="5"/>
      <c r="EU217" s="5"/>
      <c r="EV217" s="5"/>
      <c r="EW217" s="5"/>
    </row>
    <row r="218" spans="1:153" customFormat="1">
      <c r="A218" s="5"/>
      <c r="B218" s="5">
        <v>732</v>
      </c>
      <c r="C218" s="5">
        <v>82</v>
      </c>
      <c r="D218" s="69"/>
      <c r="E218" s="69"/>
      <c r="F218" s="69"/>
      <c r="G218" s="69"/>
      <c r="H218" s="69"/>
      <c r="I218" s="5">
        <v>85</v>
      </c>
      <c r="J218" s="5">
        <v>96</v>
      </c>
      <c r="K218" s="5">
        <v>107</v>
      </c>
      <c r="L218" s="7">
        <f t="shared" si="660"/>
        <v>107</v>
      </c>
      <c r="M218" s="17">
        <f t="shared" ref="M218:M231" si="730">(I218+J218+K218)/3</f>
        <v>96</v>
      </c>
      <c r="N218" s="5">
        <f t="shared" ref="N218:N231" si="731">MAX(I218:K218)-MIN(I218:K218)</f>
        <v>22</v>
      </c>
      <c r="O218" s="18">
        <f t="shared" si="661"/>
        <v>118</v>
      </c>
      <c r="P218" s="19">
        <f t="shared" ref="P218:P231" si="732">N218/M218</f>
        <v>0.22916666666666666</v>
      </c>
      <c r="Q218" s="5">
        <f t="shared" si="662"/>
        <v>243</v>
      </c>
      <c r="R218" s="5">
        <f t="shared" si="663"/>
        <v>270</v>
      </c>
      <c r="S218" s="5">
        <f t="shared" si="664"/>
        <v>270</v>
      </c>
      <c r="T218" s="74"/>
      <c r="U218" s="17">
        <f t="shared" ref="U218:U231" si="733">(Q218+R218+S218)/3</f>
        <v>261</v>
      </c>
      <c r="V218" s="5">
        <f t="shared" ref="V218:V231" si="734">MAX(Q218:S218)-MIN(Q218:S218)</f>
        <v>27</v>
      </c>
      <c r="W218" s="5">
        <f t="shared" si="665"/>
        <v>311</v>
      </c>
      <c r="X218" s="5">
        <f t="shared" si="666"/>
        <v>349</v>
      </c>
      <c r="Y218" s="5">
        <f t="shared" si="667"/>
        <v>344</v>
      </c>
      <c r="Z218" s="18">
        <f t="shared" si="668"/>
        <v>349</v>
      </c>
      <c r="AA218" s="17">
        <f t="shared" ref="AA218:AA231" si="735">(Y218+X218+W218)/3</f>
        <v>334.66666666666669</v>
      </c>
      <c r="AB218" s="5">
        <f t="shared" ref="AB218:AB231" si="736">MAX(W218:Y218)-MIN(W218:Y218)</f>
        <v>38</v>
      </c>
      <c r="AC218" s="17">
        <f t="shared" si="669"/>
        <v>363.50036266997336</v>
      </c>
      <c r="AD218" s="17">
        <f t="shared" si="670"/>
        <v>407.91519798013087</v>
      </c>
      <c r="AE218" s="17">
        <f t="shared" si="671"/>
        <v>402.0711407024786</v>
      </c>
      <c r="AF218" s="18">
        <f t="shared" si="672"/>
        <v>407.91519798013087</v>
      </c>
      <c r="AG218" s="17">
        <f t="shared" ref="AG218:AG231" si="737">AVERAGE(AC218:AE218)</f>
        <v>391.16223378419426</v>
      </c>
      <c r="AH218" s="17">
        <f t="shared" ref="AH218:AH231" si="738">MAX(AC218:AE218)-MIN(AC218:AE218)</f>
        <v>44.414835310157514</v>
      </c>
      <c r="AI218" s="5">
        <v>158</v>
      </c>
      <c r="AJ218" s="5">
        <v>174</v>
      </c>
      <c r="AK218" s="5">
        <v>163</v>
      </c>
      <c r="AL218" s="18">
        <f t="shared" si="673"/>
        <v>174</v>
      </c>
      <c r="AM218" s="17">
        <f t="shared" ref="AM218:AM231" si="739">(AI218+AJ218+AK218)/3</f>
        <v>165</v>
      </c>
      <c r="AN218" s="5">
        <f t="shared" ref="AN218:AN231" si="740">MAX(AI218:AK218)-MIN(AI218:AK218)</f>
        <v>16</v>
      </c>
      <c r="AO218" s="5">
        <v>68</v>
      </c>
      <c r="AP218" s="6">
        <v>79</v>
      </c>
      <c r="AQ218" s="5">
        <v>74</v>
      </c>
      <c r="AR218" s="7">
        <f t="shared" si="674"/>
        <v>79</v>
      </c>
      <c r="AS218" s="17">
        <f t="shared" ref="AS218:AS231" si="741">(AO218+AP218+AQ218)/3</f>
        <v>73.666666666666671</v>
      </c>
      <c r="AT218" s="5">
        <f t="shared" ref="AT218:AT231" si="742">MAX(AO218:AQ218)-MIN(AO218:AQ218)</f>
        <v>11</v>
      </c>
      <c r="AU218" s="5">
        <f t="shared" ref="AU218:AU231" si="743">AI218+AO218</f>
        <v>226</v>
      </c>
      <c r="AV218" s="5">
        <f t="shared" si="675"/>
        <v>253</v>
      </c>
      <c r="AW218" s="5">
        <f t="shared" si="675"/>
        <v>237</v>
      </c>
      <c r="AX218" s="17">
        <f t="shared" ref="AX218:AX231" si="744">(AU218+AV218+AW218)/3</f>
        <v>238.66666666666666</v>
      </c>
      <c r="AY218" s="5">
        <f t="shared" ref="AY218:AY231" si="745">MAX(AU218:AW218)-MIN(AU218:AW218)</f>
        <v>27</v>
      </c>
      <c r="AZ218" s="19">
        <f t="shared" si="676"/>
        <v>0.21864951768488747</v>
      </c>
      <c r="BA218" s="19">
        <f t="shared" si="676"/>
        <v>0.22636103151862463</v>
      </c>
      <c r="BB218" s="19">
        <f t="shared" si="676"/>
        <v>0.21511627906976744</v>
      </c>
      <c r="BC218" s="20">
        <f t="shared" si="677"/>
        <v>0.22636103151862463</v>
      </c>
      <c r="BD218" s="19">
        <f t="shared" ref="BD218:BD231" si="746">AVERAGE(AZ218:BB218)</f>
        <v>0.22004227609109317</v>
      </c>
      <c r="BE218" s="20">
        <f t="shared" si="678"/>
        <v>1.1244752448857198E-2</v>
      </c>
      <c r="BF218" s="19">
        <f t="shared" si="679"/>
        <v>3.6588235294117646</v>
      </c>
      <c r="BG218" s="19">
        <f t="shared" si="680"/>
        <v>3.6354166666666665</v>
      </c>
      <c r="BH218" s="19">
        <f t="shared" si="681"/>
        <v>3.2149532710280373</v>
      </c>
      <c r="BI218" s="20">
        <f t="shared" si="682"/>
        <v>3.6588235294117646</v>
      </c>
      <c r="BJ218" s="19">
        <f t="shared" ref="BJ218:BJ231" si="747">AVERAGE(BF218:BH218)</f>
        <v>3.5030644890354896</v>
      </c>
      <c r="BK218" s="20">
        <f t="shared" si="683"/>
        <v>0.44387025838372729</v>
      </c>
      <c r="BL218" s="20">
        <f t="shared" si="684"/>
        <v>0.28546434218667022</v>
      </c>
      <c r="BM218" s="19">
        <f t="shared" si="685"/>
        <v>4.2764748549408633</v>
      </c>
      <c r="BN218" s="19">
        <f t="shared" si="686"/>
        <v>4.2491166456263629</v>
      </c>
      <c r="BO218" s="19">
        <f t="shared" si="687"/>
        <v>3.7576742121726974</v>
      </c>
      <c r="BP218" s="19"/>
      <c r="BQ218" s="19">
        <f t="shared" ref="BQ218:BQ231" si="748">AVERAGE(BM218:BO218)</f>
        <v>4.0944219042466417</v>
      </c>
      <c r="BR218" s="20">
        <f t="shared" si="688"/>
        <v>0.51880064276816595</v>
      </c>
      <c r="BS218" s="19">
        <f t="shared" si="689"/>
        <v>0.69158878504672894</v>
      </c>
      <c r="BT218" s="19">
        <f t="shared" si="656"/>
        <v>0.76736111111111116</v>
      </c>
      <c r="BU218" s="19">
        <f t="shared" si="718"/>
        <v>0.5</v>
      </c>
      <c r="BV218" s="19"/>
      <c r="BW218" s="19">
        <f t="shared" ref="BW218:BW231" si="749">AVERAGE(BS218:BU218)</f>
        <v>0.65298329871927996</v>
      </c>
      <c r="BX218" s="20">
        <f t="shared" si="690"/>
        <v>0.26736111111111116</v>
      </c>
      <c r="BY218" s="60">
        <f t="shared" si="691"/>
        <v>2.0104325146707235E-3</v>
      </c>
      <c r="BZ218" s="60">
        <f t="shared" si="692"/>
        <v>2.2929116865869855E-3</v>
      </c>
      <c r="CA218" s="22">
        <f t="shared" si="693"/>
        <v>1.4534883720930232E-3</v>
      </c>
      <c r="CB218" s="22"/>
      <c r="CC218" s="60">
        <f t="shared" ref="CC218:CC231" si="750">AVERAGE(BY218:CA218)</f>
        <v>1.9189441911169108E-3</v>
      </c>
      <c r="CD218" s="22">
        <f t="shared" si="694"/>
        <v>8.3942331449396229E-4</v>
      </c>
      <c r="CE218" s="25">
        <f t="shared" si="719"/>
        <v>17.600000000000001</v>
      </c>
      <c r="CF218" s="25">
        <f t="shared" si="720"/>
        <v>18.104166666666664</v>
      </c>
      <c r="CG218" s="25">
        <f t="shared" si="721"/>
        <v>15.214953271028037</v>
      </c>
      <c r="CH218" s="25">
        <f t="shared" si="695"/>
        <v>18.104166666666664</v>
      </c>
      <c r="CI218" s="25">
        <f t="shared" si="722"/>
        <v>16.973039979231569</v>
      </c>
      <c r="CJ218" s="20">
        <f t="shared" si="696"/>
        <v>2.8892133956386274</v>
      </c>
      <c r="CK218" s="39">
        <f t="shared" si="697"/>
        <v>4.3773348092703598E-2</v>
      </c>
      <c r="CL218" s="39">
        <f t="shared" si="698"/>
        <v>4.6283012783526555E-2</v>
      </c>
      <c r="CM218" s="39">
        <f t="shared" si="699"/>
        <v>0.34256466707078909</v>
      </c>
      <c r="CN218" s="39"/>
      <c r="CO218" s="39">
        <f t="shared" ref="CO218:CO231" si="751">AVERAGE(CK218:CM218)</f>
        <v>0.14420700931567307</v>
      </c>
      <c r="CP218" s="18">
        <f t="shared" si="700"/>
        <v>-2</v>
      </c>
      <c r="CQ218" s="18">
        <f t="shared" si="701"/>
        <v>582.82890045086094</v>
      </c>
      <c r="CR218" s="18">
        <f t="shared" si="702"/>
        <v>462.82890045086094</v>
      </c>
      <c r="CS218" s="18">
        <f t="shared" si="703"/>
        <v>507.24373576101846</v>
      </c>
      <c r="CT218" s="18">
        <f t="shared" si="704"/>
        <v>71.666666666666671</v>
      </c>
      <c r="CU218" s="18">
        <f t="shared" si="705"/>
        <v>82.666666666666671</v>
      </c>
      <c r="CV218" s="18">
        <f t="shared" si="706"/>
        <v>20.004227609109318</v>
      </c>
      <c r="CW218" s="18">
        <f t="shared" si="707"/>
        <v>9.2200422760910925</v>
      </c>
      <c r="CX218" s="18">
        <f t="shared" si="723"/>
        <v>31.004227609109318</v>
      </c>
      <c r="CY218" s="18">
        <f t="shared" si="724"/>
        <v>245.04227609109316</v>
      </c>
      <c r="CZ218" s="25">
        <f t="shared" si="708"/>
        <v>50.546434218667017</v>
      </c>
      <c r="DA218" s="18">
        <f t="shared" si="725"/>
        <v>70.509257214404158</v>
      </c>
      <c r="DB218" s="20">
        <f t="shared" si="709"/>
        <v>3.5756212614784757</v>
      </c>
      <c r="DC218" s="18">
        <f t="shared" si="710"/>
        <v>598.33333333333337</v>
      </c>
      <c r="DD218" s="18">
        <f t="shared" si="726"/>
        <v>654.82890045086094</v>
      </c>
      <c r="DE218" s="18">
        <f t="shared" si="727"/>
        <v>505.41483531015751</v>
      </c>
      <c r="DF218" s="12">
        <f t="shared" si="711"/>
        <v>801.2045098752875</v>
      </c>
      <c r="DG218" s="20">
        <f t="shared" si="712"/>
        <v>0.26736111111111116</v>
      </c>
      <c r="DH218" s="7">
        <f t="shared" si="713"/>
        <v>186</v>
      </c>
      <c r="DI218" s="18">
        <f t="shared" si="714"/>
        <v>569.66666666666674</v>
      </c>
      <c r="DJ218" s="5"/>
      <c r="DK218" s="5"/>
      <c r="DL218" s="63" t="s">
        <v>285</v>
      </c>
      <c r="DM218" s="63">
        <v>57</v>
      </c>
      <c r="DN218" s="5" t="e">
        <f>SUM(#REF!,DO218,DQ218,DR218)</f>
        <v>#REF!</v>
      </c>
      <c r="DO218" s="63">
        <v>0</v>
      </c>
      <c r="DP218" s="63">
        <v>5.4</v>
      </c>
      <c r="DQ218" s="64">
        <f t="shared" si="728"/>
        <v>1</v>
      </c>
      <c r="DR218" s="63">
        <v>0</v>
      </c>
      <c r="DS218" s="63" t="s">
        <v>183</v>
      </c>
      <c r="DT218" s="63">
        <v>101</v>
      </c>
      <c r="DU218" s="63" t="s">
        <v>183</v>
      </c>
      <c r="DV218" s="63">
        <v>54</v>
      </c>
      <c r="DW218" s="63" t="s">
        <v>183</v>
      </c>
      <c r="DX218" s="63">
        <v>105</v>
      </c>
      <c r="DY218" s="65" t="s">
        <v>161</v>
      </c>
      <c r="DZ218" s="63" t="s">
        <v>161</v>
      </c>
      <c r="EA218" s="63" t="s">
        <v>161</v>
      </c>
      <c r="EB218" s="63" t="s">
        <v>161</v>
      </c>
      <c r="EC218" s="63" t="s">
        <v>161</v>
      </c>
      <c r="ED218" s="66">
        <f t="shared" si="729"/>
        <v>86.666666666666671</v>
      </c>
      <c r="EE218" s="63">
        <f t="shared" si="715"/>
        <v>0</v>
      </c>
      <c r="EF218" s="63" t="s">
        <v>232</v>
      </c>
      <c r="EG218" s="63">
        <v>43</v>
      </c>
      <c r="EH218" s="63">
        <v>0.1</v>
      </c>
      <c r="EI218" s="5"/>
      <c r="EJ218" s="63"/>
      <c r="EK218" s="63" t="s">
        <v>286</v>
      </c>
      <c r="EL218" s="7">
        <f t="shared" si="658"/>
        <v>75.75</v>
      </c>
      <c r="EM218" s="7">
        <f t="shared" si="716"/>
        <v>0</v>
      </c>
      <c r="EN218" s="51">
        <f t="shared" si="717"/>
        <v>105</v>
      </c>
      <c r="EO218" s="63">
        <f t="shared" si="659"/>
        <v>0</v>
      </c>
      <c r="ER218" s="5"/>
      <c r="ES218" s="5"/>
      <c r="ET218" s="5"/>
      <c r="EU218" s="5"/>
      <c r="EV218" s="5"/>
      <c r="EW218" s="5"/>
    </row>
    <row r="219" spans="1:153" customFormat="1">
      <c r="A219" s="5"/>
      <c r="B219" s="5">
        <v>1111</v>
      </c>
      <c r="C219" s="5">
        <v>54</v>
      </c>
      <c r="D219" s="69"/>
      <c r="E219" s="69"/>
      <c r="F219" s="69"/>
      <c r="G219" s="69"/>
      <c r="H219" s="69"/>
      <c r="I219" s="5">
        <v>102</v>
      </c>
      <c r="J219" s="5">
        <v>96</v>
      </c>
      <c r="K219" s="5">
        <v>79</v>
      </c>
      <c r="L219" s="7">
        <f t="shared" si="660"/>
        <v>102</v>
      </c>
      <c r="M219" s="17">
        <f t="shared" si="730"/>
        <v>92.333333333333329</v>
      </c>
      <c r="N219" s="5">
        <f t="shared" si="731"/>
        <v>23</v>
      </c>
      <c r="O219" s="18">
        <f t="shared" si="661"/>
        <v>115.33333333333333</v>
      </c>
      <c r="P219" s="19">
        <f t="shared" si="732"/>
        <v>0.24909747292418774</v>
      </c>
      <c r="Q219" s="5">
        <f t="shared" si="662"/>
        <v>327</v>
      </c>
      <c r="R219" s="5">
        <f t="shared" si="663"/>
        <v>321</v>
      </c>
      <c r="S219" s="5">
        <f t="shared" si="664"/>
        <v>321</v>
      </c>
      <c r="T219" s="74"/>
      <c r="U219" s="17">
        <f t="shared" si="733"/>
        <v>323</v>
      </c>
      <c r="V219" s="5">
        <f t="shared" si="734"/>
        <v>6</v>
      </c>
      <c r="W219" s="5">
        <f t="shared" si="665"/>
        <v>406</v>
      </c>
      <c r="X219" s="5">
        <f t="shared" si="666"/>
        <v>411</v>
      </c>
      <c r="Y219" s="5">
        <f t="shared" si="667"/>
        <v>417</v>
      </c>
      <c r="Z219" s="18">
        <f t="shared" si="668"/>
        <v>417</v>
      </c>
      <c r="AA219" s="17">
        <f t="shared" si="735"/>
        <v>411.33333333333331</v>
      </c>
      <c r="AB219" s="5">
        <f t="shared" si="736"/>
        <v>11</v>
      </c>
      <c r="AC219" s="17">
        <f t="shared" si="669"/>
        <v>385.18467872394979</v>
      </c>
      <c r="AD219" s="17">
        <f t="shared" si="670"/>
        <v>389.92833240281612</v>
      </c>
      <c r="AE219" s="17">
        <f t="shared" si="671"/>
        <v>395.62071681745579</v>
      </c>
      <c r="AF219" s="18">
        <f t="shared" si="672"/>
        <v>395.62071681745579</v>
      </c>
      <c r="AG219" s="17">
        <f t="shared" si="737"/>
        <v>390.24457598140725</v>
      </c>
      <c r="AH219" s="17">
        <f t="shared" si="738"/>
        <v>10.436038093505999</v>
      </c>
      <c r="AI219" s="5">
        <v>225</v>
      </c>
      <c r="AJ219" s="5">
        <v>225</v>
      </c>
      <c r="AK219" s="5">
        <v>242</v>
      </c>
      <c r="AL219" s="18">
        <f t="shared" si="673"/>
        <v>242</v>
      </c>
      <c r="AM219" s="17">
        <f t="shared" si="739"/>
        <v>230.66666666666666</v>
      </c>
      <c r="AN219" s="5">
        <f t="shared" si="740"/>
        <v>17</v>
      </c>
      <c r="AO219" s="5">
        <v>79</v>
      </c>
      <c r="AP219" s="6">
        <v>90</v>
      </c>
      <c r="AQ219" s="5">
        <v>96</v>
      </c>
      <c r="AR219" s="7">
        <f t="shared" si="674"/>
        <v>96</v>
      </c>
      <c r="AS219" s="17">
        <f t="shared" si="741"/>
        <v>88.333333333333329</v>
      </c>
      <c r="AT219" s="5">
        <f t="shared" si="742"/>
        <v>17</v>
      </c>
      <c r="AU219" s="5">
        <f t="shared" si="743"/>
        <v>304</v>
      </c>
      <c r="AV219" s="5">
        <f t="shared" si="675"/>
        <v>315</v>
      </c>
      <c r="AW219" s="5">
        <f t="shared" si="675"/>
        <v>338</v>
      </c>
      <c r="AX219" s="17">
        <f t="shared" si="744"/>
        <v>319</v>
      </c>
      <c r="AY219" s="5">
        <f t="shared" si="745"/>
        <v>34</v>
      </c>
      <c r="AZ219" s="19">
        <f t="shared" si="676"/>
        <v>0.19458128078817735</v>
      </c>
      <c r="BA219" s="19">
        <f t="shared" si="676"/>
        <v>0.21897810218978103</v>
      </c>
      <c r="BB219" s="19">
        <f t="shared" si="676"/>
        <v>0.23021582733812951</v>
      </c>
      <c r="BC219" s="20">
        <f t="shared" si="677"/>
        <v>0.23021582733812951</v>
      </c>
      <c r="BD219" s="19">
        <f t="shared" si="746"/>
        <v>0.21459173677202928</v>
      </c>
      <c r="BE219" s="20">
        <f t="shared" si="678"/>
        <v>3.5634546549952156E-2</v>
      </c>
      <c r="BF219" s="19">
        <f t="shared" si="679"/>
        <v>3.9803921568627452</v>
      </c>
      <c r="BG219" s="19">
        <f t="shared" si="680"/>
        <v>4.28125</v>
      </c>
      <c r="BH219" s="19">
        <f t="shared" si="681"/>
        <v>5.2784810126582276</v>
      </c>
      <c r="BI219" s="20">
        <f t="shared" si="682"/>
        <v>5.2784810126582276</v>
      </c>
      <c r="BJ219" s="19">
        <f t="shared" si="747"/>
        <v>4.5133743898403242</v>
      </c>
      <c r="BK219" s="20">
        <f t="shared" si="683"/>
        <v>1.2980888557954824</v>
      </c>
      <c r="BL219" s="20">
        <f t="shared" si="684"/>
        <v>0.22156371566493918</v>
      </c>
      <c r="BM219" s="19">
        <f t="shared" si="685"/>
        <v>3.7763203796465667</v>
      </c>
      <c r="BN219" s="19">
        <f t="shared" si="686"/>
        <v>4.0617534625293343</v>
      </c>
      <c r="BO219" s="19">
        <f t="shared" si="687"/>
        <v>5.0078571749045038</v>
      </c>
      <c r="BP219" s="19"/>
      <c r="BQ219" s="19">
        <f t="shared" si="748"/>
        <v>4.2819770056934683</v>
      </c>
      <c r="BR219" s="20">
        <f t="shared" si="688"/>
        <v>1.231536795257937</v>
      </c>
      <c r="BS219" s="19">
        <f t="shared" si="689"/>
        <v>1.2151898734177216</v>
      </c>
      <c r="BT219" s="19">
        <f t="shared" si="656"/>
        <v>0.95667870036101088</v>
      </c>
      <c r="BU219" s="19">
        <f t="shared" si="718"/>
        <v>0.73913043478260865</v>
      </c>
      <c r="BV219" s="19"/>
      <c r="BW219" s="19">
        <f t="shared" si="749"/>
        <v>0.97033300285378044</v>
      </c>
      <c r="BX219" s="20">
        <f t="shared" si="690"/>
        <v>0.47605943863511291</v>
      </c>
      <c r="BY219" s="60">
        <f t="shared" si="691"/>
        <v>2.9141243966851835E-3</v>
      </c>
      <c r="BZ219" s="60">
        <f t="shared" si="692"/>
        <v>2.3257991094676115E-3</v>
      </c>
      <c r="CA219" s="22">
        <f t="shared" si="693"/>
        <v>1.7724950474403084E-3</v>
      </c>
      <c r="CB219" s="22"/>
      <c r="CC219" s="60">
        <f t="shared" si="750"/>
        <v>2.3374728511977015E-3</v>
      </c>
      <c r="CD219" s="22">
        <f t="shared" si="694"/>
        <v>1.1416293492448751E-3</v>
      </c>
      <c r="CE219" s="25">
        <f t="shared" si="719"/>
        <v>17.813725490196077</v>
      </c>
      <c r="CF219" s="25">
        <f t="shared" si="720"/>
        <v>21.5625</v>
      </c>
      <c r="CG219" s="25">
        <f t="shared" si="721"/>
        <v>27.949367088607595</v>
      </c>
      <c r="CH219" s="25">
        <f t="shared" si="695"/>
        <v>27.949367088607595</v>
      </c>
      <c r="CI219" s="25">
        <f t="shared" si="722"/>
        <v>22.44186419293456</v>
      </c>
      <c r="CJ219" s="20">
        <f t="shared" si="696"/>
        <v>10.135641598411517</v>
      </c>
      <c r="CK219" s="39">
        <f t="shared" si="697"/>
        <v>4.5027281770017989E-2</v>
      </c>
      <c r="CL219" s="39">
        <f t="shared" si="698"/>
        <v>5.5253810884554923E-2</v>
      </c>
      <c r="CM219" s="39">
        <f t="shared" si="699"/>
        <v>2.6781587838395837</v>
      </c>
      <c r="CN219" s="39"/>
      <c r="CO219" s="39">
        <f t="shared" si="751"/>
        <v>0.92614662549805216</v>
      </c>
      <c r="CP219" s="18">
        <f t="shared" si="700"/>
        <v>-4.6666666666666714</v>
      </c>
      <c r="CQ219" s="18">
        <f t="shared" si="701"/>
        <v>593.91124264807388</v>
      </c>
      <c r="CR219" s="18">
        <f t="shared" si="702"/>
        <v>473.91124264807388</v>
      </c>
      <c r="CS219" s="18">
        <f t="shared" si="703"/>
        <v>484.34728074157988</v>
      </c>
      <c r="CT219" s="18">
        <f t="shared" si="704"/>
        <v>83.666666666666657</v>
      </c>
      <c r="CU219" s="18">
        <f t="shared" si="705"/>
        <v>100.66666666666666</v>
      </c>
      <c r="CV219" s="18">
        <f t="shared" si="706"/>
        <v>16.792507010536255</v>
      </c>
      <c r="CW219" s="18">
        <f t="shared" si="707"/>
        <v>12.547925070105357</v>
      </c>
      <c r="CX219" s="18">
        <f t="shared" si="723"/>
        <v>33.792507010536255</v>
      </c>
      <c r="CY219" s="18">
        <f t="shared" si="724"/>
        <v>243.92507010536264</v>
      </c>
      <c r="CZ219" s="25">
        <f t="shared" si="708"/>
        <v>45.156371566493917</v>
      </c>
      <c r="DA219" s="18">
        <f t="shared" si="725"/>
        <v>37.718015099199469</v>
      </c>
      <c r="DB219" s="20">
        <f t="shared" si="709"/>
        <v>3.0504402104355313</v>
      </c>
      <c r="DC219" s="18">
        <f t="shared" si="710"/>
        <v>759.66666666666663</v>
      </c>
      <c r="DD219" s="18">
        <f t="shared" si="726"/>
        <v>738.57790931474062</v>
      </c>
      <c r="DE219" s="18">
        <f t="shared" si="727"/>
        <v>565.76937142683937</v>
      </c>
      <c r="DF219" s="12">
        <f t="shared" si="711"/>
        <v>864.83631275343657</v>
      </c>
      <c r="DG219" s="20">
        <f t="shared" si="712"/>
        <v>0.21754826557840223</v>
      </c>
      <c r="DH219" s="7">
        <f t="shared" si="713"/>
        <v>198</v>
      </c>
      <c r="DI219" s="18">
        <f t="shared" si="714"/>
        <v>633.66666666666663</v>
      </c>
      <c r="DJ219" s="5"/>
      <c r="DK219" s="5"/>
      <c r="DL219" s="63" t="s">
        <v>287</v>
      </c>
      <c r="DM219" s="63">
        <v>49</v>
      </c>
      <c r="DN219" s="5" t="e">
        <f>SUM(#REF!,DO219,DQ219,DR219)</f>
        <v>#REF!</v>
      </c>
      <c r="DO219" s="63">
        <v>1</v>
      </c>
      <c r="DP219" s="63">
        <v>3.8</v>
      </c>
      <c r="DQ219" s="64">
        <f t="shared" si="728"/>
        <v>0</v>
      </c>
      <c r="DR219" s="63">
        <v>0</v>
      </c>
      <c r="DS219" s="63" t="s">
        <v>183</v>
      </c>
      <c r="DT219" s="63">
        <v>100</v>
      </c>
      <c r="DU219" s="63" t="s">
        <v>225</v>
      </c>
      <c r="DV219" s="63">
        <v>72</v>
      </c>
      <c r="DW219" s="63" t="s">
        <v>183</v>
      </c>
      <c r="DX219" s="63">
        <v>84</v>
      </c>
      <c r="DY219" s="63" t="s">
        <v>161</v>
      </c>
      <c r="DZ219" s="63" t="s">
        <v>161</v>
      </c>
      <c r="EA219" s="63" t="s">
        <v>161</v>
      </c>
      <c r="EB219" s="63" t="s">
        <v>161</v>
      </c>
      <c r="EC219" s="63" t="s">
        <v>161</v>
      </c>
      <c r="ED219" s="66">
        <f t="shared" si="729"/>
        <v>85.333333333333329</v>
      </c>
      <c r="EE219" s="63">
        <f t="shared" si="715"/>
        <v>0</v>
      </c>
      <c r="EF219" s="63" t="s">
        <v>183</v>
      </c>
      <c r="EG219" s="63">
        <v>55</v>
      </c>
      <c r="EH219" s="63">
        <v>0.05</v>
      </c>
      <c r="EI219" s="5"/>
      <c r="EJ219" s="63"/>
      <c r="EK219" s="63" t="s">
        <v>193</v>
      </c>
      <c r="EL219" s="7">
        <f t="shared" si="658"/>
        <v>77.75</v>
      </c>
      <c r="EM219" s="7">
        <f t="shared" si="716"/>
        <v>0</v>
      </c>
      <c r="EN219" s="51">
        <f t="shared" si="717"/>
        <v>100</v>
      </c>
      <c r="EO219" s="63">
        <f t="shared" si="659"/>
        <v>0</v>
      </c>
      <c r="ER219" s="5"/>
      <c r="ES219" s="5"/>
      <c r="ET219" s="5"/>
      <c r="EU219" s="5"/>
      <c r="EV219" s="5"/>
      <c r="EW219" s="5"/>
    </row>
    <row r="220" spans="1:153" customFormat="1">
      <c r="A220" s="5"/>
      <c r="B220" s="5">
        <v>741</v>
      </c>
      <c r="C220" s="5">
        <v>81</v>
      </c>
      <c r="D220" s="69"/>
      <c r="E220" s="69"/>
      <c r="F220" s="69"/>
      <c r="G220" s="69"/>
      <c r="H220" s="69"/>
      <c r="I220" s="5">
        <v>102</v>
      </c>
      <c r="J220" s="5">
        <v>102</v>
      </c>
      <c r="K220" s="5">
        <v>113</v>
      </c>
      <c r="L220" s="7">
        <f t="shared" si="660"/>
        <v>113</v>
      </c>
      <c r="M220" s="17">
        <f t="shared" si="730"/>
        <v>105.66666666666667</v>
      </c>
      <c r="N220" s="5">
        <f t="shared" si="731"/>
        <v>11</v>
      </c>
      <c r="O220" s="18">
        <f t="shared" si="661"/>
        <v>116.66666666666667</v>
      </c>
      <c r="P220" s="19">
        <f t="shared" si="732"/>
        <v>0.10410094637223974</v>
      </c>
      <c r="Q220" s="5">
        <f t="shared" si="662"/>
        <v>254</v>
      </c>
      <c r="R220" s="5">
        <f t="shared" si="663"/>
        <v>265</v>
      </c>
      <c r="S220" s="5">
        <f t="shared" si="664"/>
        <v>271</v>
      </c>
      <c r="T220" s="74"/>
      <c r="U220" s="17">
        <f t="shared" si="733"/>
        <v>263.33333333333331</v>
      </c>
      <c r="V220" s="5">
        <f t="shared" si="734"/>
        <v>17</v>
      </c>
      <c r="W220" s="5">
        <f t="shared" si="665"/>
        <v>328</v>
      </c>
      <c r="X220" s="5">
        <f t="shared" si="666"/>
        <v>350</v>
      </c>
      <c r="Y220" s="5">
        <f t="shared" si="667"/>
        <v>350</v>
      </c>
      <c r="Z220" s="18">
        <f t="shared" si="668"/>
        <v>350</v>
      </c>
      <c r="AA220" s="17">
        <f t="shared" si="735"/>
        <v>342.66666666666669</v>
      </c>
      <c r="AB220" s="5">
        <f t="shared" si="736"/>
        <v>22</v>
      </c>
      <c r="AC220" s="17">
        <f t="shared" si="669"/>
        <v>381.03488599533648</v>
      </c>
      <c r="AD220" s="17">
        <f t="shared" si="670"/>
        <v>406.59210395843832</v>
      </c>
      <c r="AE220" s="17">
        <f t="shared" si="671"/>
        <v>406.59210395843832</v>
      </c>
      <c r="AF220" s="18">
        <f t="shared" si="672"/>
        <v>406.59210395843832</v>
      </c>
      <c r="AG220" s="17">
        <f t="shared" si="737"/>
        <v>398.07303130407104</v>
      </c>
      <c r="AH220" s="17">
        <f t="shared" si="738"/>
        <v>25.557217963101834</v>
      </c>
      <c r="AI220" s="5">
        <v>152</v>
      </c>
      <c r="AJ220" s="5">
        <v>163</v>
      </c>
      <c r="AK220" s="5">
        <v>158</v>
      </c>
      <c r="AL220" s="18">
        <f t="shared" si="673"/>
        <v>163</v>
      </c>
      <c r="AM220" s="17">
        <f t="shared" si="739"/>
        <v>157.66666666666666</v>
      </c>
      <c r="AN220" s="5">
        <f t="shared" si="740"/>
        <v>11</v>
      </c>
      <c r="AO220" s="5">
        <v>74</v>
      </c>
      <c r="AP220" s="6">
        <v>85</v>
      </c>
      <c r="AQ220" s="5">
        <v>79</v>
      </c>
      <c r="AR220" s="7">
        <f t="shared" si="674"/>
        <v>85</v>
      </c>
      <c r="AS220" s="17">
        <f t="shared" si="741"/>
        <v>79.333333333333329</v>
      </c>
      <c r="AT220" s="5">
        <f t="shared" si="742"/>
        <v>11</v>
      </c>
      <c r="AU220" s="5">
        <f t="shared" si="743"/>
        <v>226</v>
      </c>
      <c r="AV220" s="5">
        <f t="shared" si="675"/>
        <v>248</v>
      </c>
      <c r="AW220" s="5">
        <f t="shared" si="675"/>
        <v>237</v>
      </c>
      <c r="AX220" s="17">
        <f t="shared" si="744"/>
        <v>237</v>
      </c>
      <c r="AY220" s="5">
        <f t="shared" si="745"/>
        <v>22</v>
      </c>
      <c r="AZ220" s="19">
        <f t="shared" si="676"/>
        <v>0.22560975609756098</v>
      </c>
      <c r="BA220" s="19">
        <f t="shared" si="676"/>
        <v>0.24285714285714285</v>
      </c>
      <c r="BB220" s="19">
        <f t="shared" si="676"/>
        <v>0.2257142857142857</v>
      </c>
      <c r="BC220" s="20">
        <f t="shared" si="677"/>
        <v>0.24285714285714285</v>
      </c>
      <c r="BD220" s="19">
        <f t="shared" si="746"/>
        <v>0.23139372822299653</v>
      </c>
      <c r="BE220" s="20">
        <f t="shared" si="678"/>
        <v>1.7247386759581873E-2</v>
      </c>
      <c r="BF220" s="19">
        <f t="shared" si="679"/>
        <v>3.215686274509804</v>
      </c>
      <c r="BG220" s="19">
        <f t="shared" si="680"/>
        <v>3.4313725490196076</v>
      </c>
      <c r="BH220" s="19">
        <f t="shared" si="681"/>
        <v>3.0973451327433628</v>
      </c>
      <c r="BI220" s="20">
        <f t="shared" si="682"/>
        <v>3.4313725490196076</v>
      </c>
      <c r="BJ220" s="19">
        <f t="shared" si="747"/>
        <v>3.2481346520909242</v>
      </c>
      <c r="BK220" s="20">
        <f t="shared" si="683"/>
        <v>0.33402741627624488</v>
      </c>
      <c r="BL220" s="20">
        <f t="shared" si="684"/>
        <v>0.30786901009669326</v>
      </c>
      <c r="BM220" s="19">
        <f t="shared" si="685"/>
        <v>3.7356361372091813</v>
      </c>
      <c r="BN220" s="19">
        <f t="shared" si="686"/>
        <v>3.9861970976317482</v>
      </c>
      <c r="BO220" s="19">
        <f t="shared" si="687"/>
        <v>3.5981602120215781</v>
      </c>
      <c r="BP220" s="19"/>
      <c r="BQ220" s="19">
        <f t="shared" si="748"/>
        <v>3.7733311489541692</v>
      </c>
      <c r="BR220" s="20">
        <f t="shared" si="688"/>
        <v>0.38803688561017013</v>
      </c>
      <c r="BS220" s="19">
        <f t="shared" si="689"/>
        <v>0.69911504424778759</v>
      </c>
      <c r="BT220" s="19">
        <f t="shared" si="656"/>
        <v>0.75078864353312291</v>
      </c>
      <c r="BU220" s="19">
        <f t="shared" si="718"/>
        <v>1</v>
      </c>
      <c r="BV220" s="19"/>
      <c r="BW220" s="19">
        <f t="shared" si="749"/>
        <v>0.81663456259363676</v>
      </c>
      <c r="BX220" s="20">
        <f t="shared" si="690"/>
        <v>0.30088495575221241</v>
      </c>
      <c r="BY220" s="60">
        <f t="shared" si="691"/>
        <v>1.9974715549936788E-3</v>
      </c>
      <c r="BZ220" s="60">
        <f t="shared" si="692"/>
        <v>2.1910174422172845E-3</v>
      </c>
      <c r="CA220" s="22">
        <f t="shared" si="693"/>
        <v>2.8571428571428571E-3</v>
      </c>
      <c r="CB220" s="22"/>
      <c r="CC220" s="60">
        <f t="shared" si="750"/>
        <v>2.3485439514512735E-3</v>
      </c>
      <c r="CD220" s="22">
        <f t="shared" si="694"/>
        <v>8.5967130214917829E-4</v>
      </c>
      <c r="CE220" s="25">
        <f t="shared" si="719"/>
        <v>7.9803921568627452</v>
      </c>
      <c r="CF220" s="25">
        <f t="shared" si="720"/>
        <v>9.1666666666666679</v>
      </c>
      <c r="CG220" s="25">
        <f t="shared" si="721"/>
        <v>7.6902654867256635</v>
      </c>
      <c r="CH220" s="25">
        <f t="shared" si="695"/>
        <v>9.1666666666666679</v>
      </c>
      <c r="CI220" s="25">
        <f t="shared" si="722"/>
        <v>8.2791081034183591</v>
      </c>
      <c r="CJ220" s="20">
        <f t="shared" si="696"/>
        <v>1.4764011799410044</v>
      </c>
      <c r="CK220" s="39">
        <f t="shared" si="697"/>
        <v>1.9627513862587202E-2</v>
      </c>
      <c r="CL220" s="39">
        <f t="shared" si="698"/>
        <v>2.3027600329108056E-2</v>
      </c>
      <c r="CM220" s="39">
        <f t="shared" si="699"/>
        <v>0.30090385807361597</v>
      </c>
      <c r="CN220" s="39"/>
      <c r="CO220" s="39">
        <f t="shared" si="751"/>
        <v>0.11451965742177041</v>
      </c>
      <c r="CP220" s="18">
        <f t="shared" si="700"/>
        <v>-3.3333333333333286</v>
      </c>
      <c r="CQ220" s="18">
        <f t="shared" si="701"/>
        <v>594.07303130407104</v>
      </c>
      <c r="CR220" s="18">
        <f t="shared" si="702"/>
        <v>474.07303130407104</v>
      </c>
      <c r="CS220" s="18">
        <f t="shared" si="703"/>
        <v>499.63024926717287</v>
      </c>
      <c r="CT220" s="18">
        <f t="shared" si="704"/>
        <v>76</v>
      </c>
      <c r="CU220" s="18">
        <f t="shared" si="705"/>
        <v>87</v>
      </c>
      <c r="CV220" s="18">
        <f t="shared" si="706"/>
        <v>19.806039488966324</v>
      </c>
      <c r="CW220" s="18">
        <f t="shared" si="707"/>
        <v>7.8980603948896677</v>
      </c>
      <c r="CX220" s="18">
        <f t="shared" si="723"/>
        <v>30.806039488966324</v>
      </c>
      <c r="CY220" s="18">
        <f t="shared" si="724"/>
        <v>250.0603948896632</v>
      </c>
      <c r="CZ220" s="25">
        <f t="shared" si="708"/>
        <v>41.786901009669322</v>
      </c>
      <c r="DA220" s="18">
        <f t="shared" si="725"/>
        <v>40.330549112056005</v>
      </c>
      <c r="DB220" s="20">
        <f t="shared" si="709"/>
        <v>3.3852942633439991</v>
      </c>
      <c r="DC220" s="18">
        <f t="shared" si="710"/>
        <v>598.33333333333337</v>
      </c>
      <c r="DD220" s="18">
        <f t="shared" si="726"/>
        <v>653.73969797073778</v>
      </c>
      <c r="DE220" s="18">
        <f t="shared" si="727"/>
        <v>475.22388462976852</v>
      </c>
      <c r="DF220" s="12">
        <f t="shared" si="711"/>
        <v>805.80009286040092</v>
      </c>
      <c r="DG220" s="20">
        <f t="shared" si="712"/>
        <v>-0.24921135646687709</v>
      </c>
      <c r="DH220" s="7">
        <f t="shared" si="713"/>
        <v>198</v>
      </c>
      <c r="DI220" s="18">
        <f t="shared" si="714"/>
        <v>566.33333333333337</v>
      </c>
      <c r="DJ220" s="5"/>
      <c r="DK220" s="5"/>
      <c r="DL220" s="63" t="s">
        <v>288</v>
      </c>
      <c r="DM220" s="63">
        <v>68</v>
      </c>
      <c r="DN220" s="5" t="e">
        <f>SUM(#REF!,DO220,DQ220,DR220)</f>
        <v>#REF!</v>
      </c>
      <c r="DO220" s="63">
        <v>0</v>
      </c>
      <c r="DP220" s="63">
        <v>6</v>
      </c>
      <c r="DQ220" s="64">
        <f t="shared" si="728"/>
        <v>1</v>
      </c>
      <c r="DR220" s="63">
        <v>0</v>
      </c>
      <c r="DS220" s="63" t="s">
        <v>148</v>
      </c>
      <c r="DT220" s="63">
        <v>81</v>
      </c>
      <c r="DU220" s="63" t="s">
        <v>148</v>
      </c>
      <c r="DV220" s="63">
        <v>90</v>
      </c>
      <c r="DW220" s="63" t="s">
        <v>183</v>
      </c>
      <c r="DX220" s="63">
        <v>83</v>
      </c>
      <c r="DY220" s="63" t="s">
        <v>145</v>
      </c>
      <c r="DZ220" s="63" t="s">
        <v>161</v>
      </c>
      <c r="EA220" s="63" t="s">
        <v>161</v>
      </c>
      <c r="EB220" s="63" t="s">
        <v>161</v>
      </c>
      <c r="EC220" s="63" t="s">
        <v>161</v>
      </c>
      <c r="ED220" s="66">
        <f t="shared" si="729"/>
        <v>84.666666666666671</v>
      </c>
      <c r="EE220" s="63">
        <f t="shared" si="715"/>
        <v>0</v>
      </c>
      <c r="EF220" s="63" t="s">
        <v>160</v>
      </c>
      <c r="EG220" s="63"/>
      <c r="EH220" s="63"/>
      <c r="EI220" s="5"/>
      <c r="EJ220" s="63"/>
      <c r="EK220" s="63" t="s">
        <v>289</v>
      </c>
      <c r="EL220" s="7">
        <f t="shared" si="658"/>
        <v>84.666666666666671</v>
      </c>
      <c r="EM220" s="7">
        <f t="shared" si="716"/>
        <v>0</v>
      </c>
      <c r="EN220" s="51">
        <f t="shared" si="717"/>
        <v>90</v>
      </c>
      <c r="EO220" s="63">
        <f t="shared" si="659"/>
        <v>0</v>
      </c>
      <c r="ER220" s="5"/>
      <c r="ES220" s="5"/>
      <c r="ET220" s="5"/>
      <c r="EU220" s="5"/>
      <c r="EV220" s="5"/>
      <c r="EW220" s="5"/>
    </row>
    <row r="221" spans="1:153" customFormat="1">
      <c r="A221" s="5"/>
      <c r="B221" s="5">
        <v>588</v>
      </c>
      <c r="C221" s="5">
        <v>102</v>
      </c>
      <c r="D221" s="69"/>
      <c r="E221" s="69"/>
      <c r="F221" s="69"/>
      <c r="G221" s="69"/>
      <c r="H221" s="69"/>
      <c r="I221" s="5">
        <v>107</v>
      </c>
      <c r="J221" s="5">
        <v>118</v>
      </c>
      <c r="K221" s="5">
        <v>113</v>
      </c>
      <c r="L221" s="7">
        <f t="shared" si="660"/>
        <v>118</v>
      </c>
      <c r="M221" s="17">
        <f t="shared" si="730"/>
        <v>112.66666666666667</v>
      </c>
      <c r="N221" s="5">
        <f t="shared" si="731"/>
        <v>11</v>
      </c>
      <c r="O221" s="18">
        <f t="shared" si="661"/>
        <v>123.66666666666667</v>
      </c>
      <c r="P221" s="19">
        <f t="shared" si="732"/>
        <v>9.7633136094674555E-2</v>
      </c>
      <c r="Q221" s="5">
        <f t="shared" si="662"/>
        <v>225</v>
      </c>
      <c r="R221" s="5">
        <f t="shared" si="663"/>
        <v>248</v>
      </c>
      <c r="S221" s="5">
        <f t="shared" si="664"/>
        <v>243</v>
      </c>
      <c r="T221" s="74"/>
      <c r="U221" s="17">
        <f t="shared" si="733"/>
        <v>238.66666666666666</v>
      </c>
      <c r="V221" s="5">
        <f t="shared" si="734"/>
        <v>23</v>
      </c>
      <c r="W221" s="5">
        <f t="shared" si="665"/>
        <v>276</v>
      </c>
      <c r="X221" s="5">
        <f t="shared" si="666"/>
        <v>344</v>
      </c>
      <c r="Y221" s="5">
        <f t="shared" si="667"/>
        <v>356</v>
      </c>
      <c r="Z221" s="18">
        <f t="shared" si="668"/>
        <v>356</v>
      </c>
      <c r="AA221" s="17">
        <f t="shared" si="735"/>
        <v>325.33333333333331</v>
      </c>
      <c r="AB221" s="5">
        <f t="shared" si="736"/>
        <v>80</v>
      </c>
      <c r="AC221" s="17">
        <f t="shared" si="669"/>
        <v>359.93196636053773</v>
      </c>
      <c r="AD221" s="17">
        <f t="shared" si="670"/>
        <v>448.61085662327895</v>
      </c>
      <c r="AE221" s="17">
        <f t="shared" si="671"/>
        <v>464.26007255199795</v>
      </c>
      <c r="AF221" s="18">
        <f t="shared" si="672"/>
        <v>464.26007255199795</v>
      </c>
      <c r="AG221" s="17">
        <f t="shared" si="737"/>
        <v>424.26763184527152</v>
      </c>
      <c r="AH221" s="17">
        <f t="shared" si="738"/>
        <v>104.32810619146022</v>
      </c>
      <c r="AI221" s="5">
        <v>118</v>
      </c>
      <c r="AJ221" s="5">
        <v>130</v>
      </c>
      <c r="AK221" s="5">
        <v>130</v>
      </c>
      <c r="AL221" s="18">
        <f t="shared" si="673"/>
        <v>130</v>
      </c>
      <c r="AM221" s="17">
        <f t="shared" si="739"/>
        <v>126</v>
      </c>
      <c r="AN221" s="5">
        <f t="shared" si="740"/>
        <v>12</v>
      </c>
      <c r="AO221" s="5">
        <v>51</v>
      </c>
      <c r="AP221" s="6">
        <v>96</v>
      </c>
      <c r="AQ221" s="5">
        <v>113</v>
      </c>
      <c r="AR221" s="7">
        <f t="shared" si="674"/>
        <v>113</v>
      </c>
      <c r="AS221" s="17">
        <f t="shared" si="741"/>
        <v>86.666666666666671</v>
      </c>
      <c r="AT221" s="5">
        <f t="shared" si="742"/>
        <v>62</v>
      </c>
      <c r="AU221" s="5">
        <f t="shared" si="743"/>
        <v>169</v>
      </c>
      <c r="AV221" s="5">
        <f t="shared" si="675"/>
        <v>226</v>
      </c>
      <c r="AW221" s="5">
        <f t="shared" si="675"/>
        <v>243</v>
      </c>
      <c r="AX221" s="17">
        <f t="shared" si="744"/>
        <v>212.66666666666666</v>
      </c>
      <c r="AY221" s="5">
        <f t="shared" si="745"/>
        <v>74</v>
      </c>
      <c r="AZ221" s="19">
        <f t="shared" si="676"/>
        <v>0.18478260869565216</v>
      </c>
      <c r="BA221" s="19">
        <f t="shared" si="676"/>
        <v>0.27906976744186046</v>
      </c>
      <c r="BB221" s="19">
        <f t="shared" si="676"/>
        <v>0.31741573033707865</v>
      </c>
      <c r="BC221" s="20">
        <f t="shared" si="677"/>
        <v>0.31741573033707865</v>
      </c>
      <c r="BD221" s="19">
        <f t="shared" si="746"/>
        <v>0.26042270215819707</v>
      </c>
      <c r="BE221" s="20">
        <f t="shared" si="678"/>
        <v>0.13263312164142649</v>
      </c>
      <c r="BF221" s="19">
        <f t="shared" si="679"/>
        <v>2.5794392523364484</v>
      </c>
      <c r="BG221" s="19">
        <f t="shared" si="680"/>
        <v>2.9152542372881354</v>
      </c>
      <c r="BH221" s="19">
        <f t="shared" si="681"/>
        <v>3.1504424778761062</v>
      </c>
      <c r="BI221" s="20">
        <f t="shared" si="682"/>
        <v>3.1504424778761062</v>
      </c>
      <c r="BJ221" s="19">
        <f t="shared" si="747"/>
        <v>2.881711989166897</v>
      </c>
      <c r="BK221" s="20">
        <f t="shared" si="683"/>
        <v>0.57100322553965777</v>
      </c>
      <c r="BL221" s="20">
        <f t="shared" si="684"/>
        <v>0.34701594182876688</v>
      </c>
      <c r="BM221" s="19">
        <f t="shared" si="685"/>
        <v>3.3638501529022218</v>
      </c>
      <c r="BN221" s="19">
        <f t="shared" si="686"/>
        <v>3.8017869205362622</v>
      </c>
      <c r="BO221" s="19">
        <f t="shared" si="687"/>
        <v>4.1084962172743182</v>
      </c>
      <c r="BP221" s="19"/>
      <c r="BQ221" s="19">
        <f t="shared" si="748"/>
        <v>3.7580444302376006</v>
      </c>
      <c r="BR221" s="20">
        <f t="shared" si="688"/>
        <v>0.74464606437209646</v>
      </c>
      <c r="BS221" s="19">
        <f t="shared" si="689"/>
        <v>1</v>
      </c>
      <c r="BT221" s="19">
        <f t="shared" si="656"/>
        <v>0.76923076923076927</v>
      </c>
      <c r="BU221" s="19">
        <f t="shared" si="718"/>
        <v>5.6363636363636367</v>
      </c>
      <c r="BV221" s="19"/>
      <c r="BW221" s="19">
        <f t="shared" si="749"/>
        <v>2.4685314685314688</v>
      </c>
      <c r="BX221" s="20">
        <f t="shared" si="690"/>
        <v>4.8671328671328675</v>
      </c>
      <c r="BY221" s="60">
        <f t="shared" si="691"/>
        <v>2.8089887640449437E-3</v>
      </c>
      <c r="BZ221" s="60">
        <f t="shared" si="692"/>
        <v>2.3644388398486762E-3</v>
      </c>
      <c r="CA221" s="22">
        <f t="shared" si="693"/>
        <v>1.5832482124616958E-2</v>
      </c>
      <c r="CB221" s="22"/>
      <c r="CC221" s="60">
        <f t="shared" si="750"/>
        <v>7.0019699095035257E-3</v>
      </c>
      <c r="CD221" s="22">
        <f t="shared" si="694"/>
        <v>1.3468043284768281E-2</v>
      </c>
      <c r="CE221" s="25">
        <f t="shared" si="719"/>
        <v>5.2429906542056077</v>
      </c>
      <c r="CF221" s="25">
        <f t="shared" si="720"/>
        <v>8.9491525423728824</v>
      </c>
      <c r="CG221" s="25">
        <f t="shared" si="721"/>
        <v>11</v>
      </c>
      <c r="CH221" s="25">
        <f t="shared" si="695"/>
        <v>11</v>
      </c>
      <c r="CI221" s="25">
        <f t="shared" si="722"/>
        <v>8.3973810655261634</v>
      </c>
      <c r="CJ221" s="20">
        <f t="shared" si="696"/>
        <v>5.7570093457943923</v>
      </c>
      <c r="CK221" s="39">
        <f t="shared" si="697"/>
        <v>1.1293218961056324E-2</v>
      </c>
      <c r="CL221" s="39">
        <f t="shared" si="698"/>
        <v>2.1093177679971112E-2</v>
      </c>
      <c r="CM221" s="39">
        <f t="shared" si="699"/>
        <v>0.10543659231974446</v>
      </c>
      <c r="CN221" s="39"/>
      <c r="CO221" s="39">
        <f t="shared" si="751"/>
        <v>4.5940996320257298E-2</v>
      </c>
      <c r="CP221" s="18">
        <f t="shared" si="700"/>
        <v>3.6666666666666714</v>
      </c>
      <c r="CQ221" s="18">
        <f t="shared" si="701"/>
        <v>634.60096517860484</v>
      </c>
      <c r="CR221" s="18">
        <f t="shared" si="702"/>
        <v>514.60096517860484</v>
      </c>
      <c r="CS221" s="18">
        <f t="shared" si="703"/>
        <v>618.92907137006512</v>
      </c>
      <c r="CT221" s="18">
        <f t="shared" si="704"/>
        <v>90.333333333333343</v>
      </c>
      <c r="CU221" s="18">
        <f t="shared" si="705"/>
        <v>152.33333333333334</v>
      </c>
      <c r="CV221" s="18">
        <f t="shared" si="706"/>
        <v>29.708936882486377</v>
      </c>
      <c r="CW221" s="18">
        <f t="shared" si="707"/>
        <v>65.927089368824866</v>
      </c>
      <c r="CX221" s="18">
        <f t="shared" si="723"/>
        <v>91.70893688248637</v>
      </c>
      <c r="CY221" s="18">
        <f t="shared" si="724"/>
        <v>338.08936882486375</v>
      </c>
      <c r="CZ221" s="25">
        <f t="shared" si="708"/>
        <v>45.70159418287669</v>
      </c>
      <c r="DA221" s="18">
        <f t="shared" si="725"/>
        <v>119.08615062169783</v>
      </c>
      <c r="DB221" s="20">
        <f t="shared" si="709"/>
        <v>3.0133983658655041</v>
      </c>
      <c r="DC221" s="18">
        <f t="shared" si="710"/>
        <v>615.66666666666663</v>
      </c>
      <c r="DD221" s="18">
        <f t="shared" si="726"/>
        <v>714.60096517860484</v>
      </c>
      <c r="DE221" s="18">
        <f t="shared" si="727"/>
        <v>532.99477285812691</v>
      </c>
      <c r="DF221" s="12">
        <f t="shared" si="711"/>
        <v>888.35700067013522</v>
      </c>
      <c r="DG221" s="20">
        <f t="shared" si="712"/>
        <v>-4.8671328671328675</v>
      </c>
      <c r="DH221" s="7">
        <f t="shared" si="713"/>
        <v>231</v>
      </c>
      <c r="DI221" s="18">
        <f t="shared" si="714"/>
        <v>642</v>
      </c>
      <c r="DJ221" s="5"/>
      <c r="DK221" s="5"/>
      <c r="DL221" s="63" t="s">
        <v>290</v>
      </c>
      <c r="DM221" s="63">
        <v>62</v>
      </c>
      <c r="DN221" s="5" t="e">
        <f>SUM(#REF!,DO221,DQ221,DR221)</f>
        <v>#REF!</v>
      </c>
      <c r="DO221" s="63">
        <v>1</v>
      </c>
      <c r="DP221" s="63">
        <v>4.9000000000000004</v>
      </c>
      <c r="DQ221" s="64">
        <f t="shared" si="728"/>
        <v>0</v>
      </c>
      <c r="DR221" s="63">
        <v>0</v>
      </c>
      <c r="DS221" s="63" t="s">
        <v>183</v>
      </c>
      <c r="DT221" s="63">
        <v>117</v>
      </c>
      <c r="DU221" s="63" t="s">
        <v>183</v>
      </c>
      <c r="DV221" s="63">
        <v>119</v>
      </c>
      <c r="DW221" s="63" t="s">
        <v>183</v>
      </c>
      <c r="DX221" s="63">
        <v>79</v>
      </c>
      <c r="DY221" s="63" t="s">
        <v>168</v>
      </c>
      <c r="DZ221" s="63" t="s">
        <v>161</v>
      </c>
      <c r="EA221" s="63" t="s">
        <v>161</v>
      </c>
      <c r="EB221" s="63" t="s">
        <v>161</v>
      </c>
      <c r="EC221" s="63" t="s">
        <v>161</v>
      </c>
      <c r="ED221" s="66">
        <f t="shared" si="729"/>
        <v>105</v>
      </c>
      <c r="EE221" s="63">
        <f t="shared" si="715"/>
        <v>0</v>
      </c>
      <c r="EF221" s="63" t="s">
        <v>163</v>
      </c>
      <c r="EG221" s="63">
        <v>85</v>
      </c>
      <c r="EH221" s="63">
        <v>0.1</v>
      </c>
      <c r="EI221" s="5"/>
      <c r="EJ221" s="63">
        <v>56</v>
      </c>
      <c r="EK221" s="63" t="s">
        <v>291</v>
      </c>
      <c r="EL221" s="7">
        <f t="shared" si="658"/>
        <v>100</v>
      </c>
      <c r="EM221" s="7">
        <f t="shared" si="716"/>
        <v>0</v>
      </c>
      <c r="EN221" s="51">
        <f t="shared" si="717"/>
        <v>119</v>
      </c>
      <c r="EO221" s="63">
        <f t="shared" si="659"/>
        <v>0</v>
      </c>
      <c r="ER221" s="5"/>
      <c r="ES221" s="5"/>
      <c r="ET221" s="5"/>
      <c r="EU221" s="5"/>
      <c r="EV221" s="5"/>
      <c r="EW221" s="5"/>
    </row>
    <row r="222" spans="1:153" customFormat="1">
      <c r="A222" s="5"/>
      <c r="B222" s="5">
        <v>1111</v>
      </c>
      <c r="C222" s="5">
        <v>54</v>
      </c>
      <c r="D222" s="69"/>
      <c r="E222" s="69"/>
      <c r="F222" s="69"/>
      <c r="G222" s="69"/>
      <c r="H222" s="69"/>
      <c r="I222" s="5">
        <v>113</v>
      </c>
      <c r="J222" s="5">
        <v>113</v>
      </c>
      <c r="K222" s="5">
        <v>96</v>
      </c>
      <c r="L222" s="7">
        <f t="shared" si="660"/>
        <v>113</v>
      </c>
      <c r="M222" s="17">
        <f t="shared" si="730"/>
        <v>107.33333333333333</v>
      </c>
      <c r="N222" s="5">
        <f t="shared" si="731"/>
        <v>17</v>
      </c>
      <c r="O222" s="18">
        <f t="shared" si="661"/>
        <v>124.33333333333333</v>
      </c>
      <c r="P222" s="19">
        <f t="shared" si="732"/>
        <v>0.15838509316770186</v>
      </c>
      <c r="Q222" s="5">
        <f t="shared" si="662"/>
        <v>338</v>
      </c>
      <c r="R222" s="5">
        <f t="shared" si="663"/>
        <v>293</v>
      </c>
      <c r="S222" s="5">
        <f t="shared" si="664"/>
        <v>276</v>
      </c>
      <c r="T222" s="74"/>
      <c r="U222" s="17">
        <f t="shared" si="733"/>
        <v>302.33333333333331</v>
      </c>
      <c r="V222" s="5">
        <f t="shared" si="734"/>
        <v>62</v>
      </c>
      <c r="W222" s="5">
        <f t="shared" si="665"/>
        <v>428</v>
      </c>
      <c r="X222" s="5">
        <f t="shared" si="666"/>
        <v>417</v>
      </c>
      <c r="Y222" s="5">
        <f t="shared" si="667"/>
        <v>383</v>
      </c>
      <c r="Z222" s="18">
        <f t="shared" si="668"/>
        <v>428</v>
      </c>
      <c r="AA222" s="17">
        <f t="shared" si="735"/>
        <v>409.33333333333331</v>
      </c>
      <c r="AB222" s="5">
        <f t="shared" si="736"/>
        <v>45</v>
      </c>
      <c r="AC222" s="17">
        <f t="shared" si="669"/>
        <v>406.05675491096184</v>
      </c>
      <c r="AD222" s="17">
        <f t="shared" si="670"/>
        <v>395.62071681745579</v>
      </c>
      <c r="AE222" s="17">
        <f t="shared" si="671"/>
        <v>363.36387180116441</v>
      </c>
      <c r="AF222" s="18">
        <f t="shared" si="672"/>
        <v>406.05675491096184</v>
      </c>
      <c r="AG222" s="17">
        <f t="shared" si="737"/>
        <v>388.34711450986066</v>
      </c>
      <c r="AH222" s="17">
        <f t="shared" si="738"/>
        <v>42.692883109797435</v>
      </c>
      <c r="AI222" s="5">
        <v>225</v>
      </c>
      <c r="AJ222" s="5">
        <v>180</v>
      </c>
      <c r="AK222" s="5">
        <v>180</v>
      </c>
      <c r="AL222" s="18">
        <f t="shared" si="673"/>
        <v>225</v>
      </c>
      <c r="AM222" s="17">
        <f t="shared" si="739"/>
        <v>195</v>
      </c>
      <c r="AN222" s="5">
        <f t="shared" si="740"/>
        <v>45</v>
      </c>
      <c r="AO222" s="5">
        <v>90</v>
      </c>
      <c r="AP222" s="6">
        <v>124</v>
      </c>
      <c r="AQ222" s="5">
        <v>107</v>
      </c>
      <c r="AR222" s="7">
        <f t="shared" si="674"/>
        <v>124</v>
      </c>
      <c r="AS222" s="17">
        <f t="shared" si="741"/>
        <v>107</v>
      </c>
      <c r="AT222" s="5">
        <f t="shared" si="742"/>
        <v>34</v>
      </c>
      <c r="AU222" s="5">
        <f t="shared" si="743"/>
        <v>315</v>
      </c>
      <c r="AV222" s="5">
        <f t="shared" si="675"/>
        <v>304</v>
      </c>
      <c r="AW222" s="5">
        <f t="shared" si="675"/>
        <v>287</v>
      </c>
      <c r="AX222" s="17">
        <f t="shared" si="744"/>
        <v>302</v>
      </c>
      <c r="AY222" s="5">
        <f t="shared" si="745"/>
        <v>28</v>
      </c>
      <c r="AZ222" s="19">
        <f t="shared" si="676"/>
        <v>0.2102803738317757</v>
      </c>
      <c r="BA222" s="19">
        <f t="shared" si="676"/>
        <v>0.29736211031175058</v>
      </c>
      <c r="BB222" s="19">
        <f t="shared" si="676"/>
        <v>0.27937336814621411</v>
      </c>
      <c r="BC222" s="20">
        <f t="shared" si="677"/>
        <v>0.29736211031175058</v>
      </c>
      <c r="BD222" s="19">
        <f t="shared" si="746"/>
        <v>0.26233861742991343</v>
      </c>
      <c r="BE222" s="20">
        <f t="shared" si="678"/>
        <v>8.7081736479974886E-2</v>
      </c>
      <c r="BF222" s="19">
        <f t="shared" si="679"/>
        <v>3.7876106194690267</v>
      </c>
      <c r="BG222" s="19">
        <f t="shared" si="680"/>
        <v>3.6902654867256639</v>
      </c>
      <c r="BH222" s="19">
        <f t="shared" si="681"/>
        <v>3.9895833333333335</v>
      </c>
      <c r="BI222" s="20">
        <f t="shared" si="682"/>
        <v>3.9895833333333335</v>
      </c>
      <c r="BJ222" s="19">
        <f t="shared" si="747"/>
        <v>3.822486479842675</v>
      </c>
      <c r="BK222" s="20">
        <f t="shared" si="683"/>
        <v>0.29931784660766958</v>
      </c>
      <c r="BL222" s="20">
        <f t="shared" si="684"/>
        <v>0.26160982001463029</v>
      </c>
      <c r="BM222" s="19">
        <f t="shared" si="685"/>
        <v>3.5934226098315207</v>
      </c>
      <c r="BN222" s="19">
        <f t="shared" si="686"/>
        <v>3.5010682904199628</v>
      </c>
      <c r="BO222" s="19">
        <f t="shared" si="687"/>
        <v>3.7850403312621292</v>
      </c>
      <c r="BP222" s="19"/>
      <c r="BQ222" s="19">
        <f t="shared" si="748"/>
        <v>3.626510410504538</v>
      </c>
      <c r="BR222" s="20">
        <f t="shared" si="688"/>
        <v>0.28397204084216643</v>
      </c>
      <c r="BS222" s="19">
        <f t="shared" si="689"/>
        <v>1.1145833333333333</v>
      </c>
      <c r="BT222" s="19">
        <f t="shared" si="656"/>
        <v>0.99689440993788825</v>
      </c>
      <c r="BU222" s="19">
        <f t="shared" si="718"/>
        <v>2</v>
      </c>
      <c r="BV222" s="19"/>
      <c r="BW222" s="19">
        <f t="shared" si="749"/>
        <v>1.3704925810904072</v>
      </c>
      <c r="BX222" s="20">
        <f t="shared" si="690"/>
        <v>1.0031055900621118</v>
      </c>
      <c r="BY222" s="60">
        <f t="shared" si="691"/>
        <v>2.9101392515230632E-3</v>
      </c>
      <c r="BZ222" s="60">
        <f t="shared" si="692"/>
        <v>2.4354097962651995E-3</v>
      </c>
      <c r="CA222" s="22">
        <f t="shared" si="693"/>
        <v>5.2219321148825066E-3</v>
      </c>
      <c r="CB222" s="22"/>
      <c r="CC222" s="60">
        <f t="shared" si="750"/>
        <v>3.5224937208902566E-3</v>
      </c>
      <c r="CD222" s="22">
        <f t="shared" si="694"/>
        <v>2.7865223186173071E-3</v>
      </c>
      <c r="CE222" s="25">
        <f t="shared" si="719"/>
        <v>13.539823008849559</v>
      </c>
      <c r="CF222" s="25">
        <f t="shared" si="720"/>
        <v>18.654867256637168</v>
      </c>
      <c r="CG222" s="25">
        <f t="shared" si="721"/>
        <v>18.947916666666668</v>
      </c>
      <c r="CH222" s="25">
        <f t="shared" si="695"/>
        <v>18.947916666666668</v>
      </c>
      <c r="CI222" s="25">
        <f t="shared" si="722"/>
        <v>17.047535644051134</v>
      </c>
      <c r="CJ222" s="20">
        <f t="shared" si="696"/>
        <v>5.4080936578171084</v>
      </c>
      <c r="CK222" s="39">
        <f t="shared" si="697"/>
        <v>3.7262435975634521E-2</v>
      </c>
      <c r="CL222" s="39">
        <f t="shared" si="698"/>
        <v>4.8036580058491707E-2</v>
      </c>
      <c r="CM222" s="39">
        <f t="shared" si="699"/>
        <v>0.44381909317148877</v>
      </c>
      <c r="CN222" s="39"/>
      <c r="CO222" s="39">
        <f t="shared" si="751"/>
        <v>0.17637270306853833</v>
      </c>
      <c r="CP222" s="18">
        <f t="shared" si="700"/>
        <v>4.3333333333333286</v>
      </c>
      <c r="CQ222" s="18">
        <f t="shared" si="701"/>
        <v>619.68044784319397</v>
      </c>
      <c r="CR222" s="18">
        <f t="shared" si="702"/>
        <v>499.68044784319397</v>
      </c>
      <c r="CS222" s="18">
        <f t="shared" si="703"/>
        <v>542.37333095299141</v>
      </c>
      <c r="CT222" s="18">
        <f t="shared" si="704"/>
        <v>111.33333333333333</v>
      </c>
      <c r="CU222" s="18">
        <f t="shared" si="705"/>
        <v>145.33333333333331</v>
      </c>
      <c r="CV222" s="18">
        <f t="shared" si="706"/>
        <v>30.567195076324673</v>
      </c>
      <c r="CW222" s="18">
        <f t="shared" si="707"/>
        <v>38.59567195076324</v>
      </c>
      <c r="CX222" s="18">
        <f t="shared" si="723"/>
        <v>64.56719507632468</v>
      </c>
      <c r="CY222" s="18">
        <f t="shared" si="724"/>
        <v>345.67195076324674</v>
      </c>
      <c r="CZ222" s="25">
        <f t="shared" si="708"/>
        <v>43.160982001463026</v>
      </c>
      <c r="DA222" s="18">
        <f t="shared" si="725"/>
        <v>63.319393520301972</v>
      </c>
      <c r="DB222" s="20">
        <f t="shared" si="709"/>
        <v>3.3425383696623716</v>
      </c>
      <c r="DC222" s="18">
        <f t="shared" si="710"/>
        <v>794.66666666666663</v>
      </c>
      <c r="DD222" s="18">
        <f t="shared" si="726"/>
        <v>773.68044784319397</v>
      </c>
      <c r="DE222" s="18">
        <f t="shared" si="727"/>
        <v>668.02621644313081</v>
      </c>
      <c r="DF222" s="12">
        <f t="shared" si="711"/>
        <v>929.01906527310734</v>
      </c>
      <c r="DG222" s="20">
        <f t="shared" si="712"/>
        <v>-1.0031055900621118</v>
      </c>
      <c r="DH222" s="7">
        <f t="shared" si="713"/>
        <v>237</v>
      </c>
      <c r="DI222" s="18">
        <f t="shared" si="714"/>
        <v>702.66666666666663</v>
      </c>
      <c r="DJ222" s="5"/>
      <c r="DK222" s="5"/>
      <c r="DL222" s="63" t="s">
        <v>292</v>
      </c>
      <c r="DM222" s="63">
        <v>49</v>
      </c>
      <c r="DN222" s="5" t="e">
        <f>SUM(#REF!,DO222,DQ222,DR222)</f>
        <v>#REF!</v>
      </c>
      <c r="DO222" s="63">
        <v>0</v>
      </c>
      <c r="DP222" s="63">
        <v>5.0999999999999996</v>
      </c>
      <c r="DQ222" s="64">
        <f t="shared" si="728"/>
        <v>0</v>
      </c>
      <c r="DR222" s="63">
        <v>0</v>
      </c>
      <c r="DS222" s="63" t="s">
        <v>183</v>
      </c>
      <c r="DT222" s="63">
        <v>106</v>
      </c>
      <c r="DU222" s="63" t="s">
        <v>183</v>
      </c>
      <c r="DV222" s="63">
        <v>77</v>
      </c>
      <c r="DW222" s="63" t="s">
        <v>183</v>
      </c>
      <c r="DX222" s="63">
        <v>107</v>
      </c>
      <c r="DY222" s="63" t="s">
        <v>161</v>
      </c>
      <c r="DZ222" s="63" t="s">
        <v>161</v>
      </c>
      <c r="EA222" s="63" t="s">
        <v>161</v>
      </c>
      <c r="EB222" s="63" t="s">
        <v>161</v>
      </c>
      <c r="EC222" s="63" t="s">
        <v>161</v>
      </c>
      <c r="ED222" s="66">
        <f t="shared" si="729"/>
        <v>96.666666666666671</v>
      </c>
      <c r="EE222" s="63">
        <f t="shared" si="715"/>
        <v>0</v>
      </c>
      <c r="EF222" s="63" t="s">
        <v>151</v>
      </c>
      <c r="EG222" s="63">
        <v>83</v>
      </c>
      <c r="EH222" s="63">
        <v>0.05</v>
      </c>
      <c r="EI222" s="5"/>
      <c r="EJ222" s="63">
        <v>46</v>
      </c>
      <c r="EK222" s="63" t="s">
        <v>193</v>
      </c>
      <c r="EL222" s="7">
        <f t="shared" si="658"/>
        <v>93.25</v>
      </c>
      <c r="EM222" s="7">
        <f t="shared" si="716"/>
        <v>0</v>
      </c>
      <c r="EN222" s="51">
        <f t="shared" si="717"/>
        <v>107</v>
      </c>
      <c r="EO222" s="63">
        <f t="shared" si="659"/>
        <v>0</v>
      </c>
      <c r="ER222" s="5"/>
      <c r="ES222" s="5"/>
      <c r="ET222" s="5"/>
      <c r="EU222" s="5"/>
      <c r="EV222" s="5"/>
      <c r="EW222" s="5"/>
    </row>
    <row r="223" spans="1:153" customFormat="1">
      <c r="A223" s="5"/>
      <c r="B223" s="5">
        <v>811</v>
      </c>
      <c r="C223" s="5">
        <v>74</v>
      </c>
      <c r="D223" s="69"/>
      <c r="E223" s="69"/>
      <c r="F223" s="69"/>
      <c r="G223" s="69"/>
      <c r="H223" s="69"/>
      <c r="I223" s="5">
        <v>107</v>
      </c>
      <c r="J223" s="5">
        <v>113</v>
      </c>
      <c r="K223" s="5">
        <v>118</v>
      </c>
      <c r="L223" s="7">
        <f t="shared" si="660"/>
        <v>118</v>
      </c>
      <c r="M223" s="17">
        <f t="shared" si="730"/>
        <v>112.66666666666667</v>
      </c>
      <c r="N223" s="5">
        <f t="shared" si="731"/>
        <v>11</v>
      </c>
      <c r="O223" s="18">
        <f t="shared" si="661"/>
        <v>123.66666666666667</v>
      </c>
      <c r="P223" s="19">
        <f t="shared" si="732"/>
        <v>9.7633136094674555E-2</v>
      </c>
      <c r="Q223" s="5">
        <f t="shared" si="662"/>
        <v>337</v>
      </c>
      <c r="R223" s="5">
        <f t="shared" si="663"/>
        <v>293</v>
      </c>
      <c r="S223" s="5">
        <f t="shared" si="664"/>
        <v>298</v>
      </c>
      <c r="T223" s="74"/>
      <c r="U223" s="17">
        <f t="shared" si="733"/>
        <v>309.33333333333331</v>
      </c>
      <c r="V223" s="5">
        <f t="shared" si="734"/>
        <v>44</v>
      </c>
      <c r="W223" s="5">
        <f t="shared" si="665"/>
        <v>422</v>
      </c>
      <c r="X223" s="5">
        <f t="shared" si="666"/>
        <v>389</v>
      </c>
      <c r="Y223" s="5">
        <f t="shared" si="667"/>
        <v>388</v>
      </c>
      <c r="Z223" s="18">
        <f t="shared" si="668"/>
        <v>422</v>
      </c>
      <c r="AA223" s="17">
        <f t="shared" si="735"/>
        <v>399.66666666666669</v>
      </c>
      <c r="AB223" s="5">
        <f t="shared" si="736"/>
        <v>34</v>
      </c>
      <c r="AC223" s="17">
        <f t="shared" si="669"/>
        <v>468.59971902549921</v>
      </c>
      <c r="AD223" s="17">
        <f t="shared" si="670"/>
        <v>431.95566516805496</v>
      </c>
      <c r="AE223" s="17">
        <f t="shared" si="671"/>
        <v>430.84523929358699</v>
      </c>
      <c r="AF223" s="18">
        <f t="shared" si="672"/>
        <v>468.59971902549921</v>
      </c>
      <c r="AG223" s="17">
        <f t="shared" si="737"/>
        <v>443.800207829047</v>
      </c>
      <c r="AH223" s="17">
        <f t="shared" si="738"/>
        <v>37.754479731912227</v>
      </c>
      <c r="AI223" s="5">
        <v>230</v>
      </c>
      <c r="AJ223" s="5">
        <v>180</v>
      </c>
      <c r="AK223" s="5">
        <v>180</v>
      </c>
      <c r="AL223" s="18">
        <f t="shared" si="673"/>
        <v>230</v>
      </c>
      <c r="AM223" s="17">
        <f t="shared" si="739"/>
        <v>196.66666666666666</v>
      </c>
      <c r="AN223" s="5">
        <f t="shared" si="740"/>
        <v>50</v>
      </c>
      <c r="AO223" s="5">
        <v>85</v>
      </c>
      <c r="AP223" s="6">
        <v>96</v>
      </c>
      <c r="AQ223" s="5">
        <v>90</v>
      </c>
      <c r="AR223" s="7">
        <f t="shared" si="674"/>
        <v>96</v>
      </c>
      <c r="AS223" s="17">
        <f t="shared" si="741"/>
        <v>90.333333333333329</v>
      </c>
      <c r="AT223" s="5">
        <f t="shared" si="742"/>
        <v>11</v>
      </c>
      <c r="AU223" s="5">
        <f t="shared" si="743"/>
        <v>315</v>
      </c>
      <c r="AV223" s="5">
        <f t="shared" si="675"/>
        <v>276</v>
      </c>
      <c r="AW223" s="5">
        <f t="shared" si="675"/>
        <v>270</v>
      </c>
      <c r="AX223" s="17">
        <f t="shared" si="744"/>
        <v>287</v>
      </c>
      <c r="AY223" s="5">
        <f t="shared" si="745"/>
        <v>45</v>
      </c>
      <c r="AZ223" s="19">
        <f t="shared" si="676"/>
        <v>0.2014218009478673</v>
      </c>
      <c r="BA223" s="19">
        <f t="shared" si="676"/>
        <v>0.2467866323907455</v>
      </c>
      <c r="BB223" s="19">
        <f t="shared" si="676"/>
        <v>0.23195876288659795</v>
      </c>
      <c r="BC223" s="20">
        <f t="shared" si="677"/>
        <v>0.2467866323907455</v>
      </c>
      <c r="BD223" s="19">
        <f t="shared" si="746"/>
        <v>0.22672239874173691</v>
      </c>
      <c r="BE223" s="20">
        <f t="shared" si="678"/>
        <v>4.5364831442878201E-2</v>
      </c>
      <c r="BF223" s="19">
        <f t="shared" si="679"/>
        <v>3.94392523364486</v>
      </c>
      <c r="BG223" s="19">
        <f t="shared" si="680"/>
        <v>3.4424778761061945</v>
      </c>
      <c r="BH223" s="19">
        <f t="shared" si="681"/>
        <v>3.2881355932203391</v>
      </c>
      <c r="BI223" s="20">
        <f t="shared" si="682"/>
        <v>3.94392523364486</v>
      </c>
      <c r="BJ223" s="19">
        <f t="shared" si="747"/>
        <v>3.5581795676571311</v>
      </c>
      <c r="BK223" s="20">
        <f t="shared" si="683"/>
        <v>0.65578964042452093</v>
      </c>
      <c r="BL223" s="20">
        <f t="shared" si="684"/>
        <v>0.28104258961231854</v>
      </c>
      <c r="BM223" s="19">
        <f t="shared" si="685"/>
        <v>4.3794366264065347</v>
      </c>
      <c r="BN223" s="19">
        <f t="shared" si="686"/>
        <v>3.822616505911991</v>
      </c>
      <c r="BO223" s="19">
        <f t="shared" si="687"/>
        <v>3.6512308414710763</v>
      </c>
      <c r="BP223" s="19"/>
      <c r="BQ223" s="19">
        <f t="shared" si="748"/>
        <v>3.9510946579298669</v>
      </c>
      <c r="BR223" s="20">
        <f t="shared" si="688"/>
        <v>0.7282057849354584</v>
      </c>
      <c r="BS223" s="19">
        <f t="shared" si="689"/>
        <v>0.76271186440677963</v>
      </c>
      <c r="BT223" s="19">
        <f t="shared" si="656"/>
        <v>0.80177514792899396</v>
      </c>
      <c r="BU223" s="19">
        <f t="shared" si="718"/>
        <v>1</v>
      </c>
      <c r="BV223" s="19"/>
      <c r="BW223" s="19">
        <f t="shared" si="749"/>
        <v>0.85482900411192453</v>
      </c>
      <c r="BX223" s="20">
        <f t="shared" si="690"/>
        <v>0.23728813559322037</v>
      </c>
      <c r="BY223" s="60">
        <f t="shared" si="691"/>
        <v>1.9657522278525249E-3</v>
      </c>
      <c r="BZ223" s="60">
        <f t="shared" si="692"/>
        <v>2.0061096278456893E-3</v>
      </c>
      <c r="CA223" s="22">
        <f t="shared" si="693"/>
        <v>2.5773195876288659E-3</v>
      </c>
      <c r="CB223" s="22"/>
      <c r="CC223" s="60">
        <f t="shared" si="750"/>
        <v>2.1830604811090264E-3</v>
      </c>
      <c r="CD223" s="22">
        <f t="shared" si="694"/>
        <v>6.1156735977634102E-4</v>
      </c>
      <c r="CE223" s="25">
        <f t="shared" si="719"/>
        <v>8.7383177570093462</v>
      </c>
      <c r="CF223" s="25">
        <f t="shared" si="720"/>
        <v>9.3451327433628322</v>
      </c>
      <c r="CG223" s="25">
        <f t="shared" si="721"/>
        <v>8.3898305084745761</v>
      </c>
      <c r="CH223" s="25">
        <f t="shared" si="695"/>
        <v>9.3451327433628322</v>
      </c>
      <c r="CI223" s="25">
        <f t="shared" si="722"/>
        <v>8.8244270029489176</v>
      </c>
      <c r="CJ223" s="20">
        <f t="shared" si="696"/>
        <v>0.95530223488825605</v>
      </c>
      <c r="CK223" s="39">
        <f t="shared" si="697"/>
        <v>2.0281801816672444E-2</v>
      </c>
      <c r="CL223" s="39">
        <f t="shared" si="698"/>
        <v>2.1057071579746987E-2</v>
      </c>
      <c r="CM223" s="39">
        <f t="shared" si="699"/>
        <v>0.22222079520229795</v>
      </c>
      <c r="CN223" s="39"/>
      <c r="CO223" s="39">
        <f t="shared" si="751"/>
        <v>8.7853222866239131E-2</v>
      </c>
      <c r="CP223" s="18">
        <f t="shared" si="700"/>
        <v>3.6666666666666714</v>
      </c>
      <c r="CQ223" s="18">
        <f t="shared" si="701"/>
        <v>657.80020782904705</v>
      </c>
      <c r="CR223" s="18">
        <f t="shared" si="702"/>
        <v>537.80020782904705</v>
      </c>
      <c r="CS223" s="18">
        <f t="shared" si="703"/>
        <v>575.55468756095922</v>
      </c>
      <c r="CT223" s="18">
        <f t="shared" si="704"/>
        <v>94</v>
      </c>
      <c r="CU223" s="18">
        <f t="shared" si="705"/>
        <v>105</v>
      </c>
      <c r="CV223" s="18">
        <f t="shared" si="706"/>
        <v>26.338906540840362</v>
      </c>
      <c r="CW223" s="18">
        <f t="shared" si="707"/>
        <v>14.893389065408408</v>
      </c>
      <c r="CX223" s="18">
        <f t="shared" si="723"/>
        <v>37.338906540840362</v>
      </c>
      <c r="CY223" s="18">
        <f t="shared" si="724"/>
        <v>291.38906540840361</v>
      </c>
      <c r="CZ223" s="25">
        <f t="shared" si="708"/>
        <v>39.104258961231849</v>
      </c>
      <c r="DA223" s="18">
        <f t="shared" si="725"/>
        <v>52.705574389842091</v>
      </c>
      <c r="DB223" s="20">
        <f t="shared" si="709"/>
        <v>3.2228888729944085</v>
      </c>
      <c r="DC223" s="18">
        <f t="shared" si="710"/>
        <v>751.33333333333337</v>
      </c>
      <c r="DD223" s="18">
        <f t="shared" si="726"/>
        <v>795.46687449571368</v>
      </c>
      <c r="DE223" s="18">
        <f t="shared" si="727"/>
        <v>633.42114639857891</v>
      </c>
      <c r="DF223" s="12">
        <f t="shared" si="711"/>
        <v>931.85593990411724</v>
      </c>
      <c r="DG223" s="20">
        <f t="shared" si="712"/>
        <v>-0.19822485207100604</v>
      </c>
      <c r="DH223" s="7">
        <f t="shared" si="713"/>
        <v>214</v>
      </c>
      <c r="DI223" s="18">
        <f t="shared" si="714"/>
        <v>653.33333333333337</v>
      </c>
      <c r="DJ223" s="5"/>
      <c r="DK223" s="5"/>
      <c r="DL223" s="63" t="s">
        <v>293</v>
      </c>
      <c r="DM223" s="63">
        <v>60</v>
      </c>
      <c r="DN223" s="5" t="e">
        <f>SUM(#REF!,DO223,DQ223,DR223)</f>
        <v>#REF!</v>
      </c>
      <c r="DO223" s="63">
        <v>1</v>
      </c>
      <c r="DP223" s="63">
        <v>3.1</v>
      </c>
      <c r="DQ223" s="64">
        <f t="shared" si="728"/>
        <v>0</v>
      </c>
      <c r="DR223" s="63">
        <v>0</v>
      </c>
      <c r="DS223" s="63" t="s">
        <v>183</v>
      </c>
      <c r="DT223" s="63">
        <v>106</v>
      </c>
      <c r="DU223" s="63" t="s">
        <v>294</v>
      </c>
      <c r="DV223" s="63">
        <v>79</v>
      </c>
      <c r="DW223" s="63" t="s">
        <v>294</v>
      </c>
      <c r="DX223" s="63">
        <v>102</v>
      </c>
      <c r="DY223" s="63" t="s">
        <v>161</v>
      </c>
      <c r="DZ223" s="63" t="s">
        <v>161</v>
      </c>
      <c r="EA223" s="63" t="s">
        <v>161</v>
      </c>
      <c r="EB223" s="63" t="s">
        <v>161</v>
      </c>
      <c r="EC223" s="63" t="s">
        <v>161</v>
      </c>
      <c r="ED223" s="66">
        <f t="shared" si="729"/>
        <v>95.666666666666671</v>
      </c>
      <c r="EE223" s="63">
        <f t="shared" si="715"/>
        <v>0</v>
      </c>
      <c r="EF223" s="63" t="s">
        <v>144</v>
      </c>
      <c r="EG223" s="63">
        <v>64</v>
      </c>
      <c r="EH223" s="63">
        <v>0.1</v>
      </c>
      <c r="EI223" s="5"/>
      <c r="EJ223" s="63"/>
      <c r="EK223" s="63" t="s">
        <v>193</v>
      </c>
      <c r="EL223" s="7">
        <f t="shared" si="658"/>
        <v>87.75</v>
      </c>
      <c r="EM223" s="7">
        <f t="shared" si="716"/>
        <v>0</v>
      </c>
      <c r="EN223" s="51">
        <f t="shared" si="717"/>
        <v>106</v>
      </c>
      <c r="EO223" s="63">
        <f t="shared" si="659"/>
        <v>0</v>
      </c>
      <c r="ER223" s="5"/>
      <c r="ES223" s="5"/>
      <c r="ET223" s="5"/>
      <c r="EU223" s="5"/>
      <c r="EV223" s="5"/>
      <c r="EW223" s="5"/>
    </row>
    <row r="224" spans="1:153" customFormat="1">
      <c r="A224" s="5"/>
      <c r="B224" s="5">
        <v>667</v>
      </c>
      <c r="C224" s="5">
        <v>90</v>
      </c>
      <c r="D224" s="69"/>
      <c r="E224" s="69"/>
      <c r="F224" s="69"/>
      <c r="G224" s="69"/>
      <c r="H224" s="69"/>
      <c r="I224" s="5">
        <v>85</v>
      </c>
      <c r="J224" s="5">
        <v>85</v>
      </c>
      <c r="K224" s="5">
        <v>85</v>
      </c>
      <c r="L224" s="7">
        <f t="shared" si="660"/>
        <v>85</v>
      </c>
      <c r="M224" s="17">
        <f t="shared" si="730"/>
        <v>85</v>
      </c>
      <c r="N224" s="5">
        <v>1E-3</v>
      </c>
      <c r="O224" s="18">
        <f t="shared" si="661"/>
        <v>85.001000000000005</v>
      </c>
      <c r="P224" s="19">
        <f t="shared" si="732"/>
        <v>1.1764705882352942E-5</v>
      </c>
      <c r="Q224" s="5">
        <f t="shared" si="662"/>
        <v>243</v>
      </c>
      <c r="R224" s="5">
        <f t="shared" si="663"/>
        <v>254</v>
      </c>
      <c r="S224" s="5">
        <f t="shared" si="664"/>
        <v>259</v>
      </c>
      <c r="T224" s="74"/>
      <c r="U224" s="17">
        <f t="shared" si="733"/>
        <v>252</v>
      </c>
      <c r="V224" s="5">
        <f t="shared" si="734"/>
        <v>16</v>
      </c>
      <c r="W224" s="5">
        <f t="shared" si="665"/>
        <v>300</v>
      </c>
      <c r="X224" s="5">
        <f t="shared" si="666"/>
        <v>333</v>
      </c>
      <c r="Y224" s="5">
        <f t="shared" si="667"/>
        <v>344</v>
      </c>
      <c r="Z224" s="18">
        <f t="shared" si="668"/>
        <v>344</v>
      </c>
      <c r="AA224" s="17">
        <f t="shared" si="735"/>
        <v>325.66666666666669</v>
      </c>
      <c r="AB224" s="5">
        <f t="shared" si="736"/>
        <v>44</v>
      </c>
      <c r="AC224" s="17">
        <f t="shared" si="669"/>
        <v>367.33163998372561</v>
      </c>
      <c r="AD224" s="17">
        <f t="shared" si="670"/>
        <v>407.73812038193546</v>
      </c>
      <c r="AE224" s="17">
        <f t="shared" si="671"/>
        <v>421.20694718133871</v>
      </c>
      <c r="AF224" s="18">
        <f t="shared" si="672"/>
        <v>421.20694718133871</v>
      </c>
      <c r="AG224" s="17">
        <f t="shared" si="737"/>
        <v>398.75890251566653</v>
      </c>
      <c r="AH224" s="17">
        <f t="shared" si="738"/>
        <v>53.875307197613097</v>
      </c>
      <c r="AI224" s="5">
        <v>158</v>
      </c>
      <c r="AJ224" s="5">
        <v>169</v>
      </c>
      <c r="AK224" s="5">
        <v>174</v>
      </c>
      <c r="AL224" s="18">
        <f t="shared" si="673"/>
        <v>174</v>
      </c>
      <c r="AM224" s="17">
        <f t="shared" si="739"/>
        <v>167</v>
      </c>
      <c r="AN224" s="5">
        <f t="shared" si="740"/>
        <v>16</v>
      </c>
      <c r="AO224" s="5">
        <v>57</v>
      </c>
      <c r="AP224" s="6">
        <v>79</v>
      </c>
      <c r="AQ224" s="5">
        <v>85</v>
      </c>
      <c r="AR224" s="7">
        <f t="shared" si="674"/>
        <v>85</v>
      </c>
      <c r="AS224" s="17">
        <f t="shared" si="741"/>
        <v>73.666666666666671</v>
      </c>
      <c r="AT224" s="5">
        <f t="shared" si="742"/>
        <v>28</v>
      </c>
      <c r="AU224" s="5">
        <f t="shared" si="743"/>
        <v>215</v>
      </c>
      <c r="AV224" s="5">
        <f t="shared" si="675"/>
        <v>248</v>
      </c>
      <c r="AW224" s="5">
        <f t="shared" si="675"/>
        <v>259</v>
      </c>
      <c r="AX224" s="17">
        <f t="shared" si="744"/>
        <v>240.66666666666666</v>
      </c>
      <c r="AY224" s="5">
        <f t="shared" si="745"/>
        <v>44</v>
      </c>
      <c r="AZ224" s="19">
        <f t="shared" si="676"/>
        <v>0.19</v>
      </c>
      <c r="BA224" s="19">
        <f t="shared" si="676"/>
        <v>0.23723723723723725</v>
      </c>
      <c r="BB224" s="19">
        <f t="shared" si="676"/>
        <v>0.24709302325581395</v>
      </c>
      <c r="BC224" s="20">
        <f t="shared" si="677"/>
        <v>0.24709302325581395</v>
      </c>
      <c r="BD224" s="19">
        <f t="shared" si="746"/>
        <v>0.22477675349768375</v>
      </c>
      <c r="BE224" s="20">
        <f t="shared" si="678"/>
        <v>5.7093023255813946E-2</v>
      </c>
      <c r="BF224" s="19">
        <f t="shared" si="679"/>
        <v>3.5294117647058822</v>
      </c>
      <c r="BG224" s="19">
        <f t="shared" si="680"/>
        <v>3.9176470588235293</v>
      </c>
      <c r="BH224" s="19">
        <f t="shared" si="681"/>
        <v>4.0470588235294116</v>
      </c>
      <c r="BI224" s="20">
        <f t="shared" si="682"/>
        <v>4.0470588235294116</v>
      </c>
      <c r="BJ224" s="19">
        <f t="shared" si="747"/>
        <v>3.831372549019608</v>
      </c>
      <c r="BK224" s="20">
        <f t="shared" si="683"/>
        <v>0.51764705882352935</v>
      </c>
      <c r="BL224" s="20">
        <f t="shared" si="684"/>
        <v>0.26100307062436029</v>
      </c>
      <c r="BM224" s="19">
        <f t="shared" si="685"/>
        <v>4.3215487056908897</v>
      </c>
      <c r="BN224" s="19">
        <f t="shared" si="686"/>
        <v>4.7969190633168877</v>
      </c>
      <c r="BO224" s="19">
        <f t="shared" si="687"/>
        <v>4.9553758491922197</v>
      </c>
      <c r="BP224" s="19"/>
      <c r="BQ224" s="19">
        <f t="shared" si="748"/>
        <v>4.691281206066666</v>
      </c>
      <c r="BR224" s="20">
        <f t="shared" si="688"/>
        <v>0.63382714350133007</v>
      </c>
      <c r="BS224" s="19">
        <f t="shared" si="689"/>
        <v>1</v>
      </c>
      <c r="BT224" s="19">
        <f t="shared" si="656"/>
        <v>0.8666666666666667</v>
      </c>
      <c r="BU224" s="19"/>
      <c r="BV224" s="19"/>
      <c r="BW224" s="19">
        <f t="shared" si="749"/>
        <v>0.93333333333333335</v>
      </c>
      <c r="BX224" s="20">
        <f t="shared" si="690"/>
        <v>0.1333333333333333</v>
      </c>
      <c r="BY224" s="60">
        <f t="shared" si="691"/>
        <v>2.9069767441860465E-3</v>
      </c>
      <c r="BZ224" s="60">
        <f t="shared" si="692"/>
        <v>2.6612077789150458E-3</v>
      </c>
      <c r="CA224" s="22">
        <f t="shared" si="693"/>
        <v>0</v>
      </c>
      <c r="CB224" s="22"/>
      <c r="CC224" s="60">
        <f t="shared" si="750"/>
        <v>1.8560615077003642E-3</v>
      </c>
      <c r="CD224" s="22">
        <f t="shared" si="694"/>
        <v>2.9069767441860465E-3</v>
      </c>
      <c r="CE224" s="25">
        <f t="shared" si="719"/>
        <v>6.705882352941177E-4</v>
      </c>
      <c r="CF224" s="25">
        <f t="shared" si="720"/>
        <v>9.2941176470588238E-4</v>
      </c>
      <c r="CG224" s="25">
        <f t="shared" si="721"/>
        <v>1E-3</v>
      </c>
      <c r="CH224" s="25">
        <f t="shared" si="695"/>
        <v>1E-3</v>
      </c>
      <c r="CI224" s="25">
        <f t="shared" si="722"/>
        <v>8.6666666666666663E-4</v>
      </c>
      <c r="CJ224" s="20">
        <f t="shared" si="696"/>
        <v>3.2941176470588232E-4</v>
      </c>
      <c r="CK224" s="39">
        <f t="shared" si="697"/>
        <v>1.5920635682331587E-6</v>
      </c>
      <c r="CL224" s="39">
        <f t="shared" si="698"/>
        <v>2.3307611663149448E-6</v>
      </c>
      <c r="CM224" s="39">
        <f t="shared" si="699"/>
        <v>1.8561379080995832E-5</v>
      </c>
      <c r="CN224" s="39"/>
      <c r="CO224" s="39">
        <f t="shared" si="751"/>
        <v>7.4947346051813113E-6</v>
      </c>
      <c r="CP224" s="18">
        <f t="shared" si="700"/>
        <v>-34.999000000000002</v>
      </c>
      <c r="CQ224" s="18">
        <f t="shared" si="701"/>
        <v>557.4265691823332</v>
      </c>
      <c r="CR224" s="18">
        <f t="shared" si="702"/>
        <v>437.4265691823332</v>
      </c>
      <c r="CS224" s="18">
        <f t="shared" si="703"/>
        <v>491.30187637994629</v>
      </c>
      <c r="CT224" s="18">
        <f t="shared" si="704"/>
        <v>38.667666666666669</v>
      </c>
      <c r="CU224" s="18">
        <f t="shared" si="705"/>
        <v>66.667666666666662</v>
      </c>
      <c r="CV224" s="18">
        <f t="shared" si="706"/>
        <v>-12.521324650231627</v>
      </c>
      <c r="CW224" s="18">
        <f t="shared" si="707"/>
        <v>-6.7742232465023182</v>
      </c>
      <c r="CX224" s="18">
        <f t="shared" si="723"/>
        <v>15.478675349768373</v>
      </c>
      <c r="CY224" s="18">
        <f t="shared" si="724"/>
        <v>233.77775349768376</v>
      </c>
      <c r="CZ224" s="25">
        <f t="shared" si="708"/>
        <v>26.101307062436032</v>
      </c>
      <c r="DA224" s="18">
        <f t="shared" si="725"/>
        <v>58.567588403679757</v>
      </c>
      <c r="DB224" s="20">
        <f t="shared" si="709"/>
        <v>4.0574540625653359</v>
      </c>
      <c r="DC224" s="18">
        <f t="shared" si="710"/>
        <v>575.33433333333335</v>
      </c>
      <c r="DD224" s="18">
        <f t="shared" si="726"/>
        <v>648.42656918233308</v>
      </c>
      <c r="DE224" s="18">
        <f t="shared" si="727"/>
        <v>454.87730719761311</v>
      </c>
      <c r="DF224" s="12">
        <f t="shared" si="711"/>
        <v>799.53665601335024</v>
      </c>
      <c r="DG224" s="20">
        <f t="shared" si="712"/>
        <v>0.8666666666666667</v>
      </c>
      <c r="DH224" s="7">
        <f t="shared" si="713"/>
        <v>170</v>
      </c>
      <c r="DI224" s="18">
        <f t="shared" si="714"/>
        <v>539.66766666666672</v>
      </c>
      <c r="DJ224" s="5"/>
      <c r="DK224" s="5"/>
      <c r="DL224" s="63" t="s">
        <v>295</v>
      </c>
      <c r="DM224" s="63">
        <v>61</v>
      </c>
      <c r="DN224" s="5" t="e">
        <f>SUM(#REF!,DO224,DQ224,DR224)</f>
        <v>#REF!</v>
      </c>
      <c r="DO224" s="63">
        <v>1</v>
      </c>
      <c r="DP224" s="63">
        <v>4.5</v>
      </c>
      <c r="DQ224" s="64">
        <f t="shared" si="728"/>
        <v>0</v>
      </c>
      <c r="DR224" s="63">
        <v>0</v>
      </c>
      <c r="DS224" s="63" t="s">
        <v>183</v>
      </c>
      <c r="DT224" s="63">
        <v>114</v>
      </c>
      <c r="DU224" s="63" t="s">
        <v>183</v>
      </c>
      <c r="DV224" s="63">
        <v>78</v>
      </c>
      <c r="DW224" s="63" t="s">
        <v>183</v>
      </c>
      <c r="DX224" s="63">
        <v>100</v>
      </c>
      <c r="DY224" s="63" t="s">
        <v>145</v>
      </c>
      <c r="DZ224" s="63" t="s">
        <v>161</v>
      </c>
      <c r="EA224" s="63" t="s">
        <v>161</v>
      </c>
      <c r="EB224" s="63" t="s">
        <v>161</v>
      </c>
      <c r="EC224" s="63" t="s">
        <v>161</v>
      </c>
      <c r="ED224" s="66">
        <f t="shared" si="729"/>
        <v>97.333333333333329</v>
      </c>
      <c r="EE224" s="63">
        <f t="shared" si="715"/>
        <v>0</v>
      </c>
      <c r="EF224" s="63" t="s">
        <v>151</v>
      </c>
      <c r="EG224" s="63">
        <v>89</v>
      </c>
      <c r="EH224" s="63">
        <v>0.1</v>
      </c>
      <c r="EI224" s="5"/>
      <c r="EJ224" s="63"/>
      <c r="EK224" s="63" t="s">
        <v>289</v>
      </c>
      <c r="EL224" s="7">
        <f t="shared" si="658"/>
        <v>95.25</v>
      </c>
      <c r="EM224" s="7">
        <f t="shared" si="716"/>
        <v>0</v>
      </c>
      <c r="EN224" s="51">
        <f t="shared" si="717"/>
        <v>114</v>
      </c>
      <c r="EO224" s="63">
        <f t="shared" si="659"/>
        <v>0</v>
      </c>
      <c r="ER224" s="5"/>
      <c r="ES224" s="5"/>
      <c r="ET224" s="5"/>
      <c r="EU224" s="5"/>
      <c r="EV224" s="5"/>
      <c r="EW224" s="5"/>
    </row>
    <row r="225" spans="1:153" customFormat="1">
      <c r="A225" s="5"/>
      <c r="B225" s="5">
        <v>1000</v>
      </c>
      <c r="C225" s="5">
        <v>60</v>
      </c>
      <c r="D225" s="69"/>
      <c r="E225" s="69"/>
      <c r="F225" s="69"/>
      <c r="G225" s="69"/>
      <c r="H225" s="69"/>
      <c r="I225" s="5">
        <v>102</v>
      </c>
      <c r="J225" s="5">
        <v>90</v>
      </c>
      <c r="K225" s="5">
        <v>96</v>
      </c>
      <c r="L225" s="7">
        <f t="shared" si="660"/>
        <v>102</v>
      </c>
      <c r="M225" s="17">
        <f t="shared" si="730"/>
        <v>96</v>
      </c>
      <c r="N225" s="5">
        <f t="shared" si="731"/>
        <v>12</v>
      </c>
      <c r="O225" s="18">
        <f t="shared" si="661"/>
        <v>108</v>
      </c>
      <c r="P225" s="19">
        <f t="shared" si="732"/>
        <v>0.125</v>
      </c>
      <c r="Q225" s="5">
        <f t="shared" si="662"/>
        <v>299</v>
      </c>
      <c r="R225" s="5">
        <f t="shared" si="663"/>
        <v>281</v>
      </c>
      <c r="S225" s="5">
        <f t="shared" si="664"/>
        <v>280</v>
      </c>
      <c r="T225" s="74"/>
      <c r="U225" s="17">
        <f t="shared" si="733"/>
        <v>286.66666666666669</v>
      </c>
      <c r="V225" s="5">
        <f t="shared" si="734"/>
        <v>19</v>
      </c>
      <c r="W225" s="5">
        <f t="shared" si="665"/>
        <v>389</v>
      </c>
      <c r="X225" s="5">
        <f t="shared" si="666"/>
        <v>383</v>
      </c>
      <c r="Y225" s="5">
        <f t="shared" si="667"/>
        <v>370</v>
      </c>
      <c r="Z225" s="18">
        <f t="shared" si="668"/>
        <v>389</v>
      </c>
      <c r="AA225" s="17">
        <f t="shared" si="735"/>
        <v>380.66666666666669</v>
      </c>
      <c r="AB225" s="5">
        <f t="shared" si="736"/>
        <v>19</v>
      </c>
      <c r="AC225" s="17">
        <f t="shared" si="669"/>
        <v>389</v>
      </c>
      <c r="AD225" s="17">
        <f t="shared" si="670"/>
        <v>383</v>
      </c>
      <c r="AE225" s="17">
        <f t="shared" si="671"/>
        <v>370</v>
      </c>
      <c r="AF225" s="18">
        <f t="shared" si="672"/>
        <v>389</v>
      </c>
      <c r="AG225" s="17">
        <f t="shared" si="737"/>
        <v>380.66666666666669</v>
      </c>
      <c r="AH225" s="17">
        <f t="shared" si="738"/>
        <v>19</v>
      </c>
      <c r="AI225" s="5">
        <v>197</v>
      </c>
      <c r="AJ225" s="5">
        <v>191</v>
      </c>
      <c r="AK225" s="5">
        <v>184</v>
      </c>
      <c r="AL225" s="18">
        <f t="shared" si="673"/>
        <v>197</v>
      </c>
      <c r="AM225" s="17">
        <f t="shared" si="739"/>
        <v>190.66666666666666</v>
      </c>
      <c r="AN225" s="5">
        <f t="shared" si="740"/>
        <v>13</v>
      </c>
      <c r="AO225" s="5">
        <v>90</v>
      </c>
      <c r="AP225" s="6">
        <v>102</v>
      </c>
      <c r="AQ225" s="5">
        <v>90</v>
      </c>
      <c r="AR225" s="7">
        <f t="shared" si="674"/>
        <v>102</v>
      </c>
      <c r="AS225" s="17">
        <f t="shared" si="741"/>
        <v>94</v>
      </c>
      <c r="AT225" s="5">
        <f t="shared" si="742"/>
        <v>12</v>
      </c>
      <c r="AU225" s="5">
        <f t="shared" si="743"/>
        <v>287</v>
      </c>
      <c r="AV225" s="5">
        <f t="shared" si="675"/>
        <v>293</v>
      </c>
      <c r="AW225" s="5">
        <f t="shared" si="675"/>
        <v>274</v>
      </c>
      <c r="AX225" s="17">
        <f t="shared" si="744"/>
        <v>284.66666666666669</v>
      </c>
      <c r="AY225" s="5">
        <f t="shared" si="745"/>
        <v>19</v>
      </c>
      <c r="AZ225" s="19">
        <f t="shared" si="676"/>
        <v>0.23136246786632392</v>
      </c>
      <c r="BA225" s="19">
        <f t="shared" si="676"/>
        <v>0.26631853785900783</v>
      </c>
      <c r="BB225" s="19">
        <f t="shared" si="676"/>
        <v>0.24324324324324326</v>
      </c>
      <c r="BC225" s="20">
        <f t="shared" si="677"/>
        <v>0.26631853785900783</v>
      </c>
      <c r="BD225" s="19">
        <f t="shared" si="746"/>
        <v>0.24697474965619168</v>
      </c>
      <c r="BE225" s="20">
        <f t="shared" si="678"/>
        <v>3.4956069992683914E-2</v>
      </c>
      <c r="BF225" s="19">
        <f t="shared" si="679"/>
        <v>3.8137254901960786</v>
      </c>
      <c r="BG225" s="19">
        <f t="shared" si="680"/>
        <v>4.2555555555555555</v>
      </c>
      <c r="BH225" s="19">
        <f t="shared" si="681"/>
        <v>3.8541666666666665</v>
      </c>
      <c r="BI225" s="20">
        <f t="shared" si="682"/>
        <v>4.2555555555555555</v>
      </c>
      <c r="BJ225" s="19">
        <f t="shared" si="747"/>
        <v>3.9744825708060998</v>
      </c>
      <c r="BK225" s="20">
        <f t="shared" si="683"/>
        <v>0.44183006535947689</v>
      </c>
      <c r="BL225" s="20">
        <f t="shared" si="684"/>
        <v>0.25160507869510701</v>
      </c>
      <c r="BM225" s="19">
        <f t="shared" si="685"/>
        <v>3.8137254901960786</v>
      </c>
      <c r="BN225" s="19">
        <f t="shared" si="686"/>
        <v>4.2555555555555555</v>
      </c>
      <c r="BO225" s="19">
        <f t="shared" si="687"/>
        <v>3.8541666666666665</v>
      </c>
      <c r="BP225" s="19"/>
      <c r="BQ225" s="19">
        <f t="shared" si="748"/>
        <v>3.9744825708060998</v>
      </c>
      <c r="BR225" s="20">
        <f t="shared" si="688"/>
        <v>0.44183006535947689</v>
      </c>
      <c r="BS225" s="19">
        <f t="shared" si="689"/>
        <v>0.9375</v>
      </c>
      <c r="BT225" s="19">
        <f t="shared" si="656"/>
        <v>0.97916666666666663</v>
      </c>
      <c r="BU225" s="19">
        <f t="shared" ref="BU225:BU231" si="752">AT225/N225</f>
        <v>1</v>
      </c>
      <c r="BV225" s="19"/>
      <c r="BW225" s="19">
        <f t="shared" si="749"/>
        <v>0.97222222222222221</v>
      </c>
      <c r="BX225" s="20">
        <f t="shared" si="690"/>
        <v>6.25E-2</v>
      </c>
      <c r="BY225" s="60">
        <f t="shared" si="691"/>
        <v>2.5337837837837839E-3</v>
      </c>
      <c r="BZ225" s="60">
        <f t="shared" si="692"/>
        <v>2.5722416812609455E-3</v>
      </c>
      <c r="CA225" s="22">
        <f t="shared" si="693"/>
        <v>2.7027027027027029E-3</v>
      </c>
      <c r="CB225" s="22"/>
      <c r="CC225" s="60">
        <f t="shared" si="750"/>
        <v>2.6029093892491442E-3</v>
      </c>
      <c r="CD225" s="22">
        <f t="shared" si="694"/>
        <v>1.6891891891891893E-4</v>
      </c>
      <c r="CE225" s="25">
        <f t="shared" si="719"/>
        <v>10.588235294117647</v>
      </c>
      <c r="CF225" s="25">
        <f t="shared" si="720"/>
        <v>13.6</v>
      </c>
      <c r="CG225" s="25">
        <f t="shared" si="721"/>
        <v>11.25</v>
      </c>
      <c r="CH225" s="25">
        <f t="shared" si="695"/>
        <v>13.6</v>
      </c>
      <c r="CI225" s="25">
        <f t="shared" si="722"/>
        <v>11.812745098039215</v>
      </c>
      <c r="CJ225" s="20">
        <f t="shared" si="696"/>
        <v>3.0117647058823529</v>
      </c>
      <c r="CK225" s="39">
        <f t="shared" si="697"/>
        <v>2.8616852146263909E-2</v>
      </c>
      <c r="CL225" s="39">
        <f t="shared" si="698"/>
        <v>3.5726795096322241E-2</v>
      </c>
      <c r="CM225" s="39">
        <f t="shared" si="699"/>
        <v>0.59210526315789469</v>
      </c>
      <c r="CN225" s="39"/>
      <c r="CO225" s="39">
        <f t="shared" si="751"/>
        <v>0.21881630346682693</v>
      </c>
      <c r="CP225" s="18">
        <f t="shared" si="700"/>
        <v>-12</v>
      </c>
      <c r="CQ225" s="18">
        <f t="shared" si="701"/>
        <v>582.66666666666674</v>
      </c>
      <c r="CR225" s="18">
        <f t="shared" si="702"/>
        <v>462.66666666666669</v>
      </c>
      <c r="CS225" s="18">
        <f t="shared" si="703"/>
        <v>481.66666666666669</v>
      </c>
      <c r="CT225" s="18">
        <f t="shared" si="704"/>
        <v>82</v>
      </c>
      <c r="CU225" s="18">
        <f t="shared" si="705"/>
        <v>94</v>
      </c>
      <c r="CV225" s="18">
        <f t="shared" si="706"/>
        <v>12.697474965619168</v>
      </c>
      <c r="CW225" s="18">
        <f t="shared" si="707"/>
        <v>0.24697474965619168</v>
      </c>
      <c r="CX225" s="18">
        <f t="shared" si="723"/>
        <v>24.697474965619168</v>
      </c>
      <c r="CY225" s="18">
        <f t="shared" si="724"/>
        <v>259.97474965619165</v>
      </c>
      <c r="CZ225" s="25">
        <f t="shared" si="708"/>
        <v>37.160507869510703</v>
      </c>
      <c r="DA225" s="18">
        <f t="shared" si="725"/>
        <v>34.974482570806103</v>
      </c>
      <c r="DB225" s="20">
        <f t="shared" si="709"/>
        <v>3.5326525054466229</v>
      </c>
      <c r="DC225" s="18">
        <f t="shared" si="710"/>
        <v>678.33333333333337</v>
      </c>
      <c r="DD225" s="18">
        <f t="shared" si="726"/>
        <v>678.33333333333337</v>
      </c>
      <c r="DE225" s="18">
        <f t="shared" si="727"/>
        <v>541</v>
      </c>
      <c r="DF225" s="12">
        <f t="shared" si="711"/>
        <v>831.30808298952502</v>
      </c>
      <c r="DG225" s="20">
        <f t="shared" si="712"/>
        <v>-2.083333333333337E-2</v>
      </c>
      <c r="DH225" s="7">
        <f t="shared" si="713"/>
        <v>204</v>
      </c>
      <c r="DI225" s="18">
        <f t="shared" si="714"/>
        <v>609.66666666666674</v>
      </c>
      <c r="DJ225" s="5"/>
      <c r="DK225" s="5"/>
      <c r="DL225" s="63" t="s">
        <v>296</v>
      </c>
      <c r="DM225" s="63">
        <v>66</v>
      </c>
      <c r="DN225" s="5" t="e">
        <f>SUM(#REF!,DO225,DQ225,DR225)</f>
        <v>#REF!</v>
      </c>
      <c r="DO225" s="63">
        <v>0</v>
      </c>
      <c r="DP225" s="63">
        <v>4.4000000000000004</v>
      </c>
      <c r="DQ225" s="64">
        <f t="shared" si="728"/>
        <v>0</v>
      </c>
      <c r="DR225" s="63">
        <v>0</v>
      </c>
      <c r="DS225" s="63" t="s">
        <v>183</v>
      </c>
      <c r="DT225" s="63">
        <v>84</v>
      </c>
      <c r="DU225" s="63" t="s">
        <v>183</v>
      </c>
      <c r="DV225" s="63">
        <v>74</v>
      </c>
      <c r="DW225" s="63" t="s">
        <v>148</v>
      </c>
      <c r="DX225" s="63">
        <v>87</v>
      </c>
      <c r="DY225" s="63" t="s">
        <v>161</v>
      </c>
      <c r="DZ225" s="63" t="s">
        <v>161</v>
      </c>
      <c r="EA225" s="63" t="s">
        <v>161</v>
      </c>
      <c r="EB225" s="63" t="s">
        <v>161</v>
      </c>
      <c r="EC225" s="63" t="s">
        <v>161</v>
      </c>
      <c r="ED225" s="66">
        <f t="shared" si="729"/>
        <v>81.666666666666671</v>
      </c>
      <c r="EE225" s="63">
        <f t="shared" si="715"/>
        <v>0</v>
      </c>
      <c r="EF225" s="63" t="s">
        <v>297</v>
      </c>
      <c r="EG225" s="63">
        <v>88</v>
      </c>
      <c r="EH225" s="63">
        <v>0.05</v>
      </c>
      <c r="EI225" s="5"/>
      <c r="EJ225" s="63">
        <v>50</v>
      </c>
      <c r="EK225" s="63" t="s">
        <v>193</v>
      </c>
      <c r="EL225" s="7">
        <f t="shared" si="658"/>
        <v>83.25</v>
      </c>
      <c r="EM225" s="7">
        <f t="shared" si="716"/>
        <v>0</v>
      </c>
      <c r="EN225" s="51">
        <f t="shared" si="717"/>
        <v>88</v>
      </c>
      <c r="EO225" s="63">
        <f t="shared" si="659"/>
        <v>0</v>
      </c>
      <c r="ER225" s="5"/>
      <c r="ES225" s="5"/>
      <c r="ET225" s="5"/>
      <c r="EU225" s="5"/>
      <c r="EV225" s="5"/>
      <c r="EW225" s="5"/>
    </row>
    <row r="226" spans="1:153" customFormat="1">
      <c r="A226" s="5"/>
      <c r="B226" s="5">
        <v>984</v>
      </c>
      <c r="C226" s="5">
        <v>61</v>
      </c>
      <c r="D226" s="69"/>
      <c r="E226" s="69"/>
      <c r="F226" s="69"/>
      <c r="G226" s="69"/>
      <c r="H226" s="69"/>
      <c r="I226" s="5">
        <v>90</v>
      </c>
      <c r="J226" s="5">
        <v>96</v>
      </c>
      <c r="K226" s="5">
        <v>107</v>
      </c>
      <c r="L226" s="7">
        <f t="shared" si="660"/>
        <v>107</v>
      </c>
      <c r="M226" s="17">
        <f t="shared" si="730"/>
        <v>97.666666666666671</v>
      </c>
      <c r="N226" s="5">
        <f t="shared" si="731"/>
        <v>17</v>
      </c>
      <c r="O226" s="18">
        <f t="shared" si="661"/>
        <v>114.66666666666667</v>
      </c>
      <c r="P226" s="19">
        <f t="shared" si="732"/>
        <v>0.17406143344709896</v>
      </c>
      <c r="Q226" s="5">
        <f t="shared" si="662"/>
        <v>354</v>
      </c>
      <c r="R226" s="5">
        <f t="shared" si="663"/>
        <v>304</v>
      </c>
      <c r="S226" s="5">
        <f t="shared" si="664"/>
        <v>304</v>
      </c>
      <c r="T226" s="74"/>
      <c r="U226" s="17">
        <f t="shared" si="733"/>
        <v>320.66666666666669</v>
      </c>
      <c r="V226" s="5">
        <f t="shared" si="734"/>
        <v>50</v>
      </c>
      <c r="W226" s="5">
        <f t="shared" si="665"/>
        <v>428</v>
      </c>
      <c r="X226" s="5">
        <f t="shared" si="666"/>
        <v>394</v>
      </c>
      <c r="Y226" s="5">
        <f t="shared" si="667"/>
        <v>406</v>
      </c>
      <c r="Z226" s="18">
        <f t="shared" si="668"/>
        <v>428</v>
      </c>
      <c r="AA226" s="17">
        <f t="shared" si="735"/>
        <v>409.33333333333331</v>
      </c>
      <c r="AB226" s="5">
        <f t="shared" si="736"/>
        <v>34</v>
      </c>
      <c r="AC226" s="17">
        <f t="shared" si="669"/>
        <v>431.46564362184881</v>
      </c>
      <c r="AD226" s="17">
        <f t="shared" si="670"/>
        <v>397.19033548366457</v>
      </c>
      <c r="AE226" s="17">
        <f t="shared" si="671"/>
        <v>409.28750306184725</v>
      </c>
      <c r="AF226" s="18">
        <f t="shared" si="672"/>
        <v>431.46564362184881</v>
      </c>
      <c r="AG226" s="17">
        <f t="shared" si="737"/>
        <v>412.64782738912021</v>
      </c>
      <c r="AH226" s="17">
        <f t="shared" si="738"/>
        <v>34.275308138184243</v>
      </c>
      <c r="AI226" s="5">
        <v>264</v>
      </c>
      <c r="AJ226" s="5">
        <v>208</v>
      </c>
      <c r="AK226" s="5">
        <v>197</v>
      </c>
      <c r="AL226" s="18">
        <f t="shared" si="673"/>
        <v>264</v>
      </c>
      <c r="AM226" s="17">
        <f t="shared" si="739"/>
        <v>223</v>
      </c>
      <c r="AN226" s="5">
        <f t="shared" si="740"/>
        <v>67</v>
      </c>
      <c r="AO226" s="5">
        <v>74</v>
      </c>
      <c r="AP226" s="6">
        <v>90</v>
      </c>
      <c r="AQ226" s="5">
        <v>102</v>
      </c>
      <c r="AR226" s="7">
        <f t="shared" si="674"/>
        <v>102</v>
      </c>
      <c r="AS226" s="17">
        <f t="shared" si="741"/>
        <v>88.666666666666671</v>
      </c>
      <c r="AT226" s="5">
        <f t="shared" si="742"/>
        <v>28</v>
      </c>
      <c r="AU226" s="5">
        <f t="shared" si="743"/>
        <v>338</v>
      </c>
      <c r="AV226" s="5">
        <f t="shared" si="675"/>
        <v>298</v>
      </c>
      <c r="AW226" s="5">
        <f t="shared" si="675"/>
        <v>299</v>
      </c>
      <c r="AX226" s="17">
        <f t="shared" si="744"/>
        <v>311.66666666666669</v>
      </c>
      <c r="AY226" s="5">
        <f t="shared" si="745"/>
        <v>40</v>
      </c>
      <c r="AZ226" s="19">
        <f t="shared" si="676"/>
        <v>0.17289719626168223</v>
      </c>
      <c r="BA226" s="19">
        <f t="shared" si="676"/>
        <v>0.22842639593908629</v>
      </c>
      <c r="BB226" s="19">
        <f t="shared" si="676"/>
        <v>0.25123152709359609</v>
      </c>
      <c r="BC226" s="20">
        <f t="shared" si="677"/>
        <v>0.25123152709359609</v>
      </c>
      <c r="BD226" s="19">
        <f t="shared" si="746"/>
        <v>0.21751837309812153</v>
      </c>
      <c r="BE226" s="20">
        <f t="shared" si="678"/>
        <v>7.8334330831913851E-2</v>
      </c>
      <c r="BF226" s="19">
        <f t="shared" si="679"/>
        <v>4.7555555555555555</v>
      </c>
      <c r="BG226" s="19">
        <f t="shared" si="680"/>
        <v>4.104166666666667</v>
      </c>
      <c r="BH226" s="19">
        <f t="shared" si="681"/>
        <v>3.7943925233644862</v>
      </c>
      <c r="BI226" s="20">
        <f t="shared" si="682"/>
        <v>4.7555555555555555</v>
      </c>
      <c r="BJ226" s="19">
        <f t="shared" si="747"/>
        <v>4.2180382485289032</v>
      </c>
      <c r="BK226" s="20">
        <f t="shared" si="683"/>
        <v>0.96116303219106936</v>
      </c>
      <c r="BL226" s="20">
        <f t="shared" si="684"/>
        <v>0.23707703464964153</v>
      </c>
      <c r="BM226" s="19">
        <f t="shared" si="685"/>
        <v>4.7940627069094308</v>
      </c>
      <c r="BN226" s="19">
        <f t="shared" si="686"/>
        <v>4.1373993279548396</v>
      </c>
      <c r="BO226" s="19">
        <f t="shared" si="687"/>
        <v>3.8251168510453013</v>
      </c>
      <c r="BP226" s="19"/>
      <c r="BQ226" s="19">
        <f t="shared" si="748"/>
        <v>4.2521929619698575</v>
      </c>
      <c r="BR226" s="20">
        <f t="shared" si="688"/>
        <v>0.96894585586412951</v>
      </c>
      <c r="BS226" s="19">
        <f t="shared" si="689"/>
        <v>0.95327102803738317</v>
      </c>
      <c r="BT226" s="19">
        <f t="shared" ref="BT226:BT231" si="753">AS226/M226</f>
        <v>0.9078498293515358</v>
      </c>
      <c r="BU226" s="19">
        <f t="shared" si="752"/>
        <v>1.6470588235294117</v>
      </c>
      <c r="BV226" s="19"/>
      <c r="BW226" s="19">
        <f t="shared" si="749"/>
        <v>1.1693932269727769</v>
      </c>
      <c r="BX226" s="20">
        <f t="shared" si="690"/>
        <v>0.73920899417787589</v>
      </c>
      <c r="BY226" s="60">
        <f t="shared" si="691"/>
        <v>2.3479581971364116E-3</v>
      </c>
      <c r="BZ226" s="60">
        <f t="shared" si="692"/>
        <v>2.2178741759402341E-3</v>
      </c>
      <c r="CA226" s="22">
        <f t="shared" si="693"/>
        <v>4.0567951318458417E-3</v>
      </c>
      <c r="CB226" s="22"/>
      <c r="CC226" s="60">
        <f t="shared" si="750"/>
        <v>2.8742091683074955E-3</v>
      </c>
      <c r="CD226" s="22">
        <f t="shared" si="694"/>
        <v>1.8389209559056077E-3</v>
      </c>
      <c r="CE226" s="25">
        <f t="shared" si="719"/>
        <v>13.977777777777778</v>
      </c>
      <c r="CF226" s="25">
        <f t="shared" si="720"/>
        <v>15.9375</v>
      </c>
      <c r="CG226" s="25">
        <f t="shared" si="721"/>
        <v>16.205607476635514</v>
      </c>
      <c r="CH226" s="25">
        <f t="shared" si="695"/>
        <v>16.205607476635514</v>
      </c>
      <c r="CI226" s="25">
        <f t="shared" si="722"/>
        <v>15.373628418137764</v>
      </c>
      <c r="CJ226" s="20">
        <f t="shared" si="696"/>
        <v>2.227829698857736</v>
      </c>
      <c r="CK226" s="39">
        <f t="shared" si="697"/>
        <v>3.4151489291051239E-2</v>
      </c>
      <c r="CL226" s="39">
        <f t="shared" si="698"/>
        <v>3.8622522505059008E-2</v>
      </c>
      <c r="CM226" s="39">
        <f t="shared" si="699"/>
        <v>0.4728070543173829</v>
      </c>
      <c r="CN226" s="39"/>
      <c r="CO226" s="39">
        <f t="shared" si="751"/>
        <v>0.18186035537116438</v>
      </c>
      <c r="CP226" s="18">
        <f t="shared" si="700"/>
        <v>-5.3333333333333286</v>
      </c>
      <c r="CQ226" s="18">
        <f t="shared" si="701"/>
        <v>615.98116072245352</v>
      </c>
      <c r="CR226" s="18">
        <f t="shared" si="702"/>
        <v>495.98116072245358</v>
      </c>
      <c r="CS226" s="18">
        <f t="shared" si="703"/>
        <v>530.25646886063782</v>
      </c>
      <c r="CT226" s="18">
        <f t="shared" si="704"/>
        <v>83.333333333333343</v>
      </c>
      <c r="CU226" s="18">
        <f t="shared" si="705"/>
        <v>111.33333333333334</v>
      </c>
      <c r="CV226" s="18">
        <f t="shared" si="706"/>
        <v>16.418503976478824</v>
      </c>
      <c r="CW226" s="18">
        <f t="shared" si="707"/>
        <v>22.884185039764795</v>
      </c>
      <c r="CX226" s="18">
        <f t="shared" si="723"/>
        <v>44.418503976478824</v>
      </c>
      <c r="CY226" s="18">
        <f t="shared" si="724"/>
        <v>307.1850397647882</v>
      </c>
      <c r="CZ226" s="25">
        <f t="shared" si="708"/>
        <v>40.707703464964155</v>
      </c>
      <c r="DA226" s="18">
        <f t="shared" si="725"/>
        <v>55.527501100154097</v>
      </c>
      <c r="DB226" s="20">
        <f t="shared" si="709"/>
        <v>3.283247106105728</v>
      </c>
      <c r="DC226" s="18">
        <f t="shared" si="710"/>
        <v>810.66666666666663</v>
      </c>
      <c r="DD226" s="18">
        <f t="shared" si="726"/>
        <v>813.98116072245352</v>
      </c>
      <c r="DE226" s="18">
        <f t="shared" si="727"/>
        <v>672.94197480485093</v>
      </c>
      <c r="DF226" s="12">
        <f t="shared" si="711"/>
        <v>942.83286715390841</v>
      </c>
      <c r="DG226" s="20">
        <f t="shared" si="712"/>
        <v>-0.73920899417787589</v>
      </c>
      <c r="DH226" s="7">
        <f t="shared" si="713"/>
        <v>209</v>
      </c>
      <c r="DI226" s="18">
        <f t="shared" si="714"/>
        <v>660</v>
      </c>
      <c r="DJ226" s="5"/>
      <c r="DK226" s="5"/>
      <c r="DL226" s="63" t="s">
        <v>298</v>
      </c>
      <c r="DM226" s="63">
        <v>39</v>
      </c>
      <c r="DN226" s="5" t="e">
        <f>SUM(#REF!,DO226,DQ226,DR226)</f>
        <v>#REF!</v>
      </c>
      <c r="DO226" s="63">
        <v>0</v>
      </c>
      <c r="DP226" s="63">
        <v>5.3</v>
      </c>
      <c r="DQ226" s="64">
        <f t="shared" si="728"/>
        <v>1</v>
      </c>
      <c r="DR226" s="63">
        <v>0</v>
      </c>
      <c r="DS226" s="63" t="s">
        <v>183</v>
      </c>
      <c r="DT226" s="63">
        <v>107</v>
      </c>
      <c r="DU226" s="63" t="s">
        <v>183</v>
      </c>
      <c r="DV226" s="63">
        <v>100</v>
      </c>
      <c r="DW226" s="63" t="s">
        <v>183</v>
      </c>
      <c r="DX226" s="63">
        <v>114</v>
      </c>
      <c r="DY226" s="63" t="s">
        <v>161</v>
      </c>
      <c r="DZ226" s="63" t="s">
        <v>161</v>
      </c>
      <c r="EA226" s="63" t="s">
        <v>161</v>
      </c>
      <c r="EB226" s="63" t="s">
        <v>161</v>
      </c>
      <c r="EC226" s="63" t="s">
        <v>161</v>
      </c>
      <c r="ED226" s="66">
        <f t="shared" si="729"/>
        <v>107</v>
      </c>
      <c r="EE226" s="63">
        <f t="shared" si="715"/>
        <v>0</v>
      </c>
      <c r="EF226" s="63" t="s">
        <v>144</v>
      </c>
      <c r="EG226" s="63">
        <v>69</v>
      </c>
      <c r="EH226" s="63">
        <v>0.05</v>
      </c>
      <c r="EI226" s="5"/>
      <c r="EJ226" s="63"/>
      <c r="EK226" s="63" t="s">
        <v>193</v>
      </c>
      <c r="EL226" s="7">
        <f t="shared" si="658"/>
        <v>97.5</v>
      </c>
      <c r="EM226" s="7">
        <f t="shared" si="716"/>
        <v>0</v>
      </c>
      <c r="EN226" s="51">
        <f t="shared" si="717"/>
        <v>114</v>
      </c>
      <c r="EO226" s="63">
        <f t="shared" si="659"/>
        <v>0</v>
      </c>
      <c r="ER226" s="5"/>
      <c r="ES226" s="5"/>
      <c r="ET226" s="5"/>
      <c r="EU226" s="5"/>
      <c r="EV226" s="5"/>
      <c r="EW226" s="5"/>
    </row>
    <row r="227" spans="1:153" customFormat="1">
      <c r="A227" s="5"/>
      <c r="B227" s="5">
        <v>723</v>
      </c>
      <c r="C227" s="5">
        <v>83</v>
      </c>
      <c r="D227" s="69"/>
      <c r="E227" s="69"/>
      <c r="F227" s="69"/>
      <c r="G227" s="69"/>
      <c r="H227" s="69"/>
      <c r="I227" s="5">
        <v>90</v>
      </c>
      <c r="J227" s="5">
        <v>102</v>
      </c>
      <c r="K227" s="5">
        <v>96</v>
      </c>
      <c r="L227" s="7">
        <f t="shared" si="660"/>
        <v>102</v>
      </c>
      <c r="M227" s="17">
        <f t="shared" si="730"/>
        <v>96</v>
      </c>
      <c r="N227" s="5">
        <f t="shared" si="731"/>
        <v>12</v>
      </c>
      <c r="O227" s="18">
        <f t="shared" si="661"/>
        <v>108</v>
      </c>
      <c r="P227" s="19">
        <f t="shared" si="732"/>
        <v>0.125</v>
      </c>
      <c r="Q227" s="5">
        <f t="shared" si="662"/>
        <v>287</v>
      </c>
      <c r="R227" s="5">
        <f t="shared" si="663"/>
        <v>276</v>
      </c>
      <c r="S227" s="5">
        <f t="shared" si="664"/>
        <v>287</v>
      </c>
      <c r="T227" s="74"/>
      <c r="U227" s="17">
        <f t="shared" si="733"/>
        <v>283.33333333333331</v>
      </c>
      <c r="V227" s="5">
        <f t="shared" si="734"/>
        <v>11</v>
      </c>
      <c r="W227" s="5">
        <f t="shared" si="665"/>
        <v>338</v>
      </c>
      <c r="X227" s="5">
        <f t="shared" si="666"/>
        <v>366</v>
      </c>
      <c r="Y227" s="5">
        <f t="shared" si="667"/>
        <v>366</v>
      </c>
      <c r="Z227" s="18">
        <f t="shared" si="668"/>
        <v>366</v>
      </c>
      <c r="AA227" s="17">
        <f t="shared" si="735"/>
        <v>356.66666666666669</v>
      </c>
      <c r="AB227" s="5">
        <f t="shared" si="736"/>
        <v>28</v>
      </c>
      <c r="AC227" s="17">
        <f t="shared" si="669"/>
        <v>397.50953606001019</v>
      </c>
      <c r="AD227" s="17">
        <f t="shared" si="670"/>
        <v>430.43932011231874</v>
      </c>
      <c r="AE227" s="17">
        <f t="shared" si="671"/>
        <v>430.43932011231874</v>
      </c>
      <c r="AF227" s="18">
        <f t="shared" si="672"/>
        <v>430.43932011231874</v>
      </c>
      <c r="AG227" s="17">
        <f t="shared" si="737"/>
        <v>419.46272542821589</v>
      </c>
      <c r="AH227" s="17">
        <f t="shared" si="738"/>
        <v>32.929784052308548</v>
      </c>
      <c r="AI227" s="5">
        <v>197</v>
      </c>
      <c r="AJ227" s="5">
        <v>174</v>
      </c>
      <c r="AK227" s="5">
        <v>191</v>
      </c>
      <c r="AL227" s="18">
        <f t="shared" si="673"/>
        <v>197</v>
      </c>
      <c r="AM227" s="17">
        <f t="shared" si="739"/>
        <v>187.33333333333334</v>
      </c>
      <c r="AN227" s="5">
        <f t="shared" si="740"/>
        <v>23</v>
      </c>
      <c r="AO227" s="5">
        <v>51</v>
      </c>
      <c r="AP227" s="6">
        <v>90</v>
      </c>
      <c r="AQ227" s="5">
        <v>79</v>
      </c>
      <c r="AR227" s="7">
        <f t="shared" si="674"/>
        <v>90</v>
      </c>
      <c r="AS227" s="17">
        <f t="shared" si="741"/>
        <v>73.333333333333329</v>
      </c>
      <c r="AT227" s="5">
        <f t="shared" si="742"/>
        <v>39</v>
      </c>
      <c r="AU227" s="5">
        <f t="shared" si="743"/>
        <v>248</v>
      </c>
      <c r="AV227" s="5">
        <f t="shared" si="675"/>
        <v>264</v>
      </c>
      <c r="AW227" s="5">
        <f t="shared" si="675"/>
        <v>270</v>
      </c>
      <c r="AX227" s="17">
        <f t="shared" si="744"/>
        <v>260.66666666666669</v>
      </c>
      <c r="AY227" s="5">
        <f t="shared" si="745"/>
        <v>22</v>
      </c>
      <c r="AZ227" s="19">
        <f t="shared" si="676"/>
        <v>0.15088757396449703</v>
      </c>
      <c r="BA227" s="19">
        <f t="shared" si="676"/>
        <v>0.24590163934426229</v>
      </c>
      <c r="BB227" s="19">
        <f t="shared" si="676"/>
        <v>0.21584699453551912</v>
      </c>
      <c r="BC227" s="20">
        <f t="shared" si="677"/>
        <v>0.24590163934426229</v>
      </c>
      <c r="BD227" s="19">
        <f t="shared" si="746"/>
        <v>0.20421206928142613</v>
      </c>
      <c r="BE227" s="20">
        <f t="shared" si="678"/>
        <v>9.5014065379765256E-2</v>
      </c>
      <c r="BF227" s="19">
        <f t="shared" si="679"/>
        <v>3.7555555555555555</v>
      </c>
      <c r="BG227" s="19">
        <f t="shared" si="680"/>
        <v>3.5882352941176472</v>
      </c>
      <c r="BH227" s="19">
        <f t="shared" si="681"/>
        <v>3.8125</v>
      </c>
      <c r="BI227" s="20">
        <f t="shared" si="682"/>
        <v>3.8125</v>
      </c>
      <c r="BJ227" s="19">
        <f t="shared" si="747"/>
        <v>3.7187636165577342</v>
      </c>
      <c r="BK227" s="20">
        <f t="shared" si="683"/>
        <v>0.22426470588235281</v>
      </c>
      <c r="BL227" s="20">
        <f t="shared" si="684"/>
        <v>0.26890657839813115</v>
      </c>
      <c r="BM227" s="19">
        <f t="shared" si="685"/>
        <v>4.4167726228890025</v>
      </c>
      <c r="BN227" s="19">
        <f t="shared" si="686"/>
        <v>4.2199933344344975</v>
      </c>
      <c r="BO227" s="19">
        <f t="shared" si="687"/>
        <v>4.4837429178366532</v>
      </c>
      <c r="BP227" s="19"/>
      <c r="BQ227" s="19">
        <f t="shared" si="748"/>
        <v>4.3735029583867187</v>
      </c>
      <c r="BR227" s="20">
        <f t="shared" si="688"/>
        <v>0.26374958340215571</v>
      </c>
      <c r="BS227" s="19">
        <f t="shared" si="689"/>
        <v>0.82291666666666663</v>
      </c>
      <c r="BT227" s="19">
        <f t="shared" si="753"/>
        <v>0.76388888888888884</v>
      </c>
      <c r="BU227" s="19">
        <f t="shared" si="752"/>
        <v>3.25</v>
      </c>
      <c r="BV227" s="19"/>
      <c r="BW227" s="19">
        <f t="shared" si="749"/>
        <v>1.6122685185185184</v>
      </c>
      <c r="BX227" s="20">
        <f t="shared" si="690"/>
        <v>2.4861111111111112</v>
      </c>
      <c r="BY227" s="60">
        <f t="shared" si="691"/>
        <v>2.2484061930783243E-3</v>
      </c>
      <c r="BZ227" s="60">
        <f t="shared" si="692"/>
        <v>2.1417445482866042E-3</v>
      </c>
      <c r="CA227" s="22">
        <f t="shared" si="693"/>
        <v>8.8797814207650268E-3</v>
      </c>
      <c r="CB227" s="22"/>
      <c r="CC227" s="60">
        <f t="shared" si="750"/>
        <v>4.4233107207099854E-3</v>
      </c>
      <c r="CD227" s="22">
        <f t="shared" si="694"/>
        <v>6.7380368724784222E-3</v>
      </c>
      <c r="CE227" s="25">
        <f t="shared" si="719"/>
        <v>6.8</v>
      </c>
      <c r="CF227" s="25">
        <f t="shared" si="720"/>
        <v>10.588235294117647</v>
      </c>
      <c r="CG227" s="25">
        <f t="shared" si="721"/>
        <v>9.875</v>
      </c>
      <c r="CH227" s="25">
        <f t="shared" si="695"/>
        <v>10.588235294117647</v>
      </c>
      <c r="CI227" s="25">
        <f t="shared" si="722"/>
        <v>9.0877450980392158</v>
      </c>
      <c r="CJ227" s="20">
        <f t="shared" si="696"/>
        <v>3.7882352941176469</v>
      </c>
      <c r="CK227" s="39">
        <f t="shared" si="697"/>
        <v>1.5797813262565345E-2</v>
      </c>
      <c r="CL227" s="39">
        <f t="shared" si="698"/>
        <v>2.5242374714722175E-2</v>
      </c>
      <c r="CM227" s="39">
        <f t="shared" si="699"/>
        <v>0.29988049676589701</v>
      </c>
      <c r="CN227" s="39"/>
      <c r="CO227" s="39">
        <f t="shared" si="751"/>
        <v>0.11364022824772818</v>
      </c>
      <c r="CP227" s="18">
        <f t="shared" si="700"/>
        <v>-12</v>
      </c>
      <c r="CQ227" s="18">
        <f t="shared" si="701"/>
        <v>600.79605876154926</v>
      </c>
      <c r="CR227" s="18">
        <f t="shared" si="702"/>
        <v>480.7960587615492</v>
      </c>
      <c r="CS227" s="18">
        <f t="shared" si="703"/>
        <v>513.72584281385775</v>
      </c>
      <c r="CT227" s="18">
        <f t="shared" si="704"/>
        <v>61.333333333333329</v>
      </c>
      <c r="CU227" s="18">
        <f t="shared" si="705"/>
        <v>100.33333333333333</v>
      </c>
      <c r="CV227" s="18">
        <f t="shared" si="706"/>
        <v>8.4212069281426132</v>
      </c>
      <c r="CW227" s="18">
        <f t="shared" si="707"/>
        <v>27.204212069281425</v>
      </c>
      <c r="CX227" s="18">
        <f t="shared" si="723"/>
        <v>47.42120692814261</v>
      </c>
      <c r="CY227" s="18">
        <f t="shared" si="724"/>
        <v>254.21206928142612</v>
      </c>
      <c r="CZ227" s="25">
        <f t="shared" si="708"/>
        <v>38.890657839813116</v>
      </c>
      <c r="DA227" s="18">
        <f t="shared" si="725"/>
        <v>49.303287010695264</v>
      </c>
      <c r="DB227" s="20">
        <f t="shared" si="709"/>
        <v>4.1097533749845629</v>
      </c>
      <c r="DC227" s="18">
        <f t="shared" si="710"/>
        <v>667.33333333333337</v>
      </c>
      <c r="DD227" s="18">
        <f t="shared" si="726"/>
        <v>730.12939209488263</v>
      </c>
      <c r="DE227" s="18">
        <f t="shared" si="727"/>
        <v>513.92978405230861</v>
      </c>
      <c r="DF227" s="12">
        <f t="shared" si="711"/>
        <v>861.00812804297539</v>
      </c>
      <c r="DG227" s="20">
        <f t="shared" si="712"/>
        <v>-2.4861111111111112</v>
      </c>
      <c r="DH227" s="7">
        <f t="shared" si="713"/>
        <v>192</v>
      </c>
      <c r="DI227" s="18">
        <f t="shared" si="714"/>
        <v>582.66666666666674</v>
      </c>
      <c r="DJ227" s="5"/>
      <c r="DK227" s="5"/>
      <c r="DL227" s="63" t="s">
        <v>299</v>
      </c>
      <c r="DM227" s="63">
        <v>41</v>
      </c>
      <c r="DN227" s="5" t="e">
        <f>SUM(#REF!,DO227,DQ227,DR227)</f>
        <v>#REF!</v>
      </c>
      <c r="DO227" s="63">
        <v>0</v>
      </c>
      <c r="DP227" s="63">
        <v>6.4</v>
      </c>
      <c r="DQ227" s="64">
        <f t="shared" si="728"/>
        <v>1</v>
      </c>
      <c r="DR227" s="63">
        <v>0</v>
      </c>
      <c r="DS227" s="63" t="s">
        <v>183</v>
      </c>
      <c r="DT227" s="63">
        <v>96</v>
      </c>
      <c r="DU227" s="63" t="s">
        <v>183</v>
      </c>
      <c r="DV227" s="63">
        <v>71</v>
      </c>
      <c r="DW227" s="63" t="s">
        <v>183</v>
      </c>
      <c r="DX227" s="63">
        <v>87</v>
      </c>
      <c r="DY227" s="63" t="s">
        <v>161</v>
      </c>
      <c r="DZ227" s="63" t="s">
        <v>161</v>
      </c>
      <c r="EA227" s="63" t="s">
        <v>161</v>
      </c>
      <c r="EB227" s="63" t="s">
        <v>161</v>
      </c>
      <c r="EC227" s="63" t="s">
        <v>161</v>
      </c>
      <c r="ED227" s="66">
        <f t="shared" si="729"/>
        <v>84.666666666666671</v>
      </c>
      <c r="EE227" s="63">
        <f t="shared" si="715"/>
        <v>0</v>
      </c>
      <c r="EF227" s="63" t="s">
        <v>183</v>
      </c>
      <c r="EG227" s="63">
        <v>54</v>
      </c>
      <c r="EH227" s="63">
        <v>0.1</v>
      </c>
      <c r="EI227" s="5"/>
      <c r="EJ227" s="63"/>
      <c r="EK227" s="63" t="s">
        <v>193</v>
      </c>
      <c r="EL227" s="7">
        <f t="shared" si="658"/>
        <v>77</v>
      </c>
      <c r="EM227" s="7">
        <f t="shared" si="716"/>
        <v>0</v>
      </c>
      <c r="EN227" s="51">
        <f t="shared" si="717"/>
        <v>96</v>
      </c>
      <c r="EO227" s="63">
        <f t="shared" si="659"/>
        <v>0</v>
      </c>
      <c r="ER227" s="5"/>
      <c r="ES227" s="5"/>
      <c r="ET227" s="5"/>
      <c r="EU227" s="5"/>
      <c r="EV227" s="5"/>
      <c r="EW227" s="5"/>
    </row>
    <row r="228" spans="1:153" customFormat="1">
      <c r="A228" s="5"/>
      <c r="B228" s="5">
        <v>952</v>
      </c>
      <c r="C228" s="5">
        <v>63</v>
      </c>
      <c r="D228" s="69"/>
      <c r="E228" s="69"/>
      <c r="F228" s="69"/>
      <c r="G228" s="69"/>
      <c r="H228" s="69"/>
      <c r="I228" s="5">
        <v>107</v>
      </c>
      <c r="J228" s="5">
        <v>102</v>
      </c>
      <c r="K228" s="5">
        <v>96</v>
      </c>
      <c r="L228" s="7">
        <f t="shared" si="660"/>
        <v>107</v>
      </c>
      <c r="M228" s="17">
        <f t="shared" si="730"/>
        <v>101.66666666666667</v>
      </c>
      <c r="N228" s="5">
        <f t="shared" si="731"/>
        <v>11</v>
      </c>
      <c r="O228" s="18">
        <f t="shared" si="661"/>
        <v>112.66666666666667</v>
      </c>
      <c r="P228" s="19">
        <f t="shared" si="732"/>
        <v>0.10819672131147541</v>
      </c>
      <c r="Q228" s="5">
        <f t="shared" si="662"/>
        <v>298</v>
      </c>
      <c r="R228" s="5">
        <f t="shared" si="663"/>
        <v>271</v>
      </c>
      <c r="S228" s="5">
        <f t="shared" si="664"/>
        <v>276</v>
      </c>
      <c r="T228" s="74"/>
      <c r="U228" s="17">
        <f t="shared" si="733"/>
        <v>281.66666666666669</v>
      </c>
      <c r="V228" s="5">
        <f t="shared" si="734"/>
        <v>27</v>
      </c>
      <c r="W228" s="5">
        <f t="shared" si="665"/>
        <v>349</v>
      </c>
      <c r="X228" s="5">
        <f t="shared" si="666"/>
        <v>339</v>
      </c>
      <c r="Y228" s="5">
        <f t="shared" si="667"/>
        <v>361</v>
      </c>
      <c r="Z228" s="18">
        <f t="shared" si="668"/>
        <v>361</v>
      </c>
      <c r="AA228" s="17">
        <f t="shared" si="735"/>
        <v>349.66666666666669</v>
      </c>
      <c r="AB228" s="5">
        <f t="shared" si="736"/>
        <v>22</v>
      </c>
      <c r="AC228" s="17">
        <f t="shared" si="669"/>
        <v>357.69012691260616</v>
      </c>
      <c r="AD228" s="17">
        <f t="shared" si="670"/>
        <v>347.44112614147133</v>
      </c>
      <c r="AE228" s="17">
        <f t="shared" si="671"/>
        <v>369.98892783796799</v>
      </c>
      <c r="AF228" s="18">
        <f t="shared" si="672"/>
        <v>369.98892783796799</v>
      </c>
      <c r="AG228" s="17">
        <f t="shared" si="737"/>
        <v>358.37339363068185</v>
      </c>
      <c r="AH228" s="17">
        <f t="shared" si="738"/>
        <v>22.547801696496663</v>
      </c>
      <c r="AI228" s="5">
        <v>191</v>
      </c>
      <c r="AJ228" s="5">
        <v>169</v>
      </c>
      <c r="AK228" s="5">
        <v>180</v>
      </c>
      <c r="AL228" s="18">
        <f t="shared" si="673"/>
        <v>191</v>
      </c>
      <c r="AM228" s="17">
        <f t="shared" si="739"/>
        <v>180</v>
      </c>
      <c r="AN228" s="5">
        <f t="shared" si="740"/>
        <v>22</v>
      </c>
      <c r="AO228" s="5">
        <v>51</v>
      </c>
      <c r="AP228" s="6">
        <v>68</v>
      </c>
      <c r="AQ228" s="5">
        <v>85</v>
      </c>
      <c r="AR228" s="7">
        <f t="shared" si="674"/>
        <v>85</v>
      </c>
      <c r="AS228" s="17">
        <f t="shared" si="741"/>
        <v>68</v>
      </c>
      <c r="AT228" s="5">
        <f t="shared" si="742"/>
        <v>34</v>
      </c>
      <c r="AU228" s="5">
        <f t="shared" si="743"/>
        <v>242</v>
      </c>
      <c r="AV228" s="5">
        <f t="shared" si="675"/>
        <v>237</v>
      </c>
      <c r="AW228" s="5">
        <f t="shared" si="675"/>
        <v>265</v>
      </c>
      <c r="AX228" s="17">
        <f t="shared" si="744"/>
        <v>248</v>
      </c>
      <c r="AY228" s="5">
        <f t="shared" si="745"/>
        <v>28</v>
      </c>
      <c r="AZ228" s="19">
        <f t="shared" si="676"/>
        <v>0.14613180515759314</v>
      </c>
      <c r="BA228" s="19">
        <f t="shared" si="676"/>
        <v>0.20058997050147492</v>
      </c>
      <c r="BB228" s="19">
        <f t="shared" si="676"/>
        <v>0.23545706371191136</v>
      </c>
      <c r="BC228" s="20">
        <f t="shared" si="677"/>
        <v>0.23545706371191136</v>
      </c>
      <c r="BD228" s="19">
        <f t="shared" si="746"/>
        <v>0.1940596131236598</v>
      </c>
      <c r="BE228" s="20">
        <f t="shared" si="678"/>
        <v>8.9325258554318221E-2</v>
      </c>
      <c r="BF228" s="19">
        <f t="shared" si="679"/>
        <v>3.2616822429906542</v>
      </c>
      <c r="BG228" s="19">
        <f t="shared" si="680"/>
        <v>3.3235294117647061</v>
      </c>
      <c r="BH228" s="19">
        <f t="shared" si="681"/>
        <v>3.7604166666666665</v>
      </c>
      <c r="BI228" s="20">
        <f t="shared" si="682"/>
        <v>3.7604166666666665</v>
      </c>
      <c r="BJ228" s="19">
        <f t="shared" si="747"/>
        <v>3.448542773807342</v>
      </c>
      <c r="BK228" s="20">
        <f t="shared" si="683"/>
        <v>0.49873442367601228</v>
      </c>
      <c r="BL228" s="20">
        <f t="shared" si="684"/>
        <v>0.28997755446018619</v>
      </c>
      <c r="BM228" s="19">
        <f t="shared" si="685"/>
        <v>3.3428983823608052</v>
      </c>
      <c r="BN228" s="19">
        <f t="shared" si="686"/>
        <v>3.4062855504065817</v>
      </c>
      <c r="BO228" s="19">
        <f t="shared" si="687"/>
        <v>3.8540513316455001</v>
      </c>
      <c r="BP228" s="19"/>
      <c r="BQ228" s="19">
        <f t="shared" si="748"/>
        <v>3.5344117548042959</v>
      </c>
      <c r="BR228" s="20">
        <f t="shared" si="688"/>
        <v>0.5111529492846949</v>
      </c>
      <c r="BS228" s="19">
        <f t="shared" si="689"/>
        <v>0.88541666666666663</v>
      </c>
      <c r="BT228" s="19">
        <f t="shared" si="753"/>
        <v>0.66885245901639345</v>
      </c>
      <c r="BU228" s="19">
        <f t="shared" si="752"/>
        <v>3.0909090909090908</v>
      </c>
      <c r="BV228" s="19"/>
      <c r="BW228" s="19">
        <f t="shared" si="749"/>
        <v>1.5483927388640504</v>
      </c>
      <c r="BX228" s="20">
        <f t="shared" si="690"/>
        <v>2.4220566318926973</v>
      </c>
      <c r="BY228" s="60">
        <f t="shared" si="691"/>
        <v>2.4526777469990766E-3</v>
      </c>
      <c r="BZ228" s="60">
        <f t="shared" si="692"/>
        <v>1.9128287674444043E-3</v>
      </c>
      <c r="CA228" s="22">
        <f t="shared" si="693"/>
        <v>8.5620750440695038E-3</v>
      </c>
      <c r="CB228" s="22"/>
      <c r="CC228" s="60">
        <f t="shared" si="750"/>
        <v>4.3091938528376618E-3</v>
      </c>
      <c r="CD228" s="22">
        <f t="shared" si="694"/>
        <v>6.6492462766250997E-3</v>
      </c>
      <c r="CE228" s="25">
        <f t="shared" si="719"/>
        <v>5.2429906542056077</v>
      </c>
      <c r="CF228" s="25">
        <f t="shared" si="720"/>
        <v>7.3333333333333339</v>
      </c>
      <c r="CG228" s="25">
        <f t="shared" si="721"/>
        <v>9.7395833333333321</v>
      </c>
      <c r="CH228" s="25">
        <f t="shared" si="695"/>
        <v>9.7395833333333321</v>
      </c>
      <c r="CI228" s="25">
        <f t="shared" si="722"/>
        <v>7.4386357736240916</v>
      </c>
      <c r="CJ228" s="20">
        <f t="shared" si="696"/>
        <v>4.4965926791277244</v>
      </c>
      <c r="CK228" s="39">
        <f t="shared" si="697"/>
        <v>1.417066906526919E-2</v>
      </c>
      <c r="CL228" s="39">
        <f t="shared" si="698"/>
        <v>2.0462828613026524E-2</v>
      </c>
      <c r="CM228" s="39">
        <f t="shared" si="699"/>
        <v>0.43195267833345402</v>
      </c>
      <c r="CN228" s="39"/>
      <c r="CO228" s="39">
        <f t="shared" si="751"/>
        <v>0.1555287253372499</v>
      </c>
      <c r="CP228" s="18">
        <f t="shared" si="700"/>
        <v>-7.3333333333333286</v>
      </c>
      <c r="CQ228" s="18">
        <f t="shared" si="701"/>
        <v>539.04006029734853</v>
      </c>
      <c r="CR228" s="18">
        <f t="shared" si="702"/>
        <v>419.04006029734853</v>
      </c>
      <c r="CS228" s="18">
        <f t="shared" si="703"/>
        <v>441.58786199384519</v>
      </c>
      <c r="CT228" s="18">
        <f t="shared" si="704"/>
        <v>60.666666666666671</v>
      </c>
      <c r="CU228" s="18">
        <f t="shared" si="705"/>
        <v>94.666666666666671</v>
      </c>
      <c r="CV228" s="18">
        <f t="shared" si="706"/>
        <v>12.072627979032649</v>
      </c>
      <c r="CW228" s="18">
        <f t="shared" si="707"/>
        <v>26.860726279790331</v>
      </c>
      <c r="CX228" s="18">
        <f t="shared" si="723"/>
        <v>46.072627979032646</v>
      </c>
      <c r="CY228" s="18">
        <f t="shared" si="724"/>
        <v>242.72627979032649</v>
      </c>
      <c r="CZ228" s="25">
        <f t="shared" si="708"/>
        <v>39.997755446018616</v>
      </c>
      <c r="DA228" s="18">
        <f t="shared" si="725"/>
        <v>37.082213451300959</v>
      </c>
      <c r="DB228" s="20">
        <f t="shared" si="709"/>
        <v>3.023258805519601</v>
      </c>
      <c r="DC228" s="18">
        <f t="shared" si="710"/>
        <v>646.33333333333337</v>
      </c>
      <c r="DD228" s="18">
        <f t="shared" si="726"/>
        <v>655.04006029734853</v>
      </c>
      <c r="DE228" s="18">
        <f t="shared" si="727"/>
        <v>495.21446836316335</v>
      </c>
      <c r="DF228" s="12">
        <f t="shared" si="711"/>
        <v>781.09967342100833</v>
      </c>
      <c r="DG228" s="20">
        <f t="shared" si="712"/>
        <v>-2.4220566318926973</v>
      </c>
      <c r="DH228" s="7">
        <f t="shared" si="713"/>
        <v>192</v>
      </c>
      <c r="DI228" s="18">
        <f t="shared" si="714"/>
        <v>569.33333333333337</v>
      </c>
      <c r="DJ228" s="5"/>
      <c r="DK228" s="5"/>
      <c r="DL228" s="63" t="s">
        <v>300</v>
      </c>
      <c r="DM228" s="63">
        <v>46</v>
      </c>
      <c r="DN228" s="5" t="e">
        <f>SUM(#REF!,DO228,DQ228,DR228)</f>
        <v>#REF!</v>
      </c>
      <c r="DO228" s="63">
        <v>0</v>
      </c>
      <c r="DP228" s="63">
        <v>4.0999999999999996</v>
      </c>
      <c r="DQ228" s="64">
        <f t="shared" si="728"/>
        <v>0</v>
      </c>
      <c r="DR228" s="63">
        <v>0</v>
      </c>
      <c r="DS228" s="63" t="s">
        <v>183</v>
      </c>
      <c r="DT228" s="63">
        <v>97</v>
      </c>
      <c r="DU228" s="63" t="s">
        <v>183</v>
      </c>
      <c r="DV228" s="63">
        <v>70</v>
      </c>
      <c r="DW228" s="63" t="s">
        <v>183</v>
      </c>
      <c r="DX228" s="63">
        <v>92</v>
      </c>
      <c r="DY228" s="63" t="s">
        <v>145</v>
      </c>
      <c r="DZ228" s="63" t="s">
        <v>161</v>
      </c>
      <c r="EA228" s="63" t="s">
        <v>161</v>
      </c>
      <c r="EB228" s="63" t="s">
        <v>161</v>
      </c>
      <c r="EC228" s="63" t="s">
        <v>161</v>
      </c>
      <c r="ED228" s="66">
        <f t="shared" si="729"/>
        <v>86.333333333333329</v>
      </c>
      <c r="EE228" s="63">
        <f t="shared" si="715"/>
        <v>0</v>
      </c>
      <c r="EF228" s="63" t="s">
        <v>301</v>
      </c>
      <c r="EG228" s="63">
        <v>70</v>
      </c>
      <c r="EH228" s="63">
        <v>0.1</v>
      </c>
      <c r="EI228" s="5"/>
      <c r="EJ228" s="63"/>
      <c r="EK228" s="63" t="s">
        <v>289</v>
      </c>
      <c r="EL228" s="7">
        <f t="shared" si="658"/>
        <v>82.25</v>
      </c>
      <c r="EM228" s="7">
        <f t="shared" si="716"/>
        <v>0</v>
      </c>
      <c r="EN228" s="51">
        <f t="shared" si="717"/>
        <v>97</v>
      </c>
      <c r="EO228" s="63">
        <f t="shared" si="659"/>
        <v>0</v>
      </c>
      <c r="ER228" s="5"/>
      <c r="ES228" s="5"/>
      <c r="ET228" s="5"/>
      <c r="EU228" s="5"/>
      <c r="EV228" s="5"/>
      <c r="EW228" s="5"/>
    </row>
    <row r="229" spans="1:153" customFormat="1">
      <c r="A229" s="5"/>
      <c r="B229" s="5">
        <v>800</v>
      </c>
      <c r="C229" s="5">
        <v>75</v>
      </c>
      <c r="D229" s="69"/>
      <c r="E229" s="69"/>
      <c r="F229" s="69"/>
      <c r="G229" s="69"/>
      <c r="H229" s="69"/>
      <c r="I229" s="5">
        <v>85</v>
      </c>
      <c r="J229" s="5">
        <v>85</v>
      </c>
      <c r="K229" s="5">
        <v>96</v>
      </c>
      <c r="L229" s="7">
        <f t="shared" si="660"/>
        <v>96</v>
      </c>
      <c r="M229" s="17">
        <f t="shared" si="730"/>
        <v>88.666666666666671</v>
      </c>
      <c r="N229" s="5">
        <f t="shared" si="731"/>
        <v>11</v>
      </c>
      <c r="O229" s="18">
        <f t="shared" si="661"/>
        <v>99.666666666666671</v>
      </c>
      <c r="P229" s="19">
        <f t="shared" si="732"/>
        <v>0.12406015037593984</v>
      </c>
      <c r="Q229" s="5">
        <f t="shared" si="662"/>
        <v>293</v>
      </c>
      <c r="R229" s="5">
        <f t="shared" si="663"/>
        <v>265</v>
      </c>
      <c r="S229" s="5">
        <f t="shared" si="664"/>
        <v>276</v>
      </c>
      <c r="T229" s="74"/>
      <c r="U229" s="17">
        <f t="shared" si="733"/>
        <v>278</v>
      </c>
      <c r="V229" s="5">
        <f t="shared" si="734"/>
        <v>28</v>
      </c>
      <c r="W229" s="5">
        <f t="shared" si="665"/>
        <v>355</v>
      </c>
      <c r="X229" s="5">
        <f t="shared" si="666"/>
        <v>344</v>
      </c>
      <c r="Y229" s="5">
        <f t="shared" si="667"/>
        <v>361</v>
      </c>
      <c r="Z229" s="18">
        <f t="shared" si="668"/>
        <v>361</v>
      </c>
      <c r="AA229" s="17">
        <f t="shared" si="735"/>
        <v>353.33333333333331</v>
      </c>
      <c r="AB229" s="5">
        <f t="shared" si="736"/>
        <v>17</v>
      </c>
      <c r="AC229" s="17">
        <f t="shared" si="669"/>
        <v>396.90206600621269</v>
      </c>
      <c r="AD229" s="17">
        <f t="shared" si="670"/>
        <v>384.60369212996386</v>
      </c>
      <c r="AE229" s="17">
        <f t="shared" si="671"/>
        <v>403.61026993871207</v>
      </c>
      <c r="AF229" s="18">
        <f t="shared" si="672"/>
        <v>403.61026993871207</v>
      </c>
      <c r="AG229" s="17">
        <f t="shared" si="737"/>
        <v>395.03867602496285</v>
      </c>
      <c r="AH229" s="17">
        <f t="shared" si="738"/>
        <v>19.006577808748204</v>
      </c>
      <c r="AI229" s="5">
        <v>208</v>
      </c>
      <c r="AJ229" s="5">
        <v>180</v>
      </c>
      <c r="AK229" s="5">
        <v>180</v>
      </c>
      <c r="AL229" s="18">
        <f t="shared" si="673"/>
        <v>208</v>
      </c>
      <c r="AM229" s="17">
        <f t="shared" si="739"/>
        <v>189.33333333333334</v>
      </c>
      <c r="AN229" s="5">
        <f t="shared" si="740"/>
        <v>28</v>
      </c>
      <c r="AO229" s="5">
        <v>62</v>
      </c>
      <c r="AP229" s="6">
        <v>79</v>
      </c>
      <c r="AQ229" s="5">
        <v>85</v>
      </c>
      <c r="AR229" s="7">
        <f t="shared" si="674"/>
        <v>85</v>
      </c>
      <c r="AS229" s="17">
        <f t="shared" si="741"/>
        <v>75.333333333333329</v>
      </c>
      <c r="AT229" s="5">
        <f t="shared" si="742"/>
        <v>23</v>
      </c>
      <c r="AU229" s="5">
        <f t="shared" si="743"/>
        <v>270</v>
      </c>
      <c r="AV229" s="5">
        <f t="shared" si="675"/>
        <v>259</v>
      </c>
      <c r="AW229" s="5">
        <f t="shared" si="675"/>
        <v>265</v>
      </c>
      <c r="AX229" s="17">
        <f t="shared" si="744"/>
        <v>264.66666666666669</v>
      </c>
      <c r="AY229" s="5">
        <f t="shared" si="745"/>
        <v>11</v>
      </c>
      <c r="AZ229" s="19">
        <f t="shared" si="676"/>
        <v>0.17464788732394365</v>
      </c>
      <c r="BA229" s="19">
        <f t="shared" si="676"/>
        <v>0.22965116279069767</v>
      </c>
      <c r="BB229" s="19">
        <f t="shared" si="676"/>
        <v>0.23545706371191136</v>
      </c>
      <c r="BC229" s="20">
        <f t="shared" si="677"/>
        <v>0.23545706371191136</v>
      </c>
      <c r="BD229" s="19">
        <f t="shared" si="746"/>
        <v>0.2132520379421842</v>
      </c>
      <c r="BE229" s="20">
        <f t="shared" si="678"/>
        <v>6.0809176387967706E-2</v>
      </c>
      <c r="BF229" s="19">
        <f t="shared" si="679"/>
        <v>4.1764705882352944</v>
      </c>
      <c r="BG229" s="19">
        <f t="shared" si="680"/>
        <v>4.0470588235294116</v>
      </c>
      <c r="BH229" s="19">
        <f t="shared" si="681"/>
        <v>3.7604166666666665</v>
      </c>
      <c r="BI229" s="20">
        <f t="shared" si="682"/>
        <v>4.1764705882352944</v>
      </c>
      <c r="BJ229" s="19">
        <f t="shared" si="747"/>
        <v>3.9946486928104572</v>
      </c>
      <c r="BK229" s="20">
        <f t="shared" si="683"/>
        <v>0.41605392156862786</v>
      </c>
      <c r="BL229" s="20">
        <f t="shared" si="684"/>
        <v>0.25033490474388737</v>
      </c>
      <c r="BM229" s="19">
        <f t="shared" si="685"/>
        <v>4.6694360706613258</v>
      </c>
      <c r="BN229" s="19">
        <f t="shared" si="686"/>
        <v>4.5247493191760455</v>
      </c>
      <c r="BO229" s="19">
        <f t="shared" si="687"/>
        <v>4.2042736451949176</v>
      </c>
      <c r="BP229" s="19"/>
      <c r="BQ229" s="19">
        <f t="shared" si="748"/>
        <v>4.46615301167743</v>
      </c>
      <c r="BR229" s="20">
        <f t="shared" si="688"/>
        <v>0.46516242546640818</v>
      </c>
      <c r="BS229" s="19">
        <f t="shared" si="689"/>
        <v>0.88541666666666663</v>
      </c>
      <c r="BT229" s="19">
        <f t="shared" si="753"/>
        <v>0.84962406015037584</v>
      </c>
      <c r="BU229" s="19">
        <f t="shared" si="752"/>
        <v>2.0909090909090908</v>
      </c>
      <c r="BV229" s="19"/>
      <c r="BW229" s="19">
        <f t="shared" si="749"/>
        <v>1.2753166059087111</v>
      </c>
      <c r="BX229" s="20">
        <f t="shared" si="690"/>
        <v>1.2412850307587151</v>
      </c>
      <c r="BY229" s="60">
        <f t="shared" si="691"/>
        <v>2.4526777469990766E-3</v>
      </c>
      <c r="BZ229" s="60">
        <f t="shared" si="692"/>
        <v>2.4045963966520074E-3</v>
      </c>
      <c r="CA229" s="22">
        <f t="shared" si="693"/>
        <v>5.7919919415764286E-3</v>
      </c>
      <c r="CB229" s="22"/>
      <c r="CC229" s="60">
        <f t="shared" si="750"/>
        <v>3.5497553617425044E-3</v>
      </c>
      <c r="CD229" s="22">
        <f t="shared" si="694"/>
        <v>3.3873955449244212E-3</v>
      </c>
      <c r="CE229" s="25">
        <f t="shared" si="719"/>
        <v>8.0235294117647058</v>
      </c>
      <c r="CF229" s="25">
        <f t="shared" si="720"/>
        <v>10.223529411764707</v>
      </c>
      <c r="CG229" s="25">
        <f t="shared" si="721"/>
        <v>9.7395833333333321</v>
      </c>
      <c r="CH229" s="25">
        <f t="shared" si="695"/>
        <v>10.223529411764707</v>
      </c>
      <c r="CI229" s="25">
        <f t="shared" si="722"/>
        <v>9.3288807189542489</v>
      </c>
      <c r="CJ229" s="20">
        <f t="shared" si="696"/>
        <v>2.2000000000000011</v>
      </c>
      <c r="CK229" s="39">
        <f t="shared" si="697"/>
        <v>1.987939854202192E-2</v>
      </c>
      <c r="CL229" s="39">
        <f t="shared" si="698"/>
        <v>2.5879818944914326E-2</v>
      </c>
      <c r="CM229" s="39">
        <f t="shared" si="699"/>
        <v>0.51243224484370198</v>
      </c>
      <c r="CN229" s="39"/>
      <c r="CO229" s="39">
        <f t="shared" si="751"/>
        <v>0.18606382077687941</v>
      </c>
      <c r="CP229" s="18">
        <f t="shared" si="700"/>
        <v>-20.333333333333329</v>
      </c>
      <c r="CQ229" s="18">
        <f t="shared" si="701"/>
        <v>570.03867602496291</v>
      </c>
      <c r="CR229" s="18">
        <f t="shared" si="702"/>
        <v>450.03867602496285</v>
      </c>
      <c r="CS229" s="18">
        <f t="shared" si="703"/>
        <v>469.04525383371106</v>
      </c>
      <c r="CT229" s="18">
        <f t="shared" si="704"/>
        <v>55</v>
      </c>
      <c r="CU229" s="18">
        <f t="shared" si="705"/>
        <v>78</v>
      </c>
      <c r="CV229" s="18">
        <f t="shared" si="706"/>
        <v>0.99187046088509234</v>
      </c>
      <c r="CW229" s="18">
        <f t="shared" si="707"/>
        <v>2.8799187046088557</v>
      </c>
      <c r="CX229" s="18">
        <f t="shared" si="723"/>
        <v>23.991870460885092</v>
      </c>
      <c r="CY229" s="18">
        <f t="shared" si="724"/>
        <v>243.91870460885087</v>
      </c>
      <c r="CZ229" s="25">
        <f t="shared" si="708"/>
        <v>36.033490474388735</v>
      </c>
      <c r="DA229" s="18">
        <f t="shared" si="725"/>
        <v>34.472730820425639</v>
      </c>
      <c r="DB229" s="20">
        <f t="shared" si="709"/>
        <v>4.0009905862110218</v>
      </c>
      <c r="DC229" s="18">
        <f t="shared" si="710"/>
        <v>648.66666666666674</v>
      </c>
      <c r="DD229" s="18">
        <f t="shared" si="726"/>
        <v>690.37200935829628</v>
      </c>
      <c r="DE229" s="18">
        <f t="shared" si="727"/>
        <v>512.67324447541489</v>
      </c>
      <c r="DF229" s="12">
        <f t="shared" si="711"/>
        <v>828.2907139671471</v>
      </c>
      <c r="DG229" s="20">
        <f t="shared" si="712"/>
        <v>-1.2412850307587151</v>
      </c>
      <c r="DH229" s="7">
        <f t="shared" si="713"/>
        <v>181</v>
      </c>
      <c r="DI229" s="18">
        <f t="shared" si="714"/>
        <v>555</v>
      </c>
      <c r="DJ229" s="5"/>
      <c r="DK229" s="5"/>
      <c r="DL229" s="63" t="s">
        <v>302</v>
      </c>
      <c r="DM229" s="63">
        <v>50</v>
      </c>
      <c r="DN229" s="5" t="e">
        <f>SUM(#REF!,DO229,DQ229,DR229)</f>
        <v>#REF!</v>
      </c>
      <c r="DO229" s="63">
        <v>0</v>
      </c>
      <c r="DP229" s="63">
        <v>2.5</v>
      </c>
      <c r="DQ229" s="64">
        <f t="shared" si="728"/>
        <v>0</v>
      </c>
      <c r="DR229" s="63">
        <v>0</v>
      </c>
      <c r="DS229" s="63" t="s">
        <v>183</v>
      </c>
      <c r="DT229" s="63">
        <v>107</v>
      </c>
      <c r="DU229" s="63" t="s">
        <v>148</v>
      </c>
      <c r="DV229" s="63">
        <v>102</v>
      </c>
      <c r="DW229" s="63" t="s">
        <v>183</v>
      </c>
      <c r="DX229" s="63">
        <v>104</v>
      </c>
      <c r="DY229" s="63" t="s">
        <v>145</v>
      </c>
      <c r="DZ229" s="63" t="s">
        <v>161</v>
      </c>
      <c r="EA229" s="63" t="s">
        <v>161</v>
      </c>
      <c r="EB229" s="63" t="s">
        <v>161</v>
      </c>
      <c r="EC229" s="63" t="s">
        <v>161</v>
      </c>
      <c r="ED229" s="66">
        <f t="shared" si="729"/>
        <v>104.33333333333333</v>
      </c>
      <c r="EE229" s="63">
        <f t="shared" si="715"/>
        <v>0</v>
      </c>
      <c r="EF229" s="63" t="s">
        <v>144</v>
      </c>
      <c r="EG229" s="63">
        <v>75</v>
      </c>
      <c r="EH229" s="63">
        <v>0.05</v>
      </c>
      <c r="EI229" s="5"/>
      <c r="EJ229" s="63"/>
      <c r="EK229" s="63" t="s">
        <v>289</v>
      </c>
      <c r="EL229" s="7">
        <f t="shared" si="658"/>
        <v>97</v>
      </c>
      <c r="EM229" s="7">
        <f t="shared" si="716"/>
        <v>0</v>
      </c>
      <c r="EN229" s="51">
        <f t="shared" si="717"/>
        <v>107</v>
      </c>
      <c r="EO229" s="63">
        <f t="shared" si="659"/>
        <v>0</v>
      </c>
      <c r="ER229" s="5"/>
      <c r="ES229" s="5"/>
      <c r="ET229" s="5"/>
      <c r="EU229" s="5"/>
      <c r="EV229" s="5"/>
      <c r="EW229" s="5"/>
    </row>
    <row r="230" spans="1:153" customFormat="1">
      <c r="A230" s="5"/>
      <c r="B230" s="5">
        <v>750</v>
      </c>
      <c r="C230" s="5">
        <v>80</v>
      </c>
      <c r="D230" s="69"/>
      <c r="E230" s="69"/>
      <c r="F230" s="69"/>
      <c r="G230" s="69"/>
      <c r="H230" s="69"/>
      <c r="I230" s="5">
        <v>85</v>
      </c>
      <c r="J230" s="5">
        <v>90</v>
      </c>
      <c r="K230" s="5">
        <v>90</v>
      </c>
      <c r="L230" s="7">
        <f t="shared" si="660"/>
        <v>90</v>
      </c>
      <c r="M230" s="17">
        <f t="shared" si="730"/>
        <v>88.333333333333329</v>
      </c>
      <c r="N230" s="5">
        <f t="shared" si="731"/>
        <v>5</v>
      </c>
      <c r="O230" s="18">
        <f t="shared" si="661"/>
        <v>93.333333333333329</v>
      </c>
      <c r="P230" s="19">
        <f t="shared" si="732"/>
        <v>5.6603773584905662E-2</v>
      </c>
      <c r="Q230" s="5">
        <f t="shared" si="662"/>
        <v>293</v>
      </c>
      <c r="R230" s="5">
        <f t="shared" si="663"/>
        <v>253</v>
      </c>
      <c r="S230" s="5">
        <f t="shared" si="664"/>
        <v>253</v>
      </c>
      <c r="T230" s="74"/>
      <c r="U230" s="17">
        <f t="shared" si="733"/>
        <v>266.33333333333331</v>
      </c>
      <c r="V230" s="5">
        <f t="shared" si="734"/>
        <v>40</v>
      </c>
      <c r="W230" s="5">
        <f t="shared" si="665"/>
        <v>361</v>
      </c>
      <c r="X230" s="5">
        <f t="shared" si="666"/>
        <v>327</v>
      </c>
      <c r="Y230" s="5">
        <f t="shared" si="667"/>
        <v>332</v>
      </c>
      <c r="Z230" s="18">
        <f t="shared" si="668"/>
        <v>361</v>
      </c>
      <c r="AA230" s="17">
        <f t="shared" si="735"/>
        <v>340</v>
      </c>
      <c r="AB230" s="5">
        <f t="shared" si="736"/>
        <v>34</v>
      </c>
      <c r="AC230" s="17">
        <f t="shared" si="669"/>
        <v>416.84689435490981</v>
      </c>
      <c r="AD230" s="17">
        <f t="shared" si="670"/>
        <v>377.5870760500153</v>
      </c>
      <c r="AE230" s="17">
        <f t="shared" si="671"/>
        <v>383.36057874191152</v>
      </c>
      <c r="AF230" s="18">
        <f t="shared" si="672"/>
        <v>416.84689435490981</v>
      </c>
      <c r="AG230" s="17">
        <f t="shared" si="737"/>
        <v>392.59818304894549</v>
      </c>
      <c r="AH230" s="17">
        <f t="shared" si="738"/>
        <v>39.259818304894509</v>
      </c>
      <c r="AI230" s="5">
        <v>208</v>
      </c>
      <c r="AJ230" s="5">
        <v>163</v>
      </c>
      <c r="AK230" s="5">
        <v>163</v>
      </c>
      <c r="AL230" s="18">
        <f t="shared" si="673"/>
        <v>208</v>
      </c>
      <c r="AM230" s="17">
        <f t="shared" si="739"/>
        <v>178</v>
      </c>
      <c r="AN230" s="5">
        <f t="shared" si="740"/>
        <v>45</v>
      </c>
      <c r="AO230" s="5">
        <v>68</v>
      </c>
      <c r="AP230" s="6">
        <v>74</v>
      </c>
      <c r="AQ230" s="5">
        <v>79</v>
      </c>
      <c r="AR230" s="7">
        <f t="shared" si="674"/>
        <v>79</v>
      </c>
      <c r="AS230" s="17">
        <f t="shared" si="741"/>
        <v>73.666666666666671</v>
      </c>
      <c r="AT230" s="5">
        <f t="shared" si="742"/>
        <v>11</v>
      </c>
      <c r="AU230" s="5">
        <f t="shared" si="743"/>
        <v>276</v>
      </c>
      <c r="AV230" s="5">
        <f t="shared" si="675"/>
        <v>237</v>
      </c>
      <c r="AW230" s="5">
        <f t="shared" si="675"/>
        <v>242</v>
      </c>
      <c r="AX230" s="17">
        <f t="shared" si="744"/>
        <v>251.66666666666666</v>
      </c>
      <c r="AY230" s="5">
        <f t="shared" si="745"/>
        <v>39</v>
      </c>
      <c r="AZ230" s="19">
        <f t="shared" si="676"/>
        <v>0.18836565096952909</v>
      </c>
      <c r="BA230" s="19">
        <f t="shared" si="676"/>
        <v>0.22629969418960244</v>
      </c>
      <c r="BB230" s="19">
        <f t="shared" si="676"/>
        <v>0.23795180722891565</v>
      </c>
      <c r="BC230" s="20">
        <f t="shared" si="677"/>
        <v>0.23795180722891565</v>
      </c>
      <c r="BD230" s="19">
        <f t="shared" si="746"/>
        <v>0.21753905079601574</v>
      </c>
      <c r="BE230" s="20">
        <f t="shared" si="678"/>
        <v>4.958615625938656E-2</v>
      </c>
      <c r="BF230" s="19">
        <f t="shared" si="679"/>
        <v>4.2470588235294118</v>
      </c>
      <c r="BG230" s="19">
        <f t="shared" si="680"/>
        <v>3.6333333333333333</v>
      </c>
      <c r="BH230" s="19">
        <f t="shared" si="681"/>
        <v>3.6888888888888891</v>
      </c>
      <c r="BI230" s="20">
        <f t="shared" si="682"/>
        <v>4.2470588235294118</v>
      </c>
      <c r="BJ230" s="19">
        <f t="shared" si="747"/>
        <v>3.8564270152505444</v>
      </c>
      <c r="BK230" s="20">
        <f t="shared" si="683"/>
        <v>0.61372549019607847</v>
      </c>
      <c r="BL230" s="20">
        <f t="shared" si="684"/>
        <v>0.25930738376362916</v>
      </c>
      <c r="BM230" s="19">
        <f t="shared" si="685"/>
        <v>4.9040811100577626</v>
      </c>
      <c r="BN230" s="19">
        <f t="shared" si="686"/>
        <v>4.1954119561112808</v>
      </c>
      <c r="BO230" s="19">
        <f t="shared" si="687"/>
        <v>4.2595619860212395</v>
      </c>
      <c r="BP230" s="19"/>
      <c r="BQ230" s="19">
        <f t="shared" si="748"/>
        <v>4.453018350730094</v>
      </c>
      <c r="BR230" s="20">
        <f t="shared" si="688"/>
        <v>0.70866915394648178</v>
      </c>
      <c r="BS230" s="19">
        <f t="shared" si="689"/>
        <v>0.87777777777777777</v>
      </c>
      <c r="BT230" s="19">
        <f t="shared" si="753"/>
        <v>0.83396226415094354</v>
      </c>
      <c r="BU230" s="19">
        <f t="shared" si="752"/>
        <v>2.2000000000000002</v>
      </c>
      <c r="BV230" s="19"/>
      <c r="BW230" s="19">
        <f t="shared" si="749"/>
        <v>1.3039133473095739</v>
      </c>
      <c r="BX230" s="20">
        <f t="shared" si="690"/>
        <v>1.3660377358490567</v>
      </c>
      <c r="BY230" s="60">
        <f t="shared" si="691"/>
        <v>2.6439089692101739E-3</v>
      </c>
      <c r="BZ230" s="60">
        <f t="shared" si="692"/>
        <v>2.4528301886792459E-3</v>
      </c>
      <c r="CA230" s="22">
        <f t="shared" si="693"/>
        <v>6.6265060240963862E-3</v>
      </c>
      <c r="CB230" s="22"/>
      <c r="CC230" s="60">
        <f t="shared" si="750"/>
        <v>3.9077483939952687E-3</v>
      </c>
      <c r="CD230" s="22">
        <f t="shared" si="694"/>
        <v>4.1736758354171399E-3</v>
      </c>
      <c r="CE230" s="25">
        <f t="shared" si="719"/>
        <v>4</v>
      </c>
      <c r="CF230" s="25">
        <f t="shared" si="720"/>
        <v>4.1111111111111107</v>
      </c>
      <c r="CG230" s="25">
        <f t="shared" si="721"/>
        <v>4.3888888888888884</v>
      </c>
      <c r="CH230" s="25">
        <f t="shared" si="695"/>
        <v>4.3888888888888884</v>
      </c>
      <c r="CI230" s="25">
        <f t="shared" si="722"/>
        <v>4.166666666666667</v>
      </c>
      <c r="CJ230" s="20">
        <f t="shared" si="696"/>
        <v>0.3888888888888884</v>
      </c>
      <c r="CK230" s="39">
        <f t="shared" si="697"/>
        <v>1.0434041009451068E-2</v>
      </c>
      <c r="CL230" s="39">
        <f t="shared" si="698"/>
        <v>1.0471549000007917E-2</v>
      </c>
      <c r="CM230" s="39">
        <f t="shared" si="699"/>
        <v>0.11179086094603059</v>
      </c>
      <c r="CN230" s="39"/>
      <c r="CO230" s="39">
        <f t="shared" si="751"/>
        <v>4.4232150318496526E-2</v>
      </c>
      <c r="CP230" s="18">
        <f t="shared" si="700"/>
        <v>-26.666666666666671</v>
      </c>
      <c r="CQ230" s="18">
        <f t="shared" si="701"/>
        <v>559.59818304894543</v>
      </c>
      <c r="CR230" s="18">
        <f t="shared" si="702"/>
        <v>439.59818304894549</v>
      </c>
      <c r="CS230" s="18">
        <f t="shared" si="703"/>
        <v>478.85800135384</v>
      </c>
      <c r="CT230" s="18">
        <f t="shared" si="704"/>
        <v>47</v>
      </c>
      <c r="CU230" s="18">
        <f t="shared" si="705"/>
        <v>58</v>
      </c>
      <c r="CV230" s="18">
        <f t="shared" si="706"/>
        <v>-4.9127615870650985</v>
      </c>
      <c r="CW230" s="18">
        <f t="shared" si="707"/>
        <v>-15.449127615870657</v>
      </c>
      <c r="CX230" s="18">
        <f t="shared" si="723"/>
        <v>6.0872384129349015</v>
      </c>
      <c r="CY230" s="18">
        <f t="shared" si="724"/>
        <v>246.87238412934909</v>
      </c>
      <c r="CZ230" s="25">
        <f t="shared" si="708"/>
        <v>30.930738376362918</v>
      </c>
      <c r="DA230" s="18">
        <f t="shared" si="725"/>
        <v>48.712836655624599</v>
      </c>
      <c r="DB230" s="20">
        <f t="shared" si="709"/>
        <v>3.7443491967836122</v>
      </c>
      <c r="DC230" s="18">
        <f t="shared" si="710"/>
        <v>620.99999999999989</v>
      </c>
      <c r="DD230" s="18">
        <f t="shared" si="726"/>
        <v>673.59818304894543</v>
      </c>
      <c r="DE230" s="18">
        <f t="shared" si="727"/>
        <v>537.59315163822782</v>
      </c>
      <c r="DF230" s="12">
        <f t="shared" si="711"/>
        <v>817.47056717829457</v>
      </c>
      <c r="DG230" s="20">
        <f t="shared" si="712"/>
        <v>-1.3660377358490567</v>
      </c>
      <c r="DH230" s="7">
        <f t="shared" si="713"/>
        <v>169</v>
      </c>
      <c r="DI230" s="18">
        <f t="shared" si="714"/>
        <v>546.33333333333326</v>
      </c>
      <c r="DJ230" s="5"/>
      <c r="DK230" s="5"/>
      <c r="DL230" s="63" t="s">
        <v>303</v>
      </c>
      <c r="DM230" s="63">
        <v>67</v>
      </c>
      <c r="DN230" s="5" t="e">
        <f>SUM(#REF!,DO230,DQ230,DR230)</f>
        <v>#REF!</v>
      </c>
      <c r="DO230" s="63">
        <v>1</v>
      </c>
      <c r="DP230" s="63">
        <v>3.7</v>
      </c>
      <c r="DQ230" s="64">
        <f t="shared" si="728"/>
        <v>0</v>
      </c>
      <c r="DR230" s="63">
        <v>0</v>
      </c>
      <c r="DS230" s="63" t="s">
        <v>183</v>
      </c>
      <c r="DT230" s="63">
        <v>106</v>
      </c>
      <c r="DU230" s="63" t="s">
        <v>183</v>
      </c>
      <c r="DV230" s="63">
        <v>99</v>
      </c>
      <c r="DW230" s="63" t="s">
        <v>183</v>
      </c>
      <c r="DX230" s="63">
        <v>108</v>
      </c>
      <c r="DY230" s="63" t="s">
        <v>145</v>
      </c>
      <c r="DZ230" s="63" t="s">
        <v>150</v>
      </c>
      <c r="EA230" s="63" t="s">
        <v>161</v>
      </c>
      <c r="EB230" s="63" t="s">
        <v>161</v>
      </c>
      <c r="EC230" s="63" t="s">
        <v>161</v>
      </c>
      <c r="ED230" s="66">
        <f t="shared" si="729"/>
        <v>104.33333333333333</v>
      </c>
      <c r="EE230" s="63">
        <f t="shared" si="715"/>
        <v>0</v>
      </c>
      <c r="EF230" s="63" t="s">
        <v>144</v>
      </c>
      <c r="EG230" s="63">
        <v>71</v>
      </c>
      <c r="EH230" s="63">
        <v>0.05</v>
      </c>
      <c r="EI230" s="5"/>
      <c r="EJ230" s="63"/>
      <c r="EK230" s="63" t="s">
        <v>304</v>
      </c>
      <c r="EL230" s="7">
        <f t="shared" si="658"/>
        <v>96</v>
      </c>
      <c r="EM230" s="7">
        <f t="shared" si="716"/>
        <v>0</v>
      </c>
      <c r="EN230" s="51">
        <f t="shared" si="717"/>
        <v>108</v>
      </c>
      <c r="EO230" s="63">
        <f t="shared" si="659"/>
        <v>0</v>
      </c>
      <c r="ER230" s="5"/>
      <c r="ES230" s="5"/>
      <c r="ET230" s="5"/>
      <c r="EU230" s="5"/>
      <c r="EV230" s="5"/>
      <c r="EW230" s="5"/>
    </row>
    <row r="231" spans="1:153" customFormat="1">
      <c r="A231" s="5"/>
      <c r="B231" s="5">
        <v>811</v>
      </c>
      <c r="C231" s="5">
        <v>74</v>
      </c>
      <c r="D231" s="69"/>
      <c r="E231" s="69"/>
      <c r="F231" s="69"/>
      <c r="G231" s="69"/>
      <c r="H231" s="69"/>
      <c r="I231" s="5">
        <v>79</v>
      </c>
      <c r="J231" s="5">
        <v>79</v>
      </c>
      <c r="K231" s="5">
        <v>85</v>
      </c>
      <c r="L231" s="7">
        <f t="shared" si="660"/>
        <v>85</v>
      </c>
      <c r="M231" s="17">
        <f t="shared" si="730"/>
        <v>81</v>
      </c>
      <c r="N231" s="5">
        <f t="shared" si="731"/>
        <v>6</v>
      </c>
      <c r="O231" s="18">
        <f t="shared" si="661"/>
        <v>87</v>
      </c>
      <c r="P231" s="19">
        <f t="shared" si="732"/>
        <v>7.407407407407407E-2</v>
      </c>
      <c r="Q231" s="5">
        <f t="shared" si="662"/>
        <v>304</v>
      </c>
      <c r="R231" s="5">
        <f t="shared" si="663"/>
        <v>276</v>
      </c>
      <c r="S231" s="5">
        <f t="shared" si="664"/>
        <v>287</v>
      </c>
      <c r="T231" s="74"/>
      <c r="U231" s="17">
        <f t="shared" si="733"/>
        <v>289</v>
      </c>
      <c r="V231" s="5">
        <f t="shared" si="734"/>
        <v>28</v>
      </c>
      <c r="W231" s="5">
        <f t="shared" si="665"/>
        <v>383</v>
      </c>
      <c r="X231" s="5">
        <f t="shared" si="666"/>
        <v>361</v>
      </c>
      <c r="Y231" s="5">
        <f t="shared" si="667"/>
        <v>377</v>
      </c>
      <c r="Z231" s="18">
        <f t="shared" si="668"/>
        <v>383</v>
      </c>
      <c r="AA231" s="17">
        <f t="shared" si="735"/>
        <v>373.66666666666669</v>
      </c>
      <c r="AB231" s="5">
        <f t="shared" si="736"/>
        <v>22</v>
      </c>
      <c r="AC231" s="17">
        <f t="shared" si="669"/>
        <v>425.29310992124692</v>
      </c>
      <c r="AD231" s="17">
        <f t="shared" si="670"/>
        <v>400.86374068295078</v>
      </c>
      <c r="AE231" s="17">
        <f t="shared" si="671"/>
        <v>418.63055467443888</v>
      </c>
      <c r="AF231" s="18">
        <f t="shared" si="672"/>
        <v>425.29310992124692</v>
      </c>
      <c r="AG231" s="17">
        <f t="shared" si="737"/>
        <v>414.92913509287882</v>
      </c>
      <c r="AH231" s="17">
        <f t="shared" si="738"/>
        <v>24.429369238296147</v>
      </c>
      <c r="AI231" s="5">
        <v>225</v>
      </c>
      <c r="AJ231" s="5">
        <v>197</v>
      </c>
      <c r="AK231" s="5">
        <v>202</v>
      </c>
      <c r="AL231" s="18">
        <f t="shared" si="673"/>
        <v>225</v>
      </c>
      <c r="AM231" s="17">
        <f t="shared" si="739"/>
        <v>208</v>
      </c>
      <c r="AN231" s="5">
        <f t="shared" si="740"/>
        <v>28</v>
      </c>
      <c r="AO231" s="5">
        <v>79</v>
      </c>
      <c r="AP231" s="6">
        <v>85</v>
      </c>
      <c r="AQ231" s="5">
        <v>90</v>
      </c>
      <c r="AR231" s="7">
        <f t="shared" si="674"/>
        <v>90</v>
      </c>
      <c r="AS231" s="17">
        <f t="shared" si="741"/>
        <v>84.666666666666671</v>
      </c>
      <c r="AT231" s="5">
        <f t="shared" si="742"/>
        <v>11</v>
      </c>
      <c r="AU231" s="5">
        <f t="shared" si="743"/>
        <v>304</v>
      </c>
      <c r="AV231" s="5">
        <f t="shared" si="675"/>
        <v>282</v>
      </c>
      <c r="AW231" s="5">
        <f t="shared" si="675"/>
        <v>292</v>
      </c>
      <c r="AX231" s="17">
        <f t="shared" si="744"/>
        <v>292.66666666666669</v>
      </c>
      <c r="AY231" s="5">
        <f t="shared" si="745"/>
        <v>22</v>
      </c>
      <c r="AZ231" s="19">
        <f t="shared" si="676"/>
        <v>0.20626631853785901</v>
      </c>
      <c r="BA231" s="19">
        <f t="shared" si="676"/>
        <v>0.23545706371191136</v>
      </c>
      <c r="BB231" s="19">
        <f t="shared" si="676"/>
        <v>0.23872679045092837</v>
      </c>
      <c r="BC231" s="20">
        <f t="shared" si="677"/>
        <v>0.23872679045092837</v>
      </c>
      <c r="BD231" s="19">
        <f t="shared" si="746"/>
        <v>0.22681672423356625</v>
      </c>
      <c r="BE231" s="20">
        <f t="shared" si="678"/>
        <v>3.2460471913069361E-2</v>
      </c>
      <c r="BF231" s="19">
        <f t="shared" si="679"/>
        <v>4.8481012658227849</v>
      </c>
      <c r="BG231" s="19">
        <f t="shared" si="680"/>
        <v>4.5696202531645573</v>
      </c>
      <c r="BH231" s="19">
        <f t="shared" si="681"/>
        <v>4.4352941176470591</v>
      </c>
      <c r="BI231" s="20">
        <f t="shared" si="682"/>
        <v>4.8481012658227849</v>
      </c>
      <c r="BJ231" s="19">
        <f t="shared" si="747"/>
        <v>4.6176718788781335</v>
      </c>
      <c r="BK231" s="20">
        <f t="shared" si="683"/>
        <v>0.41280714817572584</v>
      </c>
      <c r="BL231" s="20">
        <f t="shared" si="684"/>
        <v>0.21655934553820022</v>
      </c>
      <c r="BM231" s="19">
        <f t="shared" si="685"/>
        <v>5.3834570876107204</v>
      </c>
      <c r="BN231" s="19">
        <f t="shared" si="686"/>
        <v>5.074224565606972</v>
      </c>
      <c r="BO231" s="19">
        <f t="shared" si="687"/>
        <v>4.9250653491110459</v>
      </c>
      <c r="BP231" s="19"/>
      <c r="BQ231" s="19">
        <f t="shared" si="748"/>
        <v>5.1275823341095794</v>
      </c>
      <c r="BR231" s="20">
        <f t="shared" si="688"/>
        <v>0.45839173849967452</v>
      </c>
      <c r="BS231" s="19">
        <f t="shared" si="689"/>
        <v>1.0588235294117647</v>
      </c>
      <c r="BT231" s="19">
        <f t="shared" si="753"/>
        <v>1.0452674897119343</v>
      </c>
      <c r="BU231" s="19">
        <f t="shared" si="752"/>
        <v>1.8333333333333333</v>
      </c>
      <c r="BV231" s="19"/>
      <c r="BW231" s="19">
        <f t="shared" si="749"/>
        <v>1.3124747841523441</v>
      </c>
      <c r="BX231" s="20">
        <f t="shared" si="690"/>
        <v>0.78806584362139898</v>
      </c>
      <c r="BY231" s="60">
        <f t="shared" si="691"/>
        <v>2.8085504758932752E-3</v>
      </c>
      <c r="BZ231" s="60">
        <f t="shared" si="692"/>
        <v>2.7973260206385392E-3</v>
      </c>
      <c r="CA231" s="22">
        <f t="shared" si="693"/>
        <v>4.8629531388152073E-3</v>
      </c>
      <c r="CB231" s="22"/>
      <c r="CC231" s="60">
        <f t="shared" si="750"/>
        <v>3.4896098784490074E-3</v>
      </c>
      <c r="CD231" s="22">
        <f t="shared" si="694"/>
        <v>2.0656271181766681E-3</v>
      </c>
      <c r="CE231" s="25">
        <f t="shared" si="719"/>
        <v>6</v>
      </c>
      <c r="CF231" s="25">
        <f t="shared" si="720"/>
        <v>6.4556962025316453</v>
      </c>
      <c r="CG231" s="25">
        <f t="shared" si="721"/>
        <v>6.3529411764705879</v>
      </c>
      <c r="CH231" s="25">
        <f t="shared" si="695"/>
        <v>6.4556962025316453</v>
      </c>
      <c r="CI231" s="25">
        <f t="shared" si="722"/>
        <v>6.2695457930007441</v>
      </c>
      <c r="CJ231" s="20">
        <f t="shared" si="696"/>
        <v>0.45569620253164533</v>
      </c>
      <c r="CK231" s="39">
        <f t="shared" si="697"/>
        <v>1.4332446432788661E-2</v>
      </c>
      <c r="CL231" s="39">
        <f t="shared" si="698"/>
        <v>1.5558551223660361E-2</v>
      </c>
      <c r="CM231" s="39">
        <f t="shared" si="699"/>
        <v>0.26005342645161478</v>
      </c>
      <c r="CN231" s="39"/>
      <c r="CO231" s="39">
        <f t="shared" si="751"/>
        <v>9.6648141369354609E-2</v>
      </c>
      <c r="CP231" s="18">
        <f t="shared" si="700"/>
        <v>-33</v>
      </c>
      <c r="CQ231" s="18">
        <f t="shared" si="701"/>
        <v>586.59580175954545</v>
      </c>
      <c r="CR231" s="18">
        <f t="shared" si="702"/>
        <v>466.59580175954551</v>
      </c>
      <c r="CS231" s="18">
        <f t="shared" si="703"/>
        <v>491.02517099784166</v>
      </c>
      <c r="CT231" s="18">
        <f t="shared" si="704"/>
        <v>51.666666666666671</v>
      </c>
      <c r="CU231" s="18">
        <f t="shared" si="705"/>
        <v>62.666666666666671</v>
      </c>
      <c r="CV231" s="18">
        <f t="shared" si="706"/>
        <v>-10.318327576643377</v>
      </c>
      <c r="CW231" s="18">
        <f t="shared" si="707"/>
        <v>-21.773183275766435</v>
      </c>
      <c r="CX231" s="18">
        <f t="shared" si="723"/>
        <v>0.68167242335662337</v>
      </c>
      <c r="CY231" s="18">
        <f t="shared" si="724"/>
        <v>232.81672423356625</v>
      </c>
      <c r="CZ231" s="25">
        <f t="shared" si="708"/>
        <v>27.655934553820021</v>
      </c>
      <c r="DA231" s="18">
        <f t="shared" si="725"/>
        <v>35.556951572405723</v>
      </c>
      <c r="DB231" s="20">
        <f t="shared" si="709"/>
        <v>4.6691905956099049</v>
      </c>
      <c r="DC231" s="18">
        <f t="shared" si="710"/>
        <v>672.33333333333337</v>
      </c>
      <c r="DD231" s="18">
        <f t="shared" si="726"/>
        <v>713.59580175954545</v>
      </c>
      <c r="DE231" s="18">
        <f t="shared" si="727"/>
        <v>539.4293692382962</v>
      </c>
      <c r="DF231" s="12">
        <f t="shared" si="711"/>
        <v>855.74585932644504</v>
      </c>
      <c r="DG231" s="20">
        <f t="shared" si="712"/>
        <v>-0.78806584362139898</v>
      </c>
      <c r="DH231" s="7">
        <f t="shared" si="713"/>
        <v>175</v>
      </c>
      <c r="DI231" s="18">
        <f t="shared" si="714"/>
        <v>572.66666666666674</v>
      </c>
      <c r="DJ231" s="5"/>
      <c r="DK231" s="5"/>
      <c r="DL231" s="63" t="s">
        <v>305</v>
      </c>
      <c r="DM231" s="63">
        <v>62</v>
      </c>
      <c r="DN231" s="5" t="e">
        <f>SUM(#REF!,DO231,DQ231,DR231)</f>
        <v>#REF!</v>
      </c>
      <c r="DO231" s="63">
        <v>0</v>
      </c>
      <c r="DP231" s="63">
        <v>5.9</v>
      </c>
      <c r="DQ231" s="64">
        <f t="shared" si="728"/>
        <v>1</v>
      </c>
      <c r="DR231" s="63">
        <v>0</v>
      </c>
      <c r="DS231" s="63" t="s">
        <v>183</v>
      </c>
      <c r="DT231" s="63">
        <v>116</v>
      </c>
      <c r="DU231" s="63" t="s">
        <v>183</v>
      </c>
      <c r="DV231" s="63">
        <v>68</v>
      </c>
      <c r="DW231" s="63" t="s">
        <v>183</v>
      </c>
      <c r="DX231" s="63">
        <v>84</v>
      </c>
      <c r="DY231" s="63" t="s">
        <v>161</v>
      </c>
      <c r="DZ231" s="63" t="s">
        <v>161</v>
      </c>
      <c r="EA231" s="63" t="s">
        <v>161</v>
      </c>
      <c r="EB231" s="63" t="s">
        <v>161</v>
      </c>
      <c r="EC231" s="63" t="s">
        <v>161</v>
      </c>
      <c r="ED231" s="66">
        <f t="shared" si="729"/>
        <v>89.333333333333329</v>
      </c>
      <c r="EE231" s="63">
        <f t="shared" si="715"/>
        <v>0</v>
      </c>
      <c r="EF231" s="63" t="s">
        <v>151</v>
      </c>
      <c r="EG231" s="63">
        <v>90</v>
      </c>
      <c r="EH231" s="63">
        <v>0.1</v>
      </c>
      <c r="EI231" s="5"/>
      <c r="EJ231" s="63">
        <v>57</v>
      </c>
      <c r="EK231" s="63" t="s">
        <v>193</v>
      </c>
      <c r="EL231" s="7">
        <f t="shared" si="658"/>
        <v>89.5</v>
      </c>
      <c r="EM231" s="7">
        <f t="shared" si="716"/>
        <v>0</v>
      </c>
      <c r="EN231" s="51">
        <f t="shared" si="717"/>
        <v>116</v>
      </c>
      <c r="EO231" s="63">
        <f t="shared" si="659"/>
        <v>0</v>
      </c>
      <c r="ER231" s="5"/>
      <c r="ES231" s="5"/>
      <c r="ET231" s="5"/>
      <c r="EU231" s="5"/>
      <c r="EV231" s="5"/>
      <c r="EW231" s="5"/>
    </row>
    <row r="232" spans="1:153" customFormat="1">
      <c r="A232" s="5"/>
      <c r="B232" s="5"/>
      <c r="C232" s="5"/>
      <c r="D232" s="69"/>
      <c r="E232" s="69"/>
      <c r="F232" s="69"/>
      <c r="G232" s="69"/>
      <c r="H232" s="69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74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6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74"/>
      <c r="BQ232" s="5"/>
      <c r="BR232" s="5"/>
      <c r="BS232" s="5"/>
      <c r="BT232" s="5"/>
      <c r="BU232" s="5"/>
      <c r="BV232" s="74"/>
      <c r="BW232" s="5"/>
      <c r="BX232" s="5"/>
      <c r="BY232" s="5"/>
      <c r="BZ232" s="5"/>
      <c r="CA232" s="5"/>
      <c r="CB232" s="74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74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1"/>
      <c r="EE232" s="5"/>
      <c r="EF232" s="5"/>
      <c r="EG232" s="5"/>
      <c r="EH232" s="5"/>
      <c r="EI232" s="5"/>
      <c r="EJ232" s="5"/>
      <c r="EK232" s="5"/>
      <c r="EL232" s="5"/>
      <c r="EM232" s="5"/>
      <c r="EN232" s="5"/>
      <c r="EO232" s="5"/>
      <c r="ER232" s="5"/>
      <c r="ES232" s="5"/>
      <c r="ET232" s="5"/>
      <c r="EU232" s="5"/>
      <c r="EV232" s="5"/>
      <c r="EW232" s="5"/>
    </row>
    <row r="233" spans="1:153" customFormat="1">
      <c r="A233" s="5"/>
      <c r="B233" s="5"/>
      <c r="C233" s="5"/>
      <c r="D233" s="69"/>
      <c r="E233" s="69"/>
      <c r="F233" s="69"/>
      <c r="G233" s="69"/>
      <c r="H233" s="69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74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6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74"/>
      <c r="BQ233" s="5"/>
      <c r="BR233" s="5"/>
      <c r="BS233" s="5"/>
      <c r="BT233" s="5"/>
      <c r="BU233" s="5"/>
      <c r="BV233" s="74"/>
      <c r="BW233" s="5"/>
      <c r="BX233" s="5"/>
      <c r="BY233" s="5"/>
      <c r="BZ233" s="5"/>
      <c r="CA233" s="5"/>
      <c r="CB233" s="74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74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1"/>
      <c r="EE233" s="5"/>
      <c r="EF233" s="5"/>
      <c r="EG233" s="5"/>
      <c r="EH233" s="5"/>
      <c r="EI233" s="5"/>
      <c r="EJ233" s="5"/>
      <c r="EK233" s="5"/>
      <c r="EL233" s="5"/>
      <c r="EM233" s="5"/>
      <c r="EN233" s="5"/>
      <c r="EO233" s="5"/>
      <c r="ER233" s="5"/>
      <c r="ES233" s="5"/>
      <c r="ET233" s="5"/>
      <c r="EU233" s="5"/>
      <c r="EV233" s="5"/>
      <c r="EW233" s="5"/>
    </row>
    <row r="234" spans="1:153" customFormat="1">
      <c r="A234" s="5"/>
      <c r="B234" s="5"/>
      <c r="C234" s="5"/>
      <c r="D234" s="69"/>
      <c r="E234" s="69"/>
      <c r="F234" s="69"/>
      <c r="G234" s="69"/>
      <c r="H234" s="69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74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6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74"/>
      <c r="BQ234" s="5"/>
      <c r="BR234" s="5"/>
      <c r="BS234" s="5"/>
      <c r="BT234" s="5"/>
      <c r="BU234" s="5"/>
      <c r="BV234" s="74"/>
      <c r="BW234" s="5"/>
      <c r="BX234" s="5"/>
      <c r="BY234" s="5"/>
      <c r="BZ234" s="5"/>
      <c r="CA234" s="5"/>
      <c r="CB234" s="74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74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1"/>
      <c r="EE234" s="5"/>
      <c r="EF234" s="5"/>
      <c r="EG234" s="5"/>
      <c r="EH234" s="5"/>
      <c r="EI234" s="5"/>
      <c r="EJ234" s="5"/>
      <c r="EK234" s="5"/>
      <c r="EL234" s="5"/>
      <c r="EM234" s="5"/>
      <c r="EN234" s="5"/>
      <c r="EO234" s="5"/>
      <c r="ER234" s="5"/>
      <c r="ES234" s="5"/>
      <c r="ET234" s="5"/>
      <c r="EU234" s="5"/>
      <c r="EV234" s="5"/>
      <c r="EW234" s="5"/>
    </row>
    <row r="235" spans="1:153" customFormat="1">
      <c r="A235" s="5"/>
      <c r="B235" s="5"/>
      <c r="C235" s="5"/>
      <c r="D235" s="69"/>
      <c r="E235" s="69"/>
      <c r="F235" s="69"/>
      <c r="G235" s="69"/>
      <c r="H235" s="69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74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6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74"/>
      <c r="BQ235" s="5"/>
      <c r="BR235" s="5"/>
      <c r="BS235" s="5"/>
      <c r="BT235" s="5"/>
      <c r="BU235" s="5"/>
      <c r="BV235" s="74"/>
      <c r="BW235" s="5"/>
      <c r="BX235" s="5"/>
      <c r="BY235" s="5"/>
      <c r="BZ235" s="5"/>
      <c r="CA235" s="5"/>
      <c r="CB235" s="74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74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1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R235" s="5"/>
      <c r="ES235" s="5"/>
      <c r="ET235" s="5"/>
      <c r="EU235" s="5"/>
      <c r="EV235" s="5"/>
      <c r="EW235" s="5"/>
    </row>
    <row r="236" spans="1:153" customFormat="1">
      <c r="A236" s="5"/>
      <c r="B236" s="5"/>
      <c r="C236" s="5"/>
      <c r="D236" s="69"/>
      <c r="E236" s="69"/>
      <c r="F236" s="69"/>
      <c r="G236" s="69"/>
      <c r="H236" s="69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74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6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74"/>
      <c r="BQ236" s="5"/>
      <c r="BR236" s="5"/>
      <c r="BS236" s="5"/>
      <c r="BT236" s="5"/>
      <c r="BU236" s="5"/>
      <c r="BV236" s="74"/>
      <c r="BW236" s="5"/>
      <c r="BX236" s="5"/>
      <c r="BY236" s="5"/>
      <c r="BZ236" s="5"/>
      <c r="CA236" s="5"/>
      <c r="CB236" s="74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74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1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R236" s="5"/>
      <c r="ES236" s="5"/>
      <c r="ET236" s="5"/>
      <c r="EU236" s="5"/>
      <c r="EV236" s="5"/>
      <c r="EW236" s="5"/>
    </row>
    <row r="237" spans="1:153" customFormat="1">
      <c r="A237" s="5"/>
      <c r="B237" s="5"/>
      <c r="C237" s="5"/>
      <c r="D237" s="69"/>
      <c r="E237" s="69"/>
      <c r="F237" s="69"/>
      <c r="G237" s="69"/>
      <c r="H237" s="69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74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6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74"/>
      <c r="BQ237" s="5"/>
      <c r="BR237" s="5"/>
      <c r="BS237" s="5"/>
      <c r="BT237" s="5"/>
      <c r="BU237" s="5"/>
      <c r="BV237" s="74"/>
      <c r="BW237" s="5"/>
      <c r="BX237" s="5"/>
      <c r="BY237" s="5"/>
      <c r="BZ237" s="5"/>
      <c r="CA237" s="5"/>
      <c r="CB237" s="74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74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1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R237" s="5"/>
      <c r="ES237" s="5"/>
      <c r="ET237" s="5"/>
      <c r="EU237" s="5"/>
      <c r="EV237" s="5"/>
      <c r="EW237" s="5"/>
    </row>
    <row r="238" spans="1:153" customFormat="1">
      <c r="A238" s="5"/>
      <c r="B238" s="5"/>
      <c r="C238" s="5"/>
      <c r="D238" s="69"/>
      <c r="E238" s="69"/>
      <c r="F238" s="69"/>
      <c r="G238" s="69"/>
      <c r="H238" s="69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74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6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74"/>
      <c r="BQ238" s="5"/>
      <c r="BR238" s="5"/>
      <c r="BS238" s="5"/>
      <c r="BT238" s="5"/>
      <c r="BU238" s="5"/>
      <c r="BV238" s="74"/>
      <c r="BW238" s="5"/>
      <c r="BX238" s="5"/>
      <c r="BY238" s="5"/>
      <c r="BZ238" s="5"/>
      <c r="CA238" s="5"/>
      <c r="CB238" s="74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74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1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R238" s="5"/>
      <c r="ES238" s="5"/>
      <c r="ET238" s="5"/>
      <c r="EU238" s="5"/>
      <c r="EV238" s="5"/>
      <c r="EW238" s="5"/>
    </row>
    <row r="239" spans="1:153" customFormat="1">
      <c r="A239" s="5"/>
      <c r="B239" s="5"/>
      <c r="C239" s="5"/>
      <c r="D239" s="69"/>
      <c r="E239" s="69"/>
      <c r="F239" s="69"/>
      <c r="G239" s="69"/>
      <c r="H239" s="69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74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6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74"/>
      <c r="BQ239" s="5"/>
      <c r="BR239" s="5"/>
      <c r="BS239" s="5"/>
      <c r="BT239" s="5"/>
      <c r="BU239" s="5"/>
      <c r="BV239" s="74"/>
      <c r="BW239" s="5"/>
      <c r="BX239" s="5"/>
      <c r="BY239" s="5"/>
      <c r="BZ239" s="5"/>
      <c r="CA239" s="5"/>
      <c r="CB239" s="74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74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1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R239" s="5"/>
      <c r="ES239" s="5"/>
      <c r="ET239" s="5"/>
      <c r="EU239" s="5"/>
      <c r="EV239" s="5"/>
      <c r="EW239" s="5"/>
    </row>
    <row r="240" spans="1:153">
      <c r="ED240" s="51"/>
    </row>
    <row r="241" spans="134:134">
      <c r="ED241" s="51"/>
    </row>
    <row r="242" spans="134:134">
      <c r="ED242" s="51"/>
    </row>
    <row r="243" spans="134:134">
      <c r="ED243" s="51"/>
    </row>
    <row r="244" spans="134:134">
      <c r="ED244" s="51"/>
    </row>
    <row r="245" spans="134:134">
      <c r="ED245" s="51"/>
    </row>
    <row r="246" spans="134:134">
      <c r="ED246" s="51"/>
    </row>
    <row r="247" spans="134:134">
      <c r="ED247" s="51"/>
    </row>
    <row r="248" spans="134:134">
      <c r="ED248" s="51"/>
    </row>
    <row r="249" spans="134:134">
      <c r="ED249" s="51"/>
    </row>
  </sheetData>
  <mergeCells count="5">
    <mergeCell ref="DU1:DV1"/>
    <mergeCell ref="DW1:DX1"/>
    <mergeCell ref="B1:CA1"/>
    <mergeCell ref="DO1:DR1"/>
    <mergeCell ref="DS1:DT1"/>
  </mergeCell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Brugada ECG measurements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Tse</dc:creator>
  <cp:lastModifiedBy>Gary</cp:lastModifiedBy>
  <dcterms:created xsi:type="dcterms:W3CDTF">2006-09-16T00:00:00Z</dcterms:created>
  <dcterms:modified xsi:type="dcterms:W3CDTF">2020-01-21T08:56:32Z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