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<sst xmlns="http://schemas.openxmlformats.org/spreadsheetml/2006/main" count="533" uniqueCount="234">
  <si>
    <t xml:space="preserve">Table</t>
  </si>
  <si>
    <t xml:space="preserve">variable</t>
  </si>
  <si>
    <t xml:space="preserve">prio</t>
  </si>
  <si>
    <t xml:space="preserve">Dimension format of variable</t>
  </si>
  <si>
    <t xml:space="preserve">variable long name</t>
  </si>
  <si>
    <t xml:space="preserve">unit</t>
  </si>
  <si>
    <t xml:space="preserve">link</t>
  </si>
  <si>
    <t xml:space="preserve">comment</t>
  </si>
  <si>
    <t xml:space="preserve">comment author</t>
  </si>
  <si>
    <t xml:space="preserve">extensive variable description</t>
  </si>
  <si>
    <t xml:space="preserve">list of MIPs which request this variable</t>
  </si>
  <si>
    <t xml:space="preserve">Efx</t>
  </si>
  <si>
    <t xml:space="preserve">sftgrf</t>
  </si>
  <si>
    <t xml:space="preserve">1</t>
  </si>
  <si>
    <t xml:space="preserve">longitude latitude typegis</t>
  </si>
  <si>
    <t xml:space="preserve">Grounded Ice Sheet Area Percentage</t>
  </si>
  <si>
    <t xml:space="preserve">%</t>
  </si>
  <si>
    <t xml:space="preserve">To be implemented:  grib 126.30  part of MFPPHY   For Greenland this is the same as above sftgif. We do not have Antarctic ice sheet.</t>
  </si>
  <si>
    <t xml:space="preserve">Shuting</t>
  </si>
  <si>
    <t xml:space="preserve">Fraction of grid cell covered by grounded ice sheet</t>
  </si>
  <si>
    <t xml:space="preserve">CMIP,ISMIP6</t>
  </si>
  <si>
    <t xml:space="preserve">EmonZ</t>
  </si>
  <si>
    <t xml:space="preserve">tntc</t>
  </si>
  <si>
    <t xml:space="preserve">latitude plev39 time</t>
  </si>
  <si>
    <t xml:space="preserve">Tendency of Air Temperature Due to Convection</t>
  </si>
  <si>
    <t xml:space="preserve">K s-1</t>
  </si>
  <si>
    <t xml:space="preserve">grib 126.105                                                                   part of MFP3D        Available in IFS: T-tendency from convection : grib 128.105</t>
  </si>
  <si>
    <t xml:space="preserve">Twan, Thomas &amp; Gijs</t>
  </si>
  <si>
    <t xml:space="preserve">Tendencies from cumulus convection scheme.</t>
  </si>
  <si>
    <t xml:space="preserve">DynVar,VolMIP</t>
  </si>
  <si>
    <t xml:space="preserve">CFmon</t>
  </si>
  <si>
    <t xml:space="preserve">albisccp</t>
  </si>
  <si>
    <t xml:space="preserve">longitude latitude time</t>
  </si>
  <si>
    <t xml:space="preserve">ISCCP Mean Cloud Albedo</t>
  </si>
  <si>
    <t xml:space="preserve">COSP grib 126.46   CVEXTR2(7)='ISCCP_MEANALBCLD'       part of MFPPHY</t>
  </si>
  <si>
    <t xml:space="preserve">Klaus</t>
  </si>
  <si>
    <t xml:space="preserve">ISCCP Mean Cloud Albedo. Time-means are weighted by the ISCCP Total Cloud Fraction {:cltisccp} - see  http://cfmip.metoffice.com/COSP.html</t>
  </si>
  <si>
    <t xml:space="preserve">AerChemMIP,CFMIP,DAMIP,HighResMIP,RFMIP</t>
  </si>
  <si>
    <t xml:space="preserve">clhcalipso</t>
  </si>
  <si>
    <t xml:space="preserve">longitude latitude time p220</t>
  </si>
  <si>
    <t xml:space="preserve">CALIPSO High Level Cloud Area Percentage</t>
  </si>
  <si>
    <t xml:space="preserve">COSP grib 126.42   CVEXTR2(3)='CALIPSO_HCC'                part of MFPPHY</t>
  </si>
  <si>
    <t xml:space="preserve">Percentage cloud cover in layer centred on 220hPa</t>
  </si>
  <si>
    <t xml:space="preserve">cllcalipso</t>
  </si>
  <si>
    <t xml:space="preserve">longitude latitude time p840</t>
  </si>
  <si>
    <t xml:space="preserve">CALIPSO Low Level Cloud Cover Percentage</t>
  </si>
  <si>
    <t xml:space="preserve">COSP grib 126.40   CVEXTR2(1)='CALIPSO_LCC'                part of MFPPHY</t>
  </si>
  <si>
    <t xml:space="preserve">Percentage cloud cover in layer centred on 840hPa</t>
  </si>
  <si>
    <t xml:space="preserve">clmcalipso</t>
  </si>
  <si>
    <t xml:space="preserve">longitude latitude time p560</t>
  </si>
  <si>
    <t xml:space="preserve">CALIPSO Mid Level Cloud Cover Percentage</t>
  </si>
  <si>
    <t xml:space="preserve">COSP grib 126.41   CVEXTR2(2)='CALIPSO_MCC'               part of MFPPHY</t>
  </si>
  <si>
    <t xml:space="preserve">Percentage cloud cover in layer centred on 560hPa</t>
  </si>
  <si>
    <t xml:space="preserve">cltcalipso</t>
  </si>
  <si>
    <t xml:space="preserve">CALIPSO Total Cloud Cover Percentage</t>
  </si>
  <si>
    <t xml:space="preserve">COSP grib 126.43   CVEXTR2(4)='CALIPSO_TCC'                part of MFPPHY</t>
  </si>
  <si>
    <t xml:space="preserve">'X_area_fraction' means the fraction of horizontal area occupied by X. 'X_area' means the horizontal area occupied by X within the grid cell. Cloud area fraction is also called 'cloud amount' and 'cloud cover'. The cloud area fraction is for the whole atmosphere column, as seen from the surface or the top of the atmosphere. The cloud area fraction in a layer of the atmosphere has the standard name cloud_area_fraction_in_atmosphere_layer.</t>
  </si>
  <si>
    <t xml:space="preserve">AerChemMIP,CFMIP,DAMIP,HighResMIP,RFMIP,VIACSAB</t>
  </si>
  <si>
    <t xml:space="preserve">cltisccp</t>
  </si>
  <si>
    <t xml:space="preserve">ISCCP Total Cloud Cover Percentage</t>
  </si>
  <si>
    <t xml:space="preserve">COSP grib 126.44   CVEXTR2(5)='ISCCP_TOTALCLD'       part of MFPPHY</t>
  </si>
  <si>
    <t xml:space="preserve">Percentage total cloud cover, simulating ISCCP observations.</t>
  </si>
  <si>
    <t xml:space="preserve">AerChemMIP,CFMIP,DAMIP,HighResMIP,PMIP,RFMIP,VIACSAB</t>
  </si>
  <si>
    <t xml:space="preserve">pctisccp</t>
  </si>
  <si>
    <t xml:space="preserve">ISCCP Mean Cloud Top Pressure</t>
  </si>
  <si>
    <t xml:space="preserve">Pa</t>
  </si>
  <si>
    <t xml:space="preserve">COSP grib 126.45   CVEXTR2(6)='ISCCP_MEANPTOP'           part of MFPPHY</t>
  </si>
  <si>
    <t xml:space="preserve">ISCCP Mean Cloud Top Pressure. Time-means are weighted by the ISCCP Total Cloud Fraction {:cltisccp} - see  http://cfmip.metoffice.com/COSP.html</t>
  </si>
  <si>
    <t xml:space="preserve">tnhus</t>
  </si>
  <si>
    <t xml:space="preserve">longitude latitude alevel time</t>
  </si>
  <si>
    <t xml:space="preserve">Tendency of Specific Humidity</t>
  </si>
  <si>
    <t xml:space="preserve">s-1</t>
  </si>
  <si>
    <t xml:space="preserve">Grib 126.94 + 126.99 + 126.106 + 126.110       part of MFP3D        Adding all the q-tendencies, thus: grib 128.94 + 128.99 + 128.106 + 128.110.  Alternatively, in IFS: just estimating the delta q per month. So far no direct grib code for the totoal q-tendency found</t>
  </si>
  <si>
    <t xml:space="preserve">AerChemMIP,CFMIP,DAMIP,GeoMIP,HighResMIP,PMIP</t>
  </si>
  <si>
    <t xml:space="preserve">tnhusc</t>
  </si>
  <si>
    <t xml:space="preserve">Tendency of Specific Humidity Due to Convection</t>
  </si>
  <si>
    <t xml:space="preserve">grib 126.106                                                                   part of MFP3D        Available in IFS: q-tendency from convection: grib 128.106</t>
  </si>
  <si>
    <t xml:space="preserve">tnhusmp</t>
  </si>
  <si>
    <t xml:space="preserve">Tendency of Specific Humidity Due to Model Physics</t>
  </si>
  <si>
    <t xml:space="preserve">grib 126.99 + 126.106 + 126.110                           part of MFP3D        Adding all the q-tendencies without advection, thus: grib 128.99 + 128.106 + 128.110.</t>
  </si>
  <si>
    <t xml:space="preserve">Tendency of specific humidity due to model physics. This includes sources and sinks from parametrized moist physics (e.g. convection, boundary layer, stratiform condensation/evaporation, etc.) and excludes sources and sinks from resolved dynamics or from horizontal or vertical numerical diffusion not associated with model physics.  For example any diffusive mixing by the boundary layer scheme would be included.</t>
  </si>
  <si>
    <t xml:space="preserve">tntr</t>
  </si>
  <si>
    <t xml:space="preserve">Tendency of Air Temperature Due to Radiative Heating</t>
  </si>
  <si>
    <t xml:space="preserve">grib 126.95                                                                      part of MFP3D        Available in IFS: T-tendency from radiation: grib 128.95</t>
  </si>
  <si>
    <t xml:space="preserve">Tendency of Air Temperature due to Radiative Heating</t>
  </si>
  <si>
    <t xml:space="preserve">IfxGre</t>
  </si>
  <si>
    <t xml:space="preserve">areacellg</t>
  </si>
  <si>
    <t xml:space="preserve">longitude latitude</t>
  </si>
  <si>
    <t xml:space="preserve">Grid-Cell Area for Ice Sheet Variables</t>
  </si>
  <si>
    <t xml:space="preserve">m2</t>
  </si>
  <si>
    <t xml:space="preserve">To be implemented:  grib 126.34  part of MFPPHY   Available in PISM. This is the ice sheet mask (in fraction) defined in the ice sheet model grid</t>
  </si>
  <si>
    <t xml:space="preserve">Area of the target grid (not the interpolated area of the source grid).</t>
  </si>
  <si>
    <t xml:space="preserve">ISMIP6</t>
  </si>
  <si>
    <t xml:space="preserve">ImonGre</t>
  </si>
  <si>
    <t xml:space="preserve">mrroLi</t>
  </si>
  <si>
    <t xml:space="preserve">xgre ygre time</t>
  </si>
  <si>
    <t xml:space="preserve">Land Ice Runoff Flux</t>
  </si>
  <si>
    <t xml:space="preserve">kg m-2 s-1</t>
  </si>
  <si>
    <t xml:space="preserve">IFS Surface runoff grib 128.8 but for EC_Earth-GrIs additional melt etc is included</t>
  </si>
  <si>
    <t xml:space="preserve">Shuting, Thomas</t>
  </si>
  <si>
    <t xml:space="preserve">Runoff flux over land ice is the difference between any available liquid water in the snowpack less any refreezing. Computed as the sum of rainfall and melt of snow or ice less any refreezing or water retained in the snowpack</t>
  </si>
  <si>
    <t xml:space="preserve">IfxAnt</t>
  </si>
  <si>
    <t xml:space="preserve">AERmon</t>
  </si>
  <si>
    <t xml:space="preserve">cdnc</t>
  </si>
  <si>
    <t xml:space="preserve">Cloud Liquid Droplet Number Concentration</t>
  </si>
  <si>
    <t xml:space="preserve">m-3</t>
  </si>
  <si>
    <t xml:space="preserve">Grib 126.20 / 126.22        part of MFP3D        In namelist.ifs.cloudact+diag.sh  CVEXTRA(1)='CDNC' which is a PEXTRA variable.</t>
  </si>
  <si>
    <t xml:space="preserve">Twan &amp; Thomas</t>
  </si>
  <si>
    <t xml:space="preserve">Cloud Droplet Number Concentration in liquid water clouds.</t>
  </si>
  <si>
    <t xml:space="preserve">AerChemMIP,CFMIP,DAMIP</t>
  </si>
  <si>
    <t xml:space="preserve">rlutaf</t>
  </si>
  <si>
    <t xml:space="preserve">TOA Outgoing Aerosol-Free Longwave Radiation</t>
  </si>
  <si>
    <t xml:space="preserve">W m-2</t>
  </si>
  <si>
    <t xml:space="preserve">grib 126.73                          part of MFPPHY    Available from double radiation call in IFS. PEXTRA issue #403   aerosol free</t>
  </si>
  <si>
    <t xml:space="preserve">Flux corresponding to rlut resulting from aerosol-free call to radiation, following Ghan (ACP, 2013)</t>
  </si>
  <si>
    <t xml:space="preserve">AerChemMIP,DAMIP,HighResMIP</t>
  </si>
  <si>
    <t xml:space="preserve">rlutcsaf</t>
  </si>
  <si>
    <t xml:space="preserve">TOA Outgoing Clear-Sky, Aerosol-Free Longwave Radiation</t>
  </si>
  <si>
    <t xml:space="preserve">grib 126.72                          part of MFPPHY    Available from double radiation call in IFS. PEXTRA issue #403   aerosol free</t>
  </si>
  <si>
    <t xml:space="preserve">Flux corresponding to rlutcs resulting from aerosol-free call to radiation, following Ghan (ACP, 2013)</t>
  </si>
  <si>
    <t xml:space="preserve">rsutaf</t>
  </si>
  <si>
    <t xml:space="preserve">TOA Outgoing Aerosol-Free Shortwave Radiation</t>
  </si>
  <si>
    <t xml:space="preserve">grib 128.212-126.069     part of MFPPHY    Available from double radiation call in IFS. PEXTRA issue #403   aerosol free</t>
  </si>
  <si>
    <t xml:space="preserve">Flux corresponding to rsut resulting from aerosol-free call to radiation, following Ghan (ACP, 2013)</t>
  </si>
  <si>
    <t xml:space="preserve">AerChemMIP,DAMIP,GeoMIP,HighResMIP</t>
  </si>
  <si>
    <t xml:space="preserve">Emon</t>
  </si>
  <si>
    <t xml:space="preserve">intuadse</t>
  </si>
  <si>
    <t xml:space="preserve">Vertically Integrated Eastward Dry Statice Energy Transport</t>
  </si>
  <si>
    <t xml:space="preserve">MJ m-1 s-1</t>
  </si>
  <si>
    <t xml:space="preserve">Not available in the standard IFS output. However, per layer the specific heat capacity of dry air (1005.7 J kg-1 K-1) can be multiplied by the Temperature (grib 128.130) times the V component of wind (grib 128.132) + the geopotential height  (grib 128.129) and this needs to be vertically integrated times the air density per layer.</t>
  </si>
  <si>
    <t xml:space="preserve">Gijs &amp; Thomas</t>
  </si>
  <si>
    <t xml:space="preserve">Vertically integrated eastward dry static energy transport (cp.T +zg).v (Mass_weighted_vertical integral of the product of eastward wind by dry static_energy per mass unit)</t>
  </si>
  <si>
    <t xml:space="preserve">PMIP</t>
  </si>
  <si>
    <t xml:space="preserve">intuaw</t>
  </si>
  <si>
    <t xml:space="preserve">Vertically Integrated Eastward Moisture Transport</t>
  </si>
  <si>
    <t xml:space="preserve">kg m-1 s-1</t>
  </si>
  <si>
    <t xml:space="preserve">Not available in the standard IFS output. However, per layer the Specific humidity (grib 128.133 + unit conversion) can be multiplied by the U component of wind (grib 128.131) and this needs to be vertically integrated.</t>
  </si>
  <si>
    <t xml:space="preserve">Vertically integrated Eastward moisture transport (Mass weighted vertical integral of the product of eastward wind by total water mass per unit mass)</t>
  </si>
  <si>
    <t xml:space="preserve">intvadse</t>
  </si>
  <si>
    <t xml:space="preserve">Vertically Integrated Northward Dry Static Energy Transport</t>
  </si>
  <si>
    <t xml:space="preserve">Not available in the standard IFS output. However, per layer the specific heat capacity of dry air (1005.7 J kg-1 K-1) can be multiplied by the Temperature (grib 128.130) times the U component of wind (grib 128.131) + the geopotential height  (grib 128.129) and this needs to be vertically integrated times the air density per layer.</t>
  </si>
  <si>
    <t xml:space="preserve">Vertically integrated northward dry static energy transport (cp.T +zg).v (Mass_weighted_vertical integral of the product of northward wind by dry static_energy per mass unit)</t>
  </si>
  <si>
    <t xml:space="preserve">intvaw</t>
  </si>
  <si>
    <t xml:space="preserve">Vertically Integrated Northward Moisture Transport</t>
  </si>
  <si>
    <t xml:space="preserve">Not available in the standard IFS output. However, per layer the Specific humidity (grib 128.133 + unit conversion) can be multiplied by the V component of wind (grib 128.132) and this needs to be vertically integrated.</t>
  </si>
  <si>
    <t xml:space="preserve">Vertically integrated Northward moisture transport (Mass_weighted_vertical integral of the product of northward wind by total water mass per unit mass)</t>
  </si>
  <si>
    <t xml:space="preserve">od550aerso</t>
  </si>
  <si>
    <t xml:space="preserve">longitude latitude time lambda550nm</t>
  </si>
  <si>
    <t xml:space="preserve">Stratospheric Optical Depth at 550nm (All Aerosols) 2D-Field (Stratosphere Only)</t>
  </si>
  <si>
    <t xml:space="preserve">Determined by CMIP6 stratospheric aerosol forcing data set</t>
  </si>
  <si>
    <t xml:space="preserve">From tropopause to stratopause as defined by the model</t>
  </si>
  <si>
    <t xml:space="preserve">GeoMIP,PMIP</t>
  </si>
  <si>
    <t xml:space="preserve">uqint</t>
  </si>
  <si>
    <t xml:space="preserve">Eastward Humidity Transport</t>
  </si>
  <si>
    <t xml:space="preserve">m2 s-1</t>
  </si>
  <si>
    <t xml:space="preserve">Available in IFS, via postprocessing the vertical integral can be taken of the following grib 128.131 * 128.133</t>
  </si>
  <si>
    <t xml:space="preserve">Column integrated eastward wind times specific humidity</t>
  </si>
  <si>
    <t xml:space="preserve">HighResMIP</t>
  </si>
  <si>
    <t xml:space="preserve">vqint</t>
  </si>
  <si>
    <t xml:space="preserve">Northward Humidity Transport</t>
  </si>
  <si>
    <t xml:space="preserve">Available in IFS, via postprocessing the vertical integral can be taken of the following grib 128.132 * 128.133</t>
  </si>
  <si>
    <t xml:space="preserve">Column integrated northward wind times specific humidity</t>
  </si>
  <si>
    <t xml:space="preserve">CFday</t>
  </si>
  <si>
    <t xml:space="preserve">CFMIP,HighResMIP</t>
  </si>
  <si>
    <t xml:space="preserve">E3hrPt</t>
  </si>
  <si>
    <t xml:space="preserve">longitude latitude time1 p220</t>
  </si>
  <si>
    <t xml:space="preserve">CFMIP</t>
  </si>
  <si>
    <t xml:space="preserve">longitude latitude time1 p840</t>
  </si>
  <si>
    <t xml:space="preserve">longitude latitude time1 p560</t>
  </si>
  <si>
    <t xml:space="preserve">longitude latitude time1</t>
  </si>
  <si>
    <t xml:space="preserve">sza</t>
  </si>
  <si>
    <t xml:space="preserve">Solar Zenith Angle</t>
  </si>
  <si>
    <t xml:space="preserve">degree</t>
  </si>
  <si>
    <t xml:space="preserve">In the IFS code we found: A CALL TO SUBROUTINE *SOLANG* GIVES FIELDS OF SOLAR ZENITH. Best would be to copy the IFS routine/formula to ece2cmor3 and produce this field off-line.</t>
  </si>
  <si>
    <t xml:space="preserve">The angle between the line of sight to the sun and the local vertical</t>
  </si>
  <si>
    <t xml:space="preserve">RFMIP</t>
  </si>
  <si>
    <t xml:space="preserve">Esubhr</t>
  </si>
  <si>
    <t xml:space="preserve">3</t>
  </si>
  <si>
    <t xml:space="preserve">longitude latitude alevel time1</t>
  </si>
  <si>
    <t xml:space="preserve">LImon</t>
  </si>
  <si>
    <t xml:space="preserve">sftgif</t>
  </si>
  <si>
    <t xml:space="preserve">longitude latitude time typeli</t>
  </si>
  <si>
    <t xml:space="preserve">Land Ice Area Percentage</t>
  </si>
  <si>
    <t xml:space="preserve">To be implemented:  grib 126.32  part of MFPPHY   This is the land ice mask and will be an extra variable in IFS (thomas: via PEXTRA?)</t>
  </si>
  <si>
    <t xml:space="preserve">Fraction of grid cell covered by land ice (ice sheet, ice shelf, ice cap, glacier)</t>
  </si>
  <si>
    <t xml:space="preserve">longitude latitude time typegis</t>
  </si>
  <si>
    <t xml:space="preserve">sncIs</t>
  </si>
  <si>
    <t xml:space="preserve">Ice Sheet Snow Cover Percentage</t>
  </si>
  <si>
    <t xml:space="preserve">To be implemented:  grib 126.31  part of MFPPHY   Not available in IFS. Although it could be calculated from tile fractions and written out as extra output</t>
  </si>
  <si>
    <t xml:space="preserve">Percentage of each grid cell that is occupied by snow that rests on land portion of cell.</t>
  </si>
  <si>
    <t xml:space="preserve">IyrGre</t>
  </si>
  <si>
    <t xml:space="preserve">modelCellAreai</t>
  </si>
  <si>
    <t xml:space="preserve">The cell area of the ice sheet model.</t>
  </si>
  <si>
    <t xml:space="preserve">The PISM model probably uses a constant and uniform grid size within EC-Earth, this grid size can be reported or a filed from the grid sizes can be provided in a post processing phase.</t>
  </si>
  <si>
    <t xml:space="preserve">Thomas</t>
  </si>
  <si>
    <t xml:space="preserve">Horizontal area of ice-sheet grid cells</t>
  </si>
  <si>
    <t xml:space="preserve">xgre ygre time typeli</t>
  </si>
  <si>
    <t xml:space="preserve">Fraction of Grid Cell Covered with Glacier</t>
  </si>
  <si>
    <t xml:space="preserve">This is the land ice mask and will be an extra variable in IFS (thomas: via PEXTRA?)</t>
  </si>
  <si>
    <t xml:space="preserve">xgre ygre time typegis</t>
  </si>
  <si>
    <t xml:space="preserve">Grounded Ice Sheet  Area Fraction</t>
  </si>
  <si>
    <t xml:space="preserve">For Greenland this is the same as sftgif. We do not have an Antarctic ice sheet.</t>
  </si>
  <si>
    <t xml:space="preserve">Eday</t>
  </si>
  <si>
    <t xml:space="preserve">nudgincsm</t>
  </si>
  <si>
    <t xml:space="preserve">Nudging Increment of Water in Soil Moisture</t>
  </si>
  <si>
    <t xml:space="preserve">kg m-2</t>
  </si>
  <si>
    <r>
      <rPr>
        <sz val="11"/>
        <color rgb="FF000000"/>
        <rFont val="Calibri"/>
        <family val="2"/>
        <charset val="1"/>
      </rPr>
      <t xml:space="preserve">To be implemented: </t>
    </r>
    <r>
      <rPr>
        <sz val="11"/>
        <color rgb="FFCE181E"/>
        <rFont val="Calibri"/>
        <family val="2"/>
        <charset val="1"/>
      </rPr>
      <t xml:space="preserve"> grib 126.151</t>
    </r>
    <r>
      <rPr>
        <sz val="11"/>
        <color rgb="FF000000"/>
        <rFont val="Calibri"/>
        <family val="2"/>
        <charset val="1"/>
      </rPr>
      <t xml:space="preserve">:  ifs code name = 151.126  part of MFPPHY.  Have to be  made available via PEXTRA, upto now with some  non-defined or adhoc grib code. Nudincsm is, consistent with sm, saved for each of the four soil layers</t>
    </r>
  </si>
  <si>
    <t xml:space="preserve">Emanuel Dutra, Wilhelm May, Thomas Reerink</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</si>
  <si>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</si>
  <si>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LS3MIP</t>
  </si>
  <si>
    <t xml:space="preserve">nudgincswe</t>
  </si>
  <si>
    <t xml:space="preserve">Nudging Increment of Water in Snow</t>
  </si>
  <si>
    <r>
      <rPr>
        <sz val="11"/>
        <color rgb="FF000000"/>
        <rFont val="Calibri"/>
        <family val="2"/>
        <charset val="1"/>
      </rPr>
      <t xml:space="preserve">To be implemented:  </t>
    </r>
    <r>
      <rPr>
        <sz val="11"/>
        <color rgb="FFCE181E"/>
        <rFont val="Calibri"/>
        <family val="2"/>
        <charset val="1"/>
      </rPr>
      <t xml:space="preserve">grib 126.152</t>
    </r>
    <r>
      <rPr>
        <sz val="11"/>
        <color rgb="FF000000"/>
        <rFont val="Calibri"/>
        <family val="2"/>
        <charset val="1"/>
      </rPr>
      <t xml:space="preserve">:  ifs code name = 152.126  part of MFPPHY.  Have to be  made available via PEXTRA, upto now with some  non-defined or adhoc grib code.</t>
    </r>
  </si>
  <si>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</si>
  <si>
    <t xml:space="preserve">mrsow</t>
  </si>
  <si>
    <t xml:space="preserve">Total Soil Wetness</t>
  </si>
  <si>
    <t xml:space="preserve">web</t>
  </si>
  <si>
    <t xml:space="preserve">mrsow=swvl1*0.07+swvl2*0.21+swvl3*0.72+swvl4*1.89 note: NOT divided by maximum allowable soil moisture above wilting point</t>
  </si>
  <si>
    <t xml:space="preserve">Andrea Alessandri</t>
  </si>
  <si>
    <t xml:space="preserve">Vertically integrated soil moisture divided by maximum allowable soil moisture above wilting point.</t>
  </si>
  <si>
    <t xml:space="preserve">tsland</t>
  </si>
  <si>
    <t xml:space="preserve">Land Surface Temperature</t>
  </si>
  <si>
    <t xml:space="preserve">K</t>
  </si>
  <si>
    <t xml:space="preserve">Available by IFS: grib code 235 but it needs masking out the ocean points: thus add in ifspar.json the entry "masked": "land"</t>
  </si>
  <si>
    <t xml:space="preserve">Temperature of the lower boundary of the atmosphere</t>
  </si>
  <si>
    <t xml:space="preserve">Amon</t>
  </si>
  <si>
    <t xml:space="preserve">o3</t>
  </si>
  <si>
    <t xml:space="preserve">longitude latitude plev19 time</t>
  </si>
  <si>
    <t xml:space="preserve">Mole Fraction of O3</t>
  </si>
  <si>
    <t xml:space="preserve">mol mol-1</t>
  </si>
  <si>
    <t xml:space="preserve">tm5 code name = o3|ifs code name = 203.128</t>
  </si>
  <si>
    <t xml:space="preserve">automatic</t>
  </si>
  <si>
    <t xml:space="preserve">Mole fraction is used in the construction mole_fraction_of_X_in_Y, where X is a material constituent of Y.</t>
  </si>
  <si>
    <t xml:space="preserve">AerChemMIP,C4MIP,CFMIP,CMIP,DAMIP,FAFMIP,GMMIP,GeoMIP,HighResMIP,LS3MIP,LUMIP,RFMIP,VolMIP</t>
  </si>
</sst>
</file>

<file path=xl/styles.xml><?xml version="1.0" encoding="utf-8"?>
<styleSheet xmlns="http://schemas.openxmlformats.org/spreadsheetml/2006/main">
  <numFmts count="1">
    <numFmt numFmtId="164" formatCode="General"/>
  </numFmts>
  <fonts count="6">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
      <sz val="11"/>
      <color rgb="FFCE181E"/>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CE181E"/>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3" activeCellId="0" sqref="A3"/>
    </sheetView>
  </sheetViews>
  <sheetFormatPr defaultRowHeight="13.8" zeroHeight="false" outlineLevelRow="0" outlineLevelCol="0"/>
  <cols>
    <col collapsed="false" customWidth="true" hidden="false" outlineLevel="0" max="1" min="1" style="0" width="10.71"/>
    <col collapsed="false" customWidth="true" hidden="false" outlineLevel="0" max="2" min="2" style="0" width="15.71"/>
    <col collapsed="false" customWidth="true" hidden="false" outlineLevel="0" max="3" min="3" style="0" width="4.71"/>
    <col collapsed="false" customWidth="true" hidden="false" outlineLevel="0" max="4" min="4" style="0" width="35.71"/>
    <col collapsed="false" customWidth="true" hidden="false" outlineLevel="0" max="5" min="5" style="0" width="80.71"/>
    <col collapsed="false" customWidth="true" hidden="false" outlineLevel="0" max="6" min="6" style="0" width="15.71"/>
    <col collapsed="false" customWidth="true" hidden="false" outlineLevel="0" max="7" min="7" style="0" width="4.71"/>
    <col collapsed="false" customWidth="true" hidden="false" outlineLevel="0" max="8" min="8" style="0" width="80.71"/>
    <col collapsed="false" customWidth="true" hidden="false" outlineLevel="0" max="9" min="9" style="0" width="15.71"/>
    <col collapsed="false" customWidth="true" hidden="false" outlineLevel="0" max="10" min="10" style="0" width="200.69"/>
    <col collapsed="false" customWidth="true" hidden="false" outlineLevel="0" max="11" min="11" style="0" width="80.71"/>
    <col collapsed="false" customWidth="true" hidden="false" outlineLevel="0" max="1025" min="12" style="0" width="8.67"/>
  </cols>
  <sheetData>
    <row r="1" customFormat="false" ht="13.8" hidden="false" customHeight="false" outlineLevel="0" collapsed="false">
      <c r="A1" s="1" t="s">
        <v>0</v>
      </c>
      <c r="B1" s="1" t="s">
        <v>1</v>
      </c>
      <c r="C1" s="1" t="s">
        <v>2</v>
      </c>
      <c r="D1" s="1" t="s">
        <v>3</v>
      </c>
      <c r="E1" s="1" t="s">
        <v>4</v>
      </c>
      <c r="F1" s="1" t="s">
        <v>5</v>
      </c>
      <c r="G1" s="1" t="s">
        <v>6</v>
      </c>
      <c r="H1" s="1" t="s">
        <v>7</v>
      </c>
      <c r="I1" s="1" t="s">
        <v>8</v>
      </c>
      <c r="J1" s="1" t="s">
        <v>9</v>
      </c>
      <c r="K1" s="1" t="s">
        <v>10</v>
      </c>
    </row>
    <row r="3" customFormat="false" ht="13.8" hidden="false" customHeight="false" outlineLevel="0" collapsed="false">
      <c r="A3" s="0" t="s">
        <v>11</v>
      </c>
      <c r="B3" s="0" t="s">
        <v>12</v>
      </c>
      <c r="C3" s="0" t="s">
        <v>13</v>
      </c>
      <c r="D3" s="0" t="s">
        <v>14</v>
      </c>
      <c r="E3" s="0" t="s">
        <v>15</v>
      </c>
      <c r="F3" s="0" t="s">
        <v>16</v>
      </c>
      <c r="G3" s="0" t="str">
        <f aca="false">HYPERLINK("http://clipc-services.ceda.ac.uk/dreq/u/590e5de4-9e49-11e5-803c-0d0b866b59f3.html","web")</f>
        <v>web</v>
      </c>
      <c r="H3" s="0" t="s">
        <v>17</v>
      </c>
      <c r="I3" s="0" t="s">
        <v>18</v>
      </c>
      <c r="J3" s="0" t="s">
        <v>19</v>
      </c>
      <c r="K3" s="0" t="s">
        <v>20</v>
      </c>
    </row>
    <row r="5" customFormat="false" ht="13.8" hidden="false" customHeight="false" outlineLevel="0" collapsed="false">
      <c r="A5" s="0" t="s">
        <v>21</v>
      </c>
      <c r="B5" s="0" t="s">
        <v>22</v>
      </c>
      <c r="C5" s="0" t="s">
        <v>13</v>
      </c>
      <c r="D5" s="0" t="s">
        <v>23</v>
      </c>
      <c r="E5" s="0" t="s">
        <v>24</v>
      </c>
      <c r="F5" s="0" t="s">
        <v>25</v>
      </c>
      <c r="G5" s="0" t="str">
        <f aca="false">HYPERLINK("http://clipc-services.ceda.ac.uk/dreq/u/52f043533a691ca5721460e316c3a328.html","web")</f>
        <v>web</v>
      </c>
      <c r="H5" s="0" t="s">
        <v>26</v>
      </c>
      <c r="I5" s="0" t="s">
        <v>27</v>
      </c>
      <c r="J5" s="0" t="s">
        <v>28</v>
      </c>
      <c r="K5" s="0" t="s">
        <v>29</v>
      </c>
    </row>
    <row r="7" customFormat="false" ht="13.8" hidden="false" customHeight="false" outlineLevel="0" collapsed="false">
      <c r="A7" s="0" t="s">
        <v>30</v>
      </c>
      <c r="B7" s="0" t="s">
        <v>31</v>
      </c>
      <c r="C7" s="0" t="s">
        <v>13</v>
      </c>
      <c r="D7" s="0" t="s">
        <v>32</v>
      </c>
      <c r="E7" s="0" t="s">
        <v>33</v>
      </c>
      <c r="F7" s="0" t="s">
        <v>13</v>
      </c>
      <c r="G7" s="0" t="str">
        <f aca="false">HYPERLINK("http://clipc-services.ceda.ac.uk/dreq/u/bb4d31072e09cd4935f1c20a2c533bbd.html","web")</f>
        <v>web</v>
      </c>
      <c r="H7" s="0" t="s">
        <v>34</v>
      </c>
      <c r="I7" s="0" t="s">
        <v>35</v>
      </c>
      <c r="J7" s="0" t="s">
        <v>36</v>
      </c>
      <c r="K7" s="0" t="s">
        <v>37</v>
      </c>
    </row>
    <row r="8" customFormat="false" ht="13.8" hidden="false" customHeight="false" outlineLevel="0" collapsed="false">
      <c r="A8" s="0" t="s">
        <v>30</v>
      </c>
      <c r="B8" s="0" t="s">
        <v>38</v>
      </c>
      <c r="C8" s="0" t="s">
        <v>13</v>
      </c>
      <c r="D8" s="0" t="s">
        <v>39</v>
      </c>
      <c r="E8" s="0" t="s">
        <v>40</v>
      </c>
      <c r="F8" s="0" t="s">
        <v>16</v>
      </c>
      <c r="G8" s="0" t="str">
        <f aca="false">HYPERLINK("http://clipc-services.ceda.ac.uk/dreq/u/7308096ae00ff52340909b2a59415f82.html","web")</f>
        <v>web</v>
      </c>
      <c r="H8" s="0" t="s">
        <v>41</v>
      </c>
      <c r="I8" s="0" t="s">
        <v>35</v>
      </c>
      <c r="J8" s="0" t="s">
        <v>42</v>
      </c>
      <c r="K8" s="0" t="s">
        <v>37</v>
      </c>
    </row>
    <row r="9" customFormat="false" ht="13.8" hidden="false" customHeight="false" outlineLevel="0" collapsed="false">
      <c r="A9" s="0" t="s">
        <v>30</v>
      </c>
      <c r="B9" s="0" t="s">
        <v>43</v>
      </c>
      <c r="C9" s="0" t="s">
        <v>13</v>
      </c>
      <c r="D9" s="0" t="s">
        <v>44</v>
      </c>
      <c r="E9" s="0" t="s">
        <v>45</v>
      </c>
      <c r="F9" s="0" t="s">
        <v>16</v>
      </c>
      <c r="G9" s="0" t="str">
        <f aca="false">HYPERLINK("http://clipc-services.ceda.ac.uk/dreq/u/0bbbf303ac691061a69938846f32b23b.html","web")</f>
        <v>web</v>
      </c>
      <c r="H9" s="0" t="s">
        <v>46</v>
      </c>
      <c r="I9" s="0" t="s">
        <v>35</v>
      </c>
      <c r="J9" s="0" t="s">
        <v>47</v>
      </c>
      <c r="K9" s="0" t="s">
        <v>37</v>
      </c>
    </row>
    <row r="10" customFormat="false" ht="13.8" hidden="false" customHeight="false" outlineLevel="0" collapsed="false">
      <c r="A10" s="0" t="s">
        <v>30</v>
      </c>
      <c r="B10" s="0" t="s">
        <v>48</v>
      </c>
      <c r="C10" s="0" t="s">
        <v>13</v>
      </c>
      <c r="D10" s="0" t="s">
        <v>49</v>
      </c>
      <c r="E10" s="0" t="s">
        <v>50</v>
      </c>
      <c r="F10" s="0" t="s">
        <v>16</v>
      </c>
      <c r="G10" s="0" t="str">
        <f aca="false">HYPERLINK("http://clipc-services.ceda.ac.uk/dreq/u/fe9d4b45792f7d6430fe2a9c9b7234b1.html","web")</f>
        <v>web</v>
      </c>
      <c r="H10" s="0" t="s">
        <v>51</v>
      </c>
      <c r="I10" s="0" t="s">
        <v>35</v>
      </c>
      <c r="J10" s="0" t="s">
        <v>52</v>
      </c>
      <c r="K10" s="0" t="s">
        <v>37</v>
      </c>
    </row>
    <row r="11" customFormat="false" ht="13.8" hidden="false" customHeight="false" outlineLevel="0" collapsed="false">
      <c r="A11" s="0" t="s">
        <v>30</v>
      </c>
      <c r="B11" s="0" t="s">
        <v>53</v>
      </c>
      <c r="C11" s="0" t="s">
        <v>13</v>
      </c>
      <c r="D11" s="0" t="s">
        <v>32</v>
      </c>
      <c r="E11" s="0" t="s">
        <v>54</v>
      </c>
      <c r="F11" s="0" t="s">
        <v>16</v>
      </c>
      <c r="G11" s="0" t="str">
        <f aca="false">HYPERLINK("http://clipc-services.ceda.ac.uk/dreq/u/ce9ab9b945fcc86013ad10431d8f252e.html","web")</f>
        <v>web</v>
      </c>
      <c r="H11" s="0" t="s">
        <v>55</v>
      </c>
      <c r="I11" s="0" t="s">
        <v>35</v>
      </c>
      <c r="J11" s="0" t="s">
        <v>56</v>
      </c>
      <c r="K11" s="0" t="s">
        <v>57</v>
      </c>
    </row>
    <row r="12" customFormat="false" ht="13.8" hidden="false" customHeight="false" outlineLevel="0" collapsed="false">
      <c r="A12" s="0" t="s">
        <v>30</v>
      </c>
      <c r="B12" s="0" t="s">
        <v>58</v>
      </c>
      <c r="C12" s="0" t="s">
        <v>13</v>
      </c>
      <c r="D12" s="0" t="s">
        <v>32</v>
      </c>
      <c r="E12" s="0" t="s">
        <v>59</v>
      </c>
      <c r="F12" s="0" t="s">
        <v>16</v>
      </c>
      <c r="G12" s="0" t="str">
        <f aca="false">HYPERLINK("http://clipc-services.ceda.ac.uk/dreq/u/b045cae1f65ba99831648f136b309e91.html","web")</f>
        <v>web</v>
      </c>
      <c r="H12" s="0" t="s">
        <v>60</v>
      </c>
      <c r="I12" s="0" t="s">
        <v>35</v>
      </c>
      <c r="J12" s="0" t="s">
        <v>61</v>
      </c>
      <c r="K12" s="0" t="s">
        <v>62</v>
      </c>
    </row>
    <row r="13" customFormat="false" ht="13.8" hidden="false" customHeight="false" outlineLevel="0" collapsed="false">
      <c r="A13" s="0" t="s">
        <v>30</v>
      </c>
      <c r="B13" s="0" t="s">
        <v>63</v>
      </c>
      <c r="C13" s="0" t="s">
        <v>13</v>
      </c>
      <c r="D13" s="0" t="s">
        <v>32</v>
      </c>
      <c r="E13" s="0" t="s">
        <v>64</v>
      </c>
      <c r="F13" s="0" t="s">
        <v>65</v>
      </c>
      <c r="G13" s="0" t="str">
        <f aca="false">HYPERLINK("http://clipc-services.ceda.ac.uk/dreq/u/987be9b68c051baf4f0c5b6e8c26b4d8.html","web")</f>
        <v>web</v>
      </c>
      <c r="H13" s="0" t="s">
        <v>66</v>
      </c>
      <c r="I13" s="0" t="s">
        <v>35</v>
      </c>
      <c r="J13" s="0" t="s">
        <v>67</v>
      </c>
      <c r="K13" s="0" t="s">
        <v>37</v>
      </c>
    </row>
    <row r="14" customFormat="false" ht="13.8" hidden="false" customHeight="false" outlineLevel="0" collapsed="false">
      <c r="A14" s="0" t="s">
        <v>30</v>
      </c>
      <c r="B14" s="0" t="s">
        <v>68</v>
      </c>
      <c r="C14" s="0" t="s">
        <v>13</v>
      </c>
      <c r="D14" s="0" t="s">
        <v>69</v>
      </c>
      <c r="E14" s="0" t="s">
        <v>70</v>
      </c>
      <c r="F14" s="0" t="s">
        <v>71</v>
      </c>
      <c r="G14" s="0" t="str">
        <f aca="false">HYPERLINK("http://clipc-services.ceda.ac.uk/dreq/u/2a6093caf9e5cd42fb2fba6bdb73d6db.html","web")</f>
        <v>web</v>
      </c>
      <c r="H14" s="0" t="s">
        <v>72</v>
      </c>
      <c r="I14" s="0" t="s">
        <v>27</v>
      </c>
      <c r="J14" s="0" t="s">
        <v>70</v>
      </c>
      <c r="K14" s="0" t="s">
        <v>73</v>
      </c>
    </row>
    <row r="15" customFormat="false" ht="13.8" hidden="false" customHeight="false" outlineLevel="0" collapsed="false">
      <c r="A15" s="0" t="s">
        <v>30</v>
      </c>
      <c r="B15" s="0" t="s">
        <v>74</v>
      </c>
      <c r="C15" s="0" t="s">
        <v>13</v>
      </c>
      <c r="D15" s="0" t="s">
        <v>69</v>
      </c>
      <c r="E15" s="0" t="s">
        <v>75</v>
      </c>
      <c r="F15" s="0" t="s">
        <v>71</v>
      </c>
      <c r="G15" s="0" t="str">
        <f aca="false">HYPERLINK("http://clipc-services.ceda.ac.uk/dreq/u/a1d576b3fc447c37d782926441428ffd.html","web")</f>
        <v>web</v>
      </c>
      <c r="H15" s="0" t="s">
        <v>76</v>
      </c>
      <c r="I15" s="0" t="s">
        <v>27</v>
      </c>
      <c r="J15" s="0" t="s">
        <v>28</v>
      </c>
      <c r="K15" s="0" t="s">
        <v>73</v>
      </c>
    </row>
    <row r="16" customFormat="false" ht="13.8" hidden="false" customHeight="false" outlineLevel="0" collapsed="false">
      <c r="A16" s="0" t="s">
        <v>30</v>
      </c>
      <c r="B16" s="0" t="s">
        <v>77</v>
      </c>
      <c r="C16" s="0" t="s">
        <v>13</v>
      </c>
      <c r="D16" s="0" t="s">
        <v>69</v>
      </c>
      <c r="E16" s="0" t="s">
        <v>78</v>
      </c>
      <c r="F16" s="0" t="s">
        <v>71</v>
      </c>
      <c r="G16" s="0" t="str">
        <f aca="false">HYPERLINK("http://clipc-services.ceda.ac.uk/dreq/u/6e30ba1e2c19dcbd85faa176d4eae596.html","web")</f>
        <v>web</v>
      </c>
      <c r="H16" s="0" t="s">
        <v>79</v>
      </c>
      <c r="I16" s="0" t="s">
        <v>27</v>
      </c>
      <c r="J16" s="0" t="s">
        <v>80</v>
      </c>
      <c r="K16" s="0" t="s">
        <v>73</v>
      </c>
    </row>
    <row r="17" customFormat="false" ht="13.8" hidden="false" customHeight="false" outlineLevel="0" collapsed="false">
      <c r="A17" s="0" t="s">
        <v>30</v>
      </c>
      <c r="B17" s="0" t="s">
        <v>22</v>
      </c>
      <c r="C17" s="0" t="s">
        <v>13</v>
      </c>
      <c r="D17" s="0" t="s">
        <v>69</v>
      </c>
      <c r="E17" s="0" t="s">
        <v>24</v>
      </c>
      <c r="F17" s="0" t="s">
        <v>25</v>
      </c>
      <c r="G17" s="0" t="str">
        <f aca="false">HYPERLINK("http://clipc-services.ceda.ac.uk/dreq/u/52f043533a691ca5721460e316c3a328.html","web")</f>
        <v>web</v>
      </c>
      <c r="H17" s="0" t="s">
        <v>26</v>
      </c>
      <c r="I17" s="0" t="s">
        <v>27</v>
      </c>
      <c r="J17" s="0" t="s">
        <v>28</v>
      </c>
      <c r="K17" s="0" t="s">
        <v>73</v>
      </c>
    </row>
    <row r="18" customFormat="false" ht="13.8" hidden="false" customHeight="false" outlineLevel="0" collapsed="false">
      <c r="A18" s="0" t="s">
        <v>30</v>
      </c>
      <c r="B18" s="0" t="s">
        <v>81</v>
      </c>
      <c r="C18" s="0" t="s">
        <v>13</v>
      </c>
      <c r="D18" s="0" t="s">
        <v>69</v>
      </c>
      <c r="E18" s="0" t="s">
        <v>82</v>
      </c>
      <c r="F18" s="0" t="s">
        <v>25</v>
      </c>
      <c r="G18" s="0" t="str">
        <f aca="false">HYPERLINK("http://clipc-services.ceda.ac.uk/dreq/u/93a0ba1f23bfc41b720ea68951d28144.html","web")</f>
        <v>web</v>
      </c>
      <c r="H18" s="0" t="s">
        <v>83</v>
      </c>
      <c r="I18" s="0" t="s">
        <v>27</v>
      </c>
      <c r="J18" s="0" t="s">
        <v>84</v>
      </c>
      <c r="K18" s="0" t="s">
        <v>73</v>
      </c>
    </row>
    <row r="20" customFormat="false" ht="13.8" hidden="false" customHeight="false" outlineLevel="0" collapsed="false">
      <c r="A20" s="0" t="s">
        <v>85</v>
      </c>
      <c r="B20" s="0" t="s">
        <v>86</v>
      </c>
      <c r="C20" s="0" t="s">
        <v>13</v>
      </c>
      <c r="D20" s="0" t="s">
        <v>87</v>
      </c>
      <c r="E20" s="0" t="s">
        <v>88</v>
      </c>
      <c r="F20" s="0" t="s">
        <v>89</v>
      </c>
      <c r="G20" s="0" t="str">
        <f aca="false">HYPERLINK("http://clipc-services.ceda.ac.uk/dreq/u/e9b495e2-5989-11e6-a4be-ac72891c3257.html","web")</f>
        <v>web</v>
      </c>
      <c r="H20" s="0" t="s">
        <v>90</v>
      </c>
      <c r="I20" s="0" t="s">
        <v>18</v>
      </c>
      <c r="J20" s="0" t="s">
        <v>91</v>
      </c>
      <c r="K20" s="0" t="s">
        <v>92</v>
      </c>
    </row>
    <row r="22" customFormat="false" ht="13.8" hidden="false" customHeight="false" outlineLevel="0" collapsed="false">
      <c r="A22" s="0" t="s">
        <v>93</v>
      </c>
      <c r="B22" s="0" t="s">
        <v>94</v>
      </c>
      <c r="C22" s="0" t="s">
        <v>13</v>
      </c>
      <c r="D22" s="0" t="s">
        <v>95</v>
      </c>
      <c r="E22" s="0" t="s">
        <v>96</v>
      </c>
      <c r="F22" s="0" t="s">
        <v>97</v>
      </c>
      <c r="G22" s="0" t="str">
        <f aca="false">HYPERLINK("http://clipc-services.ceda.ac.uk/dreq/u/41455e80-4f40-11e6-a814-ac72891c3257.html","web")</f>
        <v>web</v>
      </c>
      <c r="H22" s="0" t="s">
        <v>98</v>
      </c>
      <c r="I22" s="0" t="s">
        <v>99</v>
      </c>
      <c r="J22" s="0" t="s">
        <v>100</v>
      </c>
      <c r="K22" s="0" t="s">
        <v>92</v>
      </c>
    </row>
    <row r="24" customFormat="false" ht="13.8" hidden="false" customHeight="false" outlineLevel="0" collapsed="false">
      <c r="A24" s="0" t="s">
        <v>101</v>
      </c>
      <c r="B24" s="0" t="s">
        <v>86</v>
      </c>
      <c r="C24" s="0" t="s">
        <v>13</v>
      </c>
      <c r="D24" s="0" t="s">
        <v>87</v>
      </c>
      <c r="E24" s="0" t="s">
        <v>88</v>
      </c>
      <c r="F24" s="0" t="s">
        <v>89</v>
      </c>
      <c r="G24" s="0" t="str">
        <f aca="false">HYPERLINK("http://clipc-services.ceda.ac.uk/dreq/u/e9b495e2-5989-11e6-a4be-ac72891c3257.html","web")</f>
        <v>web</v>
      </c>
      <c r="H24" s="0" t="s">
        <v>90</v>
      </c>
      <c r="I24" s="0" t="s">
        <v>18</v>
      </c>
      <c r="J24" s="0" t="s">
        <v>91</v>
      </c>
      <c r="K24" s="0" t="s">
        <v>92</v>
      </c>
    </row>
    <row r="26" customFormat="false" ht="13.8" hidden="false" customHeight="false" outlineLevel="0" collapsed="false">
      <c r="A26" s="0" t="s">
        <v>102</v>
      </c>
      <c r="B26" s="0" t="s">
        <v>103</v>
      </c>
      <c r="C26" s="0" t="s">
        <v>13</v>
      </c>
      <c r="D26" s="0" t="s">
        <v>69</v>
      </c>
      <c r="E26" s="0" t="s">
        <v>104</v>
      </c>
      <c r="F26" s="0" t="s">
        <v>105</v>
      </c>
      <c r="G26" s="0" t="str">
        <f aca="false">HYPERLINK("http://clipc-services.ceda.ac.uk/dreq/u/cfe4bddb7dbbfc57c19837e7f99d2dda.html","web")</f>
        <v>web</v>
      </c>
      <c r="H26" s="0" t="s">
        <v>106</v>
      </c>
      <c r="I26" s="0" t="s">
        <v>107</v>
      </c>
      <c r="J26" s="0" t="s">
        <v>108</v>
      </c>
      <c r="K26" s="0" t="s">
        <v>109</v>
      </c>
    </row>
    <row r="27" customFormat="false" ht="13.8" hidden="false" customHeight="false" outlineLevel="0" collapsed="false">
      <c r="A27" s="0" t="s">
        <v>102</v>
      </c>
      <c r="B27" s="0" t="s">
        <v>110</v>
      </c>
      <c r="C27" s="0" t="s">
        <v>13</v>
      </c>
      <c r="D27" s="0" t="s">
        <v>32</v>
      </c>
      <c r="E27" s="0" t="s">
        <v>111</v>
      </c>
      <c r="F27" s="0" t="s">
        <v>112</v>
      </c>
      <c r="G27" s="0" t="str">
        <f aca="false">HYPERLINK("http://clipc-services.ceda.ac.uk/dreq/u/c9a640b0-c5f0-11e6-ac20-5404a60d96b5.html","web")</f>
        <v>web</v>
      </c>
      <c r="H27" s="0" t="s">
        <v>113</v>
      </c>
      <c r="I27" s="0" t="s">
        <v>107</v>
      </c>
      <c r="J27" s="0" t="s">
        <v>114</v>
      </c>
      <c r="K27" s="0" t="s">
        <v>115</v>
      </c>
    </row>
    <row r="28" customFormat="false" ht="13.8" hidden="false" customHeight="false" outlineLevel="0" collapsed="false">
      <c r="A28" s="0" t="s">
        <v>102</v>
      </c>
      <c r="B28" s="0" t="s">
        <v>116</v>
      </c>
      <c r="C28" s="0" t="s">
        <v>13</v>
      </c>
      <c r="D28" s="0" t="s">
        <v>32</v>
      </c>
      <c r="E28" s="0" t="s">
        <v>117</v>
      </c>
      <c r="F28" s="0" t="s">
        <v>112</v>
      </c>
      <c r="G28" s="0" t="str">
        <f aca="false">HYPERLINK("http://clipc-services.ceda.ac.uk/dreq/u/c9a673b4-c5f0-11e6-ac20-5404a60d96b5.html","web")</f>
        <v>web</v>
      </c>
      <c r="H28" s="0" t="s">
        <v>118</v>
      </c>
      <c r="I28" s="0" t="s">
        <v>107</v>
      </c>
      <c r="J28" s="0" t="s">
        <v>119</v>
      </c>
      <c r="K28" s="0" t="s">
        <v>115</v>
      </c>
    </row>
    <row r="29" customFormat="false" ht="13.8" hidden="false" customHeight="false" outlineLevel="0" collapsed="false">
      <c r="A29" s="0" t="s">
        <v>102</v>
      </c>
      <c r="B29" s="0" t="s">
        <v>120</v>
      </c>
      <c r="C29" s="0" t="s">
        <v>13</v>
      </c>
      <c r="D29" s="0" t="s">
        <v>32</v>
      </c>
      <c r="E29" s="0" t="s">
        <v>121</v>
      </c>
      <c r="F29" s="0" t="s">
        <v>112</v>
      </c>
      <c r="G29" s="0" t="str">
        <f aca="false">HYPERLINK("http://clipc-services.ceda.ac.uk/dreq/u/c9a56fd2-c5f0-11e6-ac20-5404a60d96b5.html","web")</f>
        <v>web</v>
      </c>
      <c r="H29" s="0" t="s">
        <v>122</v>
      </c>
      <c r="I29" s="0" t="s">
        <v>107</v>
      </c>
      <c r="J29" s="0" t="s">
        <v>123</v>
      </c>
      <c r="K29" s="0" t="s">
        <v>124</v>
      </c>
    </row>
    <row r="31" customFormat="false" ht="13.8" hidden="false" customHeight="false" outlineLevel="0" collapsed="false">
      <c r="A31" s="0" t="s">
        <v>125</v>
      </c>
      <c r="B31" s="0" t="s">
        <v>126</v>
      </c>
      <c r="C31" s="0" t="s">
        <v>13</v>
      </c>
      <c r="D31" s="0" t="s">
        <v>32</v>
      </c>
      <c r="E31" s="0" t="s">
        <v>127</v>
      </c>
      <c r="F31" s="0" t="s">
        <v>128</v>
      </c>
      <c r="G31" s="0" t="str">
        <f aca="false">HYPERLINK("http://clipc-services.ceda.ac.uk/dreq/u/5917acf0-9e49-11e5-803c-0d0b866b59f3.html","web")</f>
        <v>web</v>
      </c>
      <c r="H31" s="0" t="s">
        <v>129</v>
      </c>
      <c r="I31" s="0" t="s">
        <v>130</v>
      </c>
      <c r="J31" s="0" t="s">
        <v>131</v>
      </c>
      <c r="K31" s="0" t="s">
        <v>132</v>
      </c>
    </row>
    <row r="32" customFormat="false" ht="13.8" hidden="false" customHeight="false" outlineLevel="0" collapsed="false">
      <c r="A32" s="0" t="s">
        <v>125</v>
      </c>
      <c r="B32" s="0" t="s">
        <v>133</v>
      </c>
      <c r="C32" s="0" t="s">
        <v>13</v>
      </c>
      <c r="D32" s="0" t="s">
        <v>32</v>
      </c>
      <c r="E32" s="0" t="s">
        <v>134</v>
      </c>
      <c r="F32" s="0" t="s">
        <v>135</v>
      </c>
      <c r="G32" s="0" t="str">
        <f aca="false">HYPERLINK("http://clipc-services.ceda.ac.uk/dreq/u/590de58a-9e49-11e5-803c-0d0b866b59f3.html","web")</f>
        <v>web</v>
      </c>
      <c r="H32" s="0" t="s">
        <v>136</v>
      </c>
      <c r="I32" s="0" t="s">
        <v>130</v>
      </c>
      <c r="J32" s="0" t="s">
        <v>137</v>
      </c>
      <c r="K32" s="0" t="s">
        <v>132</v>
      </c>
    </row>
    <row r="33" customFormat="false" ht="13.8" hidden="false" customHeight="false" outlineLevel="0" collapsed="false">
      <c r="A33" s="0" t="s">
        <v>125</v>
      </c>
      <c r="B33" s="0" t="s">
        <v>138</v>
      </c>
      <c r="C33" s="0" t="s">
        <v>13</v>
      </c>
      <c r="D33" s="0" t="s">
        <v>32</v>
      </c>
      <c r="E33" s="0" t="s">
        <v>139</v>
      </c>
      <c r="F33" s="0" t="s">
        <v>128</v>
      </c>
      <c r="G33" s="0" t="str">
        <f aca="false">HYPERLINK("http://clipc-services.ceda.ac.uk/dreq/u/59147b48-9e49-11e5-803c-0d0b866b59f3.html","web")</f>
        <v>web</v>
      </c>
      <c r="H33" s="0" t="s">
        <v>140</v>
      </c>
      <c r="I33" s="0" t="s">
        <v>130</v>
      </c>
      <c r="J33" s="0" t="s">
        <v>141</v>
      </c>
      <c r="K33" s="0" t="s">
        <v>132</v>
      </c>
    </row>
    <row r="34" customFormat="false" ht="13.8" hidden="false" customHeight="false" outlineLevel="0" collapsed="false">
      <c r="A34" s="0" t="s">
        <v>125</v>
      </c>
      <c r="B34" s="0" t="s">
        <v>142</v>
      </c>
      <c r="C34" s="0" t="s">
        <v>13</v>
      </c>
      <c r="D34" s="0" t="s">
        <v>32</v>
      </c>
      <c r="E34" s="0" t="s">
        <v>143</v>
      </c>
      <c r="F34" s="0" t="s">
        <v>135</v>
      </c>
      <c r="G34" s="0" t="str">
        <f aca="false">HYPERLINK("http://clipc-services.ceda.ac.uk/dreq/u/591444ca-9e49-11e5-803c-0d0b866b59f3.html","web")</f>
        <v>web</v>
      </c>
      <c r="H34" s="0" t="s">
        <v>144</v>
      </c>
      <c r="I34" s="0" t="s">
        <v>130</v>
      </c>
      <c r="J34" s="0" t="s">
        <v>145</v>
      </c>
      <c r="K34" s="0" t="s">
        <v>132</v>
      </c>
    </row>
    <row r="35" customFormat="false" ht="13.8" hidden="false" customHeight="false" outlineLevel="0" collapsed="false">
      <c r="A35" s="0" t="s">
        <v>125</v>
      </c>
      <c r="B35" s="0" t="s">
        <v>146</v>
      </c>
      <c r="C35" s="0" t="s">
        <v>13</v>
      </c>
      <c r="D35" s="0" t="s">
        <v>147</v>
      </c>
      <c r="E35" s="0" t="s">
        <v>148</v>
      </c>
      <c r="F35" s="0" t="s">
        <v>13</v>
      </c>
      <c r="G35" s="0" t="str">
        <f aca="false">HYPERLINK("http://clipc-services.ceda.ac.uk/dreq/u/591720a0-9e49-11e5-803c-0d0b866b59f3.html","web")</f>
        <v>web</v>
      </c>
      <c r="H35" s="0" t="s">
        <v>149</v>
      </c>
      <c r="I35" s="0" t="s">
        <v>107</v>
      </c>
      <c r="J35" s="0" t="s">
        <v>150</v>
      </c>
      <c r="K35" s="0" t="s">
        <v>151</v>
      </c>
    </row>
    <row r="36" customFormat="false" ht="13.8" hidden="false" customHeight="false" outlineLevel="0" collapsed="false">
      <c r="A36" s="0" t="s">
        <v>125</v>
      </c>
      <c r="B36" s="0" t="s">
        <v>152</v>
      </c>
      <c r="C36" s="0" t="s">
        <v>13</v>
      </c>
      <c r="D36" s="0" t="s">
        <v>32</v>
      </c>
      <c r="E36" s="0" t="s">
        <v>153</v>
      </c>
      <c r="F36" s="0" t="s">
        <v>154</v>
      </c>
      <c r="G36" s="0" t="str">
        <f aca="false">HYPERLINK("http://clipc-services.ceda.ac.uk/dreq/u/59177dc0-9e49-11e5-803c-0d0b866b59f3.html","web")</f>
        <v>web</v>
      </c>
      <c r="H36" s="0" t="s">
        <v>155</v>
      </c>
      <c r="I36" s="0" t="s">
        <v>130</v>
      </c>
      <c r="J36" s="0" t="s">
        <v>156</v>
      </c>
      <c r="K36" s="0" t="s">
        <v>157</v>
      </c>
    </row>
    <row r="37" customFormat="false" ht="13.8" hidden="false" customHeight="false" outlineLevel="0" collapsed="false">
      <c r="A37" s="0" t="s">
        <v>125</v>
      </c>
      <c r="B37" s="0" t="s">
        <v>158</v>
      </c>
      <c r="C37" s="0" t="s">
        <v>13</v>
      </c>
      <c r="D37" s="0" t="s">
        <v>32</v>
      </c>
      <c r="E37" s="0" t="s">
        <v>159</v>
      </c>
      <c r="F37" s="0" t="s">
        <v>154</v>
      </c>
      <c r="G37" s="0" t="str">
        <f aca="false">HYPERLINK("http://clipc-services.ceda.ac.uk/dreq/u/591306a0-9e49-11e5-803c-0d0b866b59f3.html","web")</f>
        <v>web</v>
      </c>
      <c r="H37" s="0" t="s">
        <v>160</v>
      </c>
      <c r="I37" s="0" t="s">
        <v>130</v>
      </c>
      <c r="J37" s="0" t="s">
        <v>161</v>
      </c>
      <c r="K37" s="0" t="s">
        <v>157</v>
      </c>
    </row>
    <row r="39" customFormat="false" ht="13.8" hidden="false" customHeight="false" outlineLevel="0" collapsed="false">
      <c r="A39" s="0" t="s">
        <v>162</v>
      </c>
      <c r="B39" s="0" t="s">
        <v>31</v>
      </c>
      <c r="C39" s="0" t="s">
        <v>13</v>
      </c>
      <c r="D39" s="0" t="s">
        <v>32</v>
      </c>
      <c r="E39" s="0" t="s">
        <v>33</v>
      </c>
      <c r="F39" s="0" t="s">
        <v>13</v>
      </c>
      <c r="G39" s="0" t="str">
        <f aca="false">HYPERLINK("http://clipc-services.ceda.ac.uk/dreq/u/bb4d31072e09cd4935f1c20a2c533bbd.html","web")</f>
        <v>web</v>
      </c>
      <c r="H39" s="0" t="s">
        <v>34</v>
      </c>
      <c r="I39" s="0" t="s">
        <v>35</v>
      </c>
      <c r="J39" s="0" t="s">
        <v>36</v>
      </c>
      <c r="K39" s="0" t="s">
        <v>163</v>
      </c>
    </row>
    <row r="40" customFormat="false" ht="13.8" hidden="false" customHeight="false" outlineLevel="0" collapsed="false">
      <c r="A40" s="0" t="s">
        <v>162</v>
      </c>
      <c r="B40" s="0" t="s">
        <v>38</v>
      </c>
      <c r="C40" s="0" t="s">
        <v>13</v>
      </c>
      <c r="D40" s="0" t="s">
        <v>39</v>
      </c>
      <c r="E40" s="0" t="s">
        <v>40</v>
      </c>
      <c r="F40" s="0" t="s">
        <v>16</v>
      </c>
      <c r="G40" s="0" t="str">
        <f aca="false">HYPERLINK("http://clipc-services.ceda.ac.uk/dreq/u/7308096ae00ff52340909b2a59415f82.html","web")</f>
        <v>web</v>
      </c>
      <c r="H40" s="0" t="s">
        <v>41</v>
      </c>
      <c r="I40" s="0" t="s">
        <v>35</v>
      </c>
      <c r="J40" s="0" t="s">
        <v>42</v>
      </c>
      <c r="K40" s="0" t="s">
        <v>163</v>
      </c>
    </row>
    <row r="41" customFormat="false" ht="13.8" hidden="false" customHeight="false" outlineLevel="0" collapsed="false">
      <c r="A41" s="0" t="s">
        <v>162</v>
      </c>
      <c r="B41" s="0" t="s">
        <v>43</v>
      </c>
      <c r="C41" s="0" t="s">
        <v>13</v>
      </c>
      <c r="D41" s="0" t="s">
        <v>44</v>
      </c>
      <c r="E41" s="0" t="s">
        <v>45</v>
      </c>
      <c r="F41" s="0" t="s">
        <v>16</v>
      </c>
      <c r="G41" s="0" t="str">
        <f aca="false">HYPERLINK("http://clipc-services.ceda.ac.uk/dreq/u/0bbbf303ac691061a69938846f32b23b.html","web")</f>
        <v>web</v>
      </c>
      <c r="H41" s="0" t="s">
        <v>46</v>
      </c>
      <c r="I41" s="0" t="s">
        <v>35</v>
      </c>
      <c r="J41" s="0" t="s">
        <v>47</v>
      </c>
      <c r="K41" s="0" t="s">
        <v>163</v>
      </c>
    </row>
    <row r="42" customFormat="false" ht="13.8" hidden="false" customHeight="false" outlineLevel="0" collapsed="false">
      <c r="A42" s="0" t="s">
        <v>162</v>
      </c>
      <c r="B42" s="0" t="s">
        <v>48</v>
      </c>
      <c r="C42" s="0" t="s">
        <v>13</v>
      </c>
      <c r="D42" s="0" t="s">
        <v>49</v>
      </c>
      <c r="E42" s="0" t="s">
        <v>50</v>
      </c>
      <c r="F42" s="0" t="s">
        <v>16</v>
      </c>
      <c r="G42" s="0" t="str">
        <f aca="false">HYPERLINK("http://clipc-services.ceda.ac.uk/dreq/u/fe9d4b45792f7d6430fe2a9c9b7234b1.html","web")</f>
        <v>web</v>
      </c>
      <c r="H42" s="0" t="s">
        <v>51</v>
      </c>
      <c r="I42" s="0" t="s">
        <v>35</v>
      </c>
      <c r="J42" s="0" t="s">
        <v>52</v>
      </c>
      <c r="K42" s="0" t="s">
        <v>163</v>
      </c>
    </row>
    <row r="43" customFormat="false" ht="13.8" hidden="false" customHeight="false" outlineLevel="0" collapsed="false">
      <c r="A43" s="0" t="s">
        <v>162</v>
      </c>
      <c r="B43" s="0" t="s">
        <v>53</v>
      </c>
      <c r="C43" s="0" t="s">
        <v>13</v>
      </c>
      <c r="D43" s="0" t="s">
        <v>32</v>
      </c>
      <c r="E43" s="0" t="s">
        <v>54</v>
      </c>
      <c r="F43" s="0" t="s">
        <v>16</v>
      </c>
      <c r="G43" s="0" t="str">
        <f aca="false">HYPERLINK("http://clipc-services.ceda.ac.uk/dreq/u/ce9ab9b945fcc86013ad10431d8f252e.html","web")</f>
        <v>web</v>
      </c>
      <c r="H43" s="0" t="s">
        <v>55</v>
      </c>
      <c r="I43" s="0" t="s">
        <v>35</v>
      </c>
      <c r="J43" s="0" t="s">
        <v>56</v>
      </c>
      <c r="K43" s="0" t="s">
        <v>163</v>
      </c>
    </row>
    <row r="44" customFormat="false" ht="13.8" hidden="false" customHeight="false" outlineLevel="0" collapsed="false">
      <c r="A44" s="0" t="s">
        <v>162</v>
      </c>
      <c r="B44" s="0" t="s">
        <v>58</v>
      </c>
      <c r="C44" s="0" t="s">
        <v>13</v>
      </c>
      <c r="D44" s="0" t="s">
        <v>32</v>
      </c>
      <c r="E44" s="0" t="s">
        <v>59</v>
      </c>
      <c r="F44" s="0" t="s">
        <v>16</v>
      </c>
      <c r="G44" s="0" t="str">
        <f aca="false">HYPERLINK("http://clipc-services.ceda.ac.uk/dreq/u/b045cae1f65ba99831648f136b309e91.html","web")</f>
        <v>web</v>
      </c>
      <c r="H44" s="0" t="s">
        <v>60</v>
      </c>
      <c r="I44" s="0" t="s">
        <v>35</v>
      </c>
      <c r="J44" s="0" t="s">
        <v>61</v>
      </c>
      <c r="K44" s="0" t="s">
        <v>163</v>
      </c>
    </row>
    <row r="45" customFormat="false" ht="13.8" hidden="false" customHeight="false" outlineLevel="0" collapsed="false">
      <c r="A45" s="0" t="s">
        <v>162</v>
      </c>
      <c r="B45" s="0" t="s">
        <v>63</v>
      </c>
      <c r="C45" s="0" t="s">
        <v>13</v>
      </c>
      <c r="D45" s="0" t="s">
        <v>32</v>
      </c>
      <c r="E45" s="0" t="s">
        <v>64</v>
      </c>
      <c r="F45" s="0" t="s">
        <v>65</v>
      </c>
      <c r="G45" s="0" t="str">
        <f aca="false">HYPERLINK("http://clipc-services.ceda.ac.uk/dreq/u/987be9b68c051baf4f0c5b6e8c26b4d8.html","web")</f>
        <v>web</v>
      </c>
      <c r="H45" s="0" t="s">
        <v>66</v>
      </c>
      <c r="I45" s="0" t="s">
        <v>35</v>
      </c>
      <c r="J45" s="0" t="s">
        <v>67</v>
      </c>
      <c r="K45" s="0" t="s">
        <v>163</v>
      </c>
    </row>
    <row r="47" customFormat="false" ht="13.8" hidden="false" customHeight="false" outlineLevel="0" collapsed="false">
      <c r="A47" s="0" t="s">
        <v>164</v>
      </c>
      <c r="B47" s="0" t="s">
        <v>38</v>
      </c>
      <c r="C47" s="0" t="s">
        <v>13</v>
      </c>
      <c r="D47" s="0" t="s">
        <v>165</v>
      </c>
      <c r="E47" s="0" t="s">
        <v>40</v>
      </c>
      <c r="F47" s="0" t="s">
        <v>16</v>
      </c>
      <c r="G47" s="0" t="str">
        <f aca="false">HYPERLINK("http://clipc-services.ceda.ac.uk/dreq/u/7308096ae00ff52340909b2a59415f82.html","web")</f>
        <v>web</v>
      </c>
      <c r="H47" s="0" t="s">
        <v>41</v>
      </c>
      <c r="I47" s="0" t="s">
        <v>35</v>
      </c>
      <c r="J47" s="0" t="s">
        <v>42</v>
      </c>
      <c r="K47" s="0" t="s">
        <v>166</v>
      </c>
    </row>
    <row r="48" customFormat="false" ht="13.8" hidden="false" customHeight="false" outlineLevel="0" collapsed="false">
      <c r="A48" s="0" t="s">
        <v>164</v>
      </c>
      <c r="B48" s="0" t="s">
        <v>43</v>
      </c>
      <c r="C48" s="0" t="s">
        <v>13</v>
      </c>
      <c r="D48" s="0" t="s">
        <v>167</v>
      </c>
      <c r="E48" s="0" t="s">
        <v>45</v>
      </c>
      <c r="F48" s="0" t="s">
        <v>16</v>
      </c>
      <c r="G48" s="0" t="str">
        <f aca="false">HYPERLINK("http://clipc-services.ceda.ac.uk/dreq/u/0bbbf303ac691061a69938846f32b23b.html","web")</f>
        <v>web</v>
      </c>
      <c r="H48" s="0" t="s">
        <v>46</v>
      </c>
      <c r="I48" s="0" t="s">
        <v>35</v>
      </c>
      <c r="J48" s="0" t="s">
        <v>47</v>
      </c>
      <c r="K48" s="0" t="s">
        <v>166</v>
      </c>
    </row>
    <row r="49" customFormat="false" ht="13.8" hidden="false" customHeight="false" outlineLevel="0" collapsed="false">
      <c r="A49" s="0" t="s">
        <v>164</v>
      </c>
      <c r="B49" s="0" t="s">
        <v>48</v>
      </c>
      <c r="C49" s="0" t="s">
        <v>13</v>
      </c>
      <c r="D49" s="0" t="s">
        <v>168</v>
      </c>
      <c r="E49" s="0" t="s">
        <v>50</v>
      </c>
      <c r="F49" s="0" t="s">
        <v>16</v>
      </c>
      <c r="G49" s="0" t="str">
        <f aca="false">HYPERLINK("http://clipc-services.ceda.ac.uk/dreq/u/fe9d4b45792f7d6430fe2a9c9b7234b1.html","web")</f>
        <v>web</v>
      </c>
      <c r="H49" s="0" t="s">
        <v>51</v>
      </c>
      <c r="I49" s="0" t="s">
        <v>35</v>
      </c>
      <c r="J49" s="0" t="s">
        <v>52</v>
      </c>
      <c r="K49" s="0" t="s">
        <v>166</v>
      </c>
    </row>
    <row r="50" customFormat="false" ht="13.8" hidden="false" customHeight="false" outlineLevel="0" collapsed="false">
      <c r="A50" s="0" t="s">
        <v>164</v>
      </c>
      <c r="B50" s="0" t="s">
        <v>53</v>
      </c>
      <c r="C50" s="0" t="s">
        <v>13</v>
      </c>
      <c r="D50" s="0" t="s">
        <v>169</v>
      </c>
      <c r="E50" s="0" t="s">
        <v>54</v>
      </c>
      <c r="F50" s="0" t="s">
        <v>16</v>
      </c>
      <c r="G50" s="0" t="str">
        <f aca="false">HYPERLINK("http://clipc-services.ceda.ac.uk/dreq/u/ce9ab9b945fcc86013ad10431d8f252e.html","web")</f>
        <v>web</v>
      </c>
      <c r="H50" s="0" t="s">
        <v>55</v>
      </c>
      <c r="I50" s="0" t="s">
        <v>35</v>
      </c>
      <c r="J50" s="0" t="s">
        <v>56</v>
      </c>
      <c r="K50" s="0" t="s">
        <v>166</v>
      </c>
    </row>
    <row r="51" customFormat="false" ht="13.8" hidden="false" customHeight="false" outlineLevel="0" collapsed="false">
      <c r="A51" s="0" t="s">
        <v>164</v>
      </c>
      <c r="B51" s="0" t="s">
        <v>170</v>
      </c>
      <c r="C51" s="0" t="s">
        <v>13</v>
      </c>
      <c r="D51" s="0" t="s">
        <v>169</v>
      </c>
      <c r="E51" s="0" t="s">
        <v>171</v>
      </c>
      <c r="F51" s="0" t="s">
        <v>172</v>
      </c>
      <c r="G51" s="0" t="str">
        <f aca="false">HYPERLINK("http://clipc-services.ceda.ac.uk/dreq/u/9c35e2ac-a0de-11e6-bc63-ac72891c3257.html","web")</f>
        <v>web</v>
      </c>
      <c r="H51" s="0" t="s">
        <v>173</v>
      </c>
      <c r="I51" s="0" t="s">
        <v>130</v>
      </c>
      <c r="J51" s="0" t="s">
        <v>174</v>
      </c>
      <c r="K51" s="0" t="s">
        <v>175</v>
      </c>
    </row>
    <row r="53" customFormat="false" ht="13.8" hidden="false" customHeight="false" outlineLevel="0" collapsed="false">
      <c r="A53" s="0" t="s">
        <v>176</v>
      </c>
      <c r="B53" s="0" t="s">
        <v>68</v>
      </c>
      <c r="C53" s="0" t="s">
        <v>177</v>
      </c>
      <c r="D53" s="0" t="s">
        <v>178</v>
      </c>
      <c r="E53" s="0" t="s">
        <v>70</v>
      </c>
      <c r="F53" s="0" t="s">
        <v>71</v>
      </c>
      <c r="G53" s="0" t="str">
        <f aca="false">HYPERLINK("http://clipc-services.ceda.ac.uk/dreq/u/2a6093caf9e5cd42fb2fba6bdb73d6db.html","web")</f>
        <v>web</v>
      </c>
      <c r="H53" s="0" t="s">
        <v>72</v>
      </c>
      <c r="I53" s="0" t="s">
        <v>27</v>
      </c>
      <c r="J53" s="0" t="s">
        <v>70</v>
      </c>
      <c r="K53" s="0" t="s">
        <v>157</v>
      </c>
    </row>
    <row r="55" customFormat="false" ht="13.8" hidden="false" customHeight="false" outlineLevel="0" collapsed="false">
      <c r="A55" s="0" t="s">
        <v>179</v>
      </c>
      <c r="B55" s="0" t="s">
        <v>180</v>
      </c>
      <c r="C55" s="0" t="s">
        <v>13</v>
      </c>
      <c r="D55" s="0" t="s">
        <v>181</v>
      </c>
      <c r="E55" s="0" t="s">
        <v>182</v>
      </c>
      <c r="F55" s="0" t="s">
        <v>16</v>
      </c>
      <c r="G55" s="0" t="str">
        <f aca="false">HYPERLINK("http://clipc-services.ceda.ac.uk/dreq/u/a1d2e309c6f25017442ad6c79c4f9eca.html","web")</f>
        <v>web</v>
      </c>
      <c r="H55" s="0" t="s">
        <v>183</v>
      </c>
      <c r="I55" s="0" t="s">
        <v>18</v>
      </c>
      <c r="J55" s="0" t="s">
        <v>184</v>
      </c>
      <c r="K55" s="0" t="s">
        <v>20</v>
      </c>
    </row>
    <row r="56" customFormat="false" ht="13.8" hidden="false" customHeight="false" outlineLevel="0" collapsed="false">
      <c r="A56" s="0" t="s">
        <v>179</v>
      </c>
      <c r="B56" s="0" t="s">
        <v>12</v>
      </c>
      <c r="C56" s="0" t="s">
        <v>13</v>
      </c>
      <c r="D56" s="0" t="s">
        <v>185</v>
      </c>
      <c r="E56" s="0" t="s">
        <v>15</v>
      </c>
      <c r="F56" s="0" t="s">
        <v>16</v>
      </c>
      <c r="G56" s="0" t="str">
        <f aca="false">HYPERLINK("http://clipc-services.ceda.ac.uk/dreq/u/590e5de4-9e49-11e5-803c-0d0b866b59f3.html","web")</f>
        <v>web</v>
      </c>
      <c r="H56" s="0" t="s">
        <v>17</v>
      </c>
      <c r="I56" s="0" t="s">
        <v>18</v>
      </c>
      <c r="J56" s="0" t="s">
        <v>19</v>
      </c>
      <c r="K56" s="0" t="s">
        <v>20</v>
      </c>
    </row>
    <row r="57" customFormat="false" ht="13.8" hidden="false" customHeight="false" outlineLevel="0" collapsed="false">
      <c r="A57" s="0" t="s">
        <v>179</v>
      </c>
      <c r="B57" s="0" t="s">
        <v>186</v>
      </c>
      <c r="C57" s="0" t="s">
        <v>13</v>
      </c>
      <c r="D57" s="0" t="s">
        <v>32</v>
      </c>
      <c r="E57" s="0" t="s">
        <v>187</v>
      </c>
      <c r="F57" s="0" t="s">
        <v>16</v>
      </c>
      <c r="G57" s="0" t="str">
        <f aca="false">HYPERLINK("http://clipc-services.ceda.ac.uk/dreq/u/53826ae4-bf01-11e6-a554-ac72891c3257.html","web")</f>
        <v>web</v>
      </c>
      <c r="H57" s="0" t="s">
        <v>188</v>
      </c>
      <c r="I57" s="0" t="s">
        <v>18</v>
      </c>
      <c r="J57" s="0" t="s">
        <v>189</v>
      </c>
      <c r="K57" s="0" t="s">
        <v>92</v>
      </c>
    </row>
    <row r="62" customFormat="false" ht="13.8" hidden="false" customHeight="false" outlineLevel="0" collapsed="false">
      <c r="A62" s="0" t="s">
        <v>190</v>
      </c>
      <c r="B62" s="0" t="s">
        <v>191</v>
      </c>
      <c r="C62" s="0" t="s">
        <v>13</v>
      </c>
      <c r="D62" s="0" t="s">
        <v>95</v>
      </c>
      <c r="E62" s="0" t="s">
        <v>192</v>
      </c>
      <c r="F62" s="0" t="s">
        <v>89</v>
      </c>
      <c r="G62" s="0" t="str">
        <f aca="false">HYPERLINK("http://clipc-services.ceda.ac.uk/dreq/u/865d0e00-53e6-11e6-b524-5404a60d96b5.html","web")</f>
        <v>web</v>
      </c>
      <c r="H62" s="2" t="s">
        <v>193</v>
      </c>
      <c r="I62" s="2" t="s">
        <v>194</v>
      </c>
      <c r="J62" s="0" t="s">
        <v>195</v>
      </c>
      <c r="K62" s="0" t="s">
        <v>92</v>
      </c>
    </row>
    <row r="63" customFormat="false" ht="13.8" hidden="false" customHeight="false" outlineLevel="0" collapsed="false">
      <c r="A63" s="0" t="s">
        <v>190</v>
      </c>
      <c r="B63" s="0" t="s">
        <v>180</v>
      </c>
      <c r="C63" s="0" t="s">
        <v>13</v>
      </c>
      <c r="D63" s="0" t="s">
        <v>196</v>
      </c>
      <c r="E63" s="0" t="s">
        <v>197</v>
      </c>
      <c r="F63" s="0" t="s">
        <v>16</v>
      </c>
      <c r="G63" s="0" t="str">
        <f aca="false">HYPERLINK("http://clipc-services.ceda.ac.uk/dreq/u/a1d2e309c6f25017442ad6c79c4f9eca.html","web")</f>
        <v>web</v>
      </c>
      <c r="H63" s="2" t="s">
        <v>198</v>
      </c>
      <c r="I63" s="2" t="s">
        <v>99</v>
      </c>
      <c r="J63" s="0" t="s">
        <v>184</v>
      </c>
      <c r="K63" s="0" t="s">
        <v>92</v>
      </c>
    </row>
    <row r="64" customFormat="false" ht="13.8" hidden="false" customHeight="false" outlineLevel="0" collapsed="false">
      <c r="A64" s="0" t="s">
        <v>190</v>
      </c>
      <c r="B64" s="0" t="s">
        <v>12</v>
      </c>
      <c r="C64" s="0" t="s">
        <v>13</v>
      </c>
      <c r="D64" s="0" t="s">
        <v>199</v>
      </c>
      <c r="E64" s="0" t="s">
        <v>200</v>
      </c>
      <c r="F64" s="0" t="s">
        <v>16</v>
      </c>
      <c r="G64" s="0" t="str">
        <f aca="false">HYPERLINK("http://clipc-services.ceda.ac.uk/dreq/u/590e5de4-9e49-11e5-803c-0d0b866b59f3.html","web")</f>
        <v>web</v>
      </c>
      <c r="H64" s="2" t="s">
        <v>201</v>
      </c>
      <c r="I64" s="2" t="s">
        <v>99</v>
      </c>
      <c r="J64" s="0" t="s">
        <v>19</v>
      </c>
      <c r="K64" s="0" t="s">
        <v>92</v>
      </c>
    </row>
    <row r="67" customFormat="false" ht="13.8" hidden="false" customHeight="false" outlineLevel="0" collapsed="false">
      <c r="A67" s="0" t="s">
        <v>202</v>
      </c>
      <c r="B67" s="0" t="s">
        <v>203</v>
      </c>
      <c r="C67" s="0" t="s">
        <v>13</v>
      </c>
      <c r="D67" s="0" t="s">
        <v>32</v>
      </c>
      <c r="E67" s="0" t="s">
        <v>204</v>
      </c>
      <c r="F67" s="0" t="s">
        <v>205</v>
      </c>
      <c r="G67" s="0" t="str">
        <f aca="false">HYPERLINK("http://clipc-services.ceda.ac.uk/dreq/u/01c8c41a-a0d8-11e6-bc63-ac72891c3257.html","web")</f>
        <v>web</v>
      </c>
      <c r="H67" s="0" t="s">
        <v>206</v>
      </c>
      <c r="I67" s="0" t="s">
        <v>207</v>
      </c>
      <c r="J67" s="0" t="s">
        <v>208</v>
      </c>
      <c r="K67" s="0" t="s">
        <v>209</v>
      </c>
    </row>
    <row r="68" customFormat="false" ht="13.8" hidden="false" customHeight="false" outlineLevel="0" collapsed="false">
      <c r="A68" s="0" t="s">
        <v>202</v>
      </c>
      <c r="B68" s="0" t="s">
        <v>210</v>
      </c>
      <c r="C68" s="0" t="s">
        <v>13</v>
      </c>
      <c r="D68" s="0" t="s">
        <v>32</v>
      </c>
      <c r="E68" s="0" t="s">
        <v>211</v>
      </c>
      <c r="F68" s="0" t="s">
        <v>205</v>
      </c>
      <c r="G68" s="0" t="str">
        <f aca="false">HYPERLINK("http://clipc-services.ceda.ac.uk/dreq/u/0abbdddc-a0d8-11e6-bc63-ac72891c3257.html","web")</f>
        <v>web</v>
      </c>
      <c r="H68" s="0" t="s">
        <v>212</v>
      </c>
      <c r="I68" s="0" t="s">
        <v>207</v>
      </c>
      <c r="J68" s="0" t="s">
        <v>213</v>
      </c>
      <c r="K68" s="0" t="s">
        <v>209</v>
      </c>
    </row>
    <row r="71" customFormat="false" ht="13.8" hidden="false" customHeight="false" outlineLevel="0" collapsed="false">
      <c r="A71" s="0" t="s">
        <v>202</v>
      </c>
      <c r="B71" s="0" t="s">
        <v>214</v>
      </c>
      <c r="C71" s="0" t="s">
        <v>13</v>
      </c>
      <c r="D71" s="0" t="s">
        <v>32</v>
      </c>
      <c r="E71" s="0" t="s">
        <v>215</v>
      </c>
      <c r="F71" s="0" t="s">
        <v>13</v>
      </c>
      <c r="G71" s="0" t="s">
        <v>216</v>
      </c>
      <c r="H71" s="0" t="s">
        <v>217</v>
      </c>
      <c r="I71" s="0" t="s">
        <v>218</v>
      </c>
      <c r="J71" s="0" t="s">
        <v>219</v>
      </c>
      <c r="K71" s="0" t="s">
        <v>209</v>
      </c>
    </row>
    <row r="72" customFormat="false" ht="13.8" hidden="false" customHeight="false" outlineLevel="0" collapsed="false">
      <c r="A72" s="0" t="s">
        <v>202</v>
      </c>
      <c r="B72" s="0" t="s">
        <v>220</v>
      </c>
      <c r="C72" s="0" t="s">
        <v>13</v>
      </c>
      <c r="D72" s="0" t="s">
        <v>32</v>
      </c>
      <c r="E72" s="0" t="s">
        <v>221</v>
      </c>
      <c r="F72" s="0" t="s">
        <v>222</v>
      </c>
      <c r="G72" s="0" t="s">
        <v>216</v>
      </c>
      <c r="H72" s="0" t="s">
        <v>223</v>
      </c>
      <c r="I72" s="0" t="s">
        <v>218</v>
      </c>
      <c r="J72" s="0" t="s">
        <v>224</v>
      </c>
      <c r="K72" s="0" t="s">
        <v>209</v>
      </c>
    </row>
    <row r="75" s="2" customFormat="true" ht="13.8" hidden="false" customHeight="false" outlineLevel="0" collapsed="false">
      <c r="A75" s="2" t="s">
        <v>225</v>
      </c>
      <c r="B75" s="2" t="s">
        <v>226</v>
      </c>
      <c r="C75" s="2" t="s">
        <v>13</v>
      </c>
      <c r="D75" s="2" t="s">
        <v>227</v>
      </c>
      <c r="E75" s="2" t="s">
        <v>228</v>
      </c>
      <c r="F75" s="2" t="s">
        <v>229</v>
      </c>
      <c r="G75" s="2" t="str">
        <f aca="false">HYPERLINK("http://clipc-services.ceda.ac.uk/dreq/u/1d4594c97188efd47935238a429e02e4.html","web")</f>
        <v>web</v>
      </c>
      <c r="H75" s="2" t="s">
        <v>230</v>
      </c>
      <c r="I75" s="2" t="s">
        <v>231</v>
      </c>
      <c r="J75" s="2" t="s">
        <v>232</v>
      </c>
      <c r="K75" s="2" t="s">
        <v>233</v>
      </c>
    </row>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17</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2019-04-19T18:25:52Z</dcterms:created>
  <dc:creator/>
  <dc:description/>
  <dc:language>en-US</dc:language>
  <cp:lastModifiedBy/>
  <dcterms:modified xsi:type="dcterms:W3CDTF">2019-05-29T16:31:40Z</dcterms:modified>
  <cp:revision>9</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