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0" yWindow="310" windowWidth="37810" windowHeight="18560"/>
  </bookViews>
  <sheets>
    <sheet name="AllRep" sheetId="1" r:id="rId1"/>
    <sheet name="RepFrequency" sheetId="3" r:id="rId2"/>
    <sheet name="Pivot" sheetId="4" r:id="rId3"/>
    <sheet name="SummaryGraphs" sheetId="5" r:id="rId4"/>
  </sheets>
  <definedNames>
    <definedName name="_xlnm._FilterDatabase" localSheetId="0" hidden="1">AllRep!$A$3:$Q$164</definedName>
    <definedName name="_xlnm._FilterDatabase" localSheetId="1" hidden="1">RepFrequency!$A$5:$F$106</definedName>
    <definedName name="_xlnm._FilterDatabase" localSheetId="3" hidden="1">SummaryGraphs!$A$4:$C$13</definedName>
  </definedNames>
  <calcPr calcId="145621" calcMode="manual"/>
  <pivotCaches>
    <pivotCache cacheId="0" r:id="rId5"/>
  </pivotCaches>
</workbook>
</file>

<file path=xl/calcChain.xml><?xml version="1.0" encoding="utf-8"?>
<calcChain xmlns="http://schemas.openxmlformats.org/spreadsheetml/2006/main">
  <c r="G160" i="5" l="1"/>
  <c r="F160" i="5"/>
  <c r="E160" i="5"/>
  <c r="H159" i="5"/>
  <c r="H158" i="5"/>
  <c r="H157" i="5"/>
  <c r="H160" i="5" s="1"/>
  <c r="H156" i="5"/>
  <c r="H155" i="5"/>
  <c r="C92" i="5" l="1"/>
  <c r="B92" i="5"/>
  <c r="D108" i="5"/>
  <c r="D109" i="5"/>
  <c r="D106" i="5"/>
  <c r="D105" i="5"/>
  <c r="D104" i="5"/>
  <c r="D103" i="5"/>
  <c r="D102" i="5"/>
  <c r="D1" i="3"/>
  <c r="C1" i="3"/>
  <c r="B1" i="3"/>
  <c r="B4" i="3"/>
  <c r="C4" i="3"/>
  <c r="D4" i="3"/>
  <c r="F4" i="3"/>
  <c r="B2" i="3"/>
  <c r="C2" i="3"/>
  <c r="D2" i="3"/>
  <c r="F2" i="3"/>
  <c r="F3" i="3"/>
  <c r="D3" i="3"/>
  <c r="C3" i="3"/>
  <c r="B3" i="3"/>
  <c r="F6" i="3"/>
  <c r="B112" i="1"/>
  <c r="B17" i="1"/>
  <c r="B141" i="1"/>
  <c r="B114" i="1"/>
  <c r="B123" i="1"/>
  <c r="B39" i="1"/>
  <c r="B132" i="1"/>
  <c r="B58" i="1"/>
  <c r="B4" i="1"/>
  <c r="B62" i="1"/>
  <c r="B64" i="1"/>
  <c r="B143" i="1"/>
  <c r="B54" i="1"/>
  <c r="B130" i="1"/>
  <c r="B162" i="1"/>
  <c r="B109" i="1"/>
  <c r="B135" i="1"/>
  <c r="B161" i="1"/>
  <c r="B7" i="1"/>
  <c r="B73" i="1"/>
  <c r="B100" i="1"/>
  <c r="B97" i="1"/>
  <c r="B80" i="1"/>
  <c r="B82" i="1"/>
  <c r="B87" i="1"/>
  <c r="B117" i="1"/>
  <c r="B164" i="1"/>
  <c r="B38" i="1"/>
  <c r="B59" i="1"/>
  <c r="B22" i="1"/>
  <c r="B77" i="1"/>
  <c r="B20" i="1"/>
  <c r="B107" i="1"/>
  <c r="B65" i="1"/>
  <c r="B32" i="1"/>
  <c r="B78" i="1"/>
  <c r="B101" i="1"/>
  <c r="B128" i="1"/>
  <c r="B16" i="1"/>
  <c r="B31" i="1"/>
  <c r="B133" i="1"/>
  <c r="B160" i="1"/>
  <c r="B159" i="1"/>
  <c r="B71" i="1"/>
  <c r="B23" i="1"/>
  <c r="B158" i="1"/>
  <c r="B35" i="1"/>
  <c r="B115" i="1"/>
  <c r="B11" i="1"/>
  <c r="B157" i="1"/>
  <c r="B156" i="1"/>
  <c r="B129" i="1"/>
  <c r="B140" i="1"/>
  <c r="B95" i="1"/>
  <c r="B118" i="1"/>
  <c r="B110" i="1"/>
  <c r="B108" i="1"/>
  <c r="B155" i="1"/>
  <c r="B36" i="1"/>
  <c r="B33" i="1"/>
  <c r="B126" i="1"/>
  <c r="B154" i="1"/>
  <c r="B50" i="1"/>
  <c r="B44" i="1"/>
  <c r="B131" i="1"/>
  <c r="B153" i="1"/>
  <c r="B152" i="1"/>
  <c r="B37" i="1"/>
  <c r="B55" i="1"/>
  <c r="B40" i="1"/>
  <c r="B151" i="1"/>
  <c r="B93" i="1"/>
  <c r="B46" i="1"/>
  <c r="B121" i="1"/>
  <c r="B103" i="1"/>
  <c r="B163" i="1"/>
  <c r="B75" i="1"/>
  <c r="B63" i="1"/>
  <c r="B136" i="1"/>
  <c r="B111" i="1"/>
  <c r="B76" i="1"/>
  <c r="B49" i="1"/>
  <c r="B105" i="1"/>
  <c r="B127" i="1"/>
  <c r="B19" i="1"/>
  <c r="B14" i="1"/>
  <c r="B150" i="1"/>
  <c r="B6" i="1"/>
  <c r="B72" i="1"/>
  <c r="B45" i="1"/>
  <c r="B74" i="1"/>
  <c r="B52" i="1"/>
  <c r="B149" i="1"/>
  <c r="B148" i="1"/>
  <c r="B8" i="1"/>
  <c r="B24" i="1"/>
  <c r="B68" i="1"/>
  <c r="B13" i="1"/>
  <c r="B53" i="1"/>
  <c r="B147" i="1"/>
  <c r="B12" i="1"/>
  <c r="B146" i="1"/>
  <c r="B145" i="1"/>
  <c r="B15" i="1"/>
  <c r="B43" i="1"/>
  <c r="B66" i="1"/>
  <c r="B119" i="1"/>
  <c r="B42" i="1"/>
  <c r="B10" i="1"/>
  <c r="B144" i="1"/>
  <c r="B61" i="1"/>
  <c r="B48" i="1"/>
  <c r="B41" i="1"/>
  <c r="B79" i="1"/>
  <c r="B120" i="1"/>
  <c r="B34" i="1"/>
  <c r="B9" i="1"/>
  <c r="B51" i="1"/>
  <c r="B137" i="1"/>
  <c r="B116" i="1"/>
  <c r="B25" i="1"/>
  <c r="B88" i="1"/>
  <c r="B102" i="1"/>
  <c r="B29" i="1"/>
  <c r="B56" i="1"/>
  <c r="B89" i="1"/>
  <c r="B106" i="1"/>
  <c r="B134" i="1"/>
  <c r="B57" i="1"/>
  <c r="B94" i="1"/>
  <c r="B47" i="1"/>
  <c r="B83" i="1"/>
  <c r="B142" i="1"/>
  <c r="B113" i="1"/>
  <c r="B139" i="1"/>
  <c r="B28" i="1"/>
  <c r="B81" i="1"/>
  <c r="B21" i="1"/>
  <c r="B67" i="1"/>
  <c r="B60" i="1"/>
  <c r="B84" i="1"/>
  <c r="B125" i="1"/>
  <c r="B18" i="1"/>
  <c r="B26" i="1"/>
  <c r="B90" i="1"/>
  <c r="B104" i="1"/>
  <c r="B138" i="1"/>
  <c r="B92" i="1"/>
  <c r="B122" i="1"/>
  <c r="B70" i="1"/>
  <c r="B27" i="1"/>
  <c r="A167" i="1"/>
  <c r="A166" i="1"/>
  <c r="J164" i="1"/>
  <c r="J163" i="1"/>
  <c r="J161" i="1"/>
  <c r="J160" i="1"/>
  <c r="J159" i="1"/>
  <c r="J157" i="1"/>
  <c r="J156" i="1"/>
  <c r="J155" i="1"/>
  <c r="J151" i="1"/>
  <c r="J49" i="1"/>
  <c r="J150" i="1"/>
  <c r="J149" i="1"/>
  <c r="J146" i="1"/>
  <c r="J145" i="1"/>
  <c r="J42" i="1"/>
  <c r="J144" i="1"/>
  <c r="J61" i="1"/>
  <c r="J48" i="1"/>
  <c r="J41" i="1"/>
  <c r="J143" i="1"/>
  <c r="J60" i="1"/>
  <c r="J142" i="1"/>
  <c r="A168" i="1" l="1"/>
  <c r="F47" i="3" l="1"/>
  <c r="F37" i="3"/>
  <c r="F108" i="3"/>
  <c r="F32" i="3"/>
  <c r="F58" i="3"/>
  <c r="F59" i="3"/>
  <c r="F81" i="3"/>
  <c r="F11" i="3"/>
  <c r="F14" i="3"/>
  <c r="F42" i="3"/>
  <c r="F12" i="3"/>
  <c r="F60" i="3"/>
  <c r="F73" i="3"/>
  <c r="F61" i="3"/>
  <c r="F46" i="3"/>
  <c r="F62" i="3"/>
  <c r="F31" i="3"/>
  <c r="F21" i="3"/>
  <c r="F63" i="3"/>
  <c r="F53" i="3"/>
  <c r="F64" i="3"/>
  <c r="F10" i="3"/>
  <c r="F65" i="3"/>
  <c r="F66" i="3"/>
  <c r="F16" i="3"/>
  <c r="F67" i="3"/>
  <c r="F54" i="3"/>
  <c r="F86" i="3"/>
  <c r="F68" i="3"/>
  <c r="F69" i="3"/>
  <c r="F70" i="3"/>
  <c r="F13" i="3"/>
  <c r="F36" i="3"/>
  <c r="F71" i="3"/>
  <c r="F72" i="3"/>
  <c r="F74" i="3"/>
  <c r="F75" i="3"/>
  <c r="F43" i="3"/>
  <c r="F76" i="3"/>
  <c r="F77" i="3"/>
  <c r="F97" i="3"/>
  <c r="F78" i="3"/>
  <c r="F79" i="3"/>
  <c r="F48" i="3"/>
  <c r="F40" i="3"/>
  <c r="F80" i="3"/>
  <c r="F82" i="3"/>
  <c r="F49" i="3"/>
  <c r="F39" i="3"/>
  <c r="F84" i="3"/>
  <c r="F85" i="3"/>
  <c r="F50" i="3"/>
  <c r="F87" i="3"/>
  <c r="F88" i="3"/>
  <c r="F89" i="3"/>
  <c r="F90" i="3"/>
  <c r="F91" i="3"/>
  <c r="F92" i="3"/>
  <c r="F93" i="3"/>
  <c r="F94" i="3"/>
  <c r="F95" i="3"/>
  <c r="F96" i="3"/>
  <c r="F55" i="3"/>
  <c r="F98" i="3"/>
  <c r="F99" i="3"/>
  <c r="F51" i="3"/>
  <c r="F100" i="3"/>
  <c r="F101" i="3"/>
  <c r="F28" i="3"/>
  <c r="F44" i="3"/>
  <c r="F102" i="3"/>
  <c r="F103" i="3"/>
  <c r="F104" i="3"/>
  <c r="F105" i="3"/>
  <c r="F106" i="3"/>
  <c r="F41" i="3"/>
  <c r="F7" i="3"/>
  <c r="F25" i="3"/>
  <c r="F107" i="3"/>
  <c r="F52" i="3"/>
  <c r="F45" i="3"/>
  <c r="F29" i="3"/>
  <c r="F30" i="3"/>
  <c r="F33" i="3"/>
  <c r="F56" i="3"/>
  <c r="F34" i="3"/>
  <c r="F35" i="3"/>
  <c r="F20" i="3"/>
  <c r="F57" i="3"/>
  <c r="F22" i="3"/>
  <c r="F23" i="3"/>
  <c r="F24" i="3"/>
  <c r="F26" i="3"/>
  <c r="F27" i="3"/>
  <c r="F18" i="3"/>
  <c r="F19" i="3"/>
  <c r="F38" i="3"/>
  <c r="F17" i="3"/>
  <c r="F15" i="3"/>
  <c r="F9" i="3"/>
  <c r="F83" i="3"/>
  <c r="F8" i="3"/>
  <c r="J63" i="1"/>
  <c r="J5" i="1"/>
  <c r="J64" i="1"/>
  <c r="J65" i="1"/>
  <c r="J66" i="1"/>
  <c r="J67" i="1"/>
  <c r="J68" i="1"/>
  <c r="J70" i="1"/>
  <c r="J12" i="1"/>
  <c r="J51" i="1"/>
  <c r="J14" i="1"/>
  <c r="J72" i="1"/>
  <c r="J52" i="1"/>
  <c r="J17" i="1"/>
  <c r="J73" i="1"/>
  <c r="J74" i="1"/>
  <c r="J75" i="1"/>
  <c r="J76" i="1"/>
  <c r="J77" i="1"/>
  <c r="J32" i="1"/>
  <c r="J78" i="1"/>
  <c r="J25" i="1"/>
  <c r="J79" i="1"/>
  <c r="J80" i="1"/>
  <c r="J81" i="1"/>
  <c r="J82" i="1"/>
  <c r="J84" i="1"/>
  <c r="J87" i="1"/>
  <c r="J33" i="1"/>
  <c r="J34" i="1"/>
  <c r="J90" i="1"/>
  <c r="J53" i="1"/>
  <c r="J28" i="1"/>
  <c r="J38" i="1"/>
  <c r="J39" i="1"/>
  <c r="J92" i="1"/>
  <c r="J93" i="1"/>
  <c r="J94" i="1"/>
  <c r="J95" i="1"/>
  <c r="J97" i="1"/>
  <c r="J100" i="1"/>
  <c r="J101" i="1"/>
  <c r="J102" i="1"/>
  <c r="J103" i="1"/>
  <c r="J104" i="1"/>
  <c r="J105" i="1"/>
  <c r="J54" i="1"/>
  <c r="J106" i="1"/>
  <c r="J55" i="1"/>
  <c r="J107" i="1"/>
  <c r="J108" i="1"/>
  <c r="J56" i="1"/>
  <c r="J109" i="1"/>
  <c r="J111" i="1"/>
  <c r="J112" i="1"/>
  <c r="J113" i="1"/>
  <c r="J114" i="1"/>
  <c r="J115" i="1"/>
  <c r="J116" i="1"/>
  <c r="J117" i="1"/>
  <c r="J118" i="1"/>
  <c r="J119" i="1"/>
  <c r="J120" i="1"/>
  <c r="J121" i="1"/>
  <c r="J29" i="1"/>
  <c r="J71" i="1"/>
  <c r="J122" i="1"/>
  <c r="J123" i="1"/>
  <c r="J125" i="1"/>
  <c r="J126" i="1"/>
  <c r="J127" i="1"/>
  <c r="J35" i="1"/>
  <c r="J128" i="1"/>
  <c r="J129" i="1"/>
  <c r="J57" i="1"/>
  <c r="J130" i="1"/>
  <c r="J131" i="1"/>
  <c r="J133" i="1"/>
  <c r="J86" i="1"/>
  <c r="J134" i="1"/>
  <c r="J88" i="1"/>
  <c r="J135" i="1"/>
  <c r="J136" i="1"/>
  <c r="J137" i="1"/>
  <c r="J138" i="1"/>
  <c r="J139" i="1"/>
  <c r="J96" i="1"/>
  <c r="J140" i="1"/>
  <c r="J98" i="1"/>
  <c r="J99" i="1"/>
  <c r="J7" i="1"/>
  <c r="J11" i="1"/>
  <c r="J36" i="1"/>
  <c r="J16" i="1"/>
  <c r="J43" i="1"/>
  <c r="J22" i="1"/>
</calcChain>
</file>

<file path=xl/sharedStrings.xml><?xml version="1.0" encoding="utf-8"?>
<sst xmlns="http://schemas.openxmlformats.org/spreadsheetml/2006/main" count="1477" uniqueCount="620">
  <si>
    <t>GitHub</t>
  </si>
  <si>
    <t>Zenodo</t>
  </si>
  <si>
    <t>Swiss Foundation for Research in Social Sciences (FORSbase)</t>
  </si>
  <si>
    <t>Gene Expression Omnibus (GEO)</t>
  </si>
  <si>
    <t>Open Science Framework (OSF)</t>
  </si>
  <si>
    <t>DRYAD</t>
  </si>
  <si>
    <t>figshare</t>
  </si>
  <si>
    <t>ArXiv</t>
  </si>
  <si>
    <t>ResearchGate</t>
  </si>
  <si>
    <t>European Nucleotide Archive (ENA)</t>
  </si>
  <si>
    <t>Academia.EDU</t>
  </si>
  <si>
    <t>PANGAEA</t>
  </si>
  <si>
    <t>National Oceanographic Data Center (NOAA NODC)</t>
  </si>
  <si>
    <t>PRoteomics IDEntifications (Pride)</t>
  </si>
  <si>
    <t>ArrayExpress</t>
  </si>
  <si>
    <t>digitalcollection</t>
  </si>
  <si>
    <t>European Molecular Biology Laboratory - European Bioinformatics Institute (EMBL-EBI)</t>
  </si>
  <si>
    <t>GenBank (NCBI)</t>
  </si>
  <si>
    <t>GESIS</t>
  </si>
  <si>
    <t>Mendeley</t>
  </si>
  <si>
    <t>MorphoBank</t>
  </si>
  <si>
    <t>ProteomeXchange</t>
  </si>
  <si>
    <t>Boris</t>
  </si>
  <si>
    <t>CRAN</t>
  </si>
  <si>
    <t>MaterialsCloud</t>
  </si>
  <si>
    <t>RCSB Protein Data Bank (PDB)</t>
  </si>
  <si>
    <t>Sequence Read Archive (SRA)</t>
  </si>
  <si>
    <t>Serval</t>
  </si>
  <si>
    <t>Zora</t>
  </si>
  <si>
    <t>addgene</t>
  </si>
  <si>
    <t>AlpArray</t>
  </si>
  <si>
    <t>Alzheimer’s Disease Neuroimaging Initiative  (ADNI)</t>
  </si>
  <si>
    <t>Arabidopsis Information Resource</t>
  </si>
  <si>
    <t>Archive ouverte UNIGE</t>
  </si>
  <si>
    <t>astrophysics data system (ADS)</t>
  </si>
  <si>
    <t>Bedeutungskonstitution (SFB833)</t>
  </si>
  <si>
    <t>CaltechAUTHORS</t>
  </si>
  <si>
    <t>Cancer Cell Line Encyclopedia (CCLE)</t>
  </si>
  <si>
    <t>Centre National de Ressources Textuelles et Lexicales (CNRTL)</t>
  </si>
  <si>
    <t>Coronary Artery Risk Development in Young Adults (CARDIA)</t>
  </si>
  <si>
    <t>Corpus de LAngue Parlée en Interaction (CLAPI)</t>
  </si>
  <si>
    <t>CRCNS data sharing</t>
  </si>
  <si>
    <t>crowdAI</t>
  </si>
  <si>
    <t>Data and Service Center for humanities (DaSCH)</t>
  </si>
  <si>
    <t>Datenportal der Schweizerischen Nationalbank</t>
  </si>
  <si>
    <t>DesignSafe</t>
  </si>
  <si>
    <t>Digital framework for the comparative developmental biology of ascidians (ANISEED)</t>
  </si>
  <si>
    <t>Eawag Internal Repository</t>
  </si>
  <si>
    <t>Ecoinvent</t>
  </si>
  <si>
    <t>Ecosounds</t>
  </si>
  <si>
    <t>European Flux Data Base (FLuxNet)</t>
  </si>
  <si>
    <t>European Genome-phenome Archive (EGA)</t>
  </si>
  <si>
    <t>Federal Statistical Office</t>
  </si>
  <si>
    <t>flybase</t>
  </si>
  <si>
    <t>German Socio-Economic Panel Study (SOEP)</t>
  </si>
  <si>
    <t>GFZ Data Services</t>
  </si>
  <si>
    <t>HEPForge</t>
  </si>
  <si>
    <t>Human 3.6M</t>
  </si>
  <si>
    <t>Inorganic Crystal Structure Database (ICSD)</t>
  </si>
  <si>
    <t>INTEGRAL Archive</t>
  </si>
  <si>
    <t>Integrated Public Use Microdata Series (IPUMS)</t>
  </si>
  <si>
    <t xml:space="preserve">IZA Structure Commission </t>
  </si>
  <si>
    <t>Jstor</t>
  </si>
  <si>
    <t>Konjunkturforschungsstelle</t>
  </si>
  <si>
    <t xml:space="preserve">LC-inventories </t>
  </si>
  <si>
    <t>Martha's Vineyard Coastal Observatory (MVCO)</t>
  </si>
  <si>
    <t>MeteoSwiss</t>
  </si>
  <si>
    <t>NASA Space Science Data Coordinated Archive</t>
  </si>
  <si>
    <t>National Agricultural Statistics Service</t>
  </si>
  <si>
    <t>nature scientific data</t>
  </si>
  <si>
    <t>NEEScentral Data Repository (NEES)</t>
  </si>
  <si>
    <t>Network Repository</t>
  </si>
  <si>
    <t xml:space="preserve">Oncomine </t>
  </si>
  <si>
    <t>OpenBIS</t>
  </si>
  <si>
    <t>OpenNeuro</t>
  </si>
  <si>
    <t>ORPHEUS</t>
  </si>
  <si>
    <t>Paperplane</t>
  </si>
  <si>
    <t>PolyHub</t>
  </si>
  <si>
    <t>PubChem</t>
  </si>
  <si>
    <t>Quandl</t>
  </si>
  <si>
    <t>Radial Velocities</t>
  </si>
  <si>
    <t>Répertoire International des Sources Musicales (RISM)</t>
  </si>
  <si>
    <t>Research Catalogue -  Society for Artistic Research (ARC)</t>
  </si>
  <si>
    <t>SBGrid Data Bank (SBDB)</t>
  </si>
  <si>
    <t>SERMO</t>
  </si>
  <si>
    <t>Soil Survey Geographic Database (SSURGO)</t>
  </si>
  <si>
    <t>South African History Online</t>
  </si>
  <si>
    <t>Southern California Earthquake Data Center (SCEDC)</t>
  </si>
  <si>
    <t>Stanford Network Analysis Project (SNAP)</t>
  </si>
  <si>
    <t>Stream Data Mining Repository</t>
  </si>
  <si>
    <t>Survey of Health, Ageing and Retirement in Europe (SHARE ERIC)</t>
  </si>
  <si>
    <t>Swiss Metadatabase of Religious Affiliation in Europe (SMRE)</t>
  </si>
  <si>
    <t>SwissEGA</t>
  </si>
  <si>
    <t>SwissParam</t>
  </si>
  <si>
    <t>Wikidata</t>
  </si>
  <si>
    <t>Sum</t>
  </si>
  <si>
    <t>Type</t>
  </si>
  <si>
    <t>Repository</t>
  </si>
  <si>
    <t>Gesamtergebnis</t>
  </si>
  <si>
    <t>cvlibs</t>
  </si>
  <si>
    <t>DAVIS Data</t>
  </si>
  <si>
    <t>complexfluids</t>
  </si>
  <si>
    <t>google</t>
  </si>
  <si>
    <t>Website</t>
  </si>
  <si>
    <t>sheds (from sccer crest)</t>
  </si>
  <si>
    <t>GAAIN</t>
  </si>
  <si>
    <t>f3</t>
  </si>
  <si>
    <t>undefined</t>
  </si>
  <si>
    <t>Zotero</t>
  </si>
  <si>
    <t>SwitchDrive</t>
  </si>
  <si>
    <t>orcid</t>
  </si>
  <si>
    <t>immgen</t>
  </si>
  <si>
    <t>dropbox</t>
  </si>
  <si>
    <t>NCBI</t>
  </si>
  <si>
    <t>BFS</t>
  </si>
  <si>
    <t>Organisation</t>
  </si>
  <si>
    <t>Social Science Research Network (SSRN)</t>
  </si>
  <si>
    <t>local - institutional</t>
  </si>
  <si>
    <t>Institutional</t>
  </si>
  <si>
    <t>Cyberlearn</t>
  </si>
  <si>
    <t>SHP</t>
  </si>
  <si>
    <t>Comment</t>
  </si>
  <si>
    <t>Zeilenbeschriftungen</t>
  </si>
  <si>
    <t>https://www.materialscloud.org</t>
  </si>
  <si>
    <t>r3d100012611</t>
  </si>
  <si>
    <t>Sequence Read Archive</t>
  </si>
  <si>
    <t>SRA</t>
  </si>
  <si>
    <t>r3d100010775</t>
  </si>
  <si>
    <t>Comprehensive R Archive Network</t>
  </si>
  <si>
    <t>r3d100010411</t>
  </si>
  <si>
    <t>https://serval.unil.ch/</t>
  </si>
  <si>
    <t>-</t>
  </si>
  <si>
    <t>Harvard Dataverses</t>
  </si>
  <si>
    <t>r3d100010051</t>
  </si>
  <si>
    <t>https://boris.unibe.ch</t>
  </si>
  <si>
    <t>https://www.zora.uzh.ch/</t>
  </si>
  <si>
    <t>no name mentioned</t>
  </si>
  <si>
    <t>r3d100010222</t>
  </si>
  <si>
    <t>r3d100011868</t>
  </si>
  <si>
    <t>GESIS Data Archive</t>
  </si>
  <si>
    <t>r3d100012496</t>
  </si>
  <si>
    <t>r3d100010692</t>
  </si>
  <si>
    <t>r3d100010101</t>
  </si>
  <si>
    <t>https://www.ncbi.nlm.nih.gov/genbank/</t>
  </si>
  <si>
    <t>r3d100010528</t>
  </si>
  <si>
    <t>European Molecular Biology Laboratory - European Bioinformatics Institute</t>
  </si>
  <si>
    <t>EMBL-EBI</t>
  </si>
  <si>
    <t>r3d100010221</t>
  </si>
  <si>
    <t>PRoteomics IDEntifications</t>
  </si>
  <si>
    <t>Pride</t>
  </si>
  <si>
    <t>r3d100010137</t>
  </si>
  <si>
    <t>National Oceanographic Data Center</t>
  </si>
  <si>
    <t>NOAA NODC</t>
  </si>
  <si>
    <t>r3d100011581</t>
  </si>
  <si>
    <t>r3d100010134</t>
  </si>
  <si>
    <t>https://www.ebi.ac.uk/ena</t>
  </si>
  <si>
    <t>European Nucleotide Archive</t>
  </si>
  <si>
    <t>ENA</t>
  </si>
  <si>
    <t>r3d100010527</t>
  </si>
  <si>
    <t>r3d100012227</t>
  </si>
  <si>
    <t>ArXiv.org</t>
  </si>
  <si>
    <t>r3d100010066</t>
  </si>
  <si>
    <t>r3d100000044</t>
  </si>
  <si>
    <t>Open Science Framework</t>
  </si>
  <si>
    <t>OSF</t>
  </si>
  <si>
    <t>r3d100011137</t>
  </si>
  <si>
    <t>Gene Expression Omnibus</t>
  </si>
  <si>
    <t>GEO</t>
  </si>
  <si>
    <t>r3d100010283</t>
  </si>
  <si>
    <t>Swiss Foundation for Research in Social Sciences</t>
  </si>
  <si>
    <t>FORSbase</t>
  </si>
  <si>
    <t>r3d100012350</t>
  </si>
  <si>
    <t>https://zenodo.org/</t>
  </si>
  <si>
    <t>r3d100010468</t>
  </si>
  <si>
    <t>r3d100010375</t>
  </si>
  <si>
    <t>?</t>
  </si>
  <si>
    <t>https://www.oncomine.org/resource/login.html</t>
  </si>
  <si>
    <t>neu</t>
  </si>
  <si>
    <t>https://github.com/ddiez/immgen.db</t>
  </si>
  <si>
    <t>Cancer Cell Line Encyclopedia</t>
  </si>
  <si>
    <t>CCLE</t>
  </si>
  <si>
    <t>r3d100011819</t>
  </si>
  <si>
    <t>http://arabidopsis.org</t>
  </si>
  <si>
    <t>r3d100010185</t>
  </si>
  <si>
    <t>https://core.ac.uk/display/88500011</t>
  </si>
  <si>
    <t>Digital framework for the comparative developmental biology of ascidians</t>
  </si>
  <si>
    <t>ANISEED</t>
  </si>
  <si>
    <t>http://isdc.unige.ch/integral/archive</t>
  </si>
  <si>
    <t>UNIGE, INTEGRAL Science Data Centre (ISDC)</t>
  </si>
  <si>
    <t>r3d100010657</t>
  </si>
  <si>
    <t>Öffentliche Archive (alle Daten sind veröffentlicht); ein privates Archiv (Daten werden von mir zugänglich gemacht per Edition)</t>
  </si>
  <si>
    <t>www.smre-data.ch</t>
  </si>
  <si>
    <t>Swiss Metadatabase of Religious Affiliation in Europe</t>
  </si>
  <si>
    <t>SMRE</t>
  </si>
  <si>
    <t>Universität Luzern</t>
  </si>
  <si>
    <t>http://www.cvlibs.net/datasets/kitti/</t>
  </si>
  <si>
    <t>http://rpg.ifi.uzh.ch/davis_data.html</t>
  </si>
  <si>
    <t>https://crcns.org/</t>
  </si>
  <si>
    <t>CRCNS</t>
  </si>
  <si>
    <t>r3d100011269</t>
  </si>
  <si>
    <t>https://www.openmicroscopy.org/omero/</t>
  </si>
  <si>
    <t>Open Microscopy Environment</t>
  </si>
  <si>
    <t>OME</t>
  </si>
  <si>
    <t>large facility repositories</t>
  </si>
  <si>
    <t>http://www.polyhub.org/</t>
  </si>
  <si>
    <t>http://www.complexfluids.ethz.ch</t>
  </si>
  <si>
    <t>https://www.meteoswiss.admin.ch/home.html?tab=overview</t>
  </si>
  <si>
    <t>r3d100010141</t>
  </si>
  <si>
    <t>http://www.swissparam.ch/</t>
  </si>
  <si>
    <t>http://clapi.ish-lyon.cnrs.fr</t>
  </si>
  <si>
    <t>Corpus de LAngue Parlée en Interaction</t>
  </si>
  <si>
    <t>CLAPI</t>
  </si>
  <si>
    <t>https://www.gesis.org/en/services/research/daten-recherchieren/zacat-online-study-catalogue/</t>
  </si>
  <si>
    <t>r3d100010371</t>
  </si>
  <si>
    <t>https://pubchem.ncbi.nlm.nih.gov/</t>
  </si>
  <si>
    <t>r3d100010129</t>
  </si>
  <si>
    <t>https://openneuro.org/</t>
  </si>
  <si>
    <t>r3d100010924</t>
  </si>
  <si>
    <t>hepforge.org</t>
  </si>
  <si>
    <t>https://nssdc.gsfc.nasa.gov</t>
  </si>
  <si>
    <t>r3d100010111</t>
  </si>
  <si>
    <t>https://ui.adsabs.harvard.edu/</t>
  </si>
  <si>
    <t>astrophysics data system</t>
  </si>
  <si>
    <t>ADS</t>
  </si>
  <si>
    <t>Smithsonian</t>
  </si>
  <si>
    <t>r3d100010713</t>
  </si>
  <si>
    <t>https://www.worldcat.org/title/orpheus-a-repository-of-music-art-literature/oclc/1039192329</t>
  </si>
  <si>
    <t>www.alparray.ethz.ch</t>
  </si>
  <si>
    <t>http://dasch.swiss</t>
  </si>
  <si>
    <t>Data and Service Center for humanities</t>
  </si>
  <si>
    <t>DaSCH</t>
  </si>
  <si>
    <t>r3d100012374</t>
  </si>
  <si>
    <t>Too many, really depends on the project (from CMPI5 to national archives)</t>
  </si>
  <si>
    <t>www.lc-inventories.ch</t>
  </si>
  <si>
    <t>Swiss Federal Office for the Environment FOEN</t>
  </si>
  <si>
    <t>https://www.ecoinvent.org/</t>
  </si>
  <si>
    <t>European Flux Data Base</t>
  </si>
  <si>
    <t>FLuxNet</t>
  </si>
  <si>
    <t>ETH</t>
  </si>
  <si>
    <t>r3d100011506</t>
  </si>
  <si>
    <t>NEEScentral Data Repository</t>
  </si>
  <si>
    <t>NEES</t>
  </si>
  <si>
    <t>UC San Diego</t>
  </si>
  <si>
    <t>r3d100010105</t>
  </si>
  <si>
    <t>https://papers.ssrn.com/sol3/DisplayAbstractSearch.cfm</t>
  </si>
  <si>
    <t>Social Science Research Network</t>
  </si>
  <si>
    <t>SSRN</t>
  </si>
  <si>
    <t>Elsevier / Mendeley</t>
  </si>
  <si>
    <t>https://simcenter.designsafe-ci.org/</t>
  </si>
  <si>
    <t>r3d100012308</t>
  </si>
  <si>
    <t>https://labnotebook.ch/</t>
  </si>
  <si>
    <t>sermo.unine.ch</t>
  </si>
  <si>
    <t>mentioned as "Frantext"</t>
  </si>
  <si>
    <t>Centre National de Ressources Textuelles et Lexicales</t>
  </si>
  <si>
    <t>CNRTL</t>
  </si>
  <si>
    <t>r3d100011328</t>
  </si>
  <si>
    <t>mentioned as "Jstor"</t>
  </si>
  <si>
    <t>https://www.jstor.org/</t>
  </si>
  <si>
    <t>https://irf.fhnw.ch/</t>
  </si>
  <si>
    <t>Institutional Repository der FHNW</t>
  </si>
  <si>
    <t>IRF</t>
  </si>
  <si>
    <t>http://candy.hesge.ch/SwissEGA/</t>
  </si>
  <si>
    <t>Fachhochschule der Westschweiz</t>
  </si>
  <si>
    <t>https://cyberlearn.hes-so.ch/</t>
  </si>
  <si>
    <t>https://www.nature.com/sdata/</t>
  </si>
  <si>
    <t>nature</t>
  </si>
  <si>
    <t>mentioned as "Research Catalogue"</t>
  </si>
  <si>
    <t>Research Catalogue -  Society for Artistic Research</t>
  </si>
  <si>
    <t>ARC</t>
  </si>
  <si>
    <t>r3d100012542</t>
  </si>
  <si>
    <t>ZHdK</t>
  </si>
  <si>
    <t>Zürcher Hochschule der Künste</t>
  </si>
  <si>
    <t>r3d100012857</t>
  </si>
  <si>
    <t>https://www.crowdai.org/</t>
  </si>
  <si>
    <t>TCIA</t>
  </si>
  <si>
    <t>http://vision.imar.ro/human3.6m/description.php</t>
  </si>
  <si>
    <t>https://hal.archives-ouvertes.fr/</t>
  </si>
  <si>
    <t>HAL</t>
  </si>
  <si>
    <t>datenservice.kof.ethz.ch</t>
  </si>
  <si>
    <t>data.snb.ch</t>
  </si>
  <si>
    <t>SNB</t>
  </si>
  <si>
    <t>quandl.com</t>
  </si>
  <si>
    <t>mentioned as "datastream"</t>
  </si>
  <si>
    <t>http://www.cse.fau.edu/~xqzhu/stream.html</t>
  </si>
  <si>
    <t>http://snap.stanford.edu</t>
  </si>
  <si>
    <t>Stanford Network Analysis Project</t>
  </si>
  <si>
    <t>SNAP</t>
  </si>
  <si>
    <t>Stanford</t>
  </si>
  <si>
    <t>r3d100011611</t>
  </si>
  <si>
    <t>http://networkrepository.com</t>
  </si>
  <si>
    <t>r3d100011340</t>
  </si>
  <si>
    <t>https://www.cardia.dopm.uab.edu/</t>
  </si>
  <si>
    <t>Coronary Artery Risk Development in Young Adults</t>
  </si>
  <si>
    <t>CARDIA</t>
  </si>
  <si>
    <t>mentioned as "Marta"</t>
  </si>
  <si>
    <t>Martha's Vineyard Coastal Observatory</t>
  </si>
  <si>
    <t>MVCO</t>
  </si>
  <si>
    <t>r3d100010522</t>
  </si>
  <si>
    <t>http://adni.loni.usc.edu/data-samples/access-data/</t>
  </si>
  <si>
    <t xml:space="preserve">Alzheimer’s Disease Neuroimaging Initiative </t>
  </si>
  <si>
    <t>ADNI</t>
  </si>
  <si>
    <t>Cambridge Structural Database (CSD)</t>
  </si>
  <si>
    <t>CCDC</t>
  </si>
  <si>
    <t>r3d100010197</t>
  </si>
  <si>
    <t>https://archive-ouverte.unige.ch</t>
  </si>
  <si>
    <t>UNIGE</t>
  </si>
  <si>
    <t>r3d100011317</t>
  </si>
  <si>
    <t>https://www.nass.usda.gov/Quick_Stats/</t>
  </si>
  <si>
    <t xml:space="preserve">
United States Department of Agriculture (USDA)</t>
  </si>
  <si>
    <t>r3d100010873</t>
  </si>
  <si>
    <t>https://www.nrcs.usda.gov/wps/portal/nrcs/detail/soils/survey/?cid=nrcs142p2_053627</t>
  </si>
  <si>
    <t>Soil Survey Geographic Database</t>
  </si>
  <si>
    <t>SSURGO</t>
  </si>
  <si>
    <t>r3d100011765</t>
  </si>
  <si>
    <t>re3data needs update: https://repository.sfb833.uni-tuebingen.de/</t>
  </si>
  <si>
    <t>https://talar.sfb833.uni-tuebingen.de/</t>
  </si>
  <si>
    <t>Bedeutungskonstitution</t>
  </si>
  <si>
    <t>SFB833</t>
  </si>
  <si>
    <t>r3d100010152</t>
  </si>
  <si>
    <t>EU Plan S: read</t>
  </si>
  <si>
    <t>https://baslerafrikabibliographien-archiv-englisch.faust-web.de/</t>
  </si>
  <si>
    <t>https://authors.library.caltech.edu/</t>
  </si>
  <si>
    <t>Caltech</t>
  </si>
  <si>
    <t>http://scedc.caltech.edu/</t>
  </si>
  <si>
    <t>Southern California Earthquake Data Center</t>
  </si>
  <si>
    <t>SCEDC</t>
  </si>
  <si>
    <t>Southern California Seismic Network (SCSN)</t>
  </si>
  <si>
    <t>r3d100011575</t>
  </si>
  <si>
    <t>ecosounds.org</t>
  </si>
  <si>
    <t>r3d100012765</t>
  </si>
  <si>
    <t>https://dqmp.unige.ch/research/research-data/</t>
  </si>
  <si>
    <t>Department of Quantum Matter Physics</t>
  </si>
  <si>
    <t>DQMP</t>
  </si>
  <si>
    <t>https://dace.unige.ch/radialVelocities/</t>
  </si>
  <si>
    <t>DACE</t>
  </si>
  <si>
    <t>r3d100010163</t>
  </si>
  <si>
    <t>http://www.rcsb.org/</t>
  </si>
  <si>
    <t>RCSB Protein Data Bank</t>
  </si>
  <si>
    <t>PDB</t>
  </si>
  <si>
    <t>RCSB</t>
  </si>
  <si>
    <t>r3d100010327</t>
  </si>
  <si>
    <t>https://data.sbgrid.org/</t>
  </si>
  <si>
    <t>SBGrid Data Bank</t>
  </si>
  <si>
    <t>SBDB</t>
  </si>
  <si>
    <t>r3d100011601</t>
  </si>
  <si>
    <t>https://icsd.fiz-karlsruhe.de</t>
  </si>
  <si>
    <t>Inorganic Crystal Structure Database</t>
  </si>
  <si>
    <t>ICSD</t>
  </si>
  <si>
    <t>r3d100010085</t>
  </si>
  <si>
    <t>http://europe.iza-structure.org/</t>
  </si>
  <si>
    <t>r3d100010440</t>
  </si>
  <si>
    <t>mentioned as "GSOEP"</t>
  </si>
  <si>
    <t>German Socio-Economic Panel Study</t>
  </si>
  <si>
    <t>SOEP</t>
  </si>
  <si>
    <t>r3d100010118</t>
  </si>
  <si>
    <t>was mentioned as "SHARE"</t>
  </si>
  <si>
    <t>Survey of Health, Ageing and Retirement in Europe</t>
  </si>
  <si>
    <t>SHARE ERIC</t>
  </si>
  <si>
    <t>r3d100010430</t>
  </si>
  <si>
    <t>was mentioned as "SHP" --&gt; Swiss Household Panel --&gt; dataset on FORS</t>
  </si>
  <si>
    <t>http://dataservices.gfz-potsdam.de/portal/</t>
  </si>
  <si>
    <t>r3d100011326</t>
  </si>
  <si>
    <t>https://digitalcollection.zhaw.ch/</t>
  </si>
  <si>
    <t>addgene.org</t>
  </si>
  <si>
    <t>r3d100010741</t>
  </si>
  <si>
    <t>flybase.org</t>
  </si>
  <si>
    <t>r3d100010591</t>
  </si>
  <si>
    <t>r3d100012628</t>
  </si>
  <si>
    <t>European Genome-phenome Archive</t>
  </si>
  <si>
    <t>EGA</t>
  </si>
  <si>
    <t>r3d100011242</t>
  </si>
  <si>
    <t>http://www.rism.info/home/</t>
  </si>
  <si>
    <t>Répertoire International des Sources Musicales</t>
  </si>
  <si>
    <t>RISM</t>
  </si>
  <si>
    <t>https://www.wikidata.org</t>
  </si>
  <si>
    <t>https://www.ipums.org/</t>
  </si>
  <si>
    <t>Integrated Public Use Microdata Series</t>
  </si>
  <si>
    <t>IPUMS</t>
  </si>
  <si>
    <t>r3d100011135</t>
  </si>
  <si>
    <t>URL</t>
  </si>
  <si>
    <t>otherRepName</t>
  </si>
  <si>
    <t>otherRepAcronym</t>
  </si>
  <si>
    <t>Name</t>
  </si>
  <si>
    <t>re3data ID</t>
  </si>
  <si>
    <t>Text x-times mentioned</t>
  </si>
  <si>
    <t>Summary Landscape survey</t>
  </si>
  <si>
    <t>Source</t>
  </si>
  <si>
    <t>landscape</t>
  </si>
  <si>
    <t>Landscape</t>
  </si>
  <si>
    <t>Country</t>
  </si>
  <si>
    <t>CSD</t>
  </si>
  <si>
    <t>Cambridge Structural Database</t>
  </si>
  <si>
    <t>mentioned as "dataverse"</t>
  </si>
  <si>
    <t>Online study catalogue</t>
  </si>
  <si>
    <t>ZACAT</t>
  </si>
  <si>
    <t>Online study catalogue (ZACAT)</t>
  </si>
  <si>
    <t>Archive ouverte</t>
  </si>
  <si>
    <t>Archive ouverte (HAL)</t>
  </si>
  <si>
    <t>=RepFrequency!$A$5:$D$109</t>
  </si>
  <si>
    <t>ETH Zürich Research Collection</t>
  </si>
  <si>
    <t>not applicable</t>
  </si>
  <si>
    <t xml:space="preserve">Bern Open Repository and Information System </t>
  </si>
  <si>
    <t>Electron Microscopy Data Bank</t>
  </si>
  <si>
    <t>EUDAT</t>
  </si>
  <si>
    <t>Electron Microscopy Public Image Archive</t>
  </si>
  <si>
    <t>Image Data Resource</t>
  </si>
  <si>
    <t>MorphoMuseuM</t>
  </si>
  <si>
    <t>Biological Magnetic Resonance Data Bank</t>
  </si>
  <si>
    <t>Environmental Data Portal</t>
  </si>
  <si>
    <t>XNAT Central</t>
  </si>
  <si>
    <t>ARTECHNE</t>
  </si>
  <si>
    <t>ESA Planetary Science Archive</t>
  </si>
  <si>
    <t>FAIRDOMhub</t>
  </si>
  <si>
    <t>Genenetwork</t>
  </si>
  <si>
    <t>Geochemistry of Rocks of the Oceans and Continents</t>
  </si>
  <si>
    <t>Golm Metabolome Database</t>
  </si>
  <si>
    <t>Medien Archiv Künste</t>
  </si>
  <si>
    <t>MetaboLights</t>
  </si>
  <si>
    <t>MetabolomExpress</t>
  </si>
  <si>
    <t>Movebank</t>
  </si>
  <si>
    <t>National Sleep Research Resource</t>
  </si>
  <si>
    <t>Open Access Series of Imaging Studies</t>
  </si>
  <si>
    <t>Open Language Archives Community</t>
  </si>
  <si>
    <t>OssoBook</t>
  </si>
  <si>
    <t>petrological Database</t>
  </si>
  <si>
    <t>Plant trait Database</t>
  </si>
  <si>
    <t>Swiss HIV Cohort Study repository</t>
  </si>
  <si>
    <t>SwissLipids</t>
  </si>
  <si>
    <t>The Cancer Imaging Archive</t>
  </si>
  <si>
    <t>TriTrypDB</t>
  </si>
  <si>
    <t>DMPs</t>
  </si>
  <si>
    <t>Order</t>
  </si>
  <si>
    <t>RepMentionedLandscape</t>
  </si>
  <si>
    <t>RepMentionedDMPs</t>
  </si>
  <si>
    <t>TotalMentioned</t>
  </si>
  <si>
    <t>r3d100011206</t>
  </si>
  <si>
    <t>Georoc</t>
  </si>
  <si>
    <t>r3d100011559</t>
  </si>
  <si>
    <t>Landscape+DMP</t>
  </si>
  <si>
    <t>r3d100010191</t>
  </si>
  <si>
    <t>CXIDB</t>
  </si>
  <si>
    <t>Coherent X-Ray Data Base</t>
  </si>
  <si>
    <t>BMRB</t>
  </si>
  <si>
    <t>r3d100011554</t>
  </si>
  <si>
    <t>www.e-codices.unifr.ch/de</t>
  </si>
  <si>
    <t>e-codices</t>
  </si>
  <si>
    <t xml:space="preserve">Virtuelle Handschriftenbibliothek der Schweiz </t>
  </si>
  <si>
    <t>r3d100010562</t>
  </si>
  <si>
    <t>EMDB</t>
  </si>
  <si>
    <t>r3d100012356</t>
  </si>
  <si>
    <t>EMPIAR</t>
  </si>
  <si>
    <t>r3d100012587</t>
  </si>
  <si>
    <t>EnviDat</t>
  </si>
  <si>
    <t>r3d100012465</t>
  </si>
  <si>
    <t>PSA</t>
  </si>
  <si>
    <t>r3d100012557</t>
  </si>
  <si>
    <t>r3d100011395</t>
  </si>
  <si>
    <t>European Data Infrastructure</t>
  </si>
  <si>
    <t>EXFOR</t>
  </si>
  <si>
    <t>https://www-nds.iaea.org/exfor/exfor.htm</t>
  </si>
  <si>
    <t>r3d100011489</t>
  </si>
  <si>
    <t>Experimental Nuclear Reaction Data</t>
  </si>
  <si>
    <t>Expressed Sequence Tags database</t>
  </si>
  <si>
    <t>NCBI EST</t>
  </si>
  <si>
    <t>r3d100010648</t>
  </si>
  <si>
    <t>r3d100011928</t>
  </si>
  <si>
    <t>r3d100010783</t>
  </si>
  <si>
    <t>NCBI GSS</t>
  </si>
  <si>
    <t>Genome survey sequence database</t>
  </si>
  <si>
    <t>GMD</t>
  </si>
  <si>
    <t>r3d100011046</t>
  </si>
  <si>
    <t>r3d100012435</t>
  </si>
  <si>
    <t>IDR</t>
  </si>
  <si>
    <t>Mass Spectrometry Virtual Interactive Environment</t>
  </si>
  <si>
    <t>r3d100012858</t>
  </si>
  <si>
    <t>MassIVE</t>
  </si>
  <si>
    <t>https://medienarchiv.zhdk.ch/</t>
  </si>
  <si>
    <t>https://www.ebi.ac.uk/metabolights/</t>
  </si>
  <si>
    <t>r3d100011556</t>
  </si>
  <si>
    <t>r3d100010469</t>
  </si>
  <si>
    <t>https://www.movebank.org/</t>
  </si>
  <si>
    <t>r3d100011861</t>
  </si>
  <si>
    <t>NSRR</t>
  </si>
  <si>
    <t>OASIS</t>
  </si>
  <si>
    <t>r3d100010271</t>
  </si>
  <si>
    <t>OLAC</t>
  </si>
  <si>
    <t>r3d100012182</t>
  </si>
  <si>
    <t>Software: OssoBook</t>
  </si>
  <si>
    <t>PetDB</t>
  </si>
  <si>
    <t>r3d100011235</t>
  </si>
  <si>
    <t>r3d100010827</t>
  </si>
  <si>
    <t>TRY</t>
  </si>
  <si>
    <t>http://www.shcs.ch/</t>
  </si>
  <si>
    <t>r3d100011850</t>
  </si>
  <si>
    <t>SHCS</t>
  </si>
  <si>
    <t>r3d100012603</t>
  </si>
  <si>
    <t>kinetoplastid genomics resource</t>
  </si>
  <si>
    <t>r3d100011479</t>
  </si>
  <si>
    <t>Social Science Research Council Data Bank</t>
  </si>
  <si>
    <t>SSRC</t>
  </si>
  <si>
    <t>mentioned as: UK Data Archive</t>
  </si>
  <si>
    <t>r3d100010874</t>
  </si>
  <si>
    <t>r3d100010215</t>
  </si>
  <si>
    <t>Biosample Database at EBI</t>
  </si>
  <si>
    <t>Geochemistry of Rocks of the Oceans and Continents (Georoc)</t>
  </si>
  <si>
    <t>Medien Archiv Künste (ZHdK)</t>
  </si>
  <si>
    <t>The Cancer Imaging Archive (TCIA)</t>
  </si>
  <si>
    <t>AAA GBR USA USA USA USA USA USA</t>
  </si>
  <si>
    <t>USA</t>
  </si>
  <si>
    <t>GBR USA</t>
  </si>
  <si>
    <t>DEU USA</t>
  </si>
  <si>
    <t>USA USA USA USA</t>
  </si>
  <si>
    <t>USA USA</t>
  </si>
  <si>
    <t>DEU DEU DEU</t>
  </si>
  <si>
    <t>DEU DEU</t>
  </si>
  <si>
    <t>EEC EEC GBR GBR GBR</t>
  </si>
  <si>
    <t>CHE CHE CHE</t>
  </si>
  <si>
    <t>DEU DEU EEC</t>
  </si>
  <si>
    <t>FRA FRA FRA</t>
  </si>
  <si>
    <t>AUT USA USA USA USA USA USA USA</t>
  </si>
  <si>
    <t>USA USA USA</t>
  </si>
  <si>
    <t>GBR</t>
  </si>
  <si>
    <t>GBR GBR GBR GBR GBR GBR</t>
  </si>
  <si>
    <t>EEC GBR GBR GBR</t>
  </si>
  <si>
    <t>DEU EEC GBR USA USA</t>
  </si>
  <si>
    <t>USA USA USA USA USA</t>
  </si>
  <si>
    <t>USA USA USA USA USA USA USA USA USA USA</t>
  </si>
  <si>
    <t>DEU</t>
  </si>
  <si>
    <t>AUT</t>
  </si>
  <si>
    <t>DEU DEU EEC EEC NLD NLD NLD</t>
  </si>
  <si>
    <t>EEC EEC EEC EEC</t>
  </si>
  <si>
    <t>AAA EEC GBR GBR GBR</t>
  </si>
  <si>
    <t>GBR USA USA USA USA</t>
  </si>
  <si>
    <t>GBR GBR USA USA USA</t>
  </si>
  <si>
    <t>GBR USA USA USA USA USA USA</t>
  </si>
  <si>
    <t>EEC EEC EEC RUS</t>
  </si>
  <si>
    <t>GBR GBR LUX</t>
  </si>
  <si>
    <t>AAA USA USA USA</t>
  </si>
  <si>
    <t>AAA DEU DEU FRA FRA GBR SWE</t>
  </si>
  <si>
    <t>DEU DEU DEU EEC</t>
  </si>
  <si>
    <t>ESP GBR</t>
  </si>
  <si>
    <t>DEU FRA ISR USA USA</t>
  </si>
  <si>
    <t>CHE CHE CHE GBR USA USA USA USA USA</t>
  </si>
  <si>
    <t>FRA FRA FRA FRA FRA FRA</t>
  </si>
  <si>
    <t>AUT USA</t>
  </si>
  <si>
    <t>GBR GBR GBR GBR</t>
  </si>
  <si>
    <t>USA USA USA USA USA USA USA</t>
  </si>
  <si>
    <t>JPN USA USA USA USA</t>
  </si>
  <si>
    <t>AAA USA</t>
  </si>
  <si>
    <t>CHE CHE CHE CHE</t>
  </si>
  <si>
    <t>GBR GBR</t>
  </si>
  <si>
    <t>DEU EEC GBR</t>
  </si>
  <si>
    <t>CHE</t>
  </si>
  <si>
    <t>GBR GBR GBR GBR GBR</t>
  </si>
  <si>
    <t>AAA EEC GBR</t>
  </si>
  <si>
    <t>EEC</t>
  </si>
  <si>
    <t>CHE SWE</t>
  </si>
  <si>
    <t>CHE CHE</t>
  </si>
  <si>
    <t>EEC GBR</t>
  </si>
  <si>
    <t>AUS</t>
  </si>
  <si>
    <t>FRA</t>
  </si>
  <si>
    <t>was mentioned as "BFS"</t>
  </si>
  <si>
    <t>https://www.bfs.admin.ch/bfs/en/home.html</t>
  </si>
  <si>
    <t>Federal Statistical Office (BFS)</t>
  </si>
  <si>
    <t>General purpose</t>
  </si>
  <si>
    <t>OA / Libraries</t>
  </si>
  <si>
    <t>Disciplinary</t>
  </si>
  <si>
    <t>Anzahl von TotalMentioned</t>
  </si>
  <si>
    <t>other</t>
  </si>
  <si>
    <t>disciplinary institutional</t>
  </si>
  <si>
    <t>disciplinary</t>
  </si>
  <si>
    <t>institutional other</t>
  </si>
  <si>
    <t>institutional</t>
  </si>
  <si>
    <t>general</t>
  </si>
  <si>
    <t>comment</t>
  </si>
  <si>
    <t>dataset</t>
  </si>
  <si>
    <t>OA / library</t>
  </si>
  <si>
    <t>tool</t>
  </si>
  <si>
    <t>e-learning</t>
  </si>
  <si>
    <t>website</t>
  </si>
  <si>
    <t>organisation</t>
  </si>
  <si>
    <t>re3data type</t>
  </si>
  <si>
    <t>not applicable in DMP</t>
  </si>
  <si>
    <t>DMP + landscape</t>
  </si>
  <si>
    <t>DMP</t>
  </si>
  <si>
    <t>CHE / EEC</t>
  </si>
  <si>
    <t>sum</t>
  </si>
  <si>
    <t>median</t>
  </si>
  <si>
    <t>count</t>
  </si>
  <si>
    <t>Ratio of sum / count</t>
  </si>
  <si>
    <t xml:space="preserve"> </t>
  </si>
  <si>
    <t>157</t>
  </si>
  <si>
    <t>607</t>
  </si>
  <si>
    <t>CMPI5</t>
  </si>
  <si>
    <t>General</t>
  </si>
  <si>
    <t>Both</t>
  </si>
  <si>
    <t>OA/library</t>
  </si>
  <si>
    <t>Disciplinary institutional</t>
  </si>
  <si>
    <t>EU</t>
  </si>
  <si>
    <t>non EU</t>
  </si>
  <si>
    <t>used</t>
  </si>
  <si>
    <t>unknown</t>
  </si>
  <si>
    <t>(Leer)</t>
  </si>
  <si>
    <t>Spaltenbeschriftungen</t>
  </si>
  <si>
    <t>Number of different repositories</t>
  </si>
  <si>
    <t>Not applicable in DMP</t>
  </si>
  <si>
    <t>Other</t>
  </si>
  <si>
    <t>=SummaryGraphs!$B$123:$G$127</t>
  </si>
  <si>
    <t>=SummaryGraphs!$D$154:$G$159</t>
  </si>
  <si>
    <t>Number of different "repositories"</t>
  </si>
  <si>
    <t>Sum of "repositories" mentioned</t>
  </si>
  <si>
    <t>Undefined</t>
  </si>
  <si>
    <t>Tool</t>
  </si>
  <si>
    <t>Institutional other</t>
  </si>
  <si>
    <t>Dataset</t>
  </si>
  <si>
    <t>E-learning</t>
  </si>
  <si>
    <t>Sum of repositories mentioned</t>
  </si>
  <si>
    <t>Ratio of sum and number</t>
  </si>
  <si>
    <t>Graphs for the final report</t>
  </si>
  <si>
    <t>Liste of Repositories in the ORD Project + DMPs of SNSF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</si>
</sst>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/>
  </cellStyleXfs>
  <cellXfs count="34">
    <xf numFmtId="0" fontId="0" fillId="0" borderId="0" xfId="0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0" fontId="6" fillId="0" borderId="0" xfId="2"/>
    <xf numFmtId="0" fontId="0" fillId="0" borderId="0" xfId="0" quotePrefix="1"/>
    <xf numFmtId="0" fontId="7" fillId="0" borderId="0" xfId="0" applyFont="1"/>
    <xf numFmtId="0" fontId="8" fillId="2" borderId="1" xfId="0" applyFont="1" applyFill="1" applyBorder="1" applyAlignment="1">
      <alignment horizontal="left"/>
    </xf>
    <xf numFmtId="0" fontId="8" fillId="2" borderId="1" xfId="0" applyNumberFormat="1" applyFont="1" applyFill="1" applyBorder="1"/>
    <xf numFmtId="0" fontId="3" fillId="0" borderId="0" xfId="0" applyFont="1"/>
    <xf numFmtId="0" fontId="3" fillId="0" borderId="0" xfId="0" quotePrefix="1" applyFont="1"/>
    <xf numFmtId="0" fontId="9" fillId="0" borderId="0" xfId="2" applyFont="1"/>
    <xf numFmtId="0" fontId="3" fillId="0" borderId="0" xfId="0" applyFont="1" applyAlignment="1"/>
    <xf numFmtId="0" fontId="3" fillId="0" borderId="0" xfId="0" applyNumberFormat="1" applyFont="1"/>
    <xf numFmtId="0" fontId="10" fillId="0" borderId="0" xfId="0" applyFont="1"/>
    <xf numFmtId="9" fontId="0" fillId="0" borderId="0" xfId="1" applyFont="1"/>
    <xf numFmtId="164" fontId="0" fillId="0" borderId="0" xfId="1" applyNumberFormat="1" applyFont="1"/>
    <xf numFmtId="2" fontId="0" fillId="0" borderId="0" xfId="0" applyNumberForma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164" fontId="3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center" vertical="center"/>
    </xf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8" fillId="2" borderId="2" xfId="0" applyFont="1" applyFill="1" applyBorder="1"/>
    <xf numFmtId="0" fontId="11" fillId="0" borderId="0" xfId="0" applyFont="1"/>
    <xf numFmtId="164" fontId="11" fillId="0" borderId="0" xfId="0" applyNumberFormat="1" applyFont="1"/>
    <xf numFmtId="0" fontId="11" fillId="0" borderId="0" xfId="0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2" fillId="0" borderId="0" xfId="0" applyFont="1"/>
  </cellXfs>
  <cellStyles count="4">
    <cellStyle name="Hyperlink" xfId="2" builtinId="8"/>
    <cellStyle name="Prozent" xfId="1" builtinId="5"/>
    <cellStyle name="Standard" xfId="0" builtinId="0"/>
    <cellStyle name="Standard 2" xfId="3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RepFrequency!$B$5</c:f>
              <c:strCache>
                <c:ptCount val="1"/>
                <c:pt idx="0">
                  <c:v>Disciplinary</c:v>
                </c:pt>
              </c:strCache>
            </c:strRef>
          </c:tx>
          <c:invertIfNegative val="0"/>
          <c:cat>
            <c:strRef>
              <c:f>RepFrequency!$A$6:$A$108</c:f>
              <c:strCache>
                <c:ptCount val="103"/>
                <c:pt idx="0">
                  <c:v>GitHub</c:v>
                </c:pt>
                <c:pt idx="1">
                  <c:v>Zenodo</c:v>
                </c:pt>
                <c:pt idx="2">
                  <c:v>Swiss Foundation for Research in Social Sciences (FORSbase)</c:v>
                </c:pt>
                <c:pt idx="3">
                  <c:v>Gene Expression Omnibus (GEO)</c:v>
                </c:pt>
                <c:pt idx="4">
                  <c:v>Open Science Framework (OSF)</c:v>
                </c:pt>
                <c:pt idx="5">
                  <c:v>DRYAD</c:v>
                </c:pt>
                <c:pt idx="6">
                  <c:v>figshare</c:v>
                </c:pt>
                <c:pt idx="7">
                  <c:v>ArXiv</c:v>
                </c:pt>
                <c:pt idx="8">
                  <c:v>ResearchGate</c:v>
                </c:pt>
                <c:pt idx="9">
                  <c:v>European Nucleotide Archive (ENA)</c:v>
                </c:pt>
                <c:pt idx="10">
                  <c:v>Academia.EDU</c:v>
                </c:pt>
                <c:pt idx="11">
                  <c:v>PANGAEA</c:v>
                </c:pt>
                <c:pt idx="12">
                  <c:v>National Oceanographic Data Center (NOAA NODC)</c:v>
                </c:pt>
                <c:pt idx="13">
                  <c:v>PRoteomics IDEntifications (Pride)</c:v>
                </c:pt>
                <c:pt idx="14">
                  <c:v>ArrayExpress</c:v>
                </c:pt>
                <c:pt idx="15">
                  <c:v>digitalcollection</c:v>
                </c:pt>
                <c:pt idx="16">
                  <c:v>European Molecular Biology Laboratory - European Bioinformatics Institute (EMBL-EBI)</c:v>
                </c:pt>
                <c:pt idx="17">
                  <c:v>GenBank (NCBI)</c:v>
                </c:pt>
                <c:pt idx="18">
                  <c:v>GESIS</c:v>
                </c:pt>
                <c:pt idx="19">
                  <c:v>Mendeley</c:v>
                </c:pt>
                <c:pt idx="20">
                  <c:v>MorphoBank</c:v>
                </c:pt>
                <c:pt idx="21">
                  <c:v>ProteomeXchange</c:v>
                </c:pt>
                <c:pt idx="22">
                  <c:v>Boris</c:v>
                </c:pt>
                <c:pt idx="23">
                  <c:v>Cambridge Structural Database (CSD)</c:v>
                </c:pt>
                <c:pt idx="24">
                  <c:v>CRAN</c:v>
                </c:pt>
                <c:pt idx="25">
                  <c:v>Federal Statistical Office (BFS)</c:v>
                </c:pt>
                <c:pt idx="26">
                  <c:v>Harvard Dataverses</c:v>
                </c:pt>
                <c:pt idx="27">
                  <c:v>MaterialsCloud</c:v>
                </c:pt>
                <c:pt idx="28">
                  <c:v>RCSB Protein Data Bank (PDB)</c:v>
                </c:pt>
                <c:pt idx="29">
                  <c:v>Sequence Read Archive (SRA)</c:v>
                </c:pt>
                <c:pt idx="30">
                  <c:v>Serval</c:v>
                </c:pt>
                <c:pt idx="31">
                  <c:v>Zora</c:v>
                </c:pt>
                <c:pt idx="32">
                  <c:v>addgene</c:v>
                </c:pt>
                <c:pt idx="33">
                  <c:v>AlpArray</c:v>
                </c:pt>
                <c:pt idx="34">
                  <c:v>Alzheimer’s Disease Neuroimaging Initiative  (ADNI)</c:v>
                </c:pt>
                <c:pt idx="35">
                  <c:v>Arabidopsis Information Resource</c:v>
                </c:pt>
                <c:pt idx="36">
                  <c:v>Archive ouverte (HAL)</c:v>
                </c:pt>
                <c:pt idx="37">
                  <c:v>Archive ouverte UNIGE</c:v>
                </c:pt>
                <c:pt idx="38">
                  <c:v>astrophysics data system (ADS)</c:v>
                </c:pt>
                <c:pt idx="39">
                  <c:v>Bedeutungskonstitution (SFB833)</c:v>
                </c:pt>
                <c:pt idx="40">
                  <c:v>Biosample Database at EBI</c:v>
                </c:pt>
                <c:pt idx="41">
                  <c:v>CaltechAUTHORS</c:v>
                </c:pt>
                <c:pt idx="42">
                  <c:v>Cancer Cell Line Encyclopedia (CCLE)</c:v>
                </c:pt>
                <c:pt idx="43">
                  <c:v>Centre National de Ressources Textuelles et Lexicales (CNRTL)</c:v>
                </c:pt>
                <c:pt idx="44">
                  <c:v>Coronary Artery Risk Development in Young Adults (CARDIA)</c:v>
                </c:pt>
                <c:pt idx="45">
                  <c:v>Corpus de LAngue Parlée en Interaction (CLAPI)</c:v>
                </c:pt>
                <c:pt idx="46">
                  <c:v>CRCNS data sharing</c:v>
                </c:pt>
                <c:pt idx="47">
                  <c:v>crowdAI</c:v>
                </c:pt>
                <c:pt idx="48">
                  <c:v>Data and Service Center for humanities (DaSCH)</c:v>
                </c:pt>
                <c:pt idx="49">
                  <c:v>Datenportal der Schweizerischen Nationalbank</c:v>
                </c:pt>
                <c:pt idx="50">
                  <c:v>DesignSafe</c:v>
                </c:pt>
                <c:pt idx="51">
                  <c:v>Digital framework for the comparative developmental biology of ascidians (ANISEED)</c:v>
                </c:pt>
                <c:pt idx="52">
                  <c:v>Eawag Internal Repository</c:v>
                </c:pt>
                <c:pt idx="53">
                  <c:v>Ecoinvent</c:v>
                </c:pt>
                <c:pt idx="54">
                  <c:v>Ecosounds</c:v>
                </c:pt>
                <c:pt idx="55">
                  <c:v>European Flux Data Base (FLuxNet)</c:v>
                </c:pt>
                <c:pt idx="56">
                  <c:v>European Genome-phenome Archive (EGA)</c:v>
                </c:pt>
                <c:pt idx="57">
                  <c:v>flybase</c:v>
                </c:pt>
                <c:pt idx="58">
                  <c:v>Geochemistry of Rocks of the Oceans and Continents (Georoc)</c:v>
                </c:pt>
                <c:pt idx="59">
                  <c:v>German Socio-Economic Panel Study (SOEP)</c:v>
                </c:pt>
                <c:pt idx="60">
                  <c:v>GFZ Data Services</c:v>
                </c:pt>
                <c:pt idx="61">
                  <c:v>HEPForge</c:v>
                </c:pt>
                <c:pt idx="62">
                  <c:v>Human 3.6M</c:v>
                </c:pt>
                <c:pt idx="63">
                  <c:v>Inorganic Crystal Structure Database (ICSD)</c:v>
                </c:pt>
                <c:pt idx="64">
                  <c:v>INTEGRAL Archive</c:v>
                </c:pt>
                <c:pt idx="65">
                  <c:v>Integrated Public Use Microdata Series (IPUMS)</c:v>
                </c:pt>
                <c:pt idx="66">
                  <c:v>IZA Structure Commission </c:v>
                </c:pt>
                <c:pt idx="67">
                  <c:v>Jstor</c:v>
                </c:pt>
                <c:pt idx="68">
                  <c:v>Konjunkturforschungsstelle</c:v>
                </c:pt>
                <c:pt idx="69">
                  <c:v>LC-inventories </c:v>
                </c:pt>
                <c:pt idx="70">
                  <c:v>Martha's Vineyard Coastal Observatory (MVCO)</c:v>
                </c:pt>
                <c:pt idx="71">
                  <c:v>Medien Archiv Künste (ZHdK)</c:v>
                </c:pt>
                <c:pt idx="72">
                  <c:v>MeteoSwiss</c:v>
                </c:pt>
                <c:pt idx="73">
                  <c:v>NASA Space Science Data Coordinated Archive</c:v>
                </c:pt>
                <c:pt idx="74">
                  <c:v>National Agricultural Statistics Service</c:v>
                </c:pt>
                <c:pt idx="75">
                  <c:v>nature scientific data</c:v>
                </c:pt>
                <c:pt idx="76">
                  <c:v>NEEScentral Data Repository (NEES)</c:v>
                </c:pt>
                <c:pt idx="77">
                  <c:v>Network Repository</c:v>
                </c:pt>
                <c:pt idx="78">
                  <c:v>Oncomine </c:v>
                </c:pt>
                <c:pt idx="79">
                  <c:v>Online study catalogue (ZACAT)</c:v>
                </c:pt>
                <c:pt idx="80">
                  <c:v>OpenBIS</c:v>
                </c:pt>
                <c:pt idx="81">
                  <c:v>OpenNeuro</c:v>
                </c:pt>
                <c:pt idx="82">
                  <c:v>ORPHEUS</c:v>
                </c:pt>
                <c:pt idx="83">
                  <c:v>PolyHub</c:v>
                </c:pt>
                <c:pt idx="84">
                  <c:v>PubChem</c:v>
                </c:pt>
                <c:pt idx="85">
                  <c:v>Quandl</c:v>
                </c:pt>
                <c:pt idx="86">
                  <c:v>Radial Velocities</c:v>
                </c:pt>
                <c:pt idx="87">
                  <c:v>Répertoire International des Sources Musicales (RISM)</c:v>
                </c:pt>
                <c:pt idx="88">
                  <c:v>Research Catalogue -  Society for Artistic Research (ARC)</c:v>
                </c:pt>
                <c:pt idx="89">
                  <c:v>SBGrid Data Bank (SBDB)</c:v>
                </c:pt>
                <c:pt idx="90">
                  <c:v>SERMO</c:v>
                </c:pt>
                <c:pt idx="91">
                  <c:v>Social Science Research Network (SSRN)</c:v>
                </c:pt>
                <c:pt idx="92">
                  <c:v>Soil Survey Geographic Database (SSURGO)</c:v>
                </c:pt>
                <c:pt idx="93">
                  <c:v>South African History Online</c:v>
                </c:pt>
                <c:pt idx="94">
                  <c:v>Southern California Earthquake Data Center (SCEDC)</c:v>
                </c:pt>
                <c:pt idx="95">
                  <c:v>Stanford Network Analysis Project (SNAP)</c:v>
                </c:pt>
                <c:pt idx="96">
                  <c:v>Stream Data Mining Repository</c:v>
                </c:pt>
                <c:pt idx="97">
                  <c:v>Survey of Health, Ageing and Retirement in Europe (SHARE ERIC)</c:v>
                </c:pt>
                <c:pt idx="98">
                  <c:v>Swiss Metadatabase of Religious Affiliation in Europe (SMRE)</c:v>
                </c:pt>
                <c:pt idx="99">
                  <c:v>SwissEGA</c:v>
                </c:pt>
                <c:pt idx="100">
                  <c:v>SwissParam</c:v>
                </c:pt>
                <c:pt idx="101">
                  <c:v>The Cancer Imaging Archive (TCIA)</c:v>
                </c:pt>
                <c:pt idx="102">
                  <c:v>Wikidata</c:v>
                </c:pt>
              </c:strCache>
            </c:strRef>
          </c:cat>
          <c:val>
            <c:numRef>
              <c:f>RepFrequency!$B$6:$B$108</c:f>
              <c:numCache>
                <c:formatCode>General</c:formatCode>
                <c:ptCount val="103"/>
                <c:pt idx="2">
                  <c:v>19</c:v>
                </c:pt>
                <c:pt idx="3">
                  <c:v>17</c:v>
                </c:pt>
                <c:pt idx="9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20">
                  <c:v>3</c:v>
                </c:pt>
                <c:pt idx="21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6">
                  <c:v>1</c:v>
                </c:pt>
                <c:pt idx="78">
                  <c:v>1</c:v>
                </c:pt>
                <c:pt idx="79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</c:numCache>
            </c:numRef>
          </c:val>
        </c:ser>
        <c:ser>
          <c:idx val="1"/>
          <c:order val="1"/>
          <c:tx>
            <c:strRef>
              <c:f>RepFrequency!$C$5</c:f>
              <c:strCache>
                <c:ptCount val="1"/>
                <c:pt idx="0">
                  <c:v>General purpose</c:v>
                </c:pt>
              </c:strCache>
            </c:strRef>
          </c:tx>
          <c:invertIfNegative val="0"/>
          <c:cat>
            <c:strRef>
              <c:f>RepFrequency!$A$6:$A$108</c:f>
              <c:strCache>
                <c:ptCount val="103"/>
                <c:pt idx="0">
                  <c:v>GitHub</c:v>
                </c:pt>
                <c:pt idx="1">
                  <c:v>Zenodo</c:v>
                </c:pt>
                <c:pt idx="2">
                  <c:v>Swiss Foundation for Research in Social Sciences (FORSbase)</c:v>
                </c:pt>
                <c:pt idx="3">
                  <c:v>Gene Expression Omnibus (GEO)</c:v>
                </c:pt>
                <c:pt idx="4">
                  <c:v>Open Science Framework (OSF)</c:v>
                </c:pt>
                <c:pt idx="5">
                  <c:v>DRYAD</c:v>
                </c:pt>
                <c:pt idx="6">
                  <c:v>figshare</c:v>
                </c:pt>
                <c:pt idx="7">
                  <c:v>ArXiv</c:v>
                </c:pt>
                <c:pt idx="8">
                  <c:v>ResearchGate</c:v>
                </c:pt>
                <c:pt idx="9">
                  <c:v>European Nucleotide Archive (ENA)</c:v>
                </c:pt>
                <c:pt idx="10">
                  <c:v>Academia.EDU</c:v>
                </c:pt>
                <c:pt idx="11">
                  <c:v>PANGAEA</c:v>
                </c:pt>
                <c:pt idx="12">
                  <c:v>National Oceanographic Data Center (NOAA NODC)</c:v>
                </c:pt>
                <c:pt idx="13">
                  <c:v>PRoteomics IDEntifications (Pride)</c:v>
                </c:pt>
                <c:pt idx="14">
                  <c:v>ArrayExpress</c:v>
                </c:pt>
                <c:pt idx="15">
                  <c:v>digitalcollection</c:v>
                </c:pt>
                <c:pt idx="16">
                  <c:v>European Molecular Biology Laboratory - European Bioinformatics Institute (EMBL-EBI)</c:v>
                </c:pt>
                <c:pt idx="17">
                  <c:v>GenBank (NCBI)</c:v>
                </c:pt>
                <c:pt idx="18">
                  <c:v>GESIS</c:v>
                </c:pt>
                <c:pt idx="19">
                  <c:v>Mendeley</c:v>
                </c:pt>
                <c:pt idx="20">
                  <c:v>MorphoBank</c:v>
                </c:pt>
                <c:pt idx="21">
                  <c:v>ProteomeXchange</c:v>
                </c:pt>
                <c:pt idx="22">
                  <c:v>Boris</c:v>
                </c:pt>
                <c:pt idx="23">
                  <c:v>Cambridge Structural Database (CSD)</c:v>
                </c:pt>
                <c:pt idx="24">
                  <c:v>CRAN</c:v>
                </c:pt>
                <c:pt idx="25">
                  <c:v>Federal Statistical Office (BFS)</c:v>
                </c:pt>
                <c:pt idx="26">
                  <c:v>Harvard Dataverses</c:v>
                </c:pt>
                <c:pt idx="27">
                  <c:v>MaterialsCloud</c:v>
                </c:pt>
                <c:pt idx="28">
                  <c:v>RCSB Protein Data Bank (PDB)</c:v>
                </c:pt>
                <c:pt idx="29">
                  <c:v>Sequence Read Archive (SRA)</c:v>
                </c:pt>
                <c:pt idx="30">
                  <c:v>Serval</c:v>
                </c:pt>
                <c:pt idx="31">
                  <c:v>Zora</c:v>
                </c:pt>
                <c:pt idx="32">
                  <c:v>addgene</c:v>
                </c:pt>
                <c:pt idx="33">
                  <c:v>AlpArray</c:v>
                </c:pt>
                <c:pt idx="34">
                  <c:v>Alzheimer’s Disease Neuroimaging Initiative  (ADNI)</c:v>
                </c:pt>
                <c:pt idx="35">
                  <c:v>Arabidopsis Information Resource</c:v>
                </c:pt>
                <c:pt idx="36">
                  <c:v>Archive ouverte (HAL)</c:v>
                </c:pt>
                <c:pt idx="37">
                  <c:v>Archive ouverte UNIGE</c:v>
                </c:pt>
                <c:pt idx="38">
                  <c:v>astrophysics data system (ADS)</c:v>
                </c:pt>
                <c:pt idx="39">
                  <c:v>Bedeutungskonstitution (SFB833)</c:v>
                </c:pt>
                <c:pt idx="40">
                  <c:v>Biosample Database at EBI</c:v>
                </c:pt>
                <c:pt idx="41">
                  <c:v>CaltechAUTHORS</c:v>
                </c:pt>
                <c:pt idx="42">
                  <c:v>Cancer Cell Line Encyclopedia (CCLE)</c:v>
                </c:pt>
                <c:pt idx="43">
                  <c:v>Centre National de Ressources Textuelles et Lexicales (CNRTL)</c:v>
                </c:pt>
                <c:pt idx="44">
                  <c:v>Coronary Artery Risk Development in Young Adults (CARDIA)</c:v>
                </c:pt>
                <c:pt idx="45">
                  <c:v>Corpus de LAngue Parlée en Interaction (CLAPI)</c:v>
                </c:pt>
                <c:pt idx="46">
                  <c:v>CRCNS data sharing</c:v>
                </c:pt>
                <c:pt idx="47">
                  <c:v>crowdAI</c:v>
                </c:pt>
                <c:pt idx="48">
                  <c:v>Data and Service Center for humanities (DaSCH)</c:v>
                </c:pt>
                <c:pt idx="49">
                  <c:v>Datenportal der Schweizerischen Nationalbank</c:v>
                </c:pt>
                <c:pt idx="50">
                  <c:v>DesignSafe</c:v>
                </c:pt>
                <c:pt idx="51">
                  <c:v>Digital framework for the comparative developmental biology of ascidians (ANISEED)</c:v>
                </c:pt>
                <c:pt idx="52">
                  <c:v>Eawag Internal Repository</c:v>
                </c:pt>
                <c:pt idx="53">
                  <c:v>Ecoinvent</c:v>
                </c:pt>
                <c:pt idx="54">
                  <c:v>Ecosounds</c:v>
                </c:pt>
                <c:pt idx="55">
                  <c:v>European Flux Data Base (FLuxNet)</c:v>
                </c:pt>
                <c:pt idx="56">
                  <c:v>European Genome-phenome Archive (EGA)</c:v>
                </c:pt>
                <c:pt idx="57">
                  <c:v>flybase</c:v>
                </c:pt>
                <c:pt idx="58">
                  <c:v>Geochemistry of Rocks of the Oceans and Continents (Georoc)</c:v>
                </c:pt>
                <c:pt idx="59">
                  <c:v>German Socio-Economic Panel Study (SOEP)</c:v>
                </c:pt>
                <c:pt idx="60">
                  <c:v>GFZ Data Services</c:v>
                </c:pt>
                <c:pt idx="61">
                  <c:v>HEPForge</c:v>
                </c:pt>
                <c:pt idx="62">
                  <c:v>Human 3.6M</c:v>
                </c:pt>
                <c:pt idx="63">
                  <c:v>Inorganic Crystal Structure Database (ICSD)</c:v>
                </c:pt>
                <c:pt idx="64">
                  <c:v>INTEGRAL Archive</c:v>
                </c:pt>
                <c:pt idx="65">
                  <c:v>Integrated Public Use Microdata Series (IPUMS)</c:v>
                </c:pt>
                <c:pt idx="66">
                  <c:v>IZA Structure Commission </c:v>
                </c:pt>
                <c:pt idx="67">
                  <c:v>Jstor</c:v>
                </c:pt>
                <c:pt idx="68">
                  <c:v>Konjunkturforschungsstelle</c:v>
                </c:pt>
                <c:pt idx="69">
                  <c:v>LC-inventories </c:v>
                </c:pt>
                <c:pt idx="70">
                  <c:v>Martha's Vineyard Coastal Observatory (MVCO)</c:v>
                </c:pt>
                <c:pt idx="71">
                  <c:v>Medien Archiv Künste (ZHdK)</c:v>
                </c:pt>
                <c:pt idx="72">
                  <c:v>MeteoSwiss</c:v>
                </c:pt>
                <c:pt idx="73">
                  <c:v>NASA Space Science Data Coordinated Archive</c:v>
                </c:pt>
                <c:pt idx="74">
                  <c:v>National Agricultural Statistics Service</c:v>
                </c:pt>
                <c:pt idx="75">
                  <c:v>nature scientific data</c:v>
                </c:pt>
                <c:pt idx="76">
                  <c:v>NEEScentral Data Repository (NEES)</c:v>
                </c:pt>
                <c:pt idx="77">
                  <c:v>Network Repository</c:v>
                </c:pt>
                <c:pt idx="78">
                  <c:v>Oncomine </c:v>
                </c:pt>
                <c:pt idx="79">
                  <c:v>Online study catalogue (ZACAT)</c:v>
                </c:pt>
                <c:pt idx="80">
                  <c:v>OpenBIS</c:v>
                </c:pt>
                <c:pt idx="81">
                  <c:v>OpenNeuro</c:v>
                </c:pt>
                <c:pt idx="82">
                  <c:v>ORPHEUS</c:v>
                </c:pt>
                <c:pt idx="83">
                  <c:v>PolyHub</c:v>
                </c:pt>
                <c:pt idx="84">
                  <c:v>PubChem</c:v>
                </c:pt>
                <c:pt idx="85">
                  <c:v>Quandl</c:v>
                </c:pt>
                <c:pt idx="86">
                  <c:v>Radial Velocities</c:v>
                </c:pt>
                <c:pt idx="87">
                  <c:v>Répertoire International des Sources Musicales (RISM)</c:v>
                </c:pt>
                <c:pt idx="88">
                  <c:v>Research Catalogue -  Society for Artistic Research (ARC)</c:v>
                </c:pt>
                <c:pt idx="89">
                  <c:v>SBGrid Data Bank (SBDB)</c:v>
                </c:pt>
                <c:pt idx="90">
                  <c:v>SERMO</c:v>
                </c:pt>
                <c:pt idx="91">
                  <c:v>Social Science Research Network (SSRN)</c:v>
                </c:pt>
                <c:pt idx="92">
                  <c:v>Soil Survey Geographic Database (SSURGO)</c:v>
                </c:pt>
                <c:pt idx="93">
                  <c:v>South African History Online</c:v>
                </c:pt>
                <c:pt idx="94">
                  <c:v>Southern California Earthquake Data Center (SCEDC)</c:v>
                </c:pt>
                <c:pt idx="95">
                  <c:v>Stanford Network Analysis Project (SNAP)</c:v>
                </c:pt>
                <c:pt idx="96">
                  <c:v>Stream Data Mining Repository</c:v>
                </c:pt>
                <c:pt idx="97">
                  <c:v>Survey of Health, Ageing and Retirement in Europe (SHARE ERIC)</c:v>
                </c:pt>
                <c:pt idx="98">
                  <c:v>Swiss Metadatabase of Religious Affiliation in Europe (SMRE)</c:v>
                </c:pt>
                <c:pt idx="99">
                  <c:v>SwissEGA</c:v>
                </c:pt>
                <c:pt idx="100">
                  <c:v>SwissParam</c:v>
                </c:pt>
                <c:pt idx="101">
                  <c:v>The Cancer Imaging Archive (TCIA)</c:v>
                </c:pt>
                <c:pt idx="102">
                  <c:v>Wikidata</c:v>
                </c:pt>
              </c:strCache>
            </c:strRef>
          </c:cat>
          <c:val>
            <c:numRef>
              <c:f>RepFrequency!$C$6:$C$108</c:f>
              <c:numCache>
                <c:formatCode>General</c:formatCode>
                <c:ptCount val="103"/>
                <c:pt idx="0">
                  <c:v>31</c:v>
                </c:pt>
                <c:pt idx="1">
                  <c:v>29</c:v>
                </c:pt>
                <c:pt idx="4">
                  <c:v>16</c:v>
                </c:pt>
                <c:pt idx="5">
                  <c:v>11</c:v>
                </c:pt>
                <c:pt idx="6">
                  <c:v>11</c:v>
                </c:pt>
                <c:pt idx="8">
                  <c:v>8</c:v>
                </c:pt>
                <c:pt idx="19">
                  <c:v>3</c:v>
                </c:pt>
                <c:pt idx="26">
                  <c:v>2</c:v>
                </c:pt>
                <c:pt idx="75">
                  <c:v>1</c:v>
                </c:pt>
                <c:pt idx="77">
                  <c:v>1</c:v>
                </c:pt>
                <c:pt idx="80">
                  <c:v>1</c:v>
                </c:pt>
                <c:pt idx="102">
                  <c:v>1</c:v>
                </c:pt>
              </c:numCache>
            </c:numRef>
          </c:val>
        </c:ser>
        <c:ser>
          <c:idx val="2"/>
          <c:order val="2"/>
          <c:tx>
            <c:strRef>
              <c:f>RepFrequency!$D$5</c:f>
              <c:strCache>
                <c:ptCount val="1"/>
                <c:pt idx="0">
                  <c:v>OA / Libraries</c:v>
                </c:pt>
              </c:strCache>
            </c:strRef>
          </c:tx>
          <c:invertIfNegative val="0"/>
          <c:cat>
            <c:strRef>
              <c:f>RepFrequency!$A$6:$A$108</c:f>
              <c:strCache>
                <c:ptCount val="103"/>
                <c:pt idx="0">
                  <c:v>GitHub</c:v>
                </c:pt>
                <c:pt idx="1">
                  <c:v>Zenodo</c:v>
                </c:pt>
                <c:pt idx="2">
                  <c:v>Swiss Foundation for Research in Social Sciences (FORSbase)</c:v>
                </c:pt>
                <c:pt idx="3">
                  <c:v>Gene Expression Omnibus (GEO)</c:v>
                </c:pt>
                <c:pt idx="4">
                  <c:v>Open Science Framework (OSF)</c:v>
                </c:pt>
                <c:pt idx="5">
                  <c:v>DRYAD</c:v>
                </c:pt>
                <c:pt idx="6">
                  <c:v>figshare</c:v>
                </c:pt>
                <c:pt idx="7">
                  <c:v>ArXiv</c:v>
                </c:pt>
                <c:pt idx="8">
                  <c:v>ResearchGate</c:v>
                </c:pt>
                <c:pt idx="9">
                  <c:v>European Nucleotide Archive (ENA)</c:v>
                </c:pt>
                <c:pt idx="10">
                  <c:v>Academia.EDU</c:v>
                </c:pt>
                <c:pt idx="11">
                  <c:v>PANGAEA</c:v>
                </c:pt>
                <c:pt idx="12">
                  <c:v>National Oceanographic Data Center (NOAA NODC)</c:v>
                </c:pt>
                <c:pt idx="13">
                  <c:v>PRoteomics IDEntifications (Pride)</c:v>
                </c:pt>
                <c:pt idx="14">
                  <c:v>ArrayExpress</c:v>
                </c:pt>
                <c:pt idx="15">
                  <c:v>digitalcollection</c:v>
                </c:pt>
                <c:pt idx="16">
                  <c:v>European Molecular Biology Laboratory - European Bioinformatics Institute (EMBL-EBI)</c:v>
                </c:pt>
                <c:pt idx="17">
                  <c:v>GenBank (NCBI)</c:v>
                </c:pt>
                <c:pt idx="18">
                  <c:v>GESIS</c:v>
                </c:pt>
                <c:pt idx="19">
                  <c:v>Mendeley</c:v>
                </c:pt>
                <c:pt idx="20">
                  <c:v>MorphoBank</c:v>
                </c:pt>
                <c:pt idx="21">
                  <c:v>ProteomeXchange</c:v>
                </c:pt>
                <c:pt idx="22">
                  <c:v>Boris</c:v>
                </c:pt>
                <c:pt idx="23">
                  <c:v>Cambridge Structural Database (CSD)</c:v>
                </c:pt>
                <c:pt idx="24">
                  <c:v>CRAN</c:v>
                </c:pt>
                <c:pt idx="25">
                  <c:v>Federal Statistical Office (BFS)</c:v>
                </c:pt>
                <c:pt idx="26">
                  <c:v>Harvard Dataverses</c:v>
                </c:pt>
                <c:pt idx="27">
                  <c:v>MaterialsCloud</c:v>
                </c:pt>
                <c:pt idx="28">
                  <c:v>RCSB Protein Data Bank (PDB)</c:v>
                </c:pt>
                <c:pt idx="29">
                  <c:v>Sequence Read Archive (SRA)</c:v>
                </c:pt>
                <c:pt idx="30">
                  <c:v>Serval</c:v>
                </c:pt>
                <c:pt idx="31">
                  <c:v>Zora</c:v>
                </c:pt>
                <c:pt idx="32">
                  <c:v>addgene</c:v>
                </c:pt>
                <c:pt idx="33">
                  <c:v>AlpArray</c:v>
                </c:pt>
                <c:pt idx="34">
                  <c:v>Alzheimer’s Disease Neuroimaging Initiative  (ADNI)</c:v>
                </c:pt>
                <c:pt idx="35">
                  <c:v>Arabidopsis Information Resource</c:v>
                </c:pt>
                <c:pt idx="36">
                  <c:v>Archive ouverte (HAL)</c:v>
                </c:pt>
                <c:pt idx="37">
                  <c:v>Archive ouverte UNIGE</c:v>
                </c:pt>
                <c:pt idx="38">
                  <c:v>astrophysics data system (ADS)</c:v>
                </c:pt>
                <c:pt idx="39">
                  <c:v>Bedeutungskonstitution (SFB833)</c:v>
                </c:pt>
                <c:pt idx="40">
                  <c:v>Biosample Database at EBI</c:v>
                </c:pt>
                <c:pt idx="41">
                  <c:v>CaltechAUTHORS</c:v>
                </c:pt>
                <c:pt idx="42">
                  <c:v>Cancer Cell Line Encyclopedia (CCLE)</c:v>
                </c:pt>
                <c:pt idx="43">
                  <c:v>Centre National de Ressources Textuelles et Lexicales (CNRTL)</c:v>
                </c:pt>
                <c:pt idx="44">
                  <c:v>Coronary Artery Risk Development in Young Adults (CARDIA)</c:v>
                </c:pt>
                <c:pt idx="45">
                  <c:v>Corpus de LAngue Parlée en Interaction (CLAPI)</c:v>
                </c:pt>
                <c:pt idx="46">
                  <c:v>CRCNS data sharing</c:v>
                </c:pt>
                <c:pt idx="47">
                  <c:v>crowdAI</c:v>
                </c:pt>
                <c:pt idx="48">
                  <c:v>Data and Service Center for humanities (DaSCH)</c:v>
                </c:pt>
                <c:pt idx="49">
                  <c:v>Datenportal der Schweizerischen Nationalbank</c:v>
                </c:pt>
                <c:pt idx="50">
                  <c:v>DesignSafe</c:v>
                </c:pt>
                <c:pt idx="51">
                  <c:v>Digital framework for the comparative developmental biology of ascidians (ANISEED)</c:v>
                </c:pt>
                <c:pt idx="52">
                  <c:v>Eawag Internal Repository</c:v>
                </c:pt>
                <c:pt idx="53">
                  <c:v>Ecoinvent</c:v>
                </c:pt>
                <c:pt idx="54">
                  <c:v>Ecosounds</c:v>
                </c:pt>
                <c:pt idx="55">
                  <c:v>European Flux Data Base (FLuxNet)</c:v>
                </c:pt>
                <c:pt idx="56">
                  <c:v>European Genome-phenome Archive (EGA)</c:v>
                </c:pt>
                <c:pt idx="57">
                  <c:v>flybase</c:v>
                </c:pt>
                <c:pt idx="58">
                  <c:v>Geochemistry of Rocks of the Oceans and Continents (Georoc)</c:v>
                </c:pt>
                <c:pt idx="59">
                  <c:v>German Socio-Economic Panel Study (SOEP)</c:v>
                </c:pt>
                <c:pt idx="60">
                  <c:v>GFZ Data Services</c:v>
                </c:pt>
                <c:pt idx="61">
                  <c:v>HEPForge</c:v>
                </c:pt>
                <c:pt idx="62">
                  <c:v>Human 3.6M</c:v>
                </c:pt>
                <c:pt idx="63">
                  <c:v>Inorganic Crystal Structure Database (ICSD)</c:v>
                </c:pt>
                <c:pt idx="64">
                  <c:v>INTEGRAL Archive</c:v>
                </c:pt>
                <c:pt idx="65">
                  <c:v>Integrated Public Use Microdata Series (IPUMS)</c:v>
                </c:pt>
                <c:pt idx="66">
                  <c:v>IZA Structure Commission </c:v>
                </c:pt>
                <c:pt idx="67">
                  <c:v>Jstor</c:v>
                </c:pt>
                <c:pt idx="68">
                  <c:v>Konjunkturforschungsstelle</c:v>
                </c:pt>
                <c:pt idx="69">
                  <c:v>LC-inventories </c:v>
                </c:pt>
                <c:pt idx="70">
                  <c:v>Martha's Vineyard Coastal Observatory (MVCO)</c:v>
                </c:pt>
                <c:pt idx="71">
                  <c:v>Medien Archiv Künste (ZHdK)</c:v>
                </c:pt>
                <c:pt idx="72">
                  <c:v>MeteoSwiss</c:v>
                </c:pt>
                <c:pt idx="73">
                  <c:v>NASA Space Science Data Coordinated Archive</c:v>
                </c:pt>
                <c:pt idx="74">
                  <c:v>National Agricultural Statistics Service</c:v>
                </c:pt>
                <c:pt idx="75">
                  <c:v>nature scientific data</c:v>
                </c:pt>
                <c:pt idx="76">
                  <c:v>NEEScentral Data Repository (NEES)</c:v>
                </c:pt>
                <c:pt idx="77">
                  <c:v>Network Repository</c:v>
                </c:pt>
                <c:pt idx="78">
                  <c:v>Oncomine </c:v>
                </c:pt>
                <c:pt idx="79">
                  <c:v>Online study catalogue (ZACAT)</c:v>
                </c:pt>
                <c:pt idx="80">
                  <c:v>OpenBIS</c:v>
                </c:pt>
                <c:pt idx="81">
                  <c:v>OpenNeuro</c:v>
                </c:pt>
                <c:pt idx="82">
                  <c:v>ORPHEUS</c:v>
                </c:pt>
                <c:pt idx="83">
                  <c:v>PolyHub</c:v>
                </c:pt>
                <c:pt idx="84">
                  <c:v>PubChem</c:v>
                </c:pt>
                <c:pt idx="85">
                  <c:v>Quandl</c:v>
                </c:pt>
                <c:pt idx="86">
                  <c:v>Radial Velocities</c:v>
                </c:pt>
                <c:pt idx="87">
                  <c:v>Répertoire International des Sources Musicales (RISM)</c:v>
                </c:pt>
                <c:pt idx="88">
                  <c:v>Research Catalogue -  Society for Artistic Research (ARC)</c:v>
                </c:pt>
                <c:pt idx="89">
                  <c:v>SBGrid Data Bank (SBDB)</c:v>
                </c:pt>
                <c:pt idx="90">
                  <c:v>SERMO</c:v>
                </c:pt>
                <c:pt idx="91">
                  <c:v>Social Science Research Network (SSRN)</c:v>
                </c:pt>
                <c:pt idx="92">
                  <c:v>Soil Survey Geographic Database (SSURGO)</c:v>
                </c:pt>
                <c:pt idx="93">
                  <c:v>South African History Online</c:v>
                </c:pt>
                <c:pt idx="94">
                  <c:v>Southern California Earthquake Data Center (SCEDC)</c:v>
                </c:pt>
                <c:pt idx="95">
                  <c:v>Stanford Network Analysis Project (SNAP)</c:v>
                </c:pt>
                <c:pt idx="96">
                  <c:v>Stream Data Mining Repository</c:v>
                </c:pt>
                <c:pt idx="97">
                  <c:v>Survey of Health, Ageing and Retirement in Europe (SHARE ERIC)</c:v>
                </c:pt>
                <c:pt idx="98">
                  <c:v>Swiss Metadatabase of Religious Affiliation in Europe (SMRE)</c:v>
                </c:pt>
                <c:pt idx="99">
                  <c:v>SwissEGA</c:v>
                </c:pt>
                <c:pt idx="100">
                  <c:v>SwissParam</c:v>
                </c:pt>
                <c:pt idx="101">
                  <c:v>The Cancer Imaging Archive (TCIA)</c:v>
                </c:pt>
                <c:pt idx="102">
                  <c:v>Wikidata</c:v>
                </c:pt>
              </c:strCache>
            </c:strRef>
          </c:cat>
          <c:val>
            <c:numRef>
              <c:f>RepFrequency!$D$6:$D$108</c:f>
              <c:numCache>
                <c:formatCode>General</c:formatCode>
                <c:ptCount val="103"/>
                <c:pt idx="7">
                  <c:v>9</c:v>
                </c:pt>
                <c:pt idx="10">
                  <c:v>6</c:v>
                </c:pt>
                <c:pt idx="15">
                  <c:v>3</c:v>
                </c:pt>
                <c:pt idx="22">
                  <c:v>2</c:v>
                </c:pt>
                <c:pt idx="30">
                  <c:v>2</c:v>
                </c:pt>
                <c:pt idx="31">
                  <c:v>2</c:v>
                </c:pt>
                <c:pt idx="36">
                  <c:v>1</c:v>
                </c:pt>
                <c:pt idx="37">
                  <c:v>1</c:v>
                </c:pt>
                <c:pt idx="41">
                  <c:v>1</c:v>
                </c:pt>
                <c:pt idx="67">
                  <c:v>1</c:v>
                </c:pt>
                <c:pt idx="9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2809856"/>
        <c:axId val="60021504"/>
      </c:barChart>
      <c:catAx>
        <c:axId val="522809856"/>
        <c:scaling>
          <c:orientation val="maxMin"/>
        </c:scaling>
        <c:delete val="0"/>
        <c:axPos val="l"/>
        <c:majorTickMark val="out"/>
        <c:minorTickMark val="none"/>
        <c:tickLblPos val="nextTo"/>
        <c:crossAx val="60021504"/>
        <c:crosses val="autoZero"/>
        <c:auto val="1"/>
        <c:lblAlgn val="ctr"/>
        <c:lblOffset val="100"/>
        <c:noMultiLvlLbl val="0"/>
      </c:catAx>
      <c:valAx>
        <c:axId val="6002150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522809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SummaryGraphs!$E$154</c:f>
              <c:strCache>
                <c:ptCount val="1"/>
                <c:pt idx="0">
                  <c:v>DMP</c:v>
                </c:pt>
              </c:strCache>
            </c:strRef>
          </c:tx>
          <c:invertIfNegative val="0"/>
          <c:cat>
            <c:strRef>
              <c:f>SummaryGraphs!$D$155:$D$159</c:f>
              <c:strCache>
                <c:ptCount val="5"/>
                <c:pt idx="0">
                  <c:v>General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Institutional</c:v>
                </c:pt>
                <c:pt idx="4">
                  <c:v>OA/library</c:v>
                </c:pt>
              </c:strCache>
            </c:strRef>
          </c:cat>
          <c:val>
            <c:numRef>
              <c:f>SummaryGraphs!$E$155:$E$159</c:f>
              <c:numCache>
                <c:formatCode>General</c:formatCode>
                <c:ptCount val="5"/>
                <c:pt idx="0">
                  <c:v>1</c:v>
                </c:pt>
                <c:pt idx="1">
                  <c:v>25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SummaryGraphs!$F$154</c:f>
              <c:strCache>
                <c:ptCount val="1"/>
                <c:pt idx="0">
                  <c:v>Landscape</c:v>
                </c:pt>
              </c:strCache>
            </c:strRef>
          </c:tx>
          <c:invertIfNegative val="0"/>
          <c:cat>
            <c:strRef>
              <c:f>SummaryGraphs!$D$155:$D$159</c:f>
              <c:strCache>
                <c:ptCount val="5"/>
                <c:pt idx="0">
                  <c:v>General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Institutional</c:v>
                </c:pt>
                <c:pt idx="4">
                  <c:v>OA/library</c:v>
                </c:pt>
              </c:strCache>
            </c:strRef>
          </c:cat>
          <c:val>
            <c:numRef>
              <c:f>SummaryGraphs!$F$155:$F$159</c:f>
              <c:numCache>
                <c:formatCode>General</c:formatCode>
                <c:ptCount val="5"/>
                <c:pt idx="0">
                  <c:v>5</c:v>
                </c:pt>
                <c:pt idx="1">
                  <c:v>48</c:v>
                </c:pt>
                <c:pt idx="2">
                  <c:v>11</c:v>
                </c:pt>
                <c:pt idx="3">
                  <c:v>2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tx>
            <c:strRef>
              <c:f>SummaryGraphs!$G$154</c:f>
              <c:strCache>
                <c:ptCount val="1"/>
                <c:pt idx="0">
                  <c:v>Both</c:v>
                </c:pt>
              </c:strCache>
            </c:strRef>
          </c:tx>
          <c:invertIfNegative val="0"/>
          <c:cat>
            <c:strRef>
              <c:f>SummaryGraphs!$D$155:$D$159</c:f>
              <c:strCache>
                <c:ptCount val="5"/>
                <c:pt idx="0">
                  <c:v>General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Institutional</c:v>
                </c:pt>
                <c:pt idx="4">
                  <c:v>OA/library</c:v>
                </c:pt>
              </c:strCache>
            </c:strRef>
          </c:cat>
          <c:val>
            <c:numRef>
              <c:f>SummaryGraphs!$G$155:$G$159</c:f>
              <c:numCache>
                <c:formatCode>General</c:formatCode>
                <c:ptCount val="5"/>
                <c:pt idx="0">
                  <c:v>7</c:v>
                </c:pt>
                <c:pt idx="1">
                  <c:v>18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33103104"/>
        <c:axId val="533016512"/>
      </c:barChart>
      <c:catAx>
        <c:axId val="533103104"/>
        <c:scaling>
          <c:orientation val="minMax"/>
        </c:scaling>
        <c:delete val="0"/>
        <c:axPos val="b"/>
        <c:majorTickMark val="out"/>
        <c:minorTickMark val="none"/>
        <c:tickLblPos val="nextTo"/>
        <c:crossAx val="533016512"/>
        <c:crosses val="autoZero"/>
        <c:auto val="1"/>
        <c:lblAlgn val="ctr"/>
        <c:lblOffset val="100"/>
        <c:noMultiLvlLbl val="0"/>
      </c:catAx>
      <c:valAx>
        <c:axId val="5330165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number of repositories named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33103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SummaryGraphs!$D$155</c:f>
              <c:strCache>
                <c:ptCount val="1"/>
                <c:pt idx="0">
                  <c:v>General</c:v>
                </c:pt>
              </c:strCache>
            </c:strRef>
          </c:tx>
          <c:invertIfNegative val="0"/>
          <c:cat>
            <c:strRef>
              <c:f>SummaryGraphs!$E$154:$G$154</c:f>
              <c:strCache>
                <c:ptCount val="3"/>
                <c:pt idx="0">
                  <c:v>DMP</c:v>
                </c:pt>
                <c:pt idx="1">
                  <c:v>Landscape</c:v>
                </c:pt>
                <c:pt idx="2">
                  <c:v>Both</c:v>
                </c:pt>
              </c:strCache>
            </c:strRef>
          </c:cat>
          <c:val>
            <c:numRef>
              <c:f>SummaryGraphs!$E$155:$G$155</c:f>
              <c:numCache>
                <c:formatCode>General</c:formatCode>
                <c:ptCount val="3"/>
                <c:pt idx="0">
                  <c:v>1</c:v>
                </c:pt>
                <c:pt idx="1">
                  <c:v>5</c:v>
                </c:pt>
                <c:pt idx="2">
                  <c:v>7</c:v>
                </c:pt>
              </c:numCache>
            </c:numRef>
          </c:val>
        </c:ser>
        <c:ser>
          <c:idx val="1"/>
          <c:order val="1"/>
          <c:tx>
            <c:strRef>
              <c:f>SummaryGraphs!$D$156</c:f>
              <c:strCache>
                <c:ptCount val="1"/>
                <c:pt idx="0">
                  <c:v>Disciplinary</c:v>
                </c:pt>
              </c:strCache>
            </c:strRef>
          </c:tx>
          <c:invertIfNegative val="0"/>
          <c:cat>
            <c:strRef>
              <c:f>SummaryGraphs!$E$154:$G$154</c:f>
              <c:strCache>
                <c:ptCount val="3"/>
                <c:pt idx="0">
                  <c:v>DMP</c:v>
                </c:pt>
                <c:pt idx="1">
                  <c:v>Landscape</c:v>
                </c:pt>
                <c:pt idx="2">
                  <c:v>Both</c:v>
                </c:pt>
              </c:strCache>
            </c:strRef>
          </c:cat>
          <c:val>
            <c:numRef>
              <c:f>SummaryGraphs!$E$156:$G$156</c:f>
              <c:numCache>
                <c:formatCode>General</c:formatCode>
                <c:ptCount val="3"/>
                <c:pt idx="0">
                  <c:v>25</c:v>
                </c:pt>
                <c:pt idx="1">
                  <c:v>48</c:v>
                </c:pt>
                <c:pt idx="2">
                  <c:v>18</c:v>
                </c:pt>
              </c:numCache>
            </c:numRef>
          </c:val>
        </c:ser>
        <c:ser>
          <c:idx val="2"/>
          <c:order val="2"/>
          <c:tx>
            <c:strRef>
              <c:f>SummaryGraphs!$D$157</c:f>
              <c:strCache>
                <c:ptCount val="1"/>
                <c:pt idx="0">
                  <c:v>Disciplinary institutional</c:v>
                </c:pt>
              </c:strCache>
            </c:strRef>
          </c:tx>
          <c:invertIfNegative val="0"/>
          <c:cat>
            <c:strRef>
              <c:f>SummaryGraphs!$E$154:$G$154</c:f>
              <c:strCache>
                <c:ptCount val="3"/>
                <c:pt idx="0">
                  <c:v>DMP</c:v>
                </c:pt>
                <c:pt idx="1">
                  <c:v>Landscape</c:v>
                </c:pt>
                <c:pt idx="2">
                  <c:v>Both</c:v>
                </c:pt>
              </c:strCache>
            </c:strRef>
          </c:cat>
          <c:val>
            <c:numRef>
              <c:f>SummaryGraphs!$E$157:$G$157</c:f>
              <c:numCache>
                <c:formatCode>General</c:formatCode>
                <c:ptCount val="3"/>
                <c:pt idx="0">
                  <c:v>4</c:v>
                </c:pt>
                <c:pt idx="1">
                  <c:v>11</c:v>
                </c:pt>
                <c:pt idx="2">
                  <c:v>2</c:v>
                </c:pt>
              </c:numCache>
            </c:numRef>
          </c:val>
        </c:ser>
        <c:ser>
          <c:idx val="3"/>
          <c:order val="3"/>
          <c:tx>
            <c:strRef>
              <c:f>SummaryGraphs!$D$158</c:f>
              <c:strCache>
                <c:ptCount val="1"/>
                <c:pt idx="0">
                  <c:v>Institutional</c:v>
                </c:pt>
              </c:strCache>
            </c:strRef>
          </c:tx>
          <c:invertIfNegative val="0"/>
          <c:cat>
            <c:strRef>
              <c:f>SummaryGraphs!$E$154:$G$154</c:f>
              <c:strCache>
                <c:ptCount val="3"/>
                <c:pt idx="0">
                  <c:v>DMP</c:v>
                </c:pt>
                <c:pt idx="1">
                  <c:v>Landscape</c:v>
                </c:pt>
                <c:pt idx="2">
                  <c:v>Both</c:v>
                </c:pt>
              </c:strCache>
            </c:strRef>
          </c:cat>
          <c:val>
            <c:numRef>
              <c:f>SummaryGraphs!$E$158:$G$158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0</c:v>
                </c:pt>
              </c:numCache>
            </c:numRef>
          </c:val>
        </c:ser>
        <c:ser>
          <c:idx val="4"/>
          <c:order val="4"/>
          <c:tx>
            <c:strRef>
              <c:f>SummaryGraphs!$D$159</c:f>
              <c:strCache>
                <c:ptCount val="1"/>
                <c:pt idx="0">
                  <c:v>OA/library</c:v>
                </c:pt>
              </c:strCache>
            </c:strRef>
          </c:tx>
          <c:invertIfNegative val="0"/>
          <c:cat>
            <c:strRef>
              <c:f>SummaryGraphs!$E$154:$G$154</c:f>
              <c:strCache>
                <c:ptCount val="3"/>
                <c:pt idx="0">
                  <c:v>DMP</c:v>
                </c:pt>
                <c:pt idx="1">
                  <c:v>Landscape</c:v>
                </c:pt>
                <c:pt idx="2">
                  <c:v>Both</c:v>
                </c:pt>
              </c:strCache>
            </c:strRef>
          </c:cat>
          <c:val>
            <c:numRef>
              <c:f>SummaryGraphs!$E$159:$G$159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6423040"/>
        <c:axId val="533018816"/>
      </c:barChart>
      <c:catAx>
        <c:axId val="526423040"/>
        <c:scaling>
          <c:orientation val="minMax"/>
        </c:scaling>
        <c:delete val="0"/>
        <c:axPos val="b"/>
        <c:majorTickMark val="out"/>
        <c:minorTickMark val="none"/>
        <c:tickLblPos val="nextTo"/>
        <c:crossAx val="533018816"/>
        <c:crosses val="autoZero"/>
        <c:auto val="1"/>
        <c:lblAlgn val="ctr"/>
        <c:lblOffset val="100"/>
        <c:noMultiLvlLbl val="0"/>
      </c:catAx>
      <c:valAx>
        <c:axId val="533018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Number</a:t>
                </a:r>
                <a:r>
                  <a:rPr lang="de-DE" baseline="0"/>
                  <a:t> of named repositories</a:t>
                </a:r>
                <a:endParaRPr lang="de-D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264230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RepFrequency!$B$5</c:f>
              <c:strCache>
                <c:ptCount val="1"/>
                <c:pt idx="0">
                  <c:v>Disciplinary</c:v>
                </c:pt>
              </c:strCache>
            </c:strRef>
          </c:tx>
          <c:invertIfNegative val="0"/>
          <c:cat>
            <c:strRef>
              <c:f>RepFrequency!$A$6:$A$37</c:f>
              <c:strCache>
                <c:ptCount val="32"/>
                <c:pt idx="0">
                  <c:v>GitHub</c:v>
                </c:pt>
                <c:pt idx="1">
                  <c:v>Zenodo</c:v>
                </c:pt>
                <c:pt idx="2">
                  <c:v>Swiss Foundation for Research in Social Sciences (FORSbase)</c:v>
                </c:pt>
                <c:pt idx="3">
                  <c:v>Gene Expression Omnibus (GEO)</c:v>
                </c:pt>
                <c:pt idx="4">
                  <c:v>Open Science Framework (OSF)</c:v>
                </c:pt>
                <c:pt idx="5">
                  <c:v>DRYAD</c:v>
                </c:pt>
                <c:pt idx="6">
                  <c:v>figshare</c:v>
                </c:pt>
                <c:pt idx="7">
                  <c:v>ArXiv</c:v>
                </c:pt>
                <c:pt idx="8">
                  <c:v>ResearchGate</c:v>
                </c:pt>
                <c:pt idx="9">
                  <c:v>European Nucleotide Archive (ENA)</c:v>
                </c:pt>
                <c:pt idx="10">
                  <c:v>Academia.EDU</c:v>
                </c:pt>
                <c:pt idx="11">
                  <c:v>PANGAEA</c:v>
                </c:pt>
                <c:pt idx="12">
                  <c:v>National Oceanographic Data Center (NOAA NODC)</c:v>
                </c:pt>
                <c:pt idx="13">
                  <c:v>PRoteomics IDEntifications (Pride)</c:v>
                </c:pt>
                <c:pt idx="14">
                  <c:v>ArrayExpress</c:v>
                </c:pt>
                <c:pt idx="15">
                  <c:v>digitalcollection</c:v>
                </c:pt>
                <c:pt idx="16">
                  <c:v>European Molecular Biology Laboratory - European Bioinformatics Institute (EMBL-EBI)</c:v>
                </c:pt>
                <c:pt idx="17">
                  <c:v>GenBank (NCBI)</c:v>
                </c:pt>
                <c:pt idx="18">
                  <c:v>GESIS</c:v>
                </c:pt>
                <c:pt idx="19">
                  <c:v>Mendeley</c:v>
                </c:pt>
                <c:pt idx="20">
                  <c:v>MorphoBank</c:v>
                </c:pt>
                <c:pt idx="21">
                  <c:v>ProteomeXchange</c:v>
                </c:pt>
                <c:pt idx="22">
                  <c:v>Boris</c:v>
                </c:pt>
                <c:pt idx="23">
                  <c:v>Cambridge Structural Database (CSD)</c:v>
                </c:pt>
                <c:pt idx="24">
                  <c:v>CRAN</c:v>
                </c:pt>
                <c:pt idx="25">
                  <c:v>Federal Statistical Office (BFS)</c:v>
                </c:pt>
                <c:pt idx="26">
                  <c:v>Harvard Dataverses</c:v>
                </c:pt>
                <c:pt idx="27">
                  <c:v>MaterialsCloud</c:v>
                </c:pt>
                <c:pt idx="28">
                  <c:v>RCSB Protein Data Bank (PDB)</c:v>
                </c:pt>
                <c:pt idx="29">
                  <c:v>Sequence Read Archive (SRA)</c:v>
                </c:pt>
                <c:pt idx="30">
                  <c:v>Serval</c:v>
                </c:pt>
                <c:pt idx="31">
                  <c:v>Zora</c:v>
                </c:pt>
              </c:strCache>
            </c:strRef>
          </c:cat>
          <c:val>
            <c:numRef>
              <c:f>RepFrequency!$B$6:$B$37</c:f>
              <c:numCache>
                <c:formatCode>General</c:formatCode>
                <c:ptCount val="32"/>
                <c:pt idx="2">
                  <c:v>19</c:v>
                </c:pt>
                <c:pt idx="3">
                  <c:v>17</c:v>
                </c:pt>
                <c:pt idx="9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20">
                  <c:v>3</c:v>
                </c:pt>
                <c:pt idx="21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</c:numCache>
            </c:numRef>
          </c:val>
        </c:ser>
        <c:ser>
          <c:idx val="1"/>
          <c:order val="1"/>
          <c:tx>
            <c:strRef>
              <c:f>RepFrequency!$C$5</c:f>
              <c:strCache>
                <c:ptCount val="1"/>
                <c:pt idx="0">
                  <c:v>General purpose</c:v>
                </c:pt>
              </c:strCache>
            </c:strRef>
          </c:tx>
          <c:invertIfNegative val="0"/>
          <c:cat>
            <c:strRef>
              <c:f>RepFrequency!$A$6:$A$37</c:f>
              <c:strCache>
                <c:ptCount val="32"/>
                <c:pt idx="0">
                  <c:v>GitHub</c:v>
                </c:pt>
                <c:pt idx="1">
                  <c:v>Zenodo</c:v>
                </c:pt>
                <c:pt idx="2">
                  <c:v>Swiss Foundation for Research in Social Sciences (FORSbase)</c:v>
                </c:pt>
                <c:pt idx="3">
                  <c:v>Gene Expression Omnibus (GEO)</c:v>
                </c:pt>
                <c:pt idx="4">
                  <c:v>Open Science Framework (OSF)</c:v>
                </c:pt>
                <c:pt idx="5">
                  <c:v>DRYAD</c:v>
                </c:pt>
                <c:pt idx="6">
                  <c:v>figshare</c:v>
                </c:pt>
                <c:pt idx="7">
                  <c:v>ArXiv</c:v>
                </c:pt>
                <c:pt idx="8">
                  <c:v>ResearchGate</c:v>
                </c:pt>
                <c:pt idx="9">
                  <c:v>European Nucleotide Archive (ENA)</c:v>
                </c:pt>
                <c:pt idx="10">
                  <c:v>Academia.EDU</c:v>
                </c:pt>
                <c:pt idx="11">
                  <c:v>PANGAEA</c:v>
                </c:pt>
                <c:pt idx="12">
                  <c:v>National Oceanographic Data Center (NOAA NODC)</c:v>
                </c:pt>
                <c:pt idx="13">
                  <c:v>PRoteomics IDEntifications (Pride)</c:v>
                </c:pt>
                <c:pt idx="14">
                  <c:v>ArrayExpress</c:v>
                </c:pt>
                <c:pt idx="15">
                  <c:v>digitalcollection</c:v>
                </c:pt>
                <c:pt idx="16">
                  <c:v>European Molecular Biology Laboratory - European Bioinformatics Institute (EMBL-EBI)</c:v>
                </c:pt>
                <c:pt idx="17">
                  <c:v>GenBank (NCBI)</c:v>
                </c:pt>
                <c:pt idx="18">
                  <c:v>GESIS</c:v>
                </c:pt>
                <c:pt idx="19">
                  <c:v>Mendeley</c:v>
                </c:pt>
                <c:pt idx="20">
                  <c:v>MorphoBank</c:v>
                </c:pt>
                <c:pt idx="21">
                  <c:v>ProteomeXchange</c:v>
                </c:pt>
                <c:pt idx="22">
                  <c:v>Boris</c:v>
                </c:pt>
                <c:pt idx="23">
                  <c:v>Cambridge Structural Database (CSD)</c:v>
                </c:pt>
                <c:pt idx="24">
                  <c:v>CRAN</c:v>
                </c:pt>
                <c:pt idx="25">
                  <c:v>Federal Statistical Office (BFS)</c:v>
                </c:pt>
                <c:pt idx="26">
                  <c:v>Harvard Dataverses</c:v>
                </c:pt>
                <c:pt idx="27">
                  <c:v>MaterialsCloud</c:v>
                </c:pt>
                <c:pt idx="28">
                  <c:v>RCSB Protein Data Bank (PDB)</c:v>
                </c:pt>
                <c:pt idx="29">
                  <c:v>Sequence Read Archive (SRA)</c:v>
                </c:pt>
                <c:pt idx="30">
                  <c:v>Serval</c:v>
                </c:pt>
                <c:pt idx="31">
                  <c:v>Zora</c:v>
                </c:pt>
              </c:strCache>
            </c:strRef>
          </c:cat>
          <c:val>
            <c:numRef>
              <c:f>RepFrequency!$C$6:$C$37</c:f>
              <c:numCache>
                <c:formatCode>General</c:formatCode>
                <c:ptCount val="32"/>
                <c:pt idx="0">
                  <c:v>31</c:v>
                </c:pt>
                <c:pt idx="1">
                  <c:v>29</c:v>
                </c:pt>
                <c:pt idx="4">
                  <c:v>16</c:v>
                </c:pt>
                <c:pt idx="5">
                  <c:v>11</c:v>
                </c:pt>
                <c:pt idx="6">
                  <c:v>11</c:v>
                </c:pt>
                <c:pt idx="8">
                  <c:v>8</c:v>
                </c:pt>
                <c:pt idx="19">
                  <c:v>3</c:v>
                </c:pt>
                <c:pt idx="26">
                  <c:v>2</c:v>
                </c:pt>
              </c:numCache>
            </c:numRef>
          </c:val>
        </c:ser>
        <c:ser>
          <c:idx val="2"/>
          <c:order val="2"/>
          <c:tx>
            <c:strRef>
              <c:f>RepFrequency!$D$5</c:f>
              <c:strCache>
                <c:ptCount val="1"/>
                <c:pt idx="0">
                  <c:v>OA / Libraries</c:v>
                </c:pt>
              </c:strCache>
            </c:strRef>
          </c:tx>
          <c:invertIfNegative val="0"/>
          <c:cat>
            <c:strRef>
              <c:f>RepFrequency!$A$6:$A$37</c:f>
              <c:strCache>
                <c:ptCount val="32"/>
                <c:pt idx="0">
                  <c:v>GitHub</c:v>
                </c:pt>
                <c:pt idx="1">
                  <c:v>Zenodo</c:v>
                </c:pt>
                <c:pt idx="2">
                  <c:v>Swiss Foundation for Research in Social Sciences (FORSbase)</c:v>
                </c:pt>
                <c:pt idx="3">
                  <c:v>Gene Expression Omnibus (GEO)</c:v>
                </c:pt>
                <c:pt idx="4">
                  <c:v>Open Science Framework (OSF)</c:v>
                </c:pt>
                <c:pt idx="5">
                  <c:v>DRYAD</c:v>
                </c:pt>
                <c:pt idx="6">
                  <c:v>figshare</c:v>
                </c:pt>
                <c:pt idx="7">
                  <c:v>ArXiv</c:v>
                </c:pt>
                <c:pt idx="8">
                  <c:v>ResearchGate</c:v>
                </c:pt>
                <c:pt idx="9">
                  <c:v>European Nucleotide Archive (ENA)</c:v>
                </c:pt>
                <c:pt idx="10">
                  <c:v>Academia.EDU</c:v>
                </c:pt>
                <c:pt idx="11">
                  <c:v>PANGAEA</c:v>
                </c:pt>
                <c:pt idx="12">
                  <c:v>National Oceanographic Data Center (NOAA NODC)</c:v>
                </c:pt>
                <c:pt idx="13">
                  <c:v>PRoteomics IDEntifications (Pride)</c:v>
                </c:pt>
                <c:pt idx="14">
                  <c:v>ArrayExpress</c:v>
                </c:pt>
                <c:pt idx="15">
                  <c:v>digitalcollection</c:v>
                </c:pt>
                <c:pt idx="16">
                  <c:v>European Molecular Biology Laboratory - European Bioinformatics Institute (EMBL-EBI)</c:v>
                </c:pt>
                <c:pt idx="17">
                  <c:v>GenBank (NCBI)</c:v>
                </c:pt>
                <c:pt idx="18">
                  <c:v>GESIS</c:v>
                </c:pt>
                <c:pt idx="19">
                  <c:v>Mendeley</c:v>
                </c:pt>
                <c:pt idx="20">
                  <c:v>MorphoBank</c:v>
                </c:pt>
                <c:pt idx="21">
                  <c:v>ProteomeXchange</c:v>
                </c:pt>
                <c:pt idx="22">
                  <c:v>Boris</c:v>
                </c:pt>
                <c:pt idx="23">
                  <c:v>Cambridge Structural Database (CSD)</c:v>
                </c:pt>
                <c:pt idx="24">
                  <c:v>CRAN</c:v>
                </c:pt>
                <c:pt idx="25">
                  <c:v>Federal Statistical Office (BFS)</c:v>
                </c:pt>
                <c:pt idx="26">
                  <c:v>Harvard Dataverses</c:v>
                </c:pt>
                <c:pt idx="27">
                  <c:v>MaterialsCloud</c:v>
                </c:pt>
                <c:pt idx="28">
                  <c:v>RCSB Protein Data Bank (PDB)</c:v>
                </c:pt>
                <c:pt idx="29">
                  <c:v>Sequence Read Archive (SRA)</c:v>
                </c:pt>
                <c:pt idx="30">
                  <c:v>Serval</c:v>
                </c:pt>
                <c:pt idx="31">
                  <c:v>Zora</c:v>
                </c:pt>
              </c:strCache>
            </c:strRef>
          </c:cat>
          <c:val>
            <c:numRef>
              <c:f>RepFrequency!$D$6:$D$37</c:f>
              <c:numCache>
                <c:formatCode>General</c:formatCode>
                <c:ptCount val="32"/>
                <c:pt idx="7">
                  <c:v>9</c:v>
                </c:pt>
                <c:pt idx="10">
                  <c:v>6</c:v>
                </c:pt>
                <c:pt idx="15">
                  <c:v>3</c:v>
                </c:pt>
                <c:pt idx="22">
                  <c:v>2</c:v>
                </c:pt>
                <c:pt idx="30">
                  <c:v>2</c:v>
                </c:pt>
                <c:pt idx="3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2810880"/>
        <c:axId val="522536064"/>
      </c:barChart>
      <c:catAx>
        <c:axId val="522810880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100" baseline="0"/>
            </a:pPr>
            <a:endParaRPr lang="en-US"/>
          </a:p>
        </c:txPr>
        <c:crossAx val="522536064"/>
        <c:crosses val="autoZero"/>
        <c:auto val="1"/>
        <c:lblAlgn val="ctr"/>
        <c:lblOffset val="100"/>
        <c:noMultiLvlLbl val="0"/>
      </c:catAx>
      <c:valAx>
        <c:axId val="52253606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522810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SummaryGraphs!$B$24</c:f>
              <c:strCache>
                <c:ptCount val="1"/>
                <c:pt idx="0">
                  <c:v>Sum of "repositories" mentioned</c:v>
                </c:pt>
              </c:strCache>
            </c:strRef>
          </c:tx>
          <c:invertIfNegative val="0"/>
          <c:cat>
            <c:strRef>
              <c:f>SummaryGraphs!$A$25:$A$33</c:f>
              <c:strCache>
                <c:ptCount val="9"/>
                <c:pt idx="0">
                  <c:v>General purpose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OA / library</c:v>
                </c:pt>
                <c:pt idx="4">
                  <c:v>Institutional</c:v>
                </c:pt>
                <c:pt idx="5">
                  <c:v>Undefined</c:v>
                </c:pt>
                <c:pt idx="6">
                  <c:v>Not applicable in DMP</c:v>
                </c:pt>
                <c:pt idx="7">
                  <c:v>Tool</c:v>
                </c:pt>
                <c:pt idx="8">
                  <c:v>Institutional other</c:v>
                </c:pt>
              </c:strCache>
            </c:strRef>
          </c:cat>
          <c:val>
            <c:numRef>
              <c:f>SummaryGraphs!$B$25:$B$33</c:f>
              <c:numCache>
                <c:formatCode>General</c:formatCode>
                <c:ptCount val="9"/>
                <c:pt idx="0">
                  <c:v>229</c:v>
                </c:pt>
                <c:pt idx="1">
                  <c:v>213</c:v>
                </c:pt>
                <c:pt idx="2">
                  <c:v>64</c:v>
                </c:pt>
                <c:pt idx="3">
                  <c:v>35</c:v>
                </c:pt>
                <c:pt idx="4">
                  <c:v>30</c:v>
                </c:pt>
                <c:pt idx="5">
                  <c:v>22</c:v>
                </c:pt>
                <c:pt idx="6">
                  <c:v>6</c:v>
                </c:pt>
                <c:pt idx="7">
                  <c:v>7</c:v>
                </c:pt>
                <c:pt idx="8">
                  <c:v>1</c:v>
                </c:pt>
              </c:numCache>
            </c:numRef>
          </c:val>
        </c:ser>
        <c:ser>
          <c:idx val="1"/>
          <c:order val="1"/>
          <c:tx>
            <c:strRef>
              <c:f>SummaryGraphs!$C$24</c:f>
              <c:strCache>
                <c:ptCount val="1"/>
                <c:pt idx="0">
                  <c:v>Number of different "repositories"</c:v>
                </c:pt>
              </c:strCache>
            </c:strRef>
          </c:tx>
          <c:invertIfNegative val="0"/>
          <c:cat>
            <c:strRef>
              <c:f>SummaryGraphs!$A$25:$A$33</c:f>
              <c:strCache>
                <c:ptCount val="9"/>
                <c:pt idx="0">
                  <c:v>General purpose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OA / library</c:v>
                </c:pt>
                <c:pt idx="4">
                  <c:v>Institutional</c:v>
                </c:pt>
                <c:pt idx="5">
                  <c:v>Undefined</c:v>
                </c:pt>
                <c:pt idx="6">
                  <c:v>Not applicable in DMP</c:v>
                </c:pt>
                <c:pt idx="7">
                  <c:v>Tool</c:v>
                </c:pt>
                <c:pt idx="8">
                  <c:v>Institutional other</c:v>
                </c:pt>
              </c:strCache>
            </c:strRef>
          </c:cat>
          <c:val>
            <c:numRef>
              <c:f>SummaryGraphs!$C$25:$C$33</c:f>
              <c:numCache>
                <c:formatCode>General</c:formatCode>
                <c:ptCount val="9"/>
                <c:pt idx="0">
                  <c:v>13</c:v>
                </c:pt>
                <c:pt idx="1">
                  <c:v>91</c:v>
                </c:pt>
                <c:pt idx="2">
                  <c:v>17</c:v>
                </c:pt>
                <c:pt idx="3">
                  <c:v>11</c:v>
                </c:pt>
                <c:pt idx="4">
                  <c:v>3</c:v>
                </c:pt>
                <c:pt idx="6">
                  <c:v>6</c:v>
                </c:pt>
                <c:pt idx="7">
                  <c:v>6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422016"/>
        <c:axId val="522538944"/>
      </c:barChart>
      <c:catAx>
        <c:axId val="526422016"/>
        <c:scaling>
          <c:orientation val="minMax"/>
        </c:scaling>
        <c:delete val="0"/>
        <c:axPos val="b"/>
        <c:majorTickMark val="out"/>
        <c:minorTickMark val="none"/>
        <c:tickLblPos val="nextTo"/>
        <c:crossAx val="522538944"/>
        <c:crosses val="autoZero"/>
        <c:auto val="1"/>
        <c:lblAlgn val="ctr"/>
        <c:lblOffset val="100"/>
        <c:noMultiLvlLbl val="0"/>
      </c:catAx>
      <c:valAx>
        <c:axId val="522538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6422016"/>
        <c:crosses val="autoZero"/>
        <c:crossBetween val="between"/>
      </c:valAx>
    </c:plotArea>
    <c:legend>
      <c:legendPos val="tr"/>
      <c:layout>
        <c:manualLayout>
          <c:xMode val="edge"/>
          <c:yMode val="edge"/>
          <c:x val="0.67292600377144096"/>
          <c:y val="0.11350293542074363"/>
          <c:w val="0.28457731628167987"/>
          <c:h val="0.14154922415519977"/>
        </c:manualLayout>
      </c:layout>
      <c:overlay val="1"/>
      <c:spPr>
        <a:solidFill>
          <a:sysClr val="window" lastClr="FFFFFF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SummaryGraphs!$B$4</c:f>
              <c:strCache>
                <c:ptCount val="1"/>
                <c:pt idx="0">
                  <c:v>Sum of "repositories" mentioned</c:v>
                </c:pt>
              </c:strCache>
            </c:strRef>
          </c:tx>
          <c:invertIfNegative val="0"/>
          <c:cat>
            <c:strRef>
              <c:f>SummaryGraphs!$A$5:$A$13</c:f>
              <c:strCache>
                <c:ptCount val="9"/>
                <c:pt idx="0">
                  <c:v>General purpose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OA / library</c:v>
                </c:pt>
                <c:pt idx="4">
                  <c:v>Institutional</c:v>
                </c:pt>
                <c:pt idx="5">
                  <c:v>Undefined</c:v>
                </c:pt>
                <c:pt idx="6">
                  <c:v>Not applicable in DMP</c:v>
                </c:pt>
                <c:pt idx="7">
                  <c:v>Tool</c:v>
                </c:pt>
                <c:pt idx="8">
                  <c:v>Institutional other</c:v>
                </c:pt>
              </c:strCache>
            </c:strRef>
          </c:cat>
          <c:val>
            <c:numRef>
              <c:f>SummaryGraphs!$B$5:$B$13</c:f>
              <c:numCache>
                <c:formatCode>General</c:formatCode>
                <c:ptCount val="9"/>
                <c:pt idx="0">
                  <c:v>115</c:v>
                </c:pt>
                <c:pt idx="1">
                  <c:v>109</c:v>
                </c:pt>
                <c:pt idx="2">
                  <c:v>38</c:v>
                </c:pt>
                <c:pt idx="3">
                  <c:v>29</c:v>
                </c:pt>
                <c:pt idx="4">
                  <c:v>4</c:v>
                </c:pt>
                <c:pt idx="5">
                  <c:v>4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ser>
          <c:idx val="1"/>
          <c:order val="1"/>
          <c:tx>
            <c:strRef>
              <c:f>SummaryGraphs!$C$4</c:f>
              <c:strCache>
                <c:ptCount val="1"/>
                <c:pt idx="0">
                  <c:v>Number of different "repositories"</c:v>
                </c:pt>
              </c:strCache>
            </c:strRef>
          </c:tx>
          <c:invertIfNegative val="0"/>
          <c:cat>
            <c:strRef>
              <c:f>SummaryGraphs!$A$5:$A$13</c:f>
              <c:strCache>
                <c:ptCount val="9"/>
                <c:pt idx="0">
                  <c:v>General purpose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OA / library</c:v>
                </c:pt>
                <c:pt idx="4">
                  <c:v>Institutional</c:v>
                </c:pt>
                <c:pt idx="5">
                  <c:v>Undefined</c:v>
                </c:pt>
                <c:pt idx="6">
                  <c:v>Not applicable in DMP</c:v>
                </c:pt>
                <c:pt idx="7">
                  <c:v>Tool</c:v>
                </c:pt>
                <c:pt idx="8">
                  <c:v>Institutional other</c:v>
                </c:pt>
              </c:strCache>
            </c:strRef>
          </c:cat>
          <c:val>
            <c:numRef>
              <c:f>SummaryGraphs!$C$5:$C$13</c:f>
              <c:numCache>
                <c:formatCode>General</c:formatCode>
                <c:ptCount val="9"/>
                <c:pt idx="0">
                  <c:v>12</c:v>
                </c:pt>
                <c:pt idx="1">
                  <c:v>66</c:v>
                </c:pt>
                <c:pt idx="2">
                  <c:v>13</c:v>
                </c:pt>
                <c:pt idx="3">
                  <c:v>11</c:v>
                </c:pt>
                <c:pt idx="4">
                  <c:v>2</c:v>
                </c:pt>
                <c:pt idx="5">
                  <c:v>4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2812416"/>
        <c:axId val="522541248"/>
      </c:barChart>
      <c:catAx>
        <c:axId val="522812416"/>
        <c:scaling>
          <c:orientation val="minMax"/>
        </c:scaling>
        <c:delete val="0"/>
        <c:axPos val="b"/>
        <c:majorTickMark val="out"/>
        <c:minorTickMark val="none"/>
        <c:tickLblPos val="nextTo"/>
        <c:crossAx val="522541248"/>
        <c:crosses val="autoZero"/>
        <c:auto val="1"/>
        <c:lblAlgn val="ctr"/>
        <c:lblOffset val="100"/>
        <c:noMultiLvlLbl val="0"/>
      </c:catAx>
      <c:valAx>
        <c:axId val="522541248"/>
        <c:scaling>
          <c:orientation val="minMax"/>
          <c:max val="1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2812416"/>
        <c:crosses val="autoZero"/>
        <c:crossBetween val="between"/>
      </c:valAx>
    </c:plotArea>
    <c:legend>
      <c:legendPos val="tr"/>
      <c:layout>
        <c:manualLayout>
          <c:xMode val="edge"/>
          <c:yMode val="edge"/>
          <c:x val="0.6552190537935747"/>
          <c:y val="8.2191780821917804E-2"/>
          <c:w val="0.28988940127503982"/>
          <c:h val="0.14154922415519977"/>
        </c:manualLayout>
      </c:layout>
      <c:overlay val="1"/>
      <c:spPr>
        <a:solidFill>
          <a:sysClr val="window" lastClr="FFFFFF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SummaryGraphs!$B$68</c:f>
              <c:strCache>
                <c:ptCount val="1"/>
                <c:pt idx="0">
                  <c:v>Sum of "repositories" mentioned</c:v>
                </c:pt>
              </c:strCache>
            </c:strRef>
          </c:tx>
          <c:invertIfNegative val="0"/>
          <c:cat>
            <c:strRef>
              <c:f>SummaryGraphs!$A$69:$A$73</c:f>
              <c:strCache>
                <c:ptCount val="5"/>
                <c:pt idx="0">
                  <c:v>General purpose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OA / library</c:v>
                </c:pt>
                <c:pt idx="4">
                  <c:v>Institutional</c:v>
                </c:pt>
              </c:strCache>
            </c:strRef>
          </c:cat>
          <c:val>
            <c:numRef>
              <c:f>SummaryGraphs!$B$69:$B$73</c:f>
              <c:numCache>
                <c:formatCode>General</c:formatCode>
                <c:ptCount val="5"/>
                <c:pt idx="1">
                  <c:v>15</c:v>
                </c:pt>
                <c:pt idx="2">
                  <c:v>19</c:v>
                </c:pt>
                <c:pt idx="3">
                  <c:v>6</c:v>
                </c:pt>
                <c:pt idx="4">
                  <c:v>26</c:v>
                </c:pt>
              </c:numCache>
            </c:numRef>
          </c:val>
        </c:ser>
        <c:ser>
          <c:idx val="1"/>
          <c:order val="1"/>
          <c:tx>
            <c:strRef>
              <c:f>SummaryGraphs!$C$68</c:f>
              <c:strCache>
                <c:ptCount val="1"/>
                <c:pt idx="0">
                  <c:v>Number of different "repositories"</c:v>
                </c:pt>
              </c:strCache>
            </c:strRef>
          </c:tx>
          <c:invertIfNegative val="0"/>
          <c:cat>
            <c:strRef>
              <c:f>SummaryGraphs!$A$69:$A$73</c:f>
              <c:strCache>
                <c:ptCount val="5"/>
                <c:pt idx="0">
                  <c:v>General purpose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OA / library</c:v>
                </c:pt>
                <c:pt idx="4">
                  <c:v>Institutional</c:v>
                </c:pt>
              </c:strCache>
            </c:strRef>
          </c:cat>
          <c:val>
            <c:numRef>
              <c:f>SummaryGraphs!$C$69:$C$73</c:f>
              <c:numCache>
                <c:formatCode>General</c:formatCode>
                <c:ptCount val="5"/>
                <c:pt idx="1">
                  <c:v>8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423552"/>
        <c:axId val="528220736"/>
      </c:barChart>
      <c:catAx>
        <c:axId val="526423552"/>
        <c:scaling>
          <c:orientation val="minMax"/>
        </c:scaling>
        <c:delete val="0"/>
        <c:axPos val="b"/>
        <c:majorTickMark val="out"/>
        <c:minorTickMark val="none"/>
        <c:tickLblPos val="nextTo"/>
        <c:crossAx val="528220736"/>
        <c:crosses val="autoZero"/>
        <c:auto val="1"/>
        <c:lblAlgn val="ctr"/>
        <c:lblOffset val="100"/>
        <c:noMultiLvlLbl val="0"/>
      </c:catAx>
      <c:valAx>
        <c:axId val="528220736"/>
        <c:scaling>
          <c:orientation val="minMax"/>
          <c:max val="1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6423552"/>
        <c:crosses val="autoZero"/>
        <c:crossBetween val="between"/>
      </c:valAx>
    </c:plotArea>
    <c:legend>
      <c:legendPos val="tr"/>
      <c:layout>
        <c:manualLayout>
          <c:xMode val="edge"/>
          <c:yMode val="edge"/>
          <c:x val="0.45579955731340033"/>
          <c:y val="5.4794520547945202E-2"/>
          <c:w val="0.50170373864557261"/>
          <c:h val="0.14154922415519977"/>
        </c:manualLayout>
      </c:layout>
      <c:overlay val="1"/>
      <c:spPr>
        <a:solidFill>
          <a:sysClr val="window" lastClr="FFFFFF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SummaryGraphs!$B$81</c:f>
              <c:strCache>
                <c:ptCount val="1"/>
                <c:pt idx="0">
                  <c:v>Sum of "repositories" mentioned</c:v>
                </c:pt>
              </c:strCache>
            </c:strRef>
          </c:tx>
          <c:invertIfNegative val="0"/>
          <c:cat>
            <c:strRef>
              <c:f>SummaryGraphs!$A$82:$A$86</c:f>
              <c:strCache>
                <c:ptCount val="5"/>
                <c:pt idx="0">
                  <c:v>General purpose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OA / library</c:v>
                </c:pt>
                <c:pt idx="4">
                  <c:v>Institutional</c:v>
                </c:pt>
              </c:strCache>
            </c:strRef>
          </c:cat>
          <c:val>
            <c:numRef>
              <c:f>SummaryGraphs!$B$82:$B$86</c:f>
              <c:numCache>
                <c:formatCode>General</c:formatCode>
                <c:ptCount val="5"/>
                <c:pt idx="0">
                  <c:v>59</c:v>
                </c:pt>
                <c:pt idx="1">
                  <c:v>35</c:v>
                </c:pt>
                <c:pt idx="2">
                  <c:v>20</c:v>
                </c:pt>
                <c:pt idx="3">
                  <c:v>6</c:v>
                </c:pt>
                <c:pt idx="4">
                  <c:v>26</c:v>
                </c:pt>
              </c:numCache>
            </c:numRef>
          </c:val>
        </c:ser>
        <c:ser>
          <c:idx val="1"/>
          <c:order val="1"/>
          <c:tx>
            <c:strRef>
              <c:f>SummaryGraphs!$C$81</c:f>
              <c:strCache>
                <c:ptCount val="1"/>
                <c:pt idx="0">
                  <c:v>Number of different "repositories"</c:v>
                </c:pt>
              </c:strCache>
            </c:strRef>
          </c:tx>
          <c:invertIfNegative val="0"/>
          <c:cat>
            <c:strRef>
              <c:f>SummaryGraphs!$A$82:$A$86</c:f>
              <c:strCache>
                <c:ptCount val="5"/>
                <c:pt idx="0">
                  <c:v>General purpose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OA / library</c:v>
                </c:pt>
                <c:pt idx="4">
                  <c:v>Institutional</c:v>
                </c:pt>
              </c:strCache>
            </c:strRef>
          </c:cat>
          <c:val>
            <c:numRef>
              <c:f>SummaryGraphs!$C$82:$C$86</c:f>
              <c:numCache>
                <c:formatCode>General</c:formatCode>
                <c:ptCount val="5"/>
                <c:pt idx="0">
                  <c:v>2</c:v>
                </c:pt>
                <c:pt idx="1">
                  <c:v>14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424064"/>
        <c:axId val="528223040"/>
      </c:barChart>
      <c:catAx>
        <c:axId val="526424064"/>
        <c:scaling>
          <c:orientation val="minMax"/>
        </c:scaling>
        <c:delete val="0"/>
        <c:axPos val="b"/>
        <c:majorTickMark val="out"/>
        <c:minorTickMark val="none"/>
        <c:tickLblPos val="nextTo"/>
        <c:crossAx val="528223040"/>
        <c:crosses val="autoZero"/>
        <c:auto val="1"/>
        <c:lblAlgn val="ctr"/>
        <c:lblOffset val="100"/>
        <c:noMultiLvlLbl val="0"/>
      </c:catAx>
      <c:valAx>
        <c:axId val="528223040"/>
        <c:scaling>
          <c:orientation val="minMax"/>
          <c:max val="1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6424064"/>
        <c:crosses val="autoZero"/>
        <c:crossBetween val="between"/>
      </c:valAx>
    </c:plotArea>
    <c:legend>
      <c:legendPos val="tr"/>
      <c:layout>
        <c:manualLayout>
          <c:xMode val="edge"/>
          <c:yMode val="edge"/>
          <c:x val="0.44658296745164922"/>
          <c:y val="6.6536203522504889E-2"/>
          <c:w val="0.51092032850732372"/>
          <c:h val="0.17677427307887883"/>
        </c:manualLayout>
      </c:layout>
      <c:overlay val="1"/>
      <c:spPr>
        <a:solidFill>
          <a:sysClr val="window" lastClr="FFFFFF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SummaryGraphs!$B$42</c:f>
              <c:strCache>
                <c:ptCount val="1"/>
                <c:pt idx="0">
                  <c:v>Sum of "repositories" mentioned</c:v>
                </c:pt>
              </c:strCache>
            </c:strRef>
          </c:tx>
          <c:invertIfNegative val="0"/>
          <c:cat>
            <c:strRef>
              <c:f>SummaryGraphs!$A$43:$A$51</c:f>
              <c:strCache>
                <c:ptCount val="9"/>
                <c:pt idx="0">
                  <c:v>General purpose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OA / library</c:v>
                </c:pt>
                <c:pt idx="4">
                  <c:v>Institutional</c:v>
                </c:pt>
                <c:pt idx="5">
                  <c:v>Undefined</c:v>
                </c:pt>
                <c:pt idx="6">
                  <c:v>Not applicable in DMP</c:v>
                </c:pt>
                <c:pt idx="7">
                  <c:v>Tool</c:v>
                </c:pt>
                <c:pt idx="8">
                  <c:v>Institutional other</c:v>
                </c:pt>
              </c:strCache>
            </c:strRef>
          </c:cat>
          <c:val>
            <c:numRef>
              <c:f>SummaryGraphs!$B$43:$B$51</c:f>
              <c:numCache>
                <c:formatCode>General</c:formatCode>
                <c:ptCount val="9"/>
                <c:pt idx="0">
                  <c:v>114</c:v>
                </c:pt>
                <c:pt idx="1">
                  <c:v>79</c:v>
                </c:pt>
                <c:pt idx="2">
                  <c:v>7</c:v>
                </c:pt>
                <c:pt idx="3">
                  <c:v>6</c:v>
                </c:pt>
                <c:pt idx="4">
                  <c:v>26</c:v>
                </c:pt>
                <c:pt idx="5">
                  <c:v>22</c:v>
                </c:pt>
                <c:pt idx="6">
                  <c:v>2</c:v>
                </c:pt>
              </c:numCache>
            </c:numRef>
          </c:val>
        </c:ser>
        <c:ser>
          <c:idx val="1"/>
          <c:order val="1"/>
          <c:tx>
            <c:strRef>
              <c:f>SummaryGraphs!$C$42</c:f>
              <c:strCache>
                <c:ptCount val="1"/>
                <c:pt idx="0">
                  <c:v>Number of different "repositories"</c:v>
                </c:pt>
              </c:strCache>
            </c:strRef>
          </c:tx>
          <c:invertIfNegative val="0"/>
          <c:cat>
            <c:strRef>
              <c:f>SummaryGraphs!$A$43:$A$51</c:f>
              <c:strCache>
                <c:ptCount val="9"/>
                <c:pt idx="0">
                  <c:v>General purpose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OA / library</c:v>
                </c:pt>
                <c:pt idx="4">
                  <c:v>Institutional</c:v>
                </c:pt>
                <c:pt idx="5">
                  <c:v>Undefined</c:v>
                </c:pt>
                <c:pt idx="6">
                  <c:v>Not applicable in DMP</c:v>
                </c:pt>
                <c:pt idx="7">
                  <c:v>Tool</c:v>
                </c:pt>
                <c:pt idx="8">
                  <c:v>Institutional other</c:v>
                </c:pt>
              </c:strCache>
            </c:strRef>
          </c:cat>
          <c:val>
            <c:numRef>
              <c:f>SummaryGraphs!$C$43:$C$51</c:f>
              <c:numCache>
                <c:formatCode>General</c:formatCode>
                <c:ptCount val="9"/>
                <c:pt idx="0">
                  <c:v>8</c:v>
                </c:pt>
                <c:pt idx="1">
                  <c:v>39</c:v>
                </c:pt>
                <c:pt idx="2">
                  <c:v>5</c:v>
                </c:pt>
                <c:pt idx="3">
                  <c:v>1</c:v>
                </c:pt>
                <c:pt idx="4">
                  <c:v>1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424576"/>
        <c:axId val="528225344"/>
      </c:barChart>
      <c:catAx>
        <c:axId val="526424576"/>
        <c:scaling>
          <c:orientation val="minMax"/>
        </c:scaling>
        <c:delete val="0"/>
        <c:axPos val="b"/>
        <c:majorTickMark val="out"/>
        <c:minorTickMark val="none"/>
        <c:tickLblPos val="nextTo"/>
        <c:crossAx val="528225344"/>
        <c:crosses val="autoZero"/>
        <c:auto val="1"/>
        <c:lblAlgn val="ctr"/>
        <c:lblOffset val="100"/>
        <c:noMultiLvlLbl val="0"/>
      </c:catAx>
      <c:valAx>
        <c:axId val="528225344"/>
        <c:scaling>
          <c:orientation val="minMax"/>
          <c:max val="1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6424576"/>
        <c:crosses val="autoZero"/>
        <c:crossBetween val="between"/>
      </c:valAx>
    </c:plotArea>
    <c:legend>
      <c:legendPos val="tr"/>
      <c:layout>
        <c:manualLayout>
          <c:xMode val="edge"/>
          <c:yMode val="edge"/>
          <c:x val="0.66938461377586767"/>
          <c:y val="7.8277886497064575E-2"/>
          <c:w val="0.27749453629053339"/>
          <c:h val="0.16111869577946591"/>
        </c:manualLayout>
      </c:layout>
      <c:overlay val="1"/>
      <c:spPr>
        <a:solidFill>
          <a:sysClr val="window" lastClr="FFFFFF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SummaryGraphs!$B$124</c:f>
              <c:strCache>
                <c:ptCount val="1"/>
                <c:pt idx="0">
                  <c:v>CHE</c:v>
                </c:pt>
              </c:strCache>
            </c:strRef>
          </c:tx>
          <c:invertIfNegative val="0"/>
          <c:cat>
            <c:strRef>
              <c:f>SummaryGraphs!$C$123:$G$123</c:f>
              <c:strCache>
                <c:ptCount val="5"/>
                <c:pt idx="0">
                  <c:v>general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institutional</c:v>
                </c:pt>
                <c:pt idx="4">
                  <c:v>OA / library</c:v>
                </c:pt>
              </c:strCache>
            </c:strRef>
          </c:cat>
          <c:val>
            <c:numRef>
              <c:f>SummaryGraphs!$C$124:$G$124</c:f>
              <c:numCache>
                <c:formatCode>General</c:formatCode>
                <c:ptCount val="5"/>
                <c:pt idx="0">
                  <c:v>1</c:v>
                </c:pt>
                <c:pt idx="1">
                  <c:v>19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strRef>
              <c:f>SummaryGraphs!$B$125</c:f>
              <c:strCache>
                <c:ptCount val="1"/>
                <c:pt idx="0">
                  <c:v>EU</c:v>
                </c:pt>
              </c:strCache>
            </c:strRef>
          </c:tx>
          <c:invertIfNegative val="0"/>
          <c:cat>
            <c:strRef>
              <c:f>SummaryGraphs!$C$123:$G$123</c:f>
              <c:strCache>
                <c:ptCount val="5"/>
                <c:pt idx="0">
                  <c:v>general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institutional</c:v>
                </c:pt>
                <c:pt idx="4">
                  <c:v>OA / library</c:v>
                </c:pt>
              </c:strCache>
            </c:strRef>
          </c:cat>
          <c:val>
            <c:numRef>
              <c:f>SummaryGraphs!$C$125:$G$125</c:f>
              <c:numCache>
                <c:formatCode>General</c:formatCode>
                <c:ptCount val="5"/>
                <c:pt idx="0">
                  <c:v>6</c:v>
                </c:pt>
                <c:pt idx="1">
                  <c:v>30</c:v>
                </c:pt>
                <c:pt idx="2">
                  <c:v>9</c:v>
                </c:pt>
                <c:pt idx="4">
                  <c:v>1</c:v>
                </c:pt>
              </c:numCache>
            </c:numRef>
          </c:val>
        </c:ser>
        <c:ser>
          <c:idx val="2"/>
          <c:order val="2"/>
          <c:tx>
            <c:strRef>
              <c:f>SummaryGraphs!$B$126</c:f>
              <c:strCache>
                <c:ptCount val="1"/>
                <c:pt idx="0">
                  <c:v>non EU</c:v>
                </c:pt>
              </c:strCache>
            </c:strRef>
          </c:tx>
          <c:invertIfNegative val="0"/>
          <c:cat>
            <c:strRef>
              <c:f>SummaryGraphs!$C$123:$G$123</c:f>
              <c:strCache>
                <c:ptCount val="5"/>
                <c:pt idx="0">
                  <c:v>general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institutional</c:v>
                </c:pt>
                <c:pt idx="4">
                  <c:v>OA / library</c:v>
                </c:pt>
              </c:strCache>
            </c:strRef>
          </c:cat>
          <c:val>
            <c:numRef>
              <c:f>SummaryGraphs!$C$126:$G$126</c:f>
              <c:numCache>
                <c:formatCode>General</c:formatCode>
                <c:ptCount val="5"/>
                <c:pt idx="0">
                  <c:v>5</c:v>
                </c:pt>
                <c:pt idx="1">
                  <c:v>28</c:v>
                </c:pt>
                <c:pt idx="2">
                  <c:v>6</c:v>
                </c:pt>
                <c:pt idx="4">
                  <c:v>4</c:v>
                </c:pt>
              </c:numCache>
            </c:numRef>
          </c:val>
        </c:ser>
        <c:ser>
          <c:idx val="3"/>
          <c:order val="3"/>
          <c:tx>
            <c:strRef>
              <c:f>SummaryGraphs!$B$127</c:f>
              <c:strCache>
                <c:ptCount val="1"/>
                <c:pt idx="0">
                  <c:v>unknown</c:v>
                </c:pt>
              </c:strCache>
            </c:strRef>
          </c:tx>
          <c:invertIfNegative val="0"/>
          <c:cat>
            <c:strRef>
              <c:f>SummaryGraphs!$C$123:$G$123</c:f>
              <c:strCache>
                <c:ptCount val="5"/>
                <c:pt idx="0">
                  <c:v>general</c:v>
                </c:pt>
                <c:pt idx="1">
                  <c:v>disciplinary</c:v>
                </c:pt>
                <c:pt idx="2">
                  <c:v>disciplinary institutional</c:v>
                </c:pt>
                <c:pt idx="3">
                  <c:v>institutional</c:v>
                </c:pt>
                <c:pt idx="4">
                  <c:v>OA / library</c:v>
                </c:pt>
              </c:strCache>
            </c:strRef>
          </c:cat>
          <c:val>
            <c:numRef>
              <c:f>SummaryGraphs!$C$127:$G$127</c:f>
              <c:numCache>
                <c:formatCode>General</c:formatCode>
                <c:ptCount val="5"/>
                <c:pt idx="0">
                  <c:v>1</c:v>
                </c:pt>
                <c:pt idx="1">
                  <c:v>14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5515392"/>
        <c:axId val="528227648"/>
      </c:barChart>
      <c:catAx>
        <c:axId val="515515392"/>
        <c:scaling>
          <c:orientation val="minMax"/>
        </c:scaling>
        <c:delete val="0"/>
        <c:axPos val="b"/>
        <c:majorTickMark val="out"/>
        <c:minorTickMark val="none"/>
        <c:tickLblPos val="nextTo"/>
        <c:crossAx val="528227648"/>
        <c:crosses val="autoZero"/>
        <c:auto val="1"/>
        <c:lblAlgn val="ctr"/>
        <c:lblOffset val="100"/>
        <c:noMultiLvlLbl val="0"/>
      </c:catAx>
      <c:valAx>
        <c:axId val="528227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5515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SummaryGraphs!$C$123</c:f>
              <c:strCache>
                <c:ptCount val="1"/>
                <c:pt idx="0">
                  <c:v>general</c:v>
                </c:pt>
              </c:strCache>
            </c:strRef>
          </c:tx>
          <c:invertIfNegative val="0"/>
          <c:cat>
            <c:strRef>
              <c:f>SummaryGraphs!$B$124:$B$127</c:f>
              <c:strCache>
                <c:ptCount val="4"/>
                <c:pt idx="0">
                  <c:v>CHE</c:v>
                </c:pt>
                <c:pt idx="1">
                  <c:v>EU</c:v>
                </c:pt>
                <c:pt idx="2">
                  <c:v>non EU</c:v>
                </c:pt>
                <c:pt idx="3">
                  <c:v>unknown</c:v>
                </c:pt>
              </c:strCache>
            </c:strRef>
          </c:cat>
          <c:val>
            <c:numRef>
              <c:f>SummaryGraphs!$C$124:$C$127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5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strRef>
              <c:f>SummaryGraphs!$D$123</c:f>
              <c:strCache>
                <c:ptCount val="1"/>
                <c:pt idx="0">
                  <c:v>disciplinary</c:v>
                </c:pt>
              </c:strCache>
            </c:strRef>
          </c:tx>
          <c:invertIfNegative val="0"/>
          <c:cat>
            <c:strRef>
              <c:f>SummaryGraphs!$B$124:$B$127</c:f>
              <c:strCache>
                <c:ptCount val="4"/>
                <c:pt idx="0">
                  <c:v>CHE</c:v>
                </c:pt>
                <c:pt idx="1">
                  <c:v>EU</c:v>
                </c:pt>
                <c:pt idx="2">
                  <c:v>non EU</c:v>
                </c:pt>
                <c:pt idx="3">
                  <c:v>unknown</c:v>
                </c:pt>
              </c:strCache>
            </c:strRef>
          </c:cat>
          <c:val>
            <c:numRef>
              <c:f>SummaryGraphs!$D$124:$D$127</c:f>
              <c:numCache>
                <c:formatCode>General</c:formatCode>
                <c:ptCount val="4"/>
                <c:pt idx="0">
                  <c:v>19</c:v>
                </c:pt>
                <c:pt idx="1">
                  <c:v>30</c:v>
                </c:pt>
                <c:pt idx="2">
                  <c:v>28</c:v>
                </c:pt>
                <c:pt idx="3">
                  <c:v>14</c:v>
                </c:pt>
              </c:numCache>
            </c:numRef>
          </c:val>
        </c:ser>
        <c:ser>
          <c:idx val="2"/>
          <c:order val="2"/>
          <c:tx>
            <c:strRef>
              <c:f>SummaryGraphs!$E$123</c:f>
              <c:strCache>
                <c:ptCount val="1"/>
                <c:pt idx="0">
                  <c:v>disciplinary institutional</c:v>
                </c:pt>
              </c:strCache>
            </c:strRef>
          </c:tx>
          <c:invertIfNegative val="0"/>
          <c:cat>
            <c:strRef>
              <c:f>SummaryGraphs!$B$124:$B$127</c:f>
              <c:strCache>
                <c:ptCount val="4"/>
                <c:pt idx="0">
                  <c:v>CHE</c:v>
                </c:pt>
                <c:pt idx="1">
                  <c:v>EU</c:v>
                </c:pt>
                <c:pt idx="2">
                  <c:v>non EU</c:v>
                </c:pt>
                <c:pt idx="3">
                  <c:v>unknown</c:v>
                </c:pt>
              </c:strCache>
            </c:strRef>
          </c:cat>
          <c:val>
            <c:numRef>
              <c:f>SummaryGraphs!$E$124:$E$127</c:f>
              <c:numCache>
                <c:formatCode>General</c:formatCode>
                <c:ptCount val="4"/>
                <c:pt idx="0">
                  <c:v>2</c:v>
                </c:pt>
                <c:pt idx="1">
                  <c:v>9</c:v>
                </c:pt>
                <c:pt idx="2">
                  <c:v>6</c:v>
                </c:pt>
              </c:numCache>
            </c:numRef>
          </c:val>
        </c:ser>
        <c:ser>
          <c:idx val="3"/>
          <c:order val="3"/>
          <c:tx>
            <c:strRef>
              <c:f>SummaryGraphs!$F$123</c:f>
              <c:strCache>
                <c:ptCount val="1"/>
                <c:pt idx="0">
                  <c:v>institutional</c:v>
                </c:pt>
              </c:strCache>
            </c:strRef>
          </c:tx>
          <c:invertIfNegative val="0"/>
          <c:cat>
            <c:strRef>
              <c:f>SummaryGraphs!$B$124:$B$127</c:f>
              <c:strCache>
                <c:ptCount val="4"/>
                <c:pt idx="0">
                  <c:v>CHE</c:v>
                </c:pt>
                <c:pt idx="1">
                  <c:v>EU</c:v>
                </c:pt>
                <c:pt idx="2">
                  <c:v>non EU</c:v>
                </c:pt>
                <c:pt idx="3">
                  <c:v>unknown</c:v>
                </c:pt>
              </c:strCache>
            </c:strRef>
          </c:cat>
          <c:val>
            <c:numRef>
              <c:f>SummaryGraphs!$F$124:$F$127</c:f>
              <c:numCache>
                <c:formatCode>General</c:formatCode>
                <c:ptCount val="4"/>
                <c:pt idx="0">
                  <c:v>3</c:v>
                </c:pt>
              </c:numCache>
            </c:numRef>
          </c:val>
        </c:ser>
        <c:ser>
          <c:idx val="4"/>
          <c:order val="4"/>
          <c:tx>
            <c:strRef>
              <c:f>SummaryGraphs!$G$123</c:f>
              <c:strCache>
                <c:ptCount val="1"/>
                <c:pt idx="0">
                  <c:v>OA / library</c:v>
                </c:pt>
              </c:strCache>
            </c:strRef>
          </c:tx>
          <c:invertIfNegative val="0"/>
          <c:cat>
            <c:strRef>
              <c:f>SummaryGraphs!$B$124:$B$127</c:f>
              <c:strCache>
                <c:ptCount val="4"/>
                <c:pt idx="0">
                  <c:v>CHE</c:v>
                </c:pt>
                <c:pt idx="1">
                  <c:v>EU</c:v>
                </c:pt>
                <c:pt idx="2">
                  <c:v>non EU</c:v>
                </c:pt>
                <c:pt idx="3">
                  <c:v>unknown</c:v>
                </c:pt>
              </c:strCache>
            </c:strRef>
          </c:cat>
          <c:val>
            <c:numRef>
              <c:f>SummaryGraphs!$G$124:$G$127</c:f>
              <c:numCache>
                <c:formatCode>General</c:formatCode>
                <c:ptCount val="4"/>
                <c:pt idx="0">
                  <c:v>5</c:v>
                </c:pt>
                <c:pt idx="1">
                  <c:v>1</c:v>
                </c:pt>
                <c:pt idx="2">
                  <c:v>4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6425600"/>
        <c:axId val="533014208"/>
      </c:barChart>
      <c:catAx>
        <c:axId val="526425600"/>
        <c:scaling>
          <c:orientation val="minMax"/>
        </c:scaling>
        <c:delete val="0"/>
        <c:axPos val="b"/>
        <c:majorTickMark val="out"/>
        <c:minorTickMark val="none"/>
        <c:tickLblPos val="nextTo"/>
        <c:crossAx val="533014208"/>
        <c:crosses val="autoZero"/>
        <c:auto val="1"/>
        <c:lblAlgn val="ctr"/>
        <c:lblOffset val="100"/>
        <c:noMultiLvlLbl val="0"/>
      </c:catAx>
      <c:valAx>
        <c:axId val="5330142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Number of named repositories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26425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373063</xdr:colOff>
      <xdr:row>5</xdr:row>
      <xdr:rowOff>38100</xdr:rowOff>
    </xdr:from>
    <xdr:to>
      <xdr:col>24</xdr:col>
      <xdr:colOff>587375</xdr:colOff>
      <xdr:row>95</xdr:row>
      <xdr:rowOff>38101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7</xdr:row>
      <xdr:rowOff>1</xdr:rowOff>
    </xdr:from>
    <xdr:to>
      <xdr:col>39</xdr:col>
      <xdr:colOff>214312</xdr:colOff>
      <xdr:row>41</xdr:row>
      <xdr:rowOff>165100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24</xdr:row>
      <xdr:rowOff>0</xdr:rowOff>
    </xdr:from>
    <xdr:to>
      <xdr:col>14</xdr:col>
      <xdr:colOff>314325</xdr:colOff>
      <xdr:row>41</xdr:row>
      <xdr:rowOff>114300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4</xdr:row>
      <xdr:rowOff>0</xdr:rowOff>
    </xdr:from>
    <xdr:to>
      <xdr:col>14</xdr:col>
      <xdr:colOff>314325</xdr:colOff>
      <xdr:row>21</xdr:row>
      <xdr:rowOff>114300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</xdr:colOff>
      <xdr:row>67</xdr:row>
      <xdr:rowOff>0</xdr:rowOff>
    </xdr:from>
    <xdr:to>
      <xdr:col>10</xdr:col>
      <xdr:colOff>323851</xdr:colOff>
      <xdr:row>84</xdr:row>
      <xdr:rowOff>114300</xdr:rowOff>
    </xdr:to>
    <xdr:graphicFrame macro="">
      <xdr:nvGraphicFramePr>
        <xdr:cNvPr id="14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67</xdr:row>
      <xdr:rowOff>0</xdr:rowOff>
    </xdr:from>
    <xdr:to>
      <xdr:col>16</xdr:col>
      <xdr:colOff>323850</xdr:colOff>
      <xdr:row>84</xdr:row>
      <xdr:rowOff>114300</xdr:rowOff>
    </xdr:to>
    <xdr:graphicFrame macro="">
      <xdr:nvGraphicFramePr>
        <xdr:cNvPr id="15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43</xdr:row>
      <xdr:rowOff>0</xdr:rowOff>
    </xdr:from>
    <xdr:to>
      <xdr:col>14</xdr:col>
      <xdr:colOff>314325</xdr:colOff>
      <xdr:row>60</xdr:row>
      <xdr:rowOff>114300</xdr:rowOff>
    </xdr:to>
    <xdr:graphicFrame macro="">
      <xdr:nvGraphicFramePr>
        <xdr:cNvPr id="16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118</xdr:row>
      <xdr:rowOff>0</xdr:rowOff>
    </xdr:from>
    <xdr:to>
      <xdr:col>25</xdr:col>
      <xdr:colOff>565150</xdr:colOff>
      <xdr:row>140</xdr:row>
      <xdr:rowOff>177800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0</xdr:colOff>
      <xdr:row>118</xdr:row>
      <xdr:rowOff>0</xdr:rowOff>
    </xdr:from>
    <xdr:to>
      <xdr:col>16</xdr:col>
      <xdr:colOff>15875</xdr:colOff>
      <xdr:row>140</xdr:row>
      <xdr:rowOff>165100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187324</xdr:colOff>
      <xdr:row>146</xdr:row>
      <xdr:rowOff>28574</xdr:rowOff>
    </xdr:from>
    <xdr:to>
      <xdr:col>26</xdr:col>
      <xdr:colOff>336549</xdr:colOff>
      <xdr:row>167</xdr:row>
      <xdr:rowOff>101599</xdr:rowOff>
    </xdr:to>
    <xdr:graphicFrame macro="">
      <xdr:nvGraphicFramePr>
        <xdr:cNvPr id="13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149224</xdr:colOff>
      <xdr:row>146</xdr:row>
      <xdr:rowOff>44450</xdr:rowOff>
    </xdr:from>
    <xdr:to>
      <xdr:col>17</xdr:col>
      <xdr:colOff>260349</xdr:colOff>
      <xdr:row>167</xdr:row>
      <xdr:rowOff>31750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kus von der Heyde" refreshedDate="43407.635702546293" createdVersion="4" refreshedVersion="4" minRefreshableVersion="3" recordCount="161">
  <cacheSource type="worksheet">
    <worksheetSource ref="A3:Q164" sheet="AllRep"/>
  </cacheSource>
  <cacheFields count="17">
    <cacheField name="Order" numFmtId="0">
      <sharedItems containsSemiMixedTypes="0" containsString="0" containsNumber="1" containsInteger="1" minValue="1" maxValue="191"/>
    </cacheField>
    <cacheField name="TotalMentioned" numFmtId="0">
      <sharedItems containsString="0" containsBlank="1" containsNumber="1" containsInteger="1" minValue="0" maxValue="84"/>
    </cacheField>
    <cacheField name="RepMentionedLandscape" numFmtId="0">
      <sharedItems containsString="0" containsBlank="1" containsNumber="1" containsInteger="1" minValue="1" maxValue="31"/>
    </cacheField>
    <cacheField name="RepMentionedDMPs" numFmtId="0">
      <sharedItems containsString="0" containsBlank="1" containsNumber="1" containsInteger="1" minValue="1" maxValue="55"/>
    </cacheField>
    <cacheField name="Text x-times mentioned" numFmtId="0">
      <sharedItems containsString="0" containsBlank="1" containsNumber="1" containsInteger="1" minValue="1" maxValue="31"/>
    </cacheField>
    <cacheField name="Source" numFmtId="0">
      <sharedItems/>
    </cacheField>
    <cacheField name="used" numFmtId="0">
      <sharedItems containsBlank="1" count="5">
        <s v="non EU"/>
        <m/>
        <s v="unknown"/>
        <s v="EU"/>
        <s v="CHE"/>
      </sharedItems>
    </cacheField>
    <cacheField name="Country" numFmtId="0">
      <sharedItems containsBlank="1" count="56">
        <s v="USA USA USA USA USA"/>
        <s v="USA"/>
        <m/>
        <s v="ESP GBR"/>
        <s v="EEC GBR"/>
        <s v="GBR USA USA USA USA USA USA"/>
        <s v="CHE"/>
        <s v="DEU"/>
        <s v="DEU DEU DEU"/>
        <s v="DEU DEU EEC EEC NLD NLD NLD"/>
        <s v="DEU USA"/>
        <s v="AAA USA"/>
        <s v="USA USA USA USA USA USA USA USA USA USA"/>
        <s v="FRA FRA FRA"/>
        <s v="AUS"/>
        <s v="USA USA USA USA USA USA USA"/>
        <s v="DEU DEU EEC"/>
        <s v="USA USA USA"/>
        <s v="CHE CHE CHE GBR USA USA USA USA USA"/>
        <s v="GBR"/>
        <s v="USA USA USA USA"/>
        <s v="USA USA"/>
        <s v="FRA"/>
        <s v="CHE SWE"/>
        <s v="FRA FRA FRA FRA FRA FRA"/>
        <s v="CHE CHE CHE CHE"/>
        <s v="AAA USA USA USA"/>
        <s v="CHE CHE CHE"/>
        <s v="DEU FRA ISR USA USA"/>
        <s v="EEC EEC EEC RUS"/>
        <s v="AUT USA USA USA USA USA USA USA"/>
        <s v="EEC EEC EEC EEC"/>
        <s v="AAA GBR USA USA USA USA USA USA"/>
        <s v="GBR USA"/>
        <s v="AAA EEC GBR GBR GBR"/>
        <s v="DEU DEU"/>
        <s v="JPN USA USA USA USA"/>
        <s v="EEC EEC GBR GBR GBR"/>
        <s v="EEC GBR GBR GBR"/>
        <s v="GBR USA USA USA USA"/>
        <s v="GBR GBR LUX"/>
        <s v="GBR GBR"/>
        <s v="DEU EEC GBR USA USA"/>
        <s v="AUT"/>
        <s v="CHE CHE"/>
        <s v="GBR GBR USA USA USA"/>
        <s v="GBR GBR GBR GBR GBR"/>
        <s v="AAA EEC GBR"/>
        <s v="EEC"/>
        <s v="AUT USA"/>
        <s v="DEU EEC GBR"/>
        <s v="DEU DEU DEU EEC"/>
        <s v="GBR GBR GBR GBR"/>
        <s v="AAA DEU DEU FRA FRA GBR SWE"/>
        <s v="GBR GBR GBR GBR GBR GBR"/>
        <s v="FR" u="1"/>
      </sharedItems>
    </cacheField>
    <cacheField name="re3data ID" numFmtId="0">
      <sharedItems containsBlank="1"/>
    </cacheField>
    <cacheField name="Name" numFmtId="0">
      <sharedItems containsBlank="1"/>
    </cacheField>
    <cacheField name="Organisation" numFmtId="0">
      <sharedItems containsBlank="1"/>
    </cacheField>
    <cacheField name="Type" numFmtId="0">
      <sharedItems containsBlank="1" count="17">
        <s v="disciplinary"/>
        <s v="tool"/>
        <s v="general"/>
        <s v="disciplinary institutional"/>
        <s v="undefined"/>
        <s v="OA / library"/>
        <s v="Website"/>
        <s v="dataset"/>
        <s v="comment"/>
        <s v="institutional other"/>
        <s v="e-learning"/>
        <s v="institutional"/>
        <s v="organisation"/>
        <s v="not applicable in DMP"/>
        <m u="1"/>
        <s v="Library/OA" u="1"/>
        <s v="Discipline" u="1"/>
      </sharedItems>
    </cacheField>
    <cacheField name="re3data type" numFmtId="0">
      <sharedItems containsBlank="1"/>
    </cacheField>
    <cacheField name="otherRepAcronym" numFmtId="0">
      <sharedItems containsBlank="1"/>
    </cacheField>
    <cacheField name="otherRepName" numFmtId="0">
      <sharedItems containsBlank="1"/>
    </cacheField>
    <cacheField name="URL" numFmtId="0">
      <sharedItems containsBlank="1"/>
    </cacheField>
    <cacheField name="Comment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1">
  <r>
    <n v="1"/>
    <n v="1"/>
    <n v="1"/>
    <m/>
    <n v="1"/>
    <s v="Landscape"/>
    <x v="0"/>
    <x v="0"/>
    <s v="r3d100011135"/>
    <s v="Integrated Public Use Microdata Series (IPUMS)"/>
    <m/>
    <x v="0"/>
    <s v="disciplinary"/>
    <s v="IPUMS"/>
    <s v="Integrated Public Use Microdata Series"/>
    <s v="https://www.ipums.org/"/>
    <m/>
  </r>
  <r>
    <n v="2"/>
    <n v="1"/>
    <m/>
    <m/>
    <n v="1"/>
    <s v="Landscape"/>
    <x v="1"/>
    <x v="1"/>
    <m/>
    <s v="dropbox"/>
    <s v="dropbox"/>
    <x v="1"/>
    <m/>
    <m/>
    <s v="dropbox"/>
    <m/>
    <m/>
  </r>
  <r>
    <n v="3"/>
    <n v="1"/>
    <n v="1"/>
    <m/>
    <n v="1"/>
    <s v="Landscape"/>
    <x v="2"/>
    <x v="2"/>
    <s v="neu"/>
    <s v="Wikidata"/>
    <m/>
    <x v="2"/>
    <m/>
    <m/>
    <s v="Wikidata"/>
    <s v="https://www.wikidata.org"/>
    <m/>
  </r>
  <r>
    <n v="4"/>
    <n v="1"/>
    <n v="1"/>
    <m/>
    <n v="1"/>
    <s v="Landscape"/>
    <x v="2"/>
    <x v="2"/>
    <s v="neu"/>
    <s v="Répertoire International des Sources Musicales (RISM)"/>
    <m/>
    <x v="0"/>
    <m/>
    <s v="RISM"/>
    <s v="Répertoire International des Sources Musicales"/>
    <s v="http://www.rism.info/home/"/>
    <m/>
  </r>
  <r>
    <n v="5"/>
    <n v="1"/>
    <n v="1"/>
    <m/>
    <n v="1"/>
    <s v="Landscape"/>
    <x v="3"/>
    <x v="3"/>
    <s v="r3d100011242"/>
    <s v="European Genome-phenome Archive (EGA)"/>
    <m/>
    <x v="3"/>
    <s v="disciplinary institutional"/>
    <s v="EGA"/>
    <s v="European Genome-phenome Archive"/>
    <m/>
    <m/>
  </r>
  <r>
    <n v="6"/>
    <n v="1"/>
    <n v="1"/>
    <m/>
    <n v="1"/>
    <s v="Landscape"/>
    <x v="3"/>
    <x v="4"/>
    <s v="r3d100012628"/>
    <s v="Biosample Database at EBI"/>
    <m/>
    <x v="0"/>
    <s v="disciplinary"/>
    <m/>
    <s v="Biosample Database at EBI"/>
    <m/>
    <m/>
  </r>
  <r>
    <n v="7"/>
    <n v="1"/>
    <n v="1"/>
    <m/>
    <n v="1"/>
    <s v="Landscape"/>
    <x v="3"/>
    <x v="5"/>
    <s v="r3d100010591"/>
    <s v="flybase"/>
    <m/>
    <x v="0"/>
    <s v="disciplinary"/>
    <m/>
    <s v="flybase"/>
    <s v="flybase.org"/>
    <m/>
  </r>
  <r>
    <n v="8"/>
    <n v="1"/>
    <n v="1"/>
    <m/>
    <n v="1"/>
    <s v="Landscape"/>
    <x v="0"/>
    <x v="1"/>
    <s v="r3d100010741"/>
    <s v="addgene"/>
    <m/>
    <x v="0"/>
    <s v="disciplinary"/>
    <m/>
    <s v="addgene"/>
    <s v="addgene.org"/>
    <m/>
  </r>
  <r>
    <n v="10"/>
    <n v="1"/>
    <n v="1"/>
    <m/>
    <n v="1"/>
    <s v="Landscape"/>
    <x v="1"/>
    <x v="2"/>
    <s v="?"/>
    <s v="f3"/>
    <m/>
    <x v="4"/>
    <m/>
    <m/>
    <s v="f3"/>
    <m/>
    <m/>
  </r>
  <r>
    <n v="11"/>
    <n v="2"/>
    <n v="2"/>
    <m/>
    <n v="2"/>
    <s v="Landscape"/>
    <x v="4"/>
    <x v="6"/>
    <m/>
    <s v="digitalcollection"/>
    <m/>
    <x v="5"/>
    <m/>
    <m/>
    <s v="digitalcollection"/>
    <s v="https://digitalcollection.zhaw.ch/"/>
    <m/>
  </r>
  <r>
    <n v="12"/>
    <n v="0"/>
    <m/>
    <m/>
    <n v="1"/>
    <s v="Landscape"/>
    <x v="1"/>
    <x v="2"/>
    <m/>
    <s v="google"/>
    <s v="google"/>
    <x v="6"/>
    <m/>
    <m/>
    <s v="google"/>
    <m/>
    <m/>
  </r>
  <r>
    <n v="13"/>
    <n v="1"/>
    <n v="1"/>
    <m/>
    <n v="1"/>
    <s v="Landscape"/>
    <x v="3"/>
    <x v="7"/>
    <s v="r3d100011326"/>
    <s v="GFZ Data Services"/>
    <m/>
    <x v="3"/>
    <s v="disciplinary institutional"/>
    <m/>
    <s v="GFZ Data Services"/>
    <s v="http://dataservices.gfz-potsdam.de/portal/"/>
    <m/>
  </r>
  <r>
    <n v="14"/>
    <n v="2"/>
    <n v="1"/>
    <n v="1"/>
    <n v="1"/>
    <s v="Landscape+DMP"/>
    <x v="3"/>
    <x v="8"/>
    <s v="r3d100011206"/>
    <s v="Geochemistry of Rocks of the Oceans and Continents (Georoc)"/>
    <m/>
    <x v="0"/>
    <s v="disciplinary"/>
    <s v="Georoc"/>
    <s v="Geochemistry of Rocks of the Oceans and Continents"/>
    <m/>
    <m/>
  </r>
  <r>
    <n v="15"/>
    <n v="0"/>
    <m/>
    <m/>
    <n v="1"/>
    <s v="Landscape"/>
    <x v="1"/>
    <x v="6"/>
    <m/>
    <s v="SHP"/>
    <m/>
    <x v="7"/>
    <m/>
    <s v="SHP"/>
    <m/>
    <m/>
    <s v="was mentioned as &quot;SHP&quot; --&gt; Swiss Household Panel --&gt; dataset on FORS"/>
  </r>
  <r>
    <n v="16"/>
    <n v="1"/>
    <n v="1"/>
    <m/>
    <n v="1"/>
    <s v="Landscape"/>
    <x v="3"/>
    <x v="9"/>
    <s v="r3d100010430"/>
    <s v="Survey of Health, Ageing and Retirement in Europe (SHARE ERIC)"/>
    <m/>
    <x v="0"/>
    <s v="disciplinary"/>
    <s v="SHARE ERIC"/>
    <s v="Survey of Health, Ageing and Retirement in Europe"/>
    <m/>
    <s v="was mentioned as &quot;SHARE&quot;"/>
  </r>
  <r>
    <n v="17"/>
    <n v="1"/>
    <n v="1"/>
    <m/>
    <n v="1"/>
    <s v="Landscape"/>
    <x v="3"/>
    <x v="8"/>
    <s v="r3d100010118"/>
    <s v="German Socio-Economic Panel Study (SOEP)"/>
    <m/>
    <x v="0"/>
    <s v="other"/>
    <s v="SOEP"/>
    <s v="German Socio-Economic Panel Study"/>
    <m/>
    <s v="mentioned as &quot;GSOEP&quot;"/>
  </r>
  <r>
    <n v="18"/>
    <n v="1"/>
    <n v="1"/>
    <m/>
    <n v="1"/>
    <s v="Landscape"/>
    <x v="3"/>
    <x v="8"/>
    <s v="r3d100010440"/>
    <s v="IZA Structure Commission "/>
    <m/>
    <x v="0"/>
    <s v="disciplinary"/>
    <m/>
    <s v="IZA Structure Commission "/>
    <s v="http://europe.iza-structure.org/"/>
    <m/>
  </r>
  <r>
    <n v="19"/>
    <n v="1"/>
    <n v="1"/>
    <m/>
    <n v="1"/>
    <s v="Landscape"/>
    <x v="3"/>
    <x v="10"/>
    <s v="r3d100010085"/>
    <s v="Inorganic Crystal Structure Database (ICSD)"/>
    <m/>
    <x v="0"/>
    <s v="disciplinary"/>
    <s v="ICSD"/>
    <s v="Inorganic Crystal Structure Database"/>
    <s v="https://icsd.fiz-karlsruhe.de"/>
    <m/>
  </r>
  <r>
    <n v="20"/>
    <n v="1"/>
    <n v="1"/>
    <m/>
    <n v="1"/>
    <s v="Landscape"/>
    <x v="0"/>
    <x v="11"/>
    <s v="r3d100011601"/>
    <s v="SBGrid Data Bank (SBDB)"/>
    <m/>
    <x v="3"/>
    <s v="disciplinary institutional"/>
    <s v="SBDB"/>
    <s v="SBGrid Data Bank"/>
    <s v="https://data.sbgrid.org/"/>
    <m/>
  </r>
  <r>
    <n v="21"/>
    <n v="4"/>
    <n v="2"/>
    <n v="2"/>
    <n v="2"/>
    <s v="Landscape"/>
    <x v="0"/>
    <x v="12"/>
    <s v="r3d100010327"/>
    <s v="RCSB Protein Data Bank (PDB)"/>
    <s v="RCSB"/>
    <x v="0"/>
    <s v="disciplinary"/>
    <s v="PDB"/>
    <s v="RCSB Protein Data Bank"/>
    <s v="http://www.rcsb.org/"/>
    <m/>
  </r>
  <r>
    <n v="22"/>
    <n v="1"/>
    <n v="1"/>
    <m/>
    <n v="1"/>
    <s v="Landscape"/>
    <x v="3"/>
    <x v="13"/>
    <s v="r3d100010163"/>
    <s v="Radial Velocities"/>
    <s v="DACE"/>
    <x v="0"/>
    <s v="disciplinary"/>
    <m/>
    <s v="Radial Velocities"/>
    <s v="https://dace.unige.ch/radialVelocities/"/>
    <m/>
  </r>
  <r>
    <n v="23"/>
    <n v="0"/>
    <m/>
    <m/>
    <n v="1"/>
    <s v="Landscape"/>
    <x v="1"/>
    <x v="6"/>
    <m/>
    <s v="Department of Quantum Matter Physics(DQMP)"/>
    <s v="DQMP"/>
    <x v="6"/>
    <m/>
    <s v="DQMP"/>
    <s v="Department of Quantum Matter Physics"/>
    <s v="https://dqmp.unige.ch/research/research-data/"/>
    <m/>
  </r>
  <r>
    <n v="24"/>
    <n v="1"/>
    <n v="1"/>
    <m/>
    <n v="1"/>
    <s v="Landscape"/>
    <x v="0"/>
    <x v="14"/>
    <s v="r3d100012765"/>
    <s v="Ecosounds"/>
    <m/>
    <x v="0"/>
    <s v="disciplinary"/>
    <m/>
    <s v="Ecosounds"/>
    <s v="ecosounds.org"/>
    <m/>
  </r>
  <r>
    <n v="25"/>
    <n v="1"/>
    <n v="1"/>
    <m/>
    <n v="1"/>
    <s v="Landscape"/>
    <x v="0"/>
    <x v="15"/>
    <s v="r3d100011575"/>
    <s v="Southern California Earthquake Data Center (SCEDC)"/>
    <s v="Southern California Seismic Network (SCSN)"/>
    <x v="0"/>
    <s v="disciplinary"/>
    <s v="SCEDC"/>
    <s v="Southern California Earthquake Data Center"/>
    <s v="http://scedc.caltech.edu/"/>
    <m/>
  </r>
  <r>
    <n v="26"/>
    <n v="1"/>
    <n v="1"/>
    <m/>
    <n v="1"/>
    <s v="Landscape"/>
    <x v="0"/>
    <x v="1"/>
    <m/>
    <s v="CaltechAUTHORS"/>
    <s v="Caltech"/>
    <x v="5"/>
    <m/>
    <m/>
    <s v="CaltechAUTHORS"/>
    <s v="https://authors.library.caltech.edu/"/>
    <m/>
  </r>
  <r>
    <n v="27"/>
    <n v="1"/>
    <n v="1"/>
    <m/>
    <n v="1"/>
    <s v="Landscape"/>
    <x v="4"/>
    <x v="6"/>
    <s v="neu"/>
    <s v="South African History Online"/>
    <m/>
    <x v="0"/>
    <m/>
    <m/>
    <s v="South African History Online"/>
    <s v="https://baslerafrikabibliographien-archiv-englisch.faust-web.de/"/>
    <m/>
  </r>
  <r>
    <n v="28"/>
    <m/>
    <m/>
    <m/>
    <n v="1"/>
    <s v="Landscape"/>
    <x v="1"/>
    <x v="2"/>
    <m/>
    <m/>
    <m/>
    <x v="8"/>
    <m/>
    <m/>
    <m/>
    <m/>
    <s v="EU Plan S: read"/>
  </r>
  <r>
    <n v="29"/>
    <n v="1"/>
    <n v="1"/>
    <m/>
    <n v="1"/>
    <s v="Landscape"/>
    <x v="3"/>
    <x v="16"/>
    <s v="r3d100010152"/>
    <s v="Bedeutungskonstitution (SFB833)"/>
    <m/>
    <x v="3"/>
    <s v="disciplinary institutional"/>
    <s v="SFB833"/>
    <s v="Bedeutungskonstitution"/>
    <s v="https://talar.sfb833.uni-tuebingen.de/"/>
    <s v="re3data needs update: https://repository.sfb833.uni-tuebingen.de/"/>
  </r>
  <r>
    <n v="30"/>
    <n v="1"/>
    <n v="1"/>
    <m/>
    <n v="1"/>
    <s v="Landscape"/>
    <x v="0"/>
    <x v="17"/>
    <s v="r3d100011765"/>
    <s v="Soil Survey Geographic Database (SSURGO)"/>
    <s v="_x000a_United States Department of Agriculture (USDA)"/>
    <x v="0"/>
    <s v="disciplinary"/>
    <s v="SSURGO"/>
    <s v="Soil Survey Geographic Database"/>
    <s v="https://www.nrcs.usda.gov/wps/portal/nrcs/detail/soils/survey/?cid=nrcs142p2_053627"/>
    <m/>
  </r>
  <r>
    <n v="31"/>
    <n v="1"/>
    <n v="1"/>
    <m/>
    <n v="1"/>
    <s v="Landscape"/>
    <x v="1"/>
    <x v="1"/>
    <s v="r3d100010873"/>
    <s v="National Agricultural Statistics Service"/>
    <s v="_x000a_United States Department of Agriculture (USDA)"/>
    <x v="9"/>
    <s v="institutional other"/>
    <m/>
    <s v="National Agricultural Statistics Service"/>
    <s v="https://www.nass.usda.gov/Quick_Stats/"/>
    <m/>
  </r>
  <r>
    <n v="32"/>
    <n v="4"/>
    <n v="1"/>
    <n v="3"/>
    <n v="1"/>
    <s v="Landscape+DMP"/>
    <x v="4"/>
    <x v="18"/>
    <s v="r3d100011317"/>
    <s v="Eawag Internal Repository"/>
    <m/>
    <x v="0"/>
    <s v="disciplinary"/>
    <m/>
    <s v="Eawag Internal Repository"/>
    <m/>
    <m/>
  </r>
  <r>
    <n v="33"/>
    <n v="1"/>
    <n v="1"/>
    <m/>
    <n v="1"/>
    <s v="Landscape"/>
    <x v="4"/>
    <x v="6"/>
    <m/>
    <s v="Archive ouverte UNIGE"/>
    <s v="UNIGE"/>
    <x v="5"/>
    <m/>
    <m/>
    <s v="Archive ouverte UNIGE"/>
    <s v="https://archive-ouverte.unige.ch"/>
    <m/>
  </r>
  <r>
    <n v="34"/>
    <n v="2"/>
    <n v="2"/>
    <m/>
    <n v="2"/>
    <s v="Landscape"/>
    <x v="4"/>
    <x v="6"/>
    <s v="neu"/>
    <s v="Federal Statistical Office (BFS)"/>
    <m/>
    <x v="0"/>
    <m/>
    <s v="BFS"/>
    <s v="Federal Statistical Office"/>
    <s v="https://www.bfs.admin.ch/bfs/en/home.html"/>
    <s v="was mentioned as &quot;BFS&quot;"/>
  </r>
  <r>
    <n v="35"/>
    <n v="5"/>
    <n v="2"/>
    <n v="3"/>
    <n v="2"/>
    <s v="Landscape+DMP"/>
    <x v="3"/>
    <x v="19"/>
    <s v="r3d100010197"/>
    <s v="Cambridge Structural Database (CSD)"/>
    <s v="CCDC"/>
    <x v="0"/>
    <s v="disciplinary"/>
    <s v="CSD"/>
    <s v="Cambridge Structural Database"/>
    <m/>
    <m/>
  </r>
  <r>
    <n v="36"/>
    <n v="1"/>
    <n v="1"/>
    <m/>
    <n v="1"/>
    <s v="Landscape"/>
    <x v="1"/>
    <x v="2"/>
    <s v="?"/>
    <s v="sheds (from sccer crest)"/>
    <m/>
    <x v="4"/>
    <m/>
    <m/>
    <s v="sheds (from sccer crest)"/>
    <m/>
    <m/>
  </r>
  <r>
    <n v="37"/>
    <n v="1"/>
    <n v="1"/>
    <m/>
    <n v="1"/>
    <s v="Landscape"/>
    <x v="1"/>
    <x v="2"/>
    <s v="?"/>
    <s v="GAAIN"/>
    <m/>
    <x v="4"/>
    <m/>
    <s v="GAAIN"/>
    <m/>
    <m/>
    <m/>
  </r>
  <r>
    <n v="38"/>
    <n v="1"/>
    <n v="1"/>
    <m/>
    <n v="1"/>
    <s v="Landscape"/>
    <x v="2"/>
    <x v="2"/>
    <s v="neu"/>
    <s v="Alzheimer’s Disease Neuroimaging Initiative  (ADNI)"/>
    <m/>
    <x v="0"/>
    <m/>
    <s v="ADNI"/>
    <s v="Alzheimer’s Disease Neuroimaging Initiative "/>
    <s v="http://adni.loni.usc.edu/data-samples/access-data/"/>
    <m/>
  </r>
  <r>
    <n v="39"/>
    <n v="1"/>
    <n v="1"/>
    <m/>
    <n v="1"/>
    <s v="Landscape"/>
    <x v="0"/>
    <x v="20"/>
    <s v="r3d100010522"/>
    <s v="Martha's Vineyard Coastal Observatory (MVCO)"/>
    <m/>
    <x v="0"/>
    <s v="disciplinary"/>
    <s v="MVCO"/>
    <s v="Martha's Vineyard Coastal Observatory"/>
    <m/>
    <s v="mentioned as &quot;Marta&quot;"/>
  </r>
  <r>
    <n v="40"/>
    <n v="1"/>
    <n v="1"/>
    <m/>
    <n v="1"/>
    <s v="Landscape"/>
    <x v="2"/>
    <x v="2"/>
    <s v="neu"/>
    <s v="Coronary Artery Risk Development in Young Adults (CARDIA)"/>
    <m/>
    <x v="0"/>
    <m/>
    <s v="CARDIA"/>
    <s v="Coronary Artery Risk Development in Young Adults"/>
    <s v="https://www.cardia.dopm.uab.edu/"/>
    <m/>
  </r>
  <r>
    <n v="41"/>
    <n v="1"/>
    <n v="1"/>
    <m/>
    <n v="1"/>
    <s v="Landscape"/>
    <x v="0"/>
    <x v="1"/>
    <s v="r3d100011340"/>
    <s v="Network Repository"/>
    <m/>
    <x v="2"/>
    <s v="disciplinary"/>
    <m/>
    <s v="Network Repository"/>
    <s v="http://networkrepository.com"/>
    <m/>
  </r>
  <r>
    <n v="42"/>
    <n v="1"/>
    <n v="1"/>
    <m/>
    <n v="1"/>
    <s v="Landscape"/>
    <x v="0"/>
    <x v="21"/>
    <s v="r3d100011611"/>
    <s v="Stanford Network Analysis Project (SNAP)"/>
    <s v="Stanford"/>
    <x v="0"/>
    <s v="disciplinary"/>
    <s v="SNAP"/>
    <s v="Stanford Network Analysis Project"/>
    <s v="http://snap.stanford.edu"/>
    <m/>
  </r>
  <r>
    <n v="43"/>
    <n v="1"/>
    <n v="1"/>
    <m/>
    <n v="1"/>
    <s v="Landscape"/>
    <x v="2"/>
    <x v="2"/>
    <s v="neu"/>
    <s v="Stream Data Mining Repository"/>
    <m/>
    <x v="0"/>
    <m/>
    <m/>
    <s v="Stream Data Mining Repository"/>
    <s v="http://www.cse.fau.edu/~xqzhu/stream.html"/>
    <s v="mentioned as &quot;datastream&quot;"/>
  </r>
  <r>
    <n v="44"/>
    <n v="1"/>
    <n v="1"/>
    <m/>
    <n v="1"/>
    <s v="Landscape"/>
    <x v="2"/>
    <x v="2"/>
    <s v="neu"/>
    <s v="Quandl"/>
    <s v="Quandl"/>
    <x v="0"/>
    <m/>
    <m/>
    <s v="Quandl"/>
    <s v="quandl.com"/>
    <m/>
  </r>
  <r>
    <n v="45"/>
    <n v="1"/>
    <n v="1"/>
    <m/>
    <n v="1"/>
    <s v="Landscape"/>
    <x v="4"/>
    <x v="6"/>
    <s v="neu"/>
    <s v="Datenportal der Schweizerischen Nationalbank"/>
    <s v="SNB"/>
    <x v="0"/>
    <m/>
    <m/>
    <s v="Datenportal der Schweizerischen Nationalbank"/>
    <s v="data.snb.ch"/>
    <m/>
  </r>
  <r>
    <n v="46"/>
    <n v="1"/>
    <n v="1"/>
    <m/>
    <n v="1"/>
    <s v="Landscape"/>
    <x v="4"/>
    <x v="6"/>
    <s v="neu"/>
    <s v="Konjunkturforschungsstelle"/>
    <m/>
    <x v="0"/>
    <m/>
    <m/>
    <s v="Konjunkturforschungsstelle"/>
    <s v="datenservice.kof.ethz.ch"/>
    <m/>
  </r>
  <r>
    <n v="47"/>
    <n v="1"/>
    <n v="1"/>
    <m/>
    <n v="1"/>
    <s v="Landscape"/>
    <x v="3"/>
    <x v="22"/>
    <m/>
    <s v="Archive ouverte (HAL)"/>
    <m/>
    <x v="5"/>
    <m/>
    <s v="HAL"/>
    <s v="Archive ouverte"/>
    <s v="https://hal.archives-ouvertes.fr/"/>
    <m/>
  </r>
  <r>
    <n v="48"/>
    <n v="1"/>
    <n v="1"/>
    <m/>
    <n v="1"/>
    <s v="Landscape"/>
    <x v="2"/>
    <x v="2"/>
    <s v="neu"/>
    <s v="Human 3.6M"/>
    <m/>
    <x v="0"/>
    <m/>
    <m/>
    <s v="Human 3.6M"/>
    <s v="http://vision.imar.ro/human3.6m/description.php"/>
    <m/>
  </r>
  <r>
    <n v="49"/>
    <n v="2"/>
    <n v="1"/>
    <n v="1"/>
    <n v="1"/>
    <s v="Landscape+DMP"/>
    <x v="0"/>
    <x v="17"/>
    <s v="r3d100011559"/>
    <s v="The Cancer Imaging Archive (TCIA)"/>
    <m/>
    <x v="0"/>
    <s v="disciplinary"/>
    <s v="TCIA"/>
    <s v="The Cancer Imaging Archive"/>
    <m/>
    <m/>
  </r>
  <r>
    <n v="50"/>
    <n v="1"/>
    <n v="1"/>
    <m/>
    <n v="1"/>
    <s v="Landscape"/>
    <x v="2"/>
    <x v="2"/>
    <s v="neu"/>
    <s v="crowdAI"/>
    <m/>
    <x v="0"/>
    <m/>
    <m/>
    <s v="crowdAI"/>
    <s v="https://www.crowdai.org/"/>
    <m/>
  </r>
  <r>
    <n v="51"/>
    <n v="2"/>
    <n v="1"/>
    <n v="1"/>
    <n v="1"/>
    <s v="Landscape"/>
    <x v="4"/>
    <x v="6"/>
    <s v="r3d100012857"/>
    <s v="Medien Archiv Künste (ZHdK)"/>
    <s v="Zürcher Hochschule der Künste"/>
    <x v="0"/>
    <m/>
    <s v="ZHdK"/>
    <s v="Medien Archiv Künste"/>
    <s v="https://medienarchiv.zhdk.ch/"/>
    <m/>
  </r>
  <r>
    <n v="52"/>
    <n v="1"/>
    <n v="1"/>
    <m/>
    <n v="1"/>
    <s v="Landscape"/>
    <x v="4"/>
    <x v="23"/>
    <s v="r3d100012542"/>
    <s v="Research Catalogue -  Society for Artistic Research (ARC)"/>
    <m/>
    <x v="0"/>
    <s v="disciplinary"/>
    <s v="ARC"/>
    <s v="Research Catalogue -  Society for Artistic Research"/>
    <m/>
    <s v="mentioned as &quot;Research Catalogue&quot;"/>
  </r>
  <r>
    <n v="53"/>
    <n v="1"/>
    <n v="1"/>
    <m/>
    <n v="1"/>
    <s v="Landscape"/>
    <x v="0"/>
    <x v="1"/>
    <s v="neu"/>
    <s v="nature scientific data"/>
    <s v="nature"/>
    <x v="2"/>
    <m/>
    <m/>
    <s v="nature scientific data"/>
    <s v="https://www.nature.com/sdata/"/>
    <m/>
  </r>
  <r>
    <n v="54"/>
    <n v="0"/>
    <m/>
    <m/>
    <n v="1"/>
    <s v="Landscape"/>
    <x v="1"/>
    <x v="6"/>
    <m/>
    <s v="Cyberlearn"/>
    <s v="Fachhochschule der Westschweiz"/>
    <x v="10"/>
    <m/>
    <m/>
    <s v="Cyberlearn"/>
    <s v="https://cyberlearn.hes-so.ch/"/>
    <m/>
  </r>
  <r>
    <n v="55"/>
    <n v="1"/>
    <n v="1"/>
    <m/>
    <n v="1"/>
    <s v="Landscape"/>
    <x v="4"/>
    <x v="6"/>
    <s v="neu"/>
    <s v="SwissEGA"/>
    <s v="Fachhochschule der Westschweiz"/>
    <x v="0"/>
    <m/>
    <m/>
    <s v="SwissEGA"/>
    <s v="http://candy.hesge.ch/SwissEGA/"/>
    <m/>
  </r>
  <r>
    <n v="56"/>
    <n v="1"/>
    <n v="1"/>
    <m/>
    <n v="1"/>
    <s v="Landscape"/>
    <x v="4"/>
    <x v="6"/>
    <s v="neu"/>
    <s v="Institutional Repository der FHNW (IRF)"/>
    <m/>
    <x v="11"/>
    <m/>
    <s v="IRF"/>
    <s v="Institutional Repository der FHNW"/>
    <s v="https://irf.fhnw.ch/"/>
    <m/>
  </r>
  <r>
    <n v="57"/>
    <n v="1"/>
    <n v="1"/>
    <m/>
    <n v="1"/>
    <s v="Landscape"/>
    <x v="2"/>
    <x v="2"/>
    <m/>
    <s v="Jstor"/>
    <m/>
    <x v="5"/>
    <m/>
    <s v="Jstor"/>
    <m/>
    <s v="https://www.jstor.org/"/>
    <s v="mentioned as &quot;Jstor&quot;"/>
  </r>
  <r>
    <n v="58"/>
    <n v="1"/>
    <n v="1"/>
    <m/>
    <n v="1"/>
    <s v="Landscape"/>
    <x v="3"/>
    <x v="24"/>
    <s v="r3d100011328"/>
    <s v="Centre National de Ressources Textuelles et Lexicales (CNRTL)"/>
    <m/>
    <x v="0"/>
    <s v="disciplinary"/>
    <s v="CNRTL"/>
    <s v="Centre National de Ressources Textuelles et Lexicales"/>
    <m/>
    <s v="mentioned as &quot;Frantext&quot;"/>
  </r>
  <r>
    <n v="59"/>
    <n v="1"/>
    <n v="1"/>
    <m/>
    <n v="1"/>
    <s v="Landscape"/>
    <x v="4"/>
    <x v="6"/>
    <s v="neu"/>
    <s v="SERMO"/>
    <m/>
    <x v="0"/>
    <m/>
    <s v="SERMO"/>
    <m/>
    <s v="sermo.unine.ch"/>
    <m/>
  </r>
  <r>
    <n v="60"/>
    <n v="1"/>
    <n v="1"/>
    <m/>
    <n v="1"/>
    <s v="Landscape"/>
    <x v="4"/>
    <x v="6"/>
    <s v="neu"/>
    <s v="OpenBIS"/>
    <m/>
    <x v="2"/>
    <m/>
    <m/>
    <s v="OpenBIS"/>
    <s v="https://labnotebook.ch/"/>
    <m/>
  </r>
  <r>
    <n v="61"/>
    <n v="1"/>
    <n v="1"/>
    <m/>
    <n v="1"/>
    <s v="Landscape"/>
    <x v="0"/>
    <x v="17"/>
    <s v="r3d100012308"/>
    <s v="DesignSafe"/>
    <m/>
    <x v="0"/>
    <s v="disciplinary"/>
    <m/>
    <s v="DesignSafe"/>
    <s v="https://simcenter.designsafe-ci.org/"/>
    <s v="r3d100010105"/>
  </r>
  <r>
    <n v="62"/>
    <n v="1"/>
    <n v="1"/>
    <m/>
    <n v="1"/>
    <s v="Landscape"/>
    <x v="0"/>
    <x v="1"/>
    <m/>
    <s v="Social Science Research Network (SSRN)"/>
    <s v="Elsevier / Mendeley"/>
    <x v="5"/>
    <m/>
    <s v="SSRN"/>
    <s v="Social Science Research Network"/>
    <s v="https://papers.ssrn.com/sol3/DisplayAbstractSearch.cfm"/>
    <m/>
  </r>
  <r>
    <n v="63"/>
    <n v="1"/>
    <n v="1"/>
    <m/>
    <n v="1"/>
    <s v="Landscape"/>
    <x v="0"/>
    <x v="21"/>
    <s v="r3d100010105"/>
    <s v="NEEScentral Data Repository (NEES)"/>
    <s v="UC San Diego"/>
    <x v="0"/>
    <s v="disciplinary"/>
    <s v="NEES"/>
    <s v="NEEScentral Data Repository"/>
    <m/>
    <m/>
  </r>
  <r>
    <n v="64"/>
    <n v="1"/>
    <n v="1"/>
    <m/>
    <n v="1"/>
    <s v="Landscape"/>
    <x v="0"/>
    <x v="1"/>
    <s v="r3d100011506"/>
    <s v="European Flux Data Base (FLuxNet)"/>
    <s v="ETH"/>
    <x v="0"/>
    <s v="disciplinary"/>
    <s v="FLuxNet"/>
    <s v="European Flux Data Base"/>
    <m/>
    <m/>
  </r>
  <r>
    <n v="65"/>
    <n v="1"/>
    <n v="1"/>
    <m/>
    <n v="1"/>
    <s v="Landscape"/>
    <x v="2"/>
    <x v="2"/>
    <s v="neu"/>
    <s v="Ecoinvent"/>
    <m/>
    <x v="0"/>
    <m/>
    <m/>
    <s v="Ecoinvent"/>
    <s v="https://www.ecoinvent.org/"/>
    <m/>
  </r>
  <r>
    <n v="66"/>
    <n v="1"/>
    <n v="1"/>
    <m/>
    <n v="1"/>
    <s v="Landscape"/>
    <x v="4"/>
    <x v="6"/>
    <s v="neu"/>
    <s v="LC-inventories "/>
    <s v="Swiss Federal Office for the Environment FOEN"/>
    <x v="0"/>
    <m/>
    <m/>
    <s v="LC-inventories "/>
    <s v="www.lc-inventories.ch"/>
    <m/>
  </r>
  <r>
    <n v="67"/>
    <m/>
    <m/>
    <m/>
    <n v="1"/>
    <s v="Landscape"/>
    <x v="1"/>
    <x v="2"/>
    <s v="?"/>
    <s v="CMPI5"/>
    <m/>
    <x v="4"/>
    <m/>
    <m/>
    <m/>
    <m/>
    <s v="Too many, really depends on the project (from CMPI5 to national archives)"/>
  </r>
  <r>
    <n v="68"/>
    <n v="5"/>
    <n v="1"/>
    <n v="4"/>
    <n v="1"/>
    <s v="Landscape+DMP"/>
    <x v="4"/>
    <x v="25"/>
    <s v="r3d100012374"/>
    <s v="Data and Service Center for humanities (DaSCH)"/>
    <m/>
    <x v="0"/>
    <s v="disciplinary"/>
    <s v="DaSCH"/>
    <s v="Data and Service Center for humanities"/>
    <s v="http://dasch.swiss"/>
    <m/>
  </r>
  <r>
    <n v="69"/>
    <n v="1"/>
    <n v="1"/>
    <m/>
    <n v="1"/>
    <s v="Landscape"/>
    <x v="1"/>
    <x v="2"/>
    <s v="?"/>
    <s v="Paperplane"/>
    <m/>
    <x v="4"/>
    <m/>
    <m/>
    <s v="Paperplane"/>
    <m/>
    <m/>
  </r>
  <r>
    <n v="70"/>
    <n v="1"/>
    <n v="1"/>
    <m/>
    <n v="1"/>
    <s v="Landscape"/>
    <x v="4"/>
    <x v="6"/>
    <s v="neu"/>
    <s v="AlpArray"/>
    <m/>
    <x v="0"/>
    <m/>
    <m/>
    <s v="AlpArray"/>
    <s v="www.alparray.ethz.ch"/>
    <m/>
  </r>
  <r>
    <n v="71"/>
    <n v="1"/>
    <n v="1"/>
    <m/>
    <n v="1"/>
    <s v="Landscape"/>
    <x v="2"/>
    <x v="2"/>
    <s v="?"/>
    <s v="ORPHEUS"/>
    <m/>
    <x v="0"/>
    <m/>
    <s v="ORPHEUS"/>
    <m/>
    <s v="https://www.worldcat.org/title/orpheus-a-repository-of-music-art-literature/oclc/1039192329"/>
    <m/>
  </r>
  <r>
    <n v="72"/>
    <n v="1"/>
    <n v="1"/>
    <m/>
    <n v="1"/>
    <s v="Landscape"/>
    <x v="0"/>
    <x v="26"/>
    <s v="r3d100010713"/>
    <s v="astrophysics data system (ADS)"/>
    <s v="Smithsonian"/>
    <x v="3"/>
    <s v="disciplinary institutional"/>
    <s v="ADS"/>
    <s v="astrophysics data system"/>
    <s v="https://ui.adsabs.harvard.edu/"/>
    <m/>
  </r>
  <r>
    <n v="73"/>
    <n v="1"/>
    <n v="1"/>
    <m/>
    <n v="1"/>
    <s v="Landscape"/>
    <x v="0"/>
    <x v="1"/>
    <s v="r3d100010111"/>
    <s v="NASA Space Science Data Coordinated Archive"/>
    <m/>
    <x v="3"/>
    <s v="disciplinary institutional"/>
    <m/>
    <s v="NASA Space Science Data Coordinated Archive"/>
    <s v="https://nssdc.gsfc.nasa.gov"/>
    <m/>
  </r>
  <r>
    <n v="74"/>
    <n v="1"/>
    <n v="1"/>
    <m/>
    <n v="1"/>
    <s v="Landscape"/>
    <x v="3"/>
    <x v="19"/>
    <s v="neu"/>
    <s v="HEPForge"/>
    <m/>
    <x v="0"/>
    <m/>
    <m/>
    <s v="HEPForge"/>
    <s v="hepforge.org"/>
    <m/>
  </r>
  <r>
    <n v="75"/>
    <n v="4"/>
    <n v="1"/>
    <n v="3"/>
    <n v="1"/>
    <s v="Landscape"/>
    <x v="0"/>
    <x v="17"/>
    <s v="r3d100010924"/>
    <s v="OpenNeuro"/>
    <m/>
    <x v="0"/>
    <s v="disciplinary"/>
    <m/>
    <s v="OpenNeuro"/>
    <s v="https://openneuro.org/"/>
    <m/>
  </r>
  <r>
    <n v="76"/>
    <n v="1"/>
    <n v="1"/>
    <m/>
    <n v="1"/>
    <s v="Landscape"/>
    <x v="0"/>
    <x v="20"/>
    <s v="r3d100010129"/>
    <s v="PubChem"/>
    <m/>
    <x v="0"/>
    <s v="disciplinary"/>
    <m/>
    <s v="PubChem"/>
    <s v="https://pubchem.ncbi.nlm.nih.gov/"/>
    <m/>
  </r>
  <r>
    <n v="77"/>
    <n v="1"/>
    <n v="1"/>
    <m/>
    <n v="1"/>
    <s v="Landscape"/>
    <x v="3"/>
    <x v="7"/>
    <s v="r3d100010371"/>
    <s v="Online study catalogue (ZACAT)"/>
    <s v="GESIS"/>
    <x v="3"/>
    <s v="disciplinary institutional"/>
    <s v="ZACAT"/>
    <s v="Online study catalogue"/>
    <s v="https://www.gesis.org/en/services/research/daten-recherchieren/zacat-online-study-catalogue/"/>
    <m/>
  </r>
  <r>
    <n v="78"/>
    <n v="2"/>
    <n v="1"/>
    <n v="1"/>
    <n v="1"/>
    <s v="Landscape+DMP"/>
    <x v="3"/>
    <x v="22"/>
    <s v="neu"/>
    <s v="Corpus de LAngue Parlée en Interaction (CLAPI)"/>
    <m/>
    <x v="0"/>
    <m/>
    <s v="CLAPI"/>
    <s v="Corpus de LAngue Parlée en Interaction"/>
    <s v="http://clapi.ish-lyon.cnrs.fr"/>
    <m/>
  </r>
  <r>
    <n v="79"/>
    <n v="1"/>
    <n v="1"/>
    <m/>
    <n v="1"/>
    <s v="Landscape"/>
    <x v="4"/>
    <x v="6"/>
    <s v="neu"/>
    <s v="SwissParam"/>
    <m/>
    <x v="0"/>
    <m/>
    <m/>
    <s v="SwissParam"/>
    <s v="http://www.swissparam.ch/"/>
    <m/>
  </r>
  <r>
    <n v="80"/>
    <n v="1"/>
    <n v="1"/>
    <m/>
    <n v="1"/>
    <s v="Landscape"/>
    <x v="4"/>
    <x v="27"/>
    <s v="r3d100010141"/>
    <s v="MeteoSwiss"/>
    <m/>
    <x v="3"/>
    <s v="disciplinary institutional"/>
    <m/>
    <s v="MeteoSwiss"/>
    <s v="https://www.meteoswiss.admin.ch/home.html?tab=overview"/>
    <m/>
  </r>
  <r>
    <n v="81"/>
    <n v="0"/>
    <m/>
    <m/>
    <n v="1"/>
    <s v="Landscape"/>
    <x v="1"/>
    <x v="6"/>
    <m/>
    <s v="complexfluids"/>
    <m/>
    <x v="6"/>
    <m/>
    <m/>
    <s v="complexfluids"/>
    <s v="http://www.complexfluids.ethz.ch"/>
    <m/>
  </r>
  <r>
    <n v="82"/>
    <n v="1"/>
    <n v="1"/>
    <m/>
    <n v="1"/>
    <s v="Landscape"/>
    <x v="0"/>
    <x v="1"/>
    <s v="neu"/>
    <s v="PolyHub"/>
    <m/>
    <x v="0"/>
    <m/>
    <m/>
    <s v="PolyHub"/>
    <s v="http://www.polyhub.org/"/>
    <m/>
  </r>
  <r>
    <n v="83"/>
    <m/>
    <m/>
    <m/>
    <n v="1"/>
    <s v="Landscape"/>
    <x v="1"/>
    <x v="2"/>
    <m/>
    <m/>
    <m/>
    <x v="8"/>
    <m/>
    <m/>
    <m/>
    <m/>
    <s v="large facility repositories"/>
  </r>
  <r>
    <n v="84"/>
    <n v="1"/>
    <n v="1"/>
    <m/>
    <n v="1"/>
    <s v="Landscape"/>
    <x v="1"/>
    <x v="2"/>
    <m/>
    <s v="Open Microscopy Environment (OME)"/>
    <m/>
    <x v="1"/>
    <m/>
    <s v="OME"/>
    <s v="Open Microscopy Environment"/>
    <s v="https://www.openmicroscopy.org/omero/"/>
    <m/>
  </r>
  <r>
    <n v="85"/>
    <n v="1"/>
    <n v="1"/>
    <m/>
    <n v="1"/>
    <s v="Landscape"/>
    <x v="3"/>
    <x v="28"/>
    <s v="r3d100011269"/>
    <s v="CRCNS data sharing"/>
    <s v="CRCNS"/>
    <x v="0"/>
    <s v="other"/>
    <m/>
    <s v="CRCNS data sharing"/>
    <s v="https://crcns.org/"/>
    <m/>
  </r>
  <r>
    <n v="86"/>
    <n v="0"/>
    <m/>
    <m/>
    <n v="1"/>
    <s v="Landscape"/>
    <x v="1"/>
    <x v="6"/>
    <m/>
    <s v="DAVIS Data"/>
    <m/>
    <x v="6"/>
    <m/>
    <m/>
    <s v="DAVIS Data"/>
    <s v="http://rpg.ifi.uzh.ch/davis_data.html"/>
    <m/>
  </r>
  <r>
    <n v="87"/>
    <n v="0"/>
    <m/>
    <m/>
    <n v="1"/>
    <s v="Landscape"/>
    <x v="1"/>
    <x v="2"/>
    <m/>
    <s v="cvlibs"/>
    <m/>
    <x v="6"/>
    <m/>
    <m/>
    <s v="cvlibs"/>
    <s v="http://www.cvlibs.net/datasets/kitti/"/>
    <m/>
  </r>
  <r>
    <n v="88"/>
    <n v="1"/>
    <n v="1"/>
    <m/>
    <n v="1"/>
    <s v="Landscape"/>
    <x v="4"/>
    <x v="6"/>
    <s v="neu"/>
    <s v="Swiss Metadatabase of Religious Affiliation in Europe (SMRE)"/>
    <s v="Universität Luzern"/>
    <x v="0"/>
    <m/>
    <s v="SMRE"/>
    <s v="Swiss Metadatabase of Religious Affiliation in Europe"/>
    <s v="www.smre-data.ch"/>
    <m/>
  </r>
  <r>
    <n v="89"/>
    <m/>
    <m/>
    <m/>
    <n v="1"/>
    <s v="Landscape"/>
    <x v="1"/>
    <x v="2"/>
    <m/>
    <m/>
    <m/>
    <x v="8"/>
    <m/>
    <m/>
    <m/>
    <m/>
    <s v="Öffentliche Archive (alle Daten sind veröffentlicht); ein privates Archiv (Daten werden von mir zugänglich gemacht per Edition)"/>
  </r>
  <r>
    <n v="90"/>
    <n v="1"/>
    <n v="1"/>
    <m/>
    <n v="1"/>
    <s v="Landscape"/>
    <x v="3"/>
    <x v="29"/>
    <s v="r3d100010657"/>
    <s v="INTEGRAL Archive"/>
    <s v="UNIGE, INTEGRAL Science Data Centre (ISDC)"/>
    <x v="3"/>
    <s v="disciplinary institutional"/>
    <m/>
    <s v="INTEGRAL Archive"/>
    <s v="http://isdc.unige.ch/integral/archive"/>
    <m/>
  </r>
  <r>
    <n v="91"/>
    <n v="1"/>
    <n v="1"/>
    <m/>
    <n v="1"/>
    <s v="Landscape"/>
    <x v="2"/>
    <x v="2"/>
    <s v="neu"/>
    <s v="Digital framework for the comparative developmental biology of ascidians (ANISEED)"/>
    <m/>
    <x v="0"/>
    <m/>
    <s v="ANISEED"/>
    <s v="Digital framework for the comparative developmental biology of ascidians"/>
    <m/>
    <s v="https://core.ac.uk/display/88500011"/>
  </r>
  <r>
    <n v="92"/>
    <n v="1"/>
    <n v="1"/>
    <m/>
    <n v="1"/>
    <s v="Landscape"/>
    <x v="3"/>
    <x v="30"/>
    <s v="r3d100010185"/>
    <s v="Arabidopsis Information Resource"/>
    <m/>
    <x v="0"/>
    <s v="disciplinary"/>
    <m/>
    <s v="Arabidopsis Information Resource"/>
    <s v="http://arabidopsis.org"/>
    <m/>
  </r>
  <r>
    <n v="93"/>
    <n v="1"/>
    <n v="1"/>
    <m/>
    <n v="1"/>
    <s v="Landscape"/>
    <x v="0"/>
    <x v="20"/>
    <s v="r3d100011819"/>
    <s v="Cancer Cell Line Encyclopedia (CCLE)"/>
    <m/>
    <x v="0"/>
    <s v="disciplinary"/>
    <s v="CCLE"/>
    <s v="Cancer Cell Line Encyclopedia"/>
    <m/>
    <m/>
  </r>
  <r>
    <n v="94"/>
    <n v="1"/>
    <m/>
    <m/>
    <n v="1"/>
    <s v="Landscape"/>
    <x v="1"/>
    <x v="2"/>
    <m/>
    <s v="immgen"/>
    <m/>
    <x v="1"/>
    <m/>
    <m/>
    <s v="immgen"/>
    <s v="https://github.com/ddiez/immgen.db"/>
    <m/>
  </r>
  <r>
    <n v="95"/>
    <n v="1"/>
    <n v="1"/>
    <m/>
    <n v="1"/>
    <s v="Landscape"/>
    <x v="2"/>
    <x v="2"/>
    <s v="neu"/>
    <s v="Oncomine "/>
    <s v="Oncomine "/>
    <x v="0"/>
    <m/>
    <m/>
    <s v="Oncomine "/>
    <s v="https://www.oncomine.org/resource/login.html"/>
    <m/>
  </r>
  <r>
    <n v="96"/>
    <n v="1"/>
    <m/>
    <m/>
    <n v="1"/>
    <s v="Landscape"/>
    <x v="1"/>
    <x v="1"/>
    <m/>
    <s v="orcid"/>
    <s v="orcid"/>
    <x v="1"/>
    <m/>
    <m/>
    <s v="orcid"/>
    <m/>
    <m/>
  </r>
  <r>
    <n v="97"/>
    <n v="1"/>
    <m/>
    <m/>
    <n v="1"/>
    <s v="Landscape"/>
    <x v="1"/>
    <x v="2"/>
    <s v="?"/>
    <s v="Zotero"/>
    <s v="Zotero"/>
    <x v="1"/>
    <m/>
    <m/>
    <s v="Zotero"/>
    <m/>
    <m/>
  </r>
  <r>
    <n v="98"/>
    <n v="49"/>
    <n v="31"/>
    <n v="18"/>
    <n v="31"/>
    <s v="Landscape+DMP"/>
    <x v="0"/>
    <x v="1"/>
    <s v="r3d100010375"/>
    <s v="GitHub"/>
    <m/>
    <x v="2"/>
    <s v="other"/>
    <m/>
    <s v="GitHub"/>
    <m/>
    <m/>
  </r>
  <r>
    <n v="99"/>
    <n v="84"/>
    <n v="29"/>
    <n v="55"/>
    <n v="29"/>
    <s v="Landscape+DMP"/>
    <x v="3"/>
    <x v="31"/>
    <s v="r3d100010468"/>
    <s v="Zenodo"/>
    <m/>
    <x v="2"/>
    <s v="other"/>
    <m/>
    <s v="Zenodo"/>
    <s v="https://zenodo.org/"/>
    <m/>
  </r>
  <r>
    <n v="100"/>
    <n v="38"/>
    <n v="19"/>
    <n v="19"/>
    <n v="19"/>
    <s v="Landscape"/>
    <x v="4"/>
    <x v="6"/>
    <s v="r3d100012350"/>
    <s v="Swiss Foundation for Research in Social Sciences (FORSbase)"/>
    <m/>
    <x v="3"/>
    <s v="disciplinary institutional"/>
    <s v="FORSbase"/>
    <s v="Swiss Foundation for Research in Social Sciences"/>
    <m/>
    <m/>
  </r>
  <r>
    <n v="101"/>
    <n v="36"/>
    <n v="17"/>
    <n v="19"/>
    <n v="17"/>
    <s v="Landscape"/>
    <x v="0"/>
    <x v="21"/>
    <s v="r3d100010283"/>
    <s v="Gene Expression Omnibus (GEO)"/>
    <m/>
    <x v="0"/>
    <s v="disciplinary"/>
    <s v="GEO"/>
    <s v="Gene Expression Omnibus"/>
    <m/>
    <m/>
  </r>
  <r>
    <n v="102"/>
    <n v="22"/>
    <n v="16"/>
    <n v="6"/>
    <n v="16"/>
    <s v="Landscape+DMP"/>
    <x v="0"/>
    <x v="17"/>
    <s v="r3d100011137"/>
    <s v="Open Science Framework (OSF)"/>
    <m/>
    <x v="2"/>
    <s v="other"/>
    <s v="OSF"/>
    <s v="Open Science Framework"/>
    <m/>
    <m/>
  </r>
  <r>
    <n v="103"/>
    <n v="31"/>
    <n v="11"/>
    <n v="20"/>
    <n v="11"/>
    <s v="Landscape+DMP"/>
    <x v="3"/>
    <x v="32"/>
    <s v="r3d100000044"/>
    <s v="DRYAD"/>
    <m/>
    <x v="2"/>
    <s v="other"/>
    <m/>
    <s v="DRYAD"/>
    <m/>
    <m/>
  </r>
  <r>
    <n v="104"/>
    <n v="14"/>
    <n v="11"/>
    <n v="3"/>
    <n v="11"/>
    <s v="Landscape+DMP"/>
    <x v="3"/>
    <x v="33"/>
    <s v="r3d100010066"/>
    <s v="figshare"/>
    <m/>
    <x v="2"/>
    <s v="other"/>
    <m/>
    <s v="figshare"/>
    <m/>
    <m/>
  </r>
  <r>
    <n v="105"/>
    <n v="9"/>
    <n v="9"/>
    <m/>
    <n v="9"/>
    <s v="Landscape"/>
    <x v="0"/>
    <x v="1"/>
    <m/>
    <s v="ArXiv"/>
    <m/>
    <x v="5"/>
    <m/>
    <m/>
    <s v="ArXiv"/>
    <s v="ArXiv.org"/>
    <m/>
  </r>
  <r>
    <n v="106"/>
    <n v="8"/>
    <n v="8"/>
    <m/>
    <n v="8"/>
    <s v="Landscape"/>
    <x v="3"/>
    <x v="7"/>
    <s v="r3d100012227"/>
    <s v="ResearchGate"/>
    <m/>
    <x v="2"/>
    <s v="other"/>
    <m/>
    <s v="ResearchGate"/>
    <m/>
    <m/>
  </r>
  <r>
    <n v="107"/>
    <n v="11"/>
    <n v="7"/>
    <n v="4"/>
    <n v="7"/>
    <s v="Landscape+DMP"/>
    <x v="3"/>
    <x v="34"/>
    <s v="r3d100010527"/>
    <s v="European Nucleotide Archive (ENA)"/>
    <m/>
    <x v="0"/>
    <s v="disciplinary"/>
    <s v="ENA"/>
    <s v="European Nucleotide Archive"/>
    <s v="https://www.ebi.ac.uk/ena"/>
    <m/>
  </r>
  <r>
    <n v="108"/>
    <n v="0"/>
    <m/>
    <m/>
    <n v="6"/>
    <s v="Landscape"/>
    <x v="1"/>
    <x v="1"/>
    <m/>
    <s v="NCBI"/>
    <m/>
    <x v="12"/>
    <m/>
    <m/>
    <s v="NCBI"/>
    <m/>
    <m/>
  </r>
  <r>
    <n v="109"/>
    <n v="6"/>
    <n v="6"/>
    <m/>
    <n v="6"/>
    <s v="Landscape"/>
    <x v="0"/>
    <x v="1"/>
    <m/>
    <s v="Academia.EDU"/>
    <m/>
    <x v="5"/>
    <m/>
    <m/>
    <s v="Academia.EDU"/>
    <m/>
    <m/>
  </r>
  <r>
    <n v="110"/>
    <n v="7"/>
    <n v="5"/>
    <n v="2"/>
    <n v="5"/>
    <s v="Landscape+DMP"/>
    <x v="3"/>
    <x v="35"/>
    <s v="r3d100010134"/>
    <s v="PANGAEA"/>
    <m/>
    <x v="0"/>
    <s v="disciplinary"/>
    <m/>
    <s v="PANGAEA"/>
    <m/>
    <m/>
  </r>
  <r>
    <n v="111"/>
    <n v="4"/>
    <n v="4"/>
    <m/>
    <n v="4"/>
    <s v="Landscape"/>
    <x v="0"/>
    <x v="36"/>
    <s v="r3d100011581"/>
    <s v="National Oceanographic Data Center (NOAA NODC)"/>
    <m/>
    <x v="3"/>
    <s v="disciplinary institutional"/>
    <s v="NOAA NODC"/>
    <s v="National Oceanographic Data Center"/>
    <m/>
    <m/>
  </r>
  <r>
    <n v="112"/>
    <n v="11"/>
    <n v="4"/>
    <n v="7"/>
    <n v="4"/>
    <s v="Landscape+DMP"/>
    <x v="3"/>
    <x v="37"/>
    <s v="r3d100010137"/>
    <s v="PRoteomics IDEntifications (Pride)"/>
    <m/>
    <x v="0"/>
    <s v="disciplinary"/>
    <s v="Pride"/>
    <s v="PRoteomics IDEntifications"/>
    <m/>
    <m/>
  </r>
  <r>
    <n v="113"/>
    <n v="3"/>
    <n v="3"/>
    <m/>
    <n v="3"/>
    <s v="Landscape"/>
    <x v="3"/>
    <x v="38"/>
    <s v="r3d100010221"/>
    <s v="European Molecular Biology Laboratory - European Bioinformatics Institute (EMBL-EBI)"/>
    <m/>
    <x v="3"/>
    <s v="disciplinary institutional"/>
    <s v="EMBL-EBI"/>
    <s v="European Molecular Biology Laboratory - European Bioinformatics Institute"/>
    <m/>
    <m/>
  </r>
  <r>
    <n v="114"/>
    <n v="7"/>
    <n v="3"/>
    <n v="4"/>
    <n v="3"/>
    <s v="Landscape+DMP"/>
    <x v="3"/>
    <x v="39"/>
    <s v="r3d100010528"/>
    <s v="GenBank (NCBI)"/>
    <m/>
    <x v="0"/>
    <s v="disciplinary"/>
    <m/>
    <s v="GenBank (NCBI)"/>
    <s v="https://www.ncbi.nlm.nih.gov/genbank/"/>
    <m/>
  </r>
  <r>
    <n v="115"/>
    <n v="3"/>
    <n v="3"/>
    <m/>
    <n v="3"/>
    <s v="Landscape"/>
    <x v="0"/>
    <x v="20"/>
    <s v="r3d100010101"/>
    <s v="MorphoBank"/>
    <m/>
    <x v="0"/>
    <s v="disciplinary"/>
    <m/>
    <s v="MorphoBank"/>
    <m/>
    <m/>
  </r>
  <r>
    <n v="116"/>
    <n v="5"/>
    <n v="3"/>
    <n v="2"/>
    <n v="3"/>
    <s v="Landscape+DMP"/>
    <x v="3"/>
    <x v="40"/>
    <s v="r3d100010692"/>
    <s v="ProteomeXchange"/>
    <m/>
    <x v="3"/>
    <s v="disciplinary institutional"/>
    <m/>
    <s v="ProteomeXchange"/>
    <m/>
    <m/>
  </r>
  <r>
    <n v="117"/>
    <n v="3"/>
    <n v="3"/>
    <m/>
    <n v="3"/>
    <s v="Landscape"/>
    <x v="3"/>
    <x v="7"/>
    <s v="r3d100012496"/>
    <s v="GESIS"/>
    <m/>
    <x v="0"/>
    <s v="disciplinary"/>
    <s v="GESIS"/>
    <s v="GESIS Data Archive"/>
    <m/>
    <m/>
  </r>
  <r>
    <n v="118"/>
    <n v="4"/>
    <n v="3"/>
    <n v="1"/>
    <n v="3"/>
    <s v="Landscape+DMP"/>
    <x v="3"/>
    <x v="41"/>
    <s v="r3d100011868"/>
    <s v="Mendeley"/>
    <m/>
    <x v="2"/>
    <s v="other"/>
    <m/>
    <s v="Mendeley"/>
    <m/>
    <m/>
  </r>
  <r>
    <n v="119"/>
    <n v="7"/>
    <n v="3"/>
    <n v="4"/>
    <n v="3"/>
    <s v="Landscape+DMP"/>
    <x v="3"/>
    <x v="42"/>
    <s v="r3d100010222"/>
    <s v="ArrayExpress"/>
    <m/>
    <x v="0"/>
    <s v="disciplinary"/>
    <m/>
    <s v="ArrayExpress"/>
    <m/>
    <m/>
  </r>
  <r>
    <n v="120"/>
    <n v="3"/>
    <n v="3"/>
    <m/>
    <n v="3"/>
    <s v="Landscape"/>
    <x v="4"/>
    <x v="6"/>
    <m/>
    <s v="local - institutional"/>
    <m/>
    <x v="11"/>
    <m/>
    <m/>
    <s v="local - institutional"/>
    <m/>
    <s v="no name mentioned"/>
  </r>
  <r>
    <n v="121"/>
    <n v="2"/>
    <n v="2"/>
    <m/>
    <n v="2"/>
    <s v="Landscape"/>
    <x v="4"/>
    <x v="6"/>
    <m/>
    <s v="Zora"/>
    <m/>
    <x v="5"/>
    <m/>
    <m/>
    <s v="Zora"/>
    <s v="https://www.zora.uzh.ch/"/>
    <m/>
  </r>
  <r>
    <n v="122"/>
    <n v="2"/>
    <m/>
    <m/>
    <n v="2"/>
    <s v="Landscape"/>
    <x v="1"/>
    <x v="6"/>
    <m/>
    <s v="SwitchDrive"/>
    <m/>
    <x v="1"/>
    <m/>
    <m/>
    <s v="SwitchDrive"/>
    <m/>
    <m/>
  </r>
  <r>
    <n v="123"/>
    <n v="8"/>
    <n v="2"/>
    <n v="6"/>
    <n v="2"/>
    <s v="Landscape+DMP"/>
    <x v="4"/>
    <x v="6"/>
    <m/>
    <s v="Boris"/>
    <m/>
    <x v="5"/>
    <m/>
    <s v="Bern Open Repository and Information System "/>
    <s v="Boris"/>
    <s v="https://boris.unibe.ch"/>
    <m/>
  </r>
  <r>
    <n v="124"/>
    <n v="9"/>
    <n v="2"/>
    <n v="7"/>
    <n v="2"/>
    <s v="Landscape+DMP"/>
    <x v="0"/>
    <x v="1"/>
    <s v="r3d100010051"/>
    <s v="Harvard Dataverses"/>
    <m/>
    <x v="2"/>
    <s v="disciplinary institutional"/>
    <m/>
    <s v="Harvard Dataverses"/>
    <m/>
    <s v="mentioned as &quot;dataverse&quot;"/>
  </r>
  <r>
    <n v="125"/>
    <n v="2"/>
    <n v="2"/>
    <m/>
    <n v="2"/>
    <s v="Landscape"/>
    <x v="4"/>
    <x v="6"/>
    <m/>
    <s v="Serval"/>
    <m/>
    <x v="5"/>
    <m/>
    <m/>
    <s v="Serval"/>
    <s v="https://serval.unil.ch/"/>
    <m/>
  </r>
  <r>
    <n v="126"/>
    <n v="3"/>
    <n v="2"/>
    <n v="1"/>
    <n v="2"/>
    <s v="Landscape+DMP"/>
    <x v="3"/>
    <x v="43"/>
    <s v="r3d100010411"/>
    <s v="CRAN"/>
    <m/>
    <x v="0"/>
    <s v="disciplinary"/>
    <s v="CRAN"/>
    <s v="Comprehensive R Archive Network"/>
    <m/>
    <m/>
  </r>
  <r>
    <n v="127"/>
    <n v="8"/>
    <n v="2"/>
    <n v="6"/>
    <n v="2"/>
    <s v="Landscape+DMP"/>
    <x v="0"/>
    <x v="1"/>
    <s v="r3d100010775"/>
    <s v="Sequence Read Archive (SRA)"/>
    <m/>
    <x v="0"/>
    <s v="disciplinary"/>
    <s v="SRA"/>
    <s v="Sequence Read Archive"/>
    <m/>
    <m/>
  </r>
  <r>
    <n v="128"/>
    <n v="4"/>
    <n v="2"/>
    <n v="2"/>
    <n v="2"/>
    <s v="Landscape+DMP"/>
    <x v="4"/>
    <x v="27"/>
    <s v="r3d100012611"/>
    <s v="MaterialsCloud"/>
    <m/>
    <x v="0"/>
    <m/>
    <m/>
    <s v="MaterialsCloud"/>
    <s v="https://www.materialscloud.org"/>
    <m/>
  </r>
  <r>
    <n v="130"/>
    <n v="26"/>
    <m/>
    <n v="26"/>
    <m/>
    <s v="DMPs"/>
    <x v="4"/>
    <x v="44"/>
    <s v="r3d100012557"/>
    <s v="ETH Zürich Research Collection"/>
    <m/>
    <x v="11"/>
    <s v="institutional"/>
    <m/>
    <s v="ETH Zürich Research Collection"/>
    <m/>
    <m/>
  </r>
  <r>
    <n v="131"/>
    <n v="22"/>
    <m/>
    <n v="22"/>
    <m/>
    <s v="DMPs"/>
    <x v="1"/>
    <x v="2"/>
    <m/>
    <s v="not applicable"/>
    <m/>
    <x v="13"/>
    <m/>
    <m/>
    <m/>
    <m/>
    <m/>
  </r>
  <r>
    <n v="143"/>
    <n v="4"/>
    <m/>
    <n v="4"/>
    <m/>
    <s v="DMPs"/>
    <x v="3"/>
    <x v="45"/>
    <s v="r3d100010562"/>
    <s v="Electron Microscopy Data Bank (EMDB)"/>
    <m/>
    <x v="0"/>
    <s v="disciplinary"/>
    <s v="EMDB"/>
    <s v="Electron Microscopy Data Bank"/>
    <m/>
    <m/>
  </r>
  <r>
    <n v="144"/>
    <n v="4"/>
    <m/>
    <n v="4"/>
    <m/>
    <s v="DMPs"/>
    <x v="3"/>
    <x v="31"/>
    <s v="r3d100011395"/>
    <s v="European Data Infrastructure (EUDAT)"/>
    <m/>
    <x v="2"/>
    <s v="other"/>
    <s v="EUDAT"/>
    <s v="European Data Infrastructure"/>
    <m/>
    <m/>
  </r>
  <r>
    <n v="149"/>
    <n v="3"/>
    <m/>
    <n v="3"/>
    <m/>
    <s v="DMPs"/>
    <x v="3"/>
    <x v="46"/>
    <s v="r3d100012356"/>
    <s v="Electron Microscopy Public Image Archive (EMPIAR)"/>
    <m/>
    <x v="0"/>
    <s v="disciplinary"/>
    <s v="EMPIAR"/>
    <s v="Electron Microscopy Public Image Archive"/>
    <m/>
    <m/>
  </r>
  <r>
    <n v="151"/>
    <n v="3"/>
    <m/>
    <n v="3"/>
    <m/>
    <s v="DMPs"/>
    <x v="3"/>
    <x v="47"/>
    <s v="r3d100012435"/>
    <s v="Image Data Resource (IDR)"/>
    <m/>
    <x v="0"/>
    <s v="disciplinary"/>
    <s v="IDR"/>
    <s v="Image Data Resource"/>
    <m/>
    <m/>
  </r>
  <r>
    <n v="152"/>
    <n v="3"/>
    <m/>
    <n v="3"/>
    <m/>
    <s v="DMPs"/>
    <x v="2"/>
    <x v="2"/>
    <s v="neu"/>
    <s v="MorphoMuseuM"/>
    <m/>
    <x v="0"/>
    <m/>
    <m/>
    <s v="MorphoMuseuM"/>
    <m/>
    <m/>
  </r>
  <r>
    <n v="154"/>
    <n v="2"/>
    <m/>
    <n v="2"/>
    <m/>
    <s v="DMPs"/>
    <x v="0"/>
    <x v="17"/>
    <s v="r3d100010191"/>
    <s v="Biological Magnetic Resonance Data Bank (BMRB)"/>
    <m/>
    <x v="0"/>
    <s v="disciplinary"/>
    <s v="BMRB"/>
    <s v="Biological Magnetic Resonance Data Bank"/>
    <m/>
    <m/>
  </r>
  <r>
    <n v="155"/>
    <n v="2"/>
    <m/>
    <n v="2"/>
    <m/>
    <s v="DMPs"/>
    <x v="4"/>
    <x v="6"/>
    <s v="r3d100012587"/>
    <s v="Environmental Data Portal (EnviDat)"/>
    <m/>
    <x v="0"/>
    <s v="disciplinary"/>
    <s v="EnviDat"/>
    <s v="Environmental Data Portal"/>
    <m/>
    <m/>
  </r>
  <r>
    <n v="160"/>
    <n v="2"/>
    <m/>
    <n v="2"/>
    <m/>
    <s v="DMPs"/>
    <x v="0"/>
    <x v="21"/>
    <s v="r3d100010874"/>
    <s v="XNAT Central"/>
    <m/>
    <x v="3"/>
    <s v="disciplinary institutional"/>
    <m/>
    <s v="XNAT Central"/>
    <m/>
    <m/>
  </r>
  <r>
    <n v="161"/>
    <n v="1"/>
    <m/>
    <n v="1"/>
    <m/>
    <s v="DMPs"/>
    <x v="1"/>
    <x v="2"/>
    <s v="neu"/>
    <s v="ARTECHNE"/>
    <m/>
    <x v="4"/>
    <m/>
    <s v="ARTECHNE"/>
    <m/>
    <m/>
    <m/>
  </r>
  <r>
    <n v="163"/>
    <n v="1"/>
    <m/>
    <n v="1"/>
    <m/>
    <s v="DMPs"/>
    <x v="0"/>
    <x v="20"/>
    <s v="r3d100011554"/>
    <s v="Coherent X-Ray Data Base (CXIDB)"/>
    <m/>
    <x v="0"/>
    <s v="disciplinary"/>
    <s v="CXIDB"/>
    <s v="Coherent X-Ray Data Base"/>
    <m/>
    <m/>
  </r>
  <r>
    <n v="165"/>
    <n v="1"/>
    <m/>
    <n v="1"/>
    <m/>
    <s v="DMPs"/>
    <x v="4"/>
    <x v="6"/>
    <s v="neu"/>
    <s v="Virtuelle Handschriftenbibliothek der Schweiz  (e-codices)"/>
    <m/>
    <x v="0"/>
    <m/>
    <s v="e-codices"/>
    <s v="Virtuelle Handschriftenbibliothek der Schweiz "/>
    <s v="www.e-codices.unifr.ch/de"/>
    <m/>
  </r>
  <r>
    <n v="166"/>
    <n v="1"/>
    <m/>
    <n v="1"/>
    <m/>
    <s v="DMPs"/>
    <x v="3"/>
    <x v="48"/>
    <s v="r3d100012465"/>
    <s v="ESA Planetary Science Archive (PSA)"/>
    <m/>
    <x v="0"/>
    <s v="disciplinary"/>
    <s v="PSA"/>
    <s v="ESA Planetary Science Archive"/>
    <m/>
    <m/>
  </r>
  <r>
    <n v="167"/>
    <n v="1"/>
    <m/>
    <n v="1"/>
    <m/>
    <s v="DMPs"/>
    <x v="3"/>
    <x v="49"/>
    <s v="r3d100011489"/>
    <s v="Experimental Nuclear Reaction Data (EXFOR)"/>
    <m/>
    <x v="0"/>
    <s v="disciplinary"/>
    <s v="EXFOR"/>
    <s v="Experimental Nuclear Reaction Data"/>
    <s v="https://www-nds.iaea.org/exfor/exfor.htm"/>
    <m/>
  </r>
  <r>
    <n v="168"/>
    <n v="1"/>
    <m/>
    <n v="1"/>
    <m/>
    <s v="DMPs"/>
    <x v="0"/>
    <x v="1"/>
    <s v="r3d100010648"/>
    <s v="Expressed Sequence Tags database (NCBI EST)"/>
    <m/>
    <x v="0"/>
    <s v="disciplinary"/>
    <s v="NCBI EST"/>
    <s v="Expressed Sequence Tags database"/>
    <m/>
    <m/>
  </r>
  <r>
    <n v="169"/>
    <n v="1"/>
    <m/>
    <n v="1"/>
    <m/>
    <s v="DMPs"/>
    <x v="3"/>
    <x v="50"/>
    <s v="r3d100011928"/>
    <s v="FAIRDOMhub"/>
    <m/>
    <x v="3"/>
    <s v="disciplinary institutional"/>
    <m/>
    <s v="FAIRDOMhub"/>
    <m/>
    <m/>
  </r>
  <r>
    <n v="170"/>
    <n v="1"/>
    <m/>
    <n v="1"/>
    <m/>
    <s v="DMPs"/>
    <x v="2"/>
    <x v="2"/>
    <s v="neu"/>
    <s v="Genenetwork"/>
    <m/>
    <x v="0"/>
    <m/>
    <m/>
    <s v="Genenetwork"/>
    <m/>
    <m/>
  </r>
  <r>
    <n v="171"/>
    <n v="1"/>
    <m/>
    <n v="1"/>
    <m/>
    <s v="DMPs"/>
    <x v="0"/>
    <x v="20"/>
    <s v="r3d100010783"/>
    <s v="Genome survey sequence database (NCBI GSS)"/>
    <m/>
    <x v="0"/>
    <s v="disciplinary"/>
    <s v="NCBI GSS"/>
    <s v="Genome survey sequence database"/>
    <m/>
    <m/>
  </r>
  <r>
    <n v="173"/>
    <n v="1"/>
    <m/>
    <n v="1"/>
    <m/>
    <s v="DMPs"/>
    <x v="3"/>
    <x v="51"/>
    <s v="r3d100011046"/>
    <s v="Golm Metabolome Database (GMD)"/>
    <m/>
    <x v="0"/>
    <s v="disciplinary"/>
    <s v="GMD"/>
    <s v="Golm Metabolome Database"/>
    <m/>
    <m/>
  </r>
  <r>
    <n v="174"/>
    <n v="1"/>
    <m/>
    <n v="1"/>
    <m/>
    <s v="DMPs"/>
    <x v="0"/>
    <x v="17"/>
    <s v="r3d100012858"/>
    <s v="Mass Spectrometry Virtual Interactive Environment (MassIVE)"/>
    <m/>
    <x v="0"/>
    <s v="disciplinary"/>
    <s v="MassIVE"/>
    <s v="Mass Spectrometry Virtual Interactive Environment"/>
    <m/>
    <m/>
  </r>
  <r>
    <n v="177"/>
    <n v="1"/>
    <m/>
    <n v="1"/>
    <m/>
    <s v="DMPs"/>
    <x v="3"/>
    <x v="52"/>
    <s v="r3d100011556"/>
    <s v="MetaboLights"/>
    <m/>
    <x v="0"/>
    <s v="disciplinary"/>
    <m/>
    <s v="MetaboLights"/>
    <s v="https://www.ebi.ac.uk/metabolights/"/>
    <m/>
  </r>
  <r>
    <n v="178"/>
    <n v="1"/>
    <m/>
    <n v="1"/>
    <m/>
    <s v="DMPs"/>
    <x v="2"/>
    <x v="2"/>
    <s v="neu"/>
    <s v="MetabolomExpress"/>
    <m/>
    <x v="0"/>
    <m/>
    <m/>
    <s v="MetabolomExpress"/>
    <m/>
    <m/>
  </r>
  <r>
    <n v="179"/>
    <n v="1"/>
    <m/>
    <n v="1"/>
    <m/>
    <s v="DMPs"/>
    <x v="3"/>
    <x v="8"/>
    <s v="r3d100010469"/>
    <s v="Movebank"/>
    <m/>
    <x v="0"/>
    <s v="disciplinary"/>
    <m/>
    <s v="Movebank"/>
    <s v="https://www.movebank.org/"/>
    <m/>
  </r>
  <r>
    <n v="180"/>
    <n v="1"/>
    <m/>
    <n v="1"/>
    <m/>
    <s v="DMPs"/>
    <x v="0"/>
    <x v="21"/>
    <s v="r3d100011861"/>
    <s v="National Sleep Research Resource (NSRR)"/>
    <m/>
    <x v="0"/>
    <s v="disciplinary"/>
    <s v="NSRR"/>
    <s v="National Sleep Research Resource"/>
    <m/>
    <m/>
  </r>
  <r>
    <n v="181"/>
    <n v="1"/>
    <m/>
    <n v="1"/>
    <m/>
    <s v="DMPs"/>
    <x v="0"/>
    <x v="15"/>
    <s v="r3d100012182"/>
    <s v="Open Access Series of Imaging Studies (OASIS)"/>
    <m/>
    <x v="0"/>
    <s v="disciplinary"/>
    <s v="OASIS"/>
    <s v="Open Access Series of Imaging Studies"/>
    <m/>
    <m/>
  </r>
  <r>
    <n v="182"/>
    <n v="1"/>
    <m/>
    <n v="1"/>
    <m/>
    <s v="DMPs"/>
    <x v="0"/>
    <x v="0"/>
    <s v="r3d100010271"/>
    <s v="Open Language Archives Community (OLAC)"/>
    <m/>
    <x v="3"/>
    <s v="disciplinary institutional"/>
    <s v="OLAC"/>
    <s v="Open Language Archives Community"/>
    <m/>
    <m/>
  </r>
  <r>
    <n v="183"/>
    <n v="1"/>
    <m/>
    <n v="1"/>
    <m/>
    <s v="DMPs"/>
    <x v="1"/>
    <x v="2"/>
    <s v="-"/>
    <s v="OssoBook"/>
    <m/>
    <x v="4"/>
    <m/>
    <m/>
    <s v="OssoBook"/>
    <m/>
    <s v="Software: OssoBook"/>
  </r>
  <r>
    <n v="184"/>
    <n v="1"/>
    <m/>
    <n v="1"/>
    <m/>
    <s v="DMPs"/>
    <x v="0"/>
    <x v="20"/>
    <s v="r3d100011235"/>
    <s v="petrological Database (PetDB)"/>
    <m/>
    <x v="0"/>
    <s v="disciplinary"/>
    <s v="PetDB"/>
    <s v="petrological Database"/>
    <m/>
    <m/>
  </r>
  <r>
    <n v="185"/>
    <n v="1"/>
    <m/>
    <n v="1"/>
    <m/>
    <s v="DMPs"/>
    <x v="3"/>
    <x v="53"/>
    <s v="r3d100010827"/>
    <s v="Plant trait Database (TRY)"/>
    <m/>
    <x v="0"/>
    <s v="disciplinary"/>
    <s v="TRY"/>
    <s v="Plant trait Database"/>
    <m/>
    <m/>
  </r>
  <r>
    <n v="187"/>
    <n v="1"/>
    <m/>
    <n v="1"/>
    <m/>
    <s v="DMPs"/>
    <x v="4"/>
    <x v="25"/>
    <s v="r3d100011850"/>
    <s v="Swiss HIV Cohort Study repository (SHCS)"/>
    <m/>
    <x v="0"/>
    <s v="disciplinary"/>
    <s v="SHCS"/>
    <s v="Swiss HIV Cohort Study repository"/>
    <s v="http://www.shcs.ch/"/>
    <m/>
  </r>
  <r>
    <n v="188"/>
    <n v="1"/>
    <m/>
    <n v="1"/>
    <m/>
    <s v="DMPs"/>
    <x v="4"/>
    <x v="27"/>
    <s v="r3d100012603"/>
    <s v="SwissLipids"/>
    <m/>
    <x v="0"/>
    <s v="disciplinary"/>
    <m/>
    <s v="SwissLipids"/>
    <m/>
    <m/>
  </r>
  <r>
    <n v="190"/>
    <n v="1"/>
    <m/>
    <n v="1"/>
    <m/>
    <s v="DMPs"/>
    <x v="0"/>
    <x v="0"/>
    <s v="r3d100011479"/>
    <s v="kinetoplastid genomics resource (TriTrypDB)"/>
    <m/>
    <x v="0"/>
    <s v="disciplinary"/>
    <s v="TriTrypDB"/>
    <s v="kinetoplastid genomics resource"/>
    <m/>
    <m/>
  </r>
  <r>
    <n v="191"/>
    <n v="1"/>
    <m/>
    <n v="1"/>
    <m/>
    <s v="DMPs"/>
    <x v="3"/>
    <x v="54"/>
    <s v="r3d100010215"/>
    <s v="Social Science Research Council Data Bank (SSRC)"/>
    <m/>
    <x v="3"/>
    <s v="disciplinary institutional"/>
    <s v="SSRC"/>
    <s v="Social Science Research Council Data Bank"/>
    <m/>
    <s v="mentioned as: UK Data Archiv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A3:P10" firstHeaderRow="1" firstDataRow="2" firstDataCol="1"/>
  <pivotFields count="17">
    <pivotField showAll="0" defaultSubtotal="0"/>
    <pivotField dataField="1" showAll="0" defaultSubtotal="0"/>
    <pivotField showAll="0" defaultSubtotal="0"/>
    <pivotField showAll="0" defaultSubtotal="0"/>
    <pivotField showAll="0"/>
    <pivotField multipleItemSelectionAllowed="1" showAll="0"/>
    <pivotField axis="axisRow" showAll="0" defaultSubtotal="0">
      <items count="5">
        <item x="4"/>
        <item x="3"/>
        <item x="0"/>
        <item x="2"/>
        <item x="1"/>
      </items>
    </pivotField>
    <pivotField multipleItemSelectionAllowed="1" showAll="0">
      <items count="57">
        <item m="1" x="55"/>
        <item x="53"/>
        <item x="47"/>
        <item x="34"/>
        <item x="32"/>
        <item x="11"/>
        <item x="26"/>
        <item x="14"/>
        <item x="43"/>
        <item x="49"/>
        <item x="30"/>
        <item x="6"/>
        <item x="44"/>
        <item x="27"/>
        <item x="25"/>
        <item x="18"/>
        <item x="23"/>
        <item x="7"/>
        <item x="35"/>
        <item x="8"/>
        <item x="51"/>
        <item x="16"/>
        <item x="9"/>
        <item x="50"/>
        <item x="42"/>
        <item x="28"/>
        <item x="10"/>
        <item x="48"/>
        <item x="31"/>
        <item x="29"/>
        <item x="37"/>
        <item x="4"/>
        <item x="38"/>
        <item x="3"/>
        <item x="22"/>
        <item x="13"/>
        <item x="24"/>
        <item x="19"/>
        <item x="41"/>
        <item x="52"/>
        <item x="46"/>
        <item x="54"/>
        <item x="40"/>
        <item x="45"/>
        <item x="33"/>
        <item x="39"/>
        <item x="5"/>
        <item x="36"/>
        <item x="1"/>
        <item x="21"/>
        <item x="17"/>
        <item x="20"/>
        <item x="0"/>
        <item x="15"/>
        <item x="12"/>
        <item x="2"/>
        <item t="default"/>
      </items>
    </pivotField>
    <pivotField showAll="0"/>
    <pivotField showAll="0"/>
    <pivotField showAll="0"/>
    <pivotField axis="axisCol" showAll="0">
      <items count="18">
        <item x="8"/>
        <item x="7"/>
        <item m="1" x="16"/>
        <item x="10"/>
        <item x="2"/>
        <item x="11"/>
        <item m="1" x="15"/>
        <item x="12"/>
        <item x="1"/>
        <item x="4"/>
        <item x="6"/>
        <item m="1" x="14"/>
        <item x="0"/>
        <item x="3"/>
        <item x="9"/>
        <item x="5"/>
        <item x="13"/>
        <item t="default"/>
      </items>
    </pivotField>
    <pivotField showAll="0" defaultSubtotal="0"/>
    <pivotField showAll="0"/>
    <pivotField showAll="0"/>
    <pivotField showAll="0"/>
    <pivotField showAll="0"/>
  </pivotFields>
  <rowFields count="1">
    <field x="6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1"/>
  </colFields>
  <colItems count="15">
    <i>
      <x/>
    </i>
    <i>
      <x v="1"/>
    </i>
    <i>
      <x v="3"/>
    </i>
    <i>
      <x v="4"/>
    </i>
    <i>
      <x v="5"/>
    </i>
    <i>
      <x v="7"/>
    </i>
    <i>
      <x v="8"/>
    </i>
    <i>
      <x v="9"/>
    </i>
    <i>
      <x v="10"/>
    </i>
    <i>
      <x v="12"/>
    </i>
    <i>
      <x v="13"/>
    </i>
    <i>
      <x v="14"/>
    </i>
    <i>
      <x v="15"/>
    </i>
    <i>
      <x v="16"/>
    </i>
    <i t="grand">
      <x/>
    </i>
  </colItems>
  <dataFields count="1">
    <dataField name="Anzahl von TotalMentioned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elle1" displayName="Tabelle1" ref="A101:D109" totalsRowCount="1" headerRowDxfId="9" dataDxfId="8">
  <tableColumns count="4">
    <tableColumn id="1" name=" " totalsRowLabel="Sum" dataDxfId="7" totalsRowDxfId="6"/>
    <tableColumn id="2" name="Sum of repositories mentioned" totalsRowLabel="607" dataDxfId="5" totalsRowDxfId="4"/>
    <tableColumn id="3" name="Number of different repositories" totalsRowLabel="157" dataDxfId="3" totalsRowDxfId="2"/>
    <tableColumn id="4" name="Ratio of sum and number" totalsRowFunction="custom" dataDxfId="1" totalsRowDxfId="0">
      <totalsRowFormula>B109/C109</totalsRow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imcenter.designsafe-ci.org/" TargetMode="External"/><Relationship Id="rId13" Type="http://schemas.openxmlformats.org/officeDocument/2006/relationships/hyperlink" Target="https://core.ac.uk/display/88500011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authors.library.caltech.edu/" TargetMode="External"/><Relationship Id="rId7" Type="http://schemas.openxmlformats.org/officeDocument/2006/relationships/hyperlink" Target="https://papers.ssrn.com/sol3/DisplayAbstractSearch.cfm" TargetMode="External"/><Relationship Id="rId12" Type="http://schemas.openxmlformats.org/officeDocument/2006/relationships/hyperlink" Target="http://www.cvlibs.net/datasets/kitti/" TargetMode="External"/><Relationship Id="rId17" Type="http://schemas.openxmlformats.org/officeDocument/2006/relationships/hyperlink" Target="https://www.bfs.admin.ch/bfs/en/home.html" TargetMode="External"/><Relationship Id="rId2" Type="http://schemas.openxmlformats.org/officeDocument/2006/relationships/hyperlink" Target="https://data.sbgrid.org/" TargetMode="External"/><Relationship Id="rId16" Type="http://schemas.openxmlformats.org/officeDocument/2006/relationships/hyperlink" Target="https://www.materialscloud.org/" TargetMode="External"/><Relationship Id="rId1" Type="http://schemas.openxmlformats.org/officeDocument/2006/relationships/hyperlink" Target="http://www.rcsb.org/" TargetMode="External"/><Relationship Id="rId6" Type="http://schemas.openxmlformats.org/officeDocument/2006/relationships/hyperlink" Target="http://snap.stanford.edu/" TargetMode="External"/><Relationship Id="rId11" Type="http://schemas.openxmlformats.org/officeDocument/2006/relationships/hyperlink" Target="http://www.complexfluids.ethz.ch/" TargetMode="External"/><Relationship Id="rId5" Type="http://schemas.openxmlformats.org/officeDocument/2006/relationships/hyperlink" Target="https://www.nrcs.usda.gov/wps/portal/nrcs/detail/soils/survey/?cid=nrcs142p2_053627" TargetMode="External"/><Relationship Id="rId15" Type="http://schemas.openxmlformats.org/officeDocument/2006/relationships/hyperlink" Target="https://serval.unil.ch/" TargetMode="External"/><Relationship Id="rId10" Type="http://schemas.openxmlformats.org/officeDocument/2006/relationships/hyperlink" Target="https://pubchem.ncbi.nlm.nih.gov/" TargetMode="External"/><Relationship Id="rId4" Type="http://schemas.openxmlformats.org/officeDocument/2006/relationships/hyperlink" Target="https://baslerafrikabibliographien-archiv-englisch.faust-web.de/" TargetMode="External"/><Relationship Id="rId9" Type="http://schemas.openxmlformats.org/officeDocument/2006/relationships/hyperlink" Target="https://nssdc.gsfc.nasa.gov/" TargetMode="External"/><Relationship Id="rId14" Type="http://schemas.openxmlformats.org/officeDocument/2006/relationships/hyperlink" Target="https://github.com/ddiez/immgen.db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168"/>
  <sheetViews>
    <sheetView tabSelected="1" zoomScaleNormal="100" workbookViewId="0">
      <pane xSplit="4" ySplit="3" topLeftCell="E4" activePane="bottomRight" state="frozen"/>
      <selection activeCell="E3" sqref="E3:E94"/>
      <selection pane="topRight" activeCell="E3" sqref="E3:E94"/>
      <selection pane="bottomLeft" activeCell="E3" sqref="E3:E94"/>
      <selection pane="bottomRight"/>
    </sheetView>
  </sheetViews>
  <sheetFormatPr baseColWidth="10" defaultRowHeight="14.5" x14ac:dyDescent="0.35"/>
  <cols>
    <col min="3" max="4" width="14.1796875" customWidth="1"/>
    <col min="5" max="5" width="23.54296875" bestFit="1" customWidth="1"/>
    <col min="6" max="8" width="23.54296875" customWidth="1"/>
    <col min="9" max="9" width="13.453125" bestFit="1" customWidth="1"/>
    <col min="10" max="10" width="78.6328125" bestFit="1" customWidth="1"/>
    <col min="11" max="11" width="17" customWidth="1"/>
    <col min="12" max="12" width="11.90625" bestFit="1" customWidth="1"/>
    <col min="13" max="13" width="35.26953125" customWidth="1"/>
    <col min="14" max="14" width="19.1796875" customWidth="1"/>
    <col min="15" max="15" width="67.1796875" bestFit="1" customWidth="1"/>
    <col min="16" max="16" width="16.36328125" customWidth="1"/>
    <col min="17" max="17" width="25.81640625" customWidth="1"/>
  </cols>
  <sheetData>
    <row r="1" spans="1:17" ht="15.5" x14ac:dyDescent="0.35">
      <c r="A1" s="6" t="s">
        <v>619</v>
      </c>
      <c r="D1" s="6"/>
    </row>
    <row r="3" spans="1:17" ht="29" x14ac:dyDescent="0.35">
      <c r="A3" s="24" t="s">
        <v>431</v>
      </c>
      <c r="B3" s="24" t="s">
        <v>434</v>
      </c>
      <c r="C3" s="25" t="s">
        <v>432</v>
      </c>
      <c r="D3" s="25" t="s">
        <v>433</v>
      </c>
      <c r="E3" s="25" t="s">
        <v>384</v>
      </c>
      <c r="F3" s="25" t="s">
        <v>386</v>
      </c>
      <c r="G3" s="26" t="s">
        <v>600</v>
      </c>
      <c r="H3" s="25" t="s">
        <v>389</v>
      </c>
      <c r="I3" s="25" t="s">
        <v>383</v>
      </c>
      <c r="J3" s="25" t="s">
        <v>382</v>
      </c>
      <c r="K3" s="25" t="s">
        <v>115</v>
      </c>
      <c r="L3" s="25" t="s">
        <v>96</v>
      </c>
      <c r="M3" s="25" t="s">
        <v>581</v>
      </c>
      <c r="N3" s="25" t="s">
        <v>381</v>
      </c>
      <c r="O3" s="25" t="s">
        <v>380</v>
      </c>
      <c r="P3" s="9" t="s">
        <v>379</v>
      </c>
      <c r="Q3" s="9" t="s">
        <v>121</v>
      </c>
    </row>
    <row r="4" spans="1:17" x14ac:dyDescent="0.35">
      <c r="A4">
        <v>99</v>
      </c>
      <c r="B4">
        <f>SUM(C4:D4)</f>
        <v>84</v>
      </c>
      <c r="C4" s="9">
        <v>29</v>
      </c>
      <c r="D4" s="9">
        <v>55</v>
      </c>
      <c r="E4" s="9">
        <v>29</v>
      </c>
      <c r="F4" s="9" t="s">
        <v>438</v>
      </c>
      <c r="G4" s="27" t="s">
        <v>598</v>
      </c>
      <c r="H4" s="9" t="s">
        <v>530</v>
      </c>
      <c r="I4" s="9" t="s">
        <v>173</v>
      </c>
      <c r="J4" s="9" t="s">
        <v>1</v>
      </c>
      <c r="K4" s="9"/>
      <c r="L4" s="9" t="s">
        <v>573</v>
      </c>
      <c r="M4" t="s">
        <v>568</v>
      </c>
      <c r="N4" s="9"/>
      <c r="O4" s="9" t="s">
        <v>1</v>
      </c>
      <c r="P4" s="9" t="s">
        <v>172</v>
      </c>
      <c r="Q4" s="9"/>
    </row>
    <row r="5" spans="1:17" hidden="1" x14ac:dyDescent="0.35">
      <c r="A5">
        <v>2</v>
      </c>
      <c r="B5">
        <v>1</v>
      </c>
      <c r="C5" s="9"/>
      <c r="D5" s="9"/>
      <c r="E5" s="9">
        <v>1</v>
      </c>
      <c r="F5" s="9" t="s">
        <v>388</v>
      </c>
      <c r="G5" s="9"/>
      <c r="H5" s="9" t="s">
        <v>508</v>
      </c>
      <c r="I5" s="10"/>
      <c r="J5" s="9" t="str">
        <f>IF(O5="",N5,IF(N5="",O5,CONCATENATE(O5," (",N5,")")))</f>
        <v>dropbox</v>
      </c>
      <c r="K5" s="9" t="s">
        <v>112</v>
      </c>
      <c r="L5" s="9" t="s">
        <v>577</v>
      </c>
      <c r="M5" s="9"/>
      <c r="N5" s="9"/>
      <c r="O5" s="9" t="s">
        <v>112</v>
      </c>
      <c r="P5" s="9"/>
      <c r="Q5" s="9"/>
    </row>
    <row r="6" spans="1:17" x14ac:dyDescent="0.35">
      <c r="A6">
        <v>98</v>
      </c>
      <c r="B6">
        <f t="shared" ref="B6:B29" si="0">SUM(C6:D6)</f>
        <v>49</v>
      </c>
      <c r="C6" s="9">
        <v>31</v>
      </c>
      <c r="D6" s="9">
        <v>18</v>
      </c>
      <c r="E6" s="9">
        <v>31</v>
      </c>
      <c r="F6" s="9" t="s">
        <v>438</v>
      </c>
      <c r="G6" s="27" t="s">
        <v>599</v>
      </c>
      <c r="H6" s="9" t="s">
        <v>508</v>
      </c>
      <c r="I6" s="9" t="s">
        <v>174</v>
      </c>
      <c r="J6" s="9" t="s">
        <v>0</v>
      </c>
      <c r="K6" s="9"/>
      <c r="L6" s="9" t="s">
        <v>573</v>
      </c>
      <c r="M6" t="s">
        <v>568</v>
      </c>
      <c r="N6" s="9"/>
      <c r="O6" s="9" t="s">
        <v>0</v>
      </c>
      <c r="P6" s="9"/>
      <c r="Q6" s="9"/>
    </row>
    <row r="7" spans="1:17" x14ac:dyDescent="0.35">
      <c r="A7">
        <v>100</v>
      </c>
      <c r="B7">
        <f t="shared" si="0"/>
        <v>38</v>
      </c>
      <c r="C7" s="9">
        <v>19</v>
      </c>
      <c r="D7" s="9">
        <v>19</v>
      </c>
      <c r="E7" s="9">
        <v>19</v>
      </c>
      <c r="F7" s="9" t="s">
        <v>388</v>
      </c>
      <c r="G7" s="27" t="s">
        <v>552</v>
      </c>
      <c r="H7" s="9" t="s">
        <v>552</v>
      </c>
      <c r="I7" s="9" t="s">
        <v>171</v>
      </c>
      <c r="J7" s="9" t="str">
        <f>IF(O7="",N7,IF(N7="",O7,CONCATENATE(O7," (",N7,")")))</f>
        <v>Swiss Foundation for Research in Social Sciences (FORSbase)</v>
      </c>
      <c r="K7" s="9"/>
      <c r="L7" t="s">
        <v>569</v>
      </c>
      <c r="M7" t="s">
        <v>569</v>
      </c>
      <c r="N7" s="9" t="s">
        <v>170</v>
      </c>
      <c r="O7" s="9" t="s">
        <v>169</v>
      </c>
      <c r="P7" s="9"/>
      <c r="Q7" s="9"/>
    </row>
    <row r="8" spans="1:17" x14ac:dyDescent="0.35">
      <c r="A8">
        <v>101</v>
      </c>
      <c r="B8">
        <f t="shared" si="0"/>
        <v>36</v>
      </c>
      <c r="C8" s="9">
        <v>17</v>
      </c>
      <c r="D8" s="9">
        <v>19</v>
      </c>
      <c r="E8" s="9">
        <v>17</v>
      </c>
      <c r="F8" s="9" t="s">
        <v>388</v>
      </c>
      <c r="G8" s="27" t="s">
        <v>599</v>
      </c>
      <c r="H8" s="9" t="s">
        <v>512</v>
      </c>
      <c r="I8" s="9" t="s">
        <v>168</v>
      </c>
      <c r="J8" s="9" t="s">
        <v>3</v>
      </c>
      <c r="K8" s="9"/>
      <c r="L8" t="s">
        <v>570</v>
      </c>
      <c r="M8" t="s">
        <v>570</v>
      </c>
      <c r="N8" s="9" t="s">
        <v>167</v>
      </c>
      <c r="O8" s="9" t="s">
        <v>166</v>
      </c>
      <c r="P8" s="9"/>
      <c r="Q8" s="9"/>
    </row>
    <row r="9" spans="1:17" x14ac:dyDescent="0.35">
      <c r="A9">
        <v>103</v>
      </c>
      <c r="B9">
        <f t="shared" si="0"/>
        <v>31</v>
      </c>
      <c r="C9" s="9">
        <v>11</v>
      </c>
      <c r="D9" s="9">
        <v>20</v>
      </c>
      <c r="E9" s="9">
        <v>11</v>
      </c>
      <c r="F9" s="9" t="s">
        <v>438</v>
      </c>
      <c r="G9" s="27" t="s">
        <v>598</v>
      </c>
      <c r="H9" s="9" t="s">
        <v>507</v>
      </c>
      <c r="I9" s="9" t="s">
        <v>162</v>
      </c>
      <c r="J9" s="9" t="s">
        <v>5</v>
      </c>
      <c r="K9" s="9"/>
      <c r="L9" s="9" t="s">
        <v>573</v>
      </c>
      <c r="M9" t="s">
        <v>568</v>
      </c>
      <c r="N9" s="9"/>
      <c r="O9" s="9" t="s">
        <v>5</v>
      </c>
      <c r="P9" s="9"/>
      <c r="Q9" s="9"/>
    </row>
    <row r="10" spans="1:17" x14ac:dyDescent="0.35">
      <c r="A10">
        <v>130</v>
      </c>
      <c r="B10">
        <f t="shared" si="0"/>
        <v>26</v>
      </c>
      <c r="D10" s="9">
        <v>26</v>
      </c>
      <c r="E10" s="9"/>
      <c r="F10" s="9" t="s">
        <v>430</v>
      </c>
      <c r="G10" s="27" t="s">
        <v>552</v>
      </c>
      <c r="H10" s="9" t="s">
        <v>557</v>
      </c>
      <c r="I10" s="9" t="s">
        <v>455</v>
      </c>
      <c r="J10" s="9" t="s">
        <v>399</v>
      </c>
      <c r="K10" s="9"/>
      <c r="L10" s="9" t="s">
        <v>572</v>
      </c>
      <c r="M10" t="s">
        <v>572</v>
      </c>
      <c r="N10" s="9"/>
      <c r="O10" s="9" t="s">
        <v>399</v>
      </c>
      <c r="P10" s="11"/>
      <c r="Q10" s="9"/>
    </row>
    <row r="11" spans="1:17" x14ac:dyDescent="0.35">
      <c r="A11">
        <v>102</v>
      </c>
      <c r="B11">
        <f t="shared" si="0"/>
        <v>22</v>
      </c>
      <c r="C11" s="9">
        <v>16</v>
      </c>
      <c r="D11" s="9">
        <v>6</v>
      </c>
      <c r="E11" s="9">
        <v>16</v>
      </c>
      <c r="F11" s="9" t="s">
        <v>438</v>
      </c>
      <c r="G11" s="27" t="s">
        <v>599</v>
      </c>
      <c r="H11" s="9" t="s">
        <v>520</v>
      </c>
      <c r="I11" s="9" t="s">
        <v>165</v>
      </c>
      <c r="J11" s="9" t="str">
        <f>IF(O11="",N11,IF(N11="",O11,CONCATENATE(O11," (",N11,")")))</f>
        <v>Open Science Framework (OSF)</v>
      </c>
      <c r="K11" s="9"/>
      <c r="L11" s="9" t="s">
        <v>573</v>
      </c>
      <c r="M11" t="s">
        <v>568</v>
      </c>
      <c r="N11" s="9" t="s">
        <v>164</v>
      </c>
      <c r="O11" s="9" t="s">
        <v>163</v>
      </c>
      <c r="P11" s="9"/>
      <c r="Q11" s="9"/>
    </row>
    <row r="12" spans="1:17" hidden="1" x14ac:dyDescent="0.35">
      <c r="A12">
        <v>10</v>
      </c>
      <c r="B12">
        <f t="shared" si="0"/>
        <v>1</v>
      </c>
      <c r="C12" s="9">
        <v>1</v>
      </c>
      <c r="D12" s="9"/>
      <c r="E12" s="9">
        <v>1</v>
      </c>
      <c r="F12" s="9" t="s">
        <v>388</v>
      </c>
      <c r="G12" s="9"/>
      <c r="H12" s="9"/>
      <c r="I12" s="10" t="s">
        <v>175</v>
      </c>
      <c r="J12" s="9" t="str">
        <f>IF(O12="",N12,IF(N12="",O12,CONCATENATE(O12," (",N12,")")))</f>
        <v>f3</v>
      </c>
      <c r="K12" s="9"/>
      <c r="L12" s="9" t="s">
        <v>107</v>
      </c>
      <c r="M12" s="9"/>
      <c r="N12" s="9"/>
      <c r="O12" s="9" t="s">
        <v>106</v>
      </c>
      <c r="P12" s="9"/>
      <c r="Q12" s="9"/>
    </row>
    <row r="13" spans="1:17" x14ac:dyDescent="0.35">
      <c r="A13">
        <v>104</v>
      </c>
      <c r="B13">
        <f t="shared" si="0"/>
        <v>14</v>
      </c>
      <c r="C13" s="9">
        <v>11</v>
      </c>
      <c r="D13">
        <v>3</v>
      </c>
      <c r="E13" s="9">
        <v>11</v>
      </c>
      <c r="F13" s="9" t="s">
        <v>438</v>
      </c>
      <c r="G13" s="27" t="s">
        <v>598</v>
      </c>
      <c r="H13" s="9" t="s">
        <v>509</v>
      </c>
      <c r="I13" s="9" t="s">
        <v>161</v>
      </c>
      <c r="J13" s="9" t="s">
        <v>6</v>
      </c>
      <c r="K13" s="9"/>
      <c r="L13" s="9" t="s">
        <v>573</v>
      </c>
      <c r="M13" t="s">
        <v>568</v>
      </c>
      <c r="N13" s="9"/>
      <c r="O13" s="9" t="s">
        <v>6</v>
      </c>
      <c r="P13" s="9"/>
      <c r="Q13" s="9"/>
    </row>
    <row r="14" spans="1:17" hidden="1" x14ac:dyDescent="0.35">
      <c r="A14">
        <v>12</v>
      </c>
      <c r="B14">
        <f t="shared" si="0"/>
        <v>0</v>
      </c>
      <c r="C14" s="9"/>
      <c r="D14" s="9"/>
      <c r="E14" s="9">
        <v>1</v>
      </c>
      <c r="F14" s="9" t="s">
        <v>388</v>
      </c>
      <c r="G14" s="9"/>
      <c r="H14" s="9"/>
      <c r="I14" s="10"/>
      <c r="J14" s="9" t="str">
        <f>IF(O14="",N14,IF(N14="",O14,CONCATENATE(O14,"(",N14,")")))</f>
        <v>google</v>
      </c>
      <c r="K14" s="9" t="s">
        <v>102</v>
      </c>
      <c r="L14" s="9" t="s">
        <v>103</v>
      </c>
      <c r="M14" s="9"/>
      <c r="N14" s="9"/>
      <c r="O14" s="9" t="s">
        <v>102</v>
      </c>
      <c r="P14" s="9"/>
      <c r="Q14" s="9"/>
    </row>
    <row r="15" spans="1:17" x14ac:dyDescent="0.35">
      <c r="A15">
        <v>107</v>
      </c>
      <c r="B15">
        <f t="shared" si="0"/>
        <v>11</v>
      </c>
      <c r="C15" s="9">
        <v>7</v>
      </c>
      <c r="D15">
        <v>4</v>
      </c>
      <c r="E15" s="9">
        <v>7</v>
      </c>
      <c r="F15" s="9" t="s">
        <v>438</v>
      </c>
      <c r="G15" s="27" t="s">
        <v>598</v>
      </c>
      <c r="H15" s="9" t="s">
        <v>531</v>
      </c>
      <c r="I15" s="9" t="s">
        <v>158</v>
      </c>
      <c r="J15" s="9" t="s">
        <v>9</v>
      </c>
      <c r="K15" s="9"/>
      <c r="L15" t="s">
        <v>570</v>
      </c>
      <c r="M15" t="s">
        <v>570</v>
      </c>
      <c r="N15" s="9" t="s">
        <v>157</v>
      </c>
      <c r="O15" s="9" t="s">
        <v>156</v>
      </c>
      <c r="P15" s="9" t="s">
        <v>155</v>
      </c>
      <c r="Q15" s="9"/>
    </row>
    <row r="16" spans="1:17" x14ac:dyDescent="0.35">
      <c r="A16">
        <v>112</v>
      </c>
      <c r="B16">
        <f t="shared" si="0"/>
        <v>11</v>
      </c>
      <c r="C16" s="9">
        <v>4</v>
      </c>
      <c r="D16" s="9">
        <v>7</v>
      </c>
      <c r="E16" s="9">
        <v>4</v>
      </c>
      <c r="F16" s="9" t="s">
        <v>438</v>
      </c>
      <c r="G16" s="27" t="s">
        <v>598</v>
      </c>
      <c r="H16" s="9" t="s">
        <v>515</v>
      </c>
      <c r="I16" s="9" t="s">
        <v>150</v>
      </c>
      <c r="J16" s="9" t="str">
        <f>IF(O16="",N16,IF(N16="",O16,CONCATENATE(O16," (",N16,")")))</f>
        <v>PRoteomics IDEntifications (Pride)</v>
      </c>
      <c r="K16" s="9"/>
      <c r="L16" t="s">
        <v>570</v>
      </c>
      <c r="M16" t="s">
        <v>570</v>
      </c>
      <c r="N16" s="9" t="s">
        <v>149</v>
      </c>
      <c r="O16" s="9" t="s">
        <v>148</v>
      </c>
      <c r="P16" s="9"/>
      <c r="Q16" s="9"/>
    </row>
    <row r="17" spans="1:17" hidden="1" x14ac:dyDescent="0.35">
      <c r="A17">
        <v>15</v>
      </c>
      <c r="B17">
        <f t="shared" si="0"/>
        <v>0</v>
      </c>
      <c r="C17" s="9"/>
      <c r="D17" s="9"/>
      <c r="E17" s="9">
        <v>1</v>
      </c>
      <c r="F17" s="9" t="s">
        <v>388</v>
      </c>
      <c r="G17" s="9"/>
      <c r="H17" s="9" t="s">
        <v>552</v>
      </c>
      <c r="I17" s="10"/>
      <c r="J17" s="9" t="str">
        <f>IF(O17="",N17,IF(N17="",O17,CONCATENATE(O17," (",N17,")")))</f>
        <v>SHP</v>
      </c>
      <c r="K17" s="9"/>
      <c r="L17" s="9" t="s">
        <v>575</v>
      </c>
      <c r="M17" s="9"/>
      <c r="N17" s="9" t="s">
        <v>120</v>
      </c>
      <c r="O17" s="9"/>
      <c r="P17" s="9"/>
      <c r="Q17" s="9" t="s">
        <v>359</v>
      </c>
    </row>
    <row r="18" spans="1:17" x14ac:dyDescent="0.35">
      <c r="A18">
        <v>105</v>
      </c>
      <c r="B18">
        <f t="shared" si="0"/>
        <v>9</v>
      </c>
      <c r="C18" s="9">
        <v>9</v>
      </c>
      <c r="D18" s="9"/>
      <c r="E18" s="9">
        <v>9</v>
      </c>
      <c r="F18" s="9" t="s">
        <v>388</v>
      </c>
      <c r="G18" s="27" t="s">
        <v>599</v>
      </c>
      <c r="H18" s="9" t="s">
        <v>508</v>
      </c>
      <c r="I18" s="10"/>
      <c r="J18" s="9" t="s">
        <v>7</v>
      </c>
      <c r="K18" s="9"/>
      <c r="L18" s="9" t="s">
        <v>576</v>
      </c>
      <c r="M18" s="9"/>
      <c r="N18" s="9"/>
      <c r="O18" s="9" t="s">
        <v>7</v>
      </c>
      <c r="P18" s="9" t="s">
        <v>160</v>
      </c>
      <c r="Q18" s="9"/>
    </row>
    <row r="19" spans="1:17" x14ac:dyDescent="0.35">
      <c r="A19">
        <v>124</v>
      </c>
      <c r="B19">
        <f t="shared" si="0"/>
        <v>9</v>
      </c>
      <c r="C19" s="9">
        <v>2</v>
      </c>
      <c r="D19" s="9">
        <v>7</v>
      </c>
      <c r="E19" s="9">
        <v>2</v>
      </c>
      <c r="F19" s="9" t="s">
        <v>438</v>
      </c>
      <c r="G19" s="27" t="s">
        <v>599</v>
      </c>
      <c r="H19" s="9" t="s">
        <v>508</v>
      </c>
      <c r="I19" s="9" t="s">
        <v>133</v>
      </c>
      <c r="J19" s="9" t="s">
        <v>132</v>
      </c>
      <c r="K19" s="9"/>
      <c r="L19" s="9" t="s">
        <v>573</v>
      </c>
      <c r="M19" t="s">
        <v>569</v>
      </c>
      <c r="N19" s="9"/>
      <c r="O19" s="9" t="s">
        <v>132</v>
      </c>
      <c r="P19" s="9"/>
      <c r="Q19" s="9" t="s">
        <v>392</v>
      </c>
    </row>
    <row r="20" spans="1:17" x14ac:dyDescent="0.35">
      <c r="A20">
        <v>106</v>
      </c>
      <c r="B20">
        <f t="shared" si="0"/>
        <v>8</v>
      </c>
      <c r="C20" s="9">
        <v>8</v>
      </c>
      <c r="D20" s="9"/>
      <c r="E20" s="9">
        <v>8</v>
      </c>
      <c r="F20" s="9" t="s">
        <v>388</v>
      </c>
      <c r="G20" s="27" t="s">
        <v>598</v>
      </c>
      <c r="H20" s="9" t="s">
        <v>527</v>
      </c>
      <c r="I20" s="9" t="s">
        <v>159</v>
      </c>
      <c r="J20" s="9" t="s">
        <v>8</v>
      </c>
      <c r="K20" s="9"/>
      <c r="L20" s="9" t="s">
        <v>573</v>
      </c>
      <c r="M20" t="s">
        <v>568</v>
      </c>
      <c r="N20" s="9"/>
      <c r="O20" s="9" t="s">
        <v>8</v>
      </c>
      <c r="P20" s="9"/>
      <c r="Q20" s="9"/>
    </row>
    <row r="21" spans="1:17" x14ac:dyDescent="0.35">
      <c r="A21">
        <v>123</v>
      </c>
      <c r="B21">
        <f t="shared" si="0"/>
        <v>8</v>
      </c>
      <c r="C21" s="9">
        <v>2</v>
      </c>
      <c r="D21" s="9">
        <v>6</v>
      </c>
      <c r="E21" s="9">
        <v>2</v>
      </c>
      <c r="F21" s="9" t="s">
        <v>438</v>
      </c>
      <c r="G21" s="27" t="s">
        <v>552</v>
      </c>
      <c r="H21" s="9" t="s">
        <v>552</v>
      </c>
      <c r="I21" s="10"/>
      <c r="J21" s="9" t="s">
        <v>22</v>
      </c>
      <c r="K21" s="9"/>
      <c r="L21" s="9" t="s">
        <v>576</v>
      </c>
      <c r="M21" s="9"/>
      <c r="N21" s="9" t="s">
        <v>401</v>
      </c>
      <c r="O21" s="9" t="s">
        <v>22</v>
      </c>
      <c r="P21" s="9" t="s">
        <v>134</v>
      </c>
      <c r="Q21" s="9"/>
    </row>
    <row r="22" spans="1:17" x14ac:dyDescent="0.35">
      <c r="A22">
        <v>127</v>
      </c>
      <c r="B22">
        <f t="shared" si="0"/>
        <v>8</v>
      </c>
      <c r="C22" s="9">
        <v>2</v>
      </c>
      <c r="D22" s="9">
        <v>6</v>
      </c>
      <c r="E22" s="9">
        <v>2</v>
      </c>
      <c r="F22" s="9" t="s">
        <v>438</v>
      </c>
      <c r="G22" s="27" t="s">
        <v>599</v>
      </c>
      <c r="H22" s="9" t="s">
        <v>508</v>
      </c>
      <c r="I22" s="9" t="s">
        <v>127</v>
      </c>
      <c r="J22" s="9" t="str">
        <f>IF(O22="",N22,IF(N22="",O22,CONCATENATE(O22," (",N22,")")))</f>
        <v>Sequence Read Archive (SRA)</v>
      </c>
      <c r="K22" s="9"/>
      <c r="L22" t="s">
        <v>570</v>
      </c>
      <c r="M22" t="s">
        <v>570</v>
      </c>
      <c r="N22" s="9" t="s">
        <v>126</v>
      </c>
      <c r="O22" s="9" t="s">
        <v>125</v>
      </c>
      <c r="P22" s="9"/>
      <c r="Q22" s="9"/>
    </row>
    <row r="23" spans="1:17" x14ac:dyDescent="0.35">
      <c r="A23">
        <v>110</v>
      </c>
      <c r="B23">
        <f t="shared" si="0"/>
        <v>7</v>
      </c>
      <c r="C23" s="9">
        <v>5</v>
      </c>
      <c r="D23" s="9">
        <v>2</v>
      </c>
      <c r="E23" s="9">
        <v>5</v>
      </c>
      <c r="F23" s="9" t="s">
        <v>438</v>
      </c>
      <c r="G23" s="27" t="s">
        <v>598</v>
      </c>
      <c r="H23" s="9" t="s">
        <v>514</v>
      </c>
      <c r="I23" s="9" t="s">
        <v>154</v>
      </c>
      <c r="J23" s="9" t="s">
        <v>11</v>
      </c>
      <c r="K23" s="9"/>
      <c r="L23" t="s">
        <v>570</v>
      </c>
      <c r="M23" t="s">
        <v>570</v>
      </c>
      <c r="N23" s="9"/>
      <c r="O23" s="9" t="s">
        <v>11</v>
      </c>
      <c r="P23" s="9"/>
      <c r="Q23" s="9"/>
    </row>
    <row r="24" spans="1:17" x14ac:dyDescent="0.35">
      <c r="A24">
        <v>114</v>
      </c>
      <c r="B24">
        <f t="shared" si="0"/>
        <v>7</v>
      </c>
      <c r="C24" s="9">
        <v>3</v>
      </c>
      <c r="D24">
        <v>4</v>
      </c>
      <c r="E24" s="9">
        <v>3</v>
      </c>
      <c r="F24" s="9" t="s">
        <v>438</v>
      </c>
      <c r="G24" s="27" t="s">
        <v>598</v>
      </c>
      <c r="H24" s="9" t="s">
        <v>532</v>
      </c>
      <c r="I24" s="9" t="s">
        <v>144</v>
      </c>
      <c r="J24" s="9" t="s">
        <v>17</v>
      </c>
      <c r="K24" s="9"/>
      <c r="L24" t="s">
        <v>570</v>
      </c>
      <c r="M24" t="s">
        <v>570</v>
      </c>
      <c r="N24" s="9"/>
      <c r="O24" s="9" t="s">
        <v>17</v>
      </c>
      <c r="P24" s="9" t="s">
        <v>143</v>
      </c>
      <c r="Q24" s="9"/>
    </row>
    <row r="25" spans="1:17" hidden="1" x14ac:dyDescent="0.35">
      <c r="A25">
        <v>23</v>
      </c>
      <c r="B25">
        <f t="shared" si="0"/>
        <v>0</v>
      </c>
      <c r="C25" s="9"/>
      <c r="D25" s="9"/>
      <c r="E25" s="9">
        <v>1</v>
      </c>
      <c r="F25" s="9" t="s">
        <v>388</v>
      </c>
      <c r="G25" s="9"/>
      <c r="H25" s="9" t="s">
        <v>552</v>
      </c>
      <c r="I25" s="10"/>
      <c r="J25" s="9" t="str">
        <f>IF(O25="",N25,IF(N25="",O25,CONCATENATE(O25,"(",N25,")")))</f>
        <v>Department of Quantum Matter Physics(DQMP)</v>
      </c>
      <c r="K25" s="9" t="s">
        <v>332</v>
      </c>
      <c r="L25" s="9" t="s">
        <v>579</v>
      </c>
      <c r="M25" s="9"/>
      <c r="N25" s="9" t="s">
        <v>332</v>
      </c>
      <c r="O25" s="9" t="s">
        <v>331</v>
      </c>
      <c r="P25" s="9" t="s">
        <v>330</v>
      </c>
      <c r="Q25" s="9"/>
    </row>
    <row r="26" spans="1:17" x14ac:dyDescent="0.35">
      <c r="A26">
        <v>119</v>
      </c>
      <c r="B26">
        <f t="shared" si="0"/>
        <v>7</v>
      </c>
      <c r="C26" s="9">
        <v>3</v>
      </c>
      <c r="D26" s="9">
        <v>4</v>
      </c>
      <c r="E26" s="9">
        <v>3</v>
      </c>
      <c r="F26" s="9" t="s">
        <v>438</v>
      </c>
      <c r="G26" s="27" t="s">
        <v>598</v>
      </c>
      <c r="H26" s="9" t="s">
        <v>524</v>
      </c>
      <c r="I26" s="9" t="s">
        <v>137</v>
      </c>
      <c r="J26" s="9" t="s">
        <v>14</v>
      </c>
      <c r="K26" s="9"/>
      <c r="L26" t="s">
        <v>570</v>
      </c>
      <c r="M26" t="s">
        <v>570</v>
      </c>
      <c r="N26" s="9"/>
      <c r="O26" s="9" t="s">
        <v>14</v>
      </c>
      <c r="P26" s="9"/>
      <c r="Q26" s="9"/>
    </row>
    <row r="27" spans="1:17" x14ac:dyDescent="0.35">
      <c r="A27">
        <v>109</v>
      </c>
      <c r="B27">
        <f t="shared" si="0"/>
        <v>6</v>
      </c>
      <c r="C27" s="9">
        <v>6</v>
      </c>
      <c r="D27" s="9"/>
      <c r="E27" s="9">
        <v>6</v>
      </c>
      <c r="F27" s="9" t="s">
        <v>388</v>
      </c>
      <c r="G27" s="27" t="s">
        <v>599</v>
      </c>
      <c r="H27" s="9" t="s">
        <v>508</v>
      </c>
      <c r="I27" s="10"/>
      <c r="J27" s="9" t="s">
        <v>10</v>
      </c>
      <c r="K27" s="9"/>
      <c r="L27" s="9" t="s">
        <v>576</v>
      </c>
      <c r="N27" s="9"/>
      <c r="O27" s="9" t="s">
        <v>10</v>
      </c>
      <c r="P27" s="9"/>
      <c r="Q27" s="9"/>
    </row>
    <row r="28" spans="1:17" x14ac:dyDescent="0.35">
      <c r="A28">
        <v>35</v>
      </c>
      <c r="B28">
        <f t="shared" si="0"/>
        <v>5</v>
      </c>
      <c r="C28" s="9">
        <v>2</v>
      </c>
      <c r="D28" s="9">
        <v>3</v>
      </c>
      <c r="E28" s="9">
        <v>2</v>
      </c>
      <c r="F28" s="9" t="s">
        <v>438</v>
      </c>
      <c r="G28" s="27" t="s">
        <v>598</v>
      </c>
      <c r="H28" s="9" t="s">
        <v>521</v>
      </c>
      <c r="I28" s="9" t="s">
        <v>303</v>
      </c>
      <c r="J28" s="9" t="str">
        <f>IF(O28="",N28,IF(N28="",O28,CONCATENATE(O28," (",N28,")")))</f>
        <v>Cambridge Structural Database (CSD)</v>
      </c>
      <c r="K28" s="9" t="s">
        <v>302</v>
      </c>
      <c r="L28" t="s">
        <v>570</v>
      </c>
      <c r="M28" t="s">
        <v>570</v>
      </c>
      <c r="N28" s="9" t="s">
        <v>390</v>
      </c>
      <c r="O28" s="9" t="s">
        <v>391</v>
      </c>
      <c r="P28" s="9"/>
      <c r="Q28" s="9"/>
    </row>
    <row r="29" spans="1:17" x14ac:dyDescent="0.35">
      <c r="A29">
        <v>68</v>
      </c>
      <c r="B29">
        <f t="shared" si="0"/>
        <v>5</v>
      </c>
      <c r="C29" s="9">
        <v>1</v>
      </c>
      <c r="D29" s="9">
        <v>4</v>
      </c>
      <c r="E29" s="9">
        <v>1</v>
      </c>
      <c r="F29" s="9" t="s">
        <v>438</v>
      </c>
      <c r="G29" s="27" t="s">
        <v>552</v>
      </c>
      <c r="H29" s="9" t="s">
        <v>549</v>
      </c>
      <c r="I29" s="9" t="s">
        <v>231</v>
      </c>
      <c r="J29" s="9" t="str">
        <f>IF(O29="",N29,IF(N29="",O29,CONCATENATE(O29," (",N29,")")))</f>
        <v>Data and Service Center for humanities (DaSCH)</v>
      </c>
      <c r="K29" s="9"/>
      <c r="L29" t="s">
        <v>570</v>
      </c>
      <c r="M29" t="s">
        <v>570</v>
      </c>
      <c r="N29" s="9" t="s">
        <v>230</v>
      </c>
      <c r="O29" s="9" t="s">
        <v>229</v>
      </c>
      <c r="P29" s="9" t="s">
        <v>228</v>
      </c>
      <c r="Q29" s="9"/>
    </row>
    <row r="30" spans="1:17" hidden="1" x14ac:dyDescent="0.35">
      <c r="A30">
        <v>28</v>
      </c>
      <c r="C30" s="9"/>
      <c r="D30" s="9"/>
      <c r="E30" s="9">
        <v>1</v>
      </c>
      <c r="F30" s="9" t="s">
        <v>388</v>
      </c>
      <c r="G30" s="9"/>
      <c r="H30" s="9"/>
      <c r="I30" s="10"/>
      <c r="J30" s="9"/>
      <c r="K30" s="9"/>
      <c r="L30" s="9" t="s">
        <v>574</v>
      </c>
      <c r="M30" s="9"/>
      <c r="N30" s="9"/>
      <c r="O30" s="9"/>
      <c r="P30" s="9"/>
      <c r="Q30" s="9" t="s">
        <v>319</v>
      </c>
    </row>
    <row r="31" spans="1:17" x14ac:dyDescent="0.35">
      <c r="A31">
        <v>116</v>
      </c>
      <c r="B31">
        <f t="shared" ref="B31:B68" si="1">SUM(C31:D31)</f>
        <v>5</v>
      </c>
      <c r="C31" s="9">
        <v>3</v>
      </c>
      <c r="D31" s="9">
        <v>2</v>
      </c>
      <c r="E31" s="9">
        <v>3</v>
      </c>
      <c r="F31" s="9" t="s">
        <v>438</v>
      </c>
      <c r="G31" s="27" t="s">
        <v>598</v>
      </c>
      <c r="H31" s="9" t="s">
        <v>536</v>
      </c>
      <c r="I31" s="9" t="s">
        <v>141</v>
      </c>
      <c r="J31" s="9" t="s">
        <v>21</v>
      </c>
      <c r="K31" s="9"/>
      <c r="L31" t="s">
        <v>569</v>
      </c>
      <c r="M31" t="s">
        <v>569</v>
      </c>
      <c r="N31" s="9"/>
      <c r="O31" s="9" t="s">
        <v>21</v>
      </c>
      <c r="P31" s="9"/>
      <c r="Q31" s="9"/>
    </row>
    <row r="32" spans="1:17" x14ac:dyDescent="0.35">
      <c r="A32">
        <v>21</v>
      </c>
      <c r="B32">
        <f t="shared" si="1"/>
        <v>4</v>
      </c>
      <c r="C32" s="9">
        <v>2</v>
      </c>
      <c r="D32" s="9">
        <v>2</v>
      </c>
      <c r="E32" s="9">
        <v>2</v>
      </c>
      <c r="F32" s="9" t="s">
        <v>388</v>
      </c>
      <c r="G32" s="27" t="s">
        <v>599</v>
      </c>
      <c r="H32" s="9" t="s">
        <v>526</v>
      </c>
      <c r="I32" s="9" t="s">
        <v>340</v>
      </c>
      <c r="J32" s="9" t="str">
        <f>IF(O32="",N32,IF(N32="",O32,CONCATENATE(O32," (",N32,")")))</f>
        <v>RCSB Protein Data Bank (PDB)</v>
      </c>
      <c r="K32" s="9" t="s">
        <v>339</v>
      </c>
      <c r="L32" t="s">
        <v>570</v>
      </c>
      <c r="M32" t="s">
        <v>570</v>
      </c>
      <c r="N32" s="9" t="s">
        <v>338</v>
      </c>
      <c r="O32" s="9" t="s">
        <v>337</v>
      </c>
      <c r="P32" s="11" t="s">
        <v>336</v>
      </c>
      <c r="Q32" s="9"/>
    </row>
    <row r="33" spans="1:17" hidden="1" x14ac:dyDescent="0.35">
      <c r="A33">
        <v>31</v>
      </c>
      <c r="B33">
        <f t="shared" si="1"/>
        <v>1</v>
      </c>
      <c r="C33" s="9">
        <v>1</v>
      </c>
      <c r="D33" s="9"/>
      <c r="E33" s="9">
        <v>1</v>
      </c>
      <c r="F33" s="9" t="s">
        <v>388</v>
      </c>
      <c r="G33" s="9"/>
      <c r="H33" s="9" t="s">
        <v>508</v>
      </c>
      <c r="I33" s="9" t="s">
        <v>309</v>
      </c>
      <c r="J33" s="9" t="str">
        <f>IF(O33="",N33,IF(N33="",O33,CONCATENATE(O33," (",N33,")")))</f>
        <v>National Agricultural Statistics Service</v>
      </c>
      <c r="K33" s="12" t="s">
        <v>308</v>
      </c>
      <c r="L33" t="s">
        <v>571</v>
      </c>
      <c r="M33" t="s">
        <v>571</v>
      </c>
      <c r="N33" s="9"/>
      <c r="O33" s="9" t="s">
        <v>68</v>
      </c>
      <c r="P33" s="9" t="s">
        <v>307</v>
      </c>
      <c r="Q33" s="9"/>
    </row>
    <row r="34" spans="1:17" x14ac:dyDescent="0.35">
      <c r="A34">
        <v>32</v>
      </c>
      <c r="B34">
        <f t="shared" si="1"/>
        <v>4</v>
      </c>
      <c r="C34" s="9">
        <v>1</v>
      </c>
      <c r="D34">
        <v>3</v>
      </c>
      <c r="E34" s="9">
        <v>1</v>
      </c>
      <c r="F34" s="9" t="s">
        <v>438</v>
      </c>
      <c r="G34" s="27" t="s">
        <v>552</v>
      </c>
      <c r="H34" s="9" t="s">
        <v>542</v>
      </c>
      <c r="I34" s="9" t="s">
        <v>306</v>
      </c>
      <c r="J34" s="9" t="str">
        <f>IF(O34="",N34,IF(N34="",O34,CONCATENATE(O34," (",N34,")")))</f>
        <v>Eawag Internal Repository</v>
      </c>
      <c r="K34" s="9"/>
      <c r="L34" t="s">
        <v>570</v>
      </c>
      <c r="M34" t="s">
        <v>570</v>
      </c>
      <c r="N34" s="9"/>
      <c r="O34" s="9" t="s">
        <v>47</v>
      </c>
      <c r="P34" s="9"/>
      <c r="Q34" s="9"/>
    </row>
    <row r="35" spans="1:17" x14ac:dyDescent="0.35">
      <c r="A35">
        <v>75</v>
      </c>
      <c r="B35">
        <f t="shared" si="1"/>
        <v>4</v>
      </c>
      <c r="C35" s="9">
        <v>1</v>
      </c>
      <c r="D35" s="9">
        <v>3</v>
      </c>
      <c r="E35" s="9">
        <v>1</v>
      </c>
      <c r="F35" s="9" t="s">
        <v>388</v>
      </c>
      <c r="G35" s="27" t="s">
        <v>599</v>
      </c>
      <c r="H35" s="9" t="s">
        <v>520</v>
      </c>
      <c r="I35" s="9" t="s">
        <v>217</v>
      </c>
      <c r="J35" s="9" t="str">
        <f>IF(O35="",N35,IF(N35="",O35,CONCATENATE(O35," (",N35,")")))</f>
        <v>OpenNeuro</v>
      </c>
      <c r="K35" s="9"/>
      <c r="L35" t="s">
        <v>570</v>
      </c>
      <c r="M35" t="s">
        <v>570</v>
      </c>
      <c r="N35" s="9"/>
      <c r="O35" s="9" t="s">
        <v>74</v>
      </c>
      <c r="P35" s="9" t="s">
        <v>216</v>
      </c>
      <c r="Q35" s="9"/>
    </row>
    <row r="36" spans="1:17" x14ac:dyDescent="0.35">
      <c r="A36">
        <v>111</v>
      </c>
      <c r="B36">
        <f t="shared" si="1"/>
        <v>4</v>
      </c>
      <c r="C36" s="9">
        <v>4</v>
      </c>
      <c r="D36" s="9"/>
      <c r="E36" s="9">
        <v>4</v>
      </c>
      <c r="F36" s="9" t="s">
        <v>388</v>
      </c>
      <c r="G36" s="27" t="s">
        <v>599</v>
      </c>
      <c r="H36" s="9" t="s">
        <v>547</v>
      </c>
      <c r="I36" s="9" t="s">
        <v>153</v>
      </c>
      <c r="J36" s="9" t="str">
        <f>IF(O36="",N36,IF(N36="",O36,CONCATENATE(O36," (",N36,")")))</f>
        <v>National Oceanographic Data Center (NOAA NODC)</v>
      </c>
      <c r="K36" s="9"/>
      <c r="L36" t="s">
        <v>569</v>
      </c>
      <c r="M36" t="s">
        <v>569</v>
      </c>
      <c r="N36" s="9" t="s">
        <v>152</v>
      </c>
      <c r="O36" s="9" t="s">
        <v>151</v>
      </c>
      <c r="P36" s="9"/>
      <c r="Q36" s="9"/>
    </row>
    <row r="37" spans="1:17" x14ac:dyDescent="0.35">
      <c r="A37">
        <v>118</v>
      </c>
      <c r="B37">
        <f t="shared" si="1"/>
        <v>4</v>
      </c>
      <c r="C37" s="9">
        <v>3</v>
      </c>
      <c r="D37">
        <v>1</v>
      </c>
      <c r="E37" s="9">
        <v>3</v>
      </c>
      <c r="F37" s="9" t="s">
        <v>438</v>
      </c>
      <c r="G37" s="27" t="s">
        <v>598</v>
      </c>
      <c r="H37" s="9" t="s">
        <v>550</v>
      </c>
      <c r="I37" s="9" t="s">
        <v>138</v>
      </c>
      <c r="J37" s="9" t="s">
        <v>19</v>
      </c>
      <c r="K37" s="9"/>
      <c r="L37" s="9" t="s">
        <v>573</v>
      </c>
      <c r="M37" t="s">
        <v>568</v>
      </c>
      <c r="N37" s="9"/>
      <c r="O37" s="9" t="s">
        <v>19</v>
      </c>
      <c r="P37" s="9"/>
      <c r="Q37" s="9"/>
    </row>
    <row r="38" spans="1:17" hidden="1" x14ac:dyDescent="0.35">
      <c r="A38">
        <v>36</v>
      </c>
      <c r="B38">
        <f t="shared" si="1"/>
        <v>1</v>
      </c>
      <c r="C38" s="9">
        <v>1</v>
      </c>
      <c r="D38" s="9"/>
      <c r="E38" s="9">
        <v>1</v>
      </c>
      <c r="F38" s="9" t="s">
        <v>388</v>
      </c>
      <c r="G38" s="9"/>
      <c r="H38" s="9"/>
      <c r="I38" s="10" t="s">
        <v>175</v>
      </c>
      <c r="J38" s="9" t="str">
        <f>IF(O38="",N38,IF(N38="",O38,CONCATENATE(O38," (",N38,")")))</f>
        <v>sheds (from sccer crest)</v>
      </c>
      <c r="K38" s="9"/>
      <c r="L38" s="9" t="s">
        <v>107</v>
      </c>
      <c r="M38" s="9"/>
      <c r="N38" s="9"/>
      <c r="O38" s="9" t="s">
        <v>104</v>
      </c>
      <c r="P38" s="9"/>
      <c r="Q38" s="9"/>
    </row>
    <row r="39" spans="1:17" hidden="1" x14ac:dyDescent="0.35">
      <c r="A39">
        <v>37</v>
      </c>
      <c r="B39">
        <f t="shared" si="1"/>
        <v>1</v>
      </c>
      <c r="C39" s="9">
        <v>1</v>
      </c>
      <c r="D39" s="9"/>
      <c r="E39" s="9">
        <v>1</v>
      </c>
      <c r="F39" s="9" t="s">
        <v>388</v>
      </c>
      <c r="G39" s="9"/>
      <c r="H39" s="9"/>
      <c r="I39" s="10" t="s">
        <v>175</v>
      </c>
      <c r="J39" s="9" t="str">
        <f>IF(O39="",N39,IF(N39="",O39,CONCATENATE(O39," (",N39,")")))</f>
        <v>GAAIN</v>
      </c>
      <c r="K39" s="9"/>
      <c r="L39" s="9" t="s">
        <v>107</v>
      </c>
      <c r="M39" s="9"/>
      <c r="N39" s="9" t="s">
        <v>105</v>
      </c>
      <c r="O39" s="9"/>
      <c r="P39" s="9"/>
      <c r="Q39" s="9"/>
    </row>
    <row r="40" spans="1:17" x14ac:dyDescent="0.35">
      <c r="A40">
        <v>128</v>
      </c>
      <c r="B40">
        <f t="shared" si="1"/>
        <v>4</v>
      </c>
      <c r="C40" s="9">
        <v>2</v>
      </c>
      <c r="D40">
        <v>2</v>
      </c>
      <c r="E40" s="9">
        <v>2</v>
      </c>
      <c r="F40" s="9" t="s">
        <v>438</v>
      </c>
      <c r="G40" s="27" t="s">
        <v>552</v>
      </c>
      <c r="H40" s="9" t="s">
        <v>516</v>
      </c>
      <c r="I40" s="9" t="s">
        <v>124</v>
      </c>
      <c r="J40" s="9" t="s">
        <v>24</v>
      </c>
      <c r="K40" s="9"/>
      <c r="L40" s="9" t="s">
        <v>570</v>
      </c>
      <c r="N40" s="9"/>
      <c r="O40" s="9" t="s">
        <v>24</v>
      </c>
      <c r="P40" s="11" t="s">
        <v>123</v>
      </c>
      <c r="Q40" s="9"/>
    </row>
    <row r="41" spans="1:17" x14ac:dyDescent="0.35">
      <c r="A41">
        <v>143</v>
      </c>
      <c r="B41">
        <f t="shared" si="1"/>
        <v>4</v>
      </c>
      <c r="D41" s="9">
        <v>4</v>
      </c>
      <c r="E41" s="9"/>
      <c r="F41" s="9" t="s">
        <v>430</v>
      </c>
      <c r="G41" s="27" t="s">
        <v>598</v>
      </c>
      <c r="H41" s="9" t="s">
        <v>533</v>
      </c>
      <c r="I41" s="9" t="s">
        <v>447</v>
      </c>
      <c r="J41" s="9" t="str">
        <f>IF(O41="",N41,IF(N41="",O41,CONCATENATE(O41," (",N41,")")))</f>
        <v>Electron Microscopy Data Bank (EMDB)</v>
      </c>
      <c r="K41" s="9"/>
      <c r="L41" t="s">
        <v>570</v>
      </c>
      <c r="M41" t="s">
        <v>570</v>
      </c>
      <c r="N41" s="9" t="s">
        <v>448</v>
      </c>
      <c r="O41" s="9" t="s">
        <v>402</v>
      </c>
      <c r="P41" s="9"/>
      <c r="Q41" s="9"/>
    </row>
    <row r="42" spans="1:17" x14ac:dyDescent="0.35">
      <c r="A42">
        <v>144</v>
      </c>
      <c r="B42">
        <f t="shared" si="1"/>
        <v>4</v>
      </c>
      <c r="D42">
        <v>4</v>
      </c>
      <c r="F42" s="9" t="s">
        <v>430</v>
      </c>
      <c r="G42" s="27" t="s">
        <v>598</v>
      </c>
      <c r="H42" t="s">
        <v>530</v>
      </c>
      <c r="I42" t="s">
        <v>456</v>
      </c>
      <c r="J42" s="9" t="str">
        <f>IF(O42="",N42,IF(N42="",O42,CONCATENATE(O42," (",N42,")")))</f>
        <v>European Data Infrastructure (EUDAT)</v>
      </c>
      <c r="L42" s="9" t="s">
        <v>573</v>
      </c>
      <c r="M42" t="s">
        <v>568</v>
      </c>
      <c r="N42" t="s">
        <v>403</v>
      </c>
      <c r="O42" t="s">
        <v>457</v>
      </c>
    </row>
    <row r="43" spans="1:17" x14ac:dyDescent="0.35">
      <c r="A43">
        <v>113</v>
      </c>
      <c r="B43">
        <f t="shared" si="1"/>
        <v>3</v>
      </c>
      <c r="C43" s="9">
        <v>3</v>
      </c>
      <c r="D43" s="9"/>
      <c r="E43" s="9">
        <v>3</v>
      </c>
      <c r="F43" s="9" t="s">
        <v>388</v>
      </c>
      <c r="G43" s="27" t="s">
        <v>598</v>
      </c>
      <c r="H43" s="9" t="s">
        <v>523</v>
      </c>
      <c r="I43" s="9" t="s">
        <v>147</v>
      </c>
      <c r="J43" s="9" t="str">
        <f>IF(O43="",N43,IF(N43="",O43,CONCATENATE(O43," (",N43,")")))</f>
        <v>European Molecular Biology Laboratory - European Bioinformatics Institute (EMBL-EBI)</v>
      </c>
      <c r="K43" s="9"/>
      <c r="L43" t="s">
        <v>569</v>
      </c>
      <c r="M43" t="s">
        <v>569</v>
      </c>
      <c r="N43" s="9" t="s">
        <v>146</v>
      </c>
      <c r="O43" s="9" t="s">
        <v>145</v>
      </c>
      <c r="P43" s="9"/>
      <c r="Q43" s="9"/>
    </row>
    <row r="44" spans="1:17" x14ac:dyDescent="0.35">
      <c r="A44">
        <v>115</v>
      </c>
      <c r="B44">
        <f t="shared" si="1"/>
        <v>3</v>
      </c>
      <c r="C44" s="9">
        <v>3</v>
      </c>
      <c r="D44" s="9"/>
      <c r="E44" s="9">
        <v>3</v>
      </c>
      <c r="F44" s="9" t="s">
        <v>388</v>
      </c>
      <c r="G44" s="27" t="s">
        <v>599</v>
      </c>
      <c r="H44" s="9" t="s">
        <v>511</v>
      </c>
      <c r="I44" s="9" t="s">
        <v>142</v>
      </c>
      <c r="J44" s="9" t="s">
        <v>20</v>
      </c>
      <c r="K44" s="9"/>
      <c r="L44" t="s">
        <v>570</v>
      </c>
      <c r="M44" t="s">
        <v>570</v>
      </c>
      <c r="N44" s="9"/>
      <c r="O44" s="9" t="s">
        <v>20</v>
      </c>
      <c r="P44" s="9"/>
      <c r="Q44" s="9"/>
    </row>
    <row r="45" spans="1:17" x14ac:dyDescent="0.35">
      <c r="A45">
        <v>117</v>
      </c>
      <c r="B45">
        <f t="shared" si="1"/>
        <v>3</v>
      </c>
      <c r="C45" s="9">
        <v>3</v>
      </c>
      <c r="D45" s="9"/>
      <c r="E45" s="9">
        <v>3</v>
      </c>
      <c r="F45" s="9" t="s">
        <v>388</v>
      </c>
      <c r="G45" s="27" t="s">
        <v>598</v>
      </c>
      <c r="H45" s="9" t="s">
        <v>527</v>
      </c>
      <c r="I45" s="9" t="s">
        <v>140</v>
      </c>
      <c r="J45" s="9" t="s">
        <v>18</v>
      </c>
      <c r="K45" s="9"/>
      <c r="L45" t="s">
        <v>570</v>
      </c>
      <c r="M45" t="s">
        <v>570</v>
      </c>
      <c r="N45" s="9" t="s">
        <v>18</v>
      </c>
      <c r="O45" s="9" t="s">
        <v>139</v>
      </c>
      <c r="P45" s="9"/>
      <c r="Q45" s="9"/>
    </row>
    <row r="46" spans="1:17" x14ac:dyDescent="0.35">
      <c r="A46">
        <v>120</v>
      </c>
      <c r="B46">
        <f t="shared" si="1"/>
        <v>3</v>
      </c>
      <c r="C46" s="9">
        <v>3</v>
      </c>
      <c r="D46" s="9"/>
      <c r="E46" s="9">
        <v>3</v>
      </c>
      <c r="F46" s="9" t="s">
        <v>388</v>
      </c>
      <c r="G46" s="27" t="s">
        <v>552</v>
      </c>
      <c r="H46" s="9" t="s">
        <v>552</v>
      </c>
      <c r="I46" s="10"/>
      <c r="J46" s="9" t="s">
        <v>117</v>
      </c>
      <c r="K46" s="9"/>
      <c r="L46" s="9" t="s">
        <v>118</v>
      </c>
      <c r="M46" s="9"/>
      <c r="N46" s="9"/>
      <c r="O46" s="9" t="s">
        <v>117</v>
      </c>
      <c r="P46" s="9"/>
      <c r="Q46" s="9" t="s">
        <v>136</v>
      </c>
    </row>
    <row r="47" spans="1:17" x14ac:dyDescent="0.35">
      <c r="A47">
        <v>126</v>
      </c>
      <c r="B47">
        <f t="shared" si="1"/>
        <v>3</v>
      </c>
      <c r="C47" s="9">
        <v>2</v>
      </c>
      <c r="D47">
        <v>1</v>
      </c>
      <c r="E47" s="9">
        <v>2</v>
      </c>
      <c r="F47" s="9" t="s">
        <v>438</v>
      </c>
      <c r="G47" s="27" t="s">
        <v>598</v>
      </c>
      <c r="H47" s="9" t="s">
        <v>528</v>
      </c>
      <c r="I47" s="9" t="s">
        <v>129</v>
      </c>
      <c r="J47" s="9" t="s">
        <v>23</v>
      </c>
      <c r="K47" s="9"/>
      <c r="L47" t="s">
        <v>570</v>
      </c>
      <c r="M47" t="s">
        <v>570</v>
      </c>
      <c r="N47" s="9" t="s">
        <v>23</v>
      </c>
      <c r="O47" s="9" t="s">
        <v>128</v>
      </c>
      <c r="P47" s="9"/>
      <c r="Q47" s="9"/>
    </row>
    <row r="48" spans="1:17" x14ac:dyDescent="0.35">
      <c r="A48">
        <v>149</v>
      </c>
      <c r="B48">
        <f t="shared" si="1"/>
        <v>3</v>
      </c>
      <c r="D48">
        <v>3</v>
      </c>
      <c r="F48" s="9" t="s">
        <v>430</v>
      </c>
      <c r="G48" s="27" t="s">
        <v>598</v>
      </c>
      <c r="H48" t="s">
        <v>553</v>
      </c>
      <c r="I48" t="s">
        <v>449</v>
      </c>
      <c r="J48" s="9" t="str">
        <f>IF(O48="",N48,IF(N48="",O48,CONCATENATE(O48," (",N48,")")))</f>
        <v>Electron Microscopy Public Image Archive (EMPIAR)</v>
      </c>
      <c r="L48" t="s">
        <v>570</v>
      </c>
      <c r="M48" t="s">
        <v>570</v>
      </c>
      <c r="N48" t="s">
        <v>450</v>
      </c>
      <c r="O48" t="s">
        <v>404</v>
      </c>
    </row>
    <row r="49" spans="1:17" x14ac:dyDescent="0.35">
      <c r="A49">
        <v>151</v>
      </c>
      <c r="B49">
        <f t="shared" si="1"/>
        <v>3</v>
      </c>
      <c r="D49">
        <v>3</v>
      </c>
      <c r="F49" s="9" t="s">
        <v>430</v>
      </c>
      <c r="G49" s="27" t="s">
        <v>598</v>
      </c>
      <c r="H49" t="s">
        <v>554</v>
      </c>
      <c r="I49" t="s">
        <v>471</v>
      </c>
      <c r="J49" s="9" t="str">
        <f>IF(O49="",N49,IF(N49="",O49,CONCATENATE(O49," (",N49,")")))</f>
        <v>Image Data Resource (IDR)</v>
      </c>
      <c r="L49" t="s">
        <v>570</v>
      </c>
      <c r="M49" t="s">
        <v>570</v>
      </c>
      <c r="N49" t="s">
        <v>472</v>
      </c>
      <c r="O49" t="s">
        <v>405</v>
      </c>
    </row>
    <row r="50" spans="1:17" x14ac:dyDescent="0.35">
      <c r="A50">
        <v>152</v>
      </c>
      <c r="B50">
        <f t="shared" si="1"/>
        <v>3</v>
      </c>
      <c r="D50">
        <v>3</v>
      </c>
      <c r="F50" s="9" t="s">
        <v>430</v>
      </c>
      <c r="G50" s="27" t="s">
        <v>601</v>
      </c>
      <c r="I50" t="s">
        <v>177</v>
      </c>
      <c r="J50" t="s">
        <v>406</v>
      </c>
      <c r="L50" s="9" t="s">
        <v>570</v>
      </c>
      <c r="M50" s="9"/>
      <c r="O50" t="s">
        <v>406</v>
      </c>
    </row>
    <row r="51" spans="1:17" x14ac:dyDescent="0.35">
      <c r="A51">
        <v>11</v>
      </c>
      <c r="B51">
        <f t="shared" si="1"/>
        <v>2</v>
      </c>
      <c r="C51" s="9">
        <v>2</v>
      </c>
      <c r="D51" s="9"/>
      <c r="E51" s="9">
        <v>2</v>
      </c>
      <c r="F51" s="9" t="s">
        <v>388</v>
      </c>
      <c r="G51" s="27" t="s">
        <v>552</v>
      </c>
      <c r="H51" s="9" t="s">
        <v>552</v>
      </c>
      <c r="I51" s="10"/>
      <c r="J51" s="9" t="str">
        <f>IF(O51="",N51,IF(N51="",O51,CONCATENATE(O51," (",N51,")")))</f>
        <v>digitalcollection</v>
      </c>
      <c r="K51" s="9"/>
      <c r="L51" s="9" t="s">
        <v>576</v>
      </c>
      <c r="M51" s="9"/>
      <c r="N51" s="9"/>
      <c r="O51" s="9" t="s">
        <v>15</v>
      </c>
      <c r="P51" s="9" t="s">
        <v>362</v>
      </c>
      <c r="Q51" s="9"/>
    </row>
    <row r="52" spans="1:17" x14ac:dyDescent="0.35">
      <c r="A52">
        <v>14</v>
      </c>
      <c r="B52">
        <f t="shared" si="1"/>
        <v>2</v>
      </c>
      <c r="C52" s="9">
        <v>1</v>
      </c>
      <c r="D52" s="9">
        <v>1</v>
      </c>
      <c r="E52" s="9">
        <v>1</v>
      </c>
      <c r="F52" s="9" t="s">
        <v>438</v>
      </c>
      <c r="G52" s="27" t="s">
        <v>598</v>
      </c>
      <c r="H52" s="9" t="s">
        <v>513</v>
      </c>
      <c r="I52" s="10" t="s">
        <v>435</v>
      </c>
      <c r="J52" s="9" t="str">
        <f>IF(O52="",N52,IF(N52="",O52,CONCATENATE(O52," (",N52,")")))</f>
        <v>Geochemistry of Rocks of the Oceans and Continents (Georoc)</v>
      </c>
      <c r="K52" s="9"/>
      <c r="L52" t="s">
        <v>570</v>
      </c>
      <c r="M52" t="s">
        <v>570</v>
      </c>
      <c r="N52" s="9" t="s">
        <v>436</v>
      </c>
      <c r="O52" s="9" t="s">
        <v>414</v>
      </c>
      <c r="P52" s="9"/>
      <c r="Q52" s="9"/>
    </row>
    <row r="53" spans="1:17" x14ac:dyDescent="0.35">
      <c r="A53">
        <v>34</v>
      </c>
      <c r="B53">
        <f t="shared" si="1"/>
        <v>2</v>
      </c>
      <c r="C53" s="9">
        <v>2</v>
      </c>
      <c r="D53" s="9"/>
      <c r="E53" s="9">
        <v>2</v>
      </c>
      <c r="F53" s="9" t="s">
        <v>388</v>
      </c>
      <c r="G53" s="27" t="s">
        <v>552</v>
      </c>
      <c r="H53" s="9" t="s">
        <v>552</v>
      </c>
      <c r="I53" s="10" t="s">
        <v>177</v>
      </c>
      <c r="J53" s="9" t="str">
        <f>IF(O53="",N53,IF(N53="",O53,CONCATENATE(O53," (",N53,")")))</f>
        <v>Federal Statistical Office (BFS)</v>
      </c>
      <c r="K53" s="9"/>
      <c r="L53" s="9" t="s">
        <v>570</v>
      </c>
      <c r="M53" s="9"/>
      <c r="N53" s="9" t="s">
        <v>114</v>
      </c>
      <c r="O53" s="9" t="s">
        <v>52</v>
      </c>
      <c r="P53" s="4" t="s">
        <v>562</v>
      </c>
      <c r="Q53" s="9" t="s">
        <v>561</v>
      </c>
    </row>
    <row r="54" spans="1:17" x14ac:dyDescent="0.35">
      <c r="A54">
        <v>49</v>
      </c>
      <c r="B54">
        <f t="shared" si="1"/>
        <v>2</v>
      </c>
      <c r="C54" s="9">
        <v>1</v>
      </c>
      <c r="D54">
        <v>1</v>
      </c>
      <c r="E54" s="9">
        <v>1</v>
      </c>
      <c r="F54" s="9" t="s">
        <v>438</v>
      </c>
      <c r="G54" s="27" t="s">
        <v>599</v>
      </c>
      <c r="H54" s="9" t="s">
        <v>520</v>
      </c>
      <c r="I54" s="9" t="s">
        <v>437</v>
      </c>
      <c r="J54" s="9" t="str">
        <f>IF(O54="",N54,IF(N54="",O54,CONCATENATE(O54," (",N54,")")))</f>
        <v>The Cancer Imaging Archive (TCIA)</v>
      </c>
      <c r="K54" s="9"/>
      <c r="L54" t="s">
        <v>570</v>
      </c>
      <c r="M54" t="s">
        <v>570</v>
      </c>
      <c r="N54" s="9" t="s">
        <v>274</v>
      </c>
      <c r="O54" t="s">
        <v>428</v>
      </c>
      <c r="P54" s="9"/>
      <c r="Q54" s="9"/>
    </row>
    <row r="55" spans="1:17" x14ac:dyDescent="0.35">
      <c r="A55">
        <v>51</v>
      </c>
      <c r="B55">
        <f t="shared" si="1"/>
        <v>2</v>
      </c>
      <c r="C55" s="9">
        <v>1</v>
      </c>
      <c r="D55" s="9">
        <v>1</v>
      </c>
      <c r="E55" s="9">
        <v>1</v>
      </c>
      <c r="F55" s="9" t="s">
        <v>388</v>
      </c>
      <c r="G55" s="27" t="s">
        <v>552</v>
      </c>
      <c r="H55" s="9" t="s">
        <v>552</v>
      </c>
      <c r="I55" s="9" t="s">
        <v>272</v>
      </c>
      <c r="J55" s="9" t="str">
        <f>IF(O55="",N55,IF(N55="",O55,CONCATENATE(O55," (",N55,")")))</f>
        <v>Medien Archiv Künste (ZHdK)</v>
      </c>
      <c r="K55" s="9" t="s">
        <v>271</v>
      </c>
      <c r="L55" s="9" t="s">
        <v>570</v>
      </c>
      <c r="N55" s="9" t="s">
        <v>270</v>
      </c>
      <c r="O55" s="9" t="s">
        <v>416</v>
      </c>
      <c r="P55" t="s">
        <v>476</v>
      </c>
      <c r="Q55" s="9"/>
    </row>
    <row r="56" spans="1:17" hidden="1" x14ac:dyDescent="0.35">
      <c r="A56">
        <v>54</v>
      </c>
      <c r="B56">
        <f t="shared" si="1"/>
        <v>0</v>
      </c>
      <c r="C56" s="9"/>
      <c r="D56" s="9"/>
      <c r="E56" s="9">
        <v>1</v>
      </c>
      <c r="F56" s="9" t="s">
        <v>388</v>
      </c>
      <c r="G56" s="9"/>
      <c r="H56" s="9" t="s">
        <v>552</v>
      </c>
      <c r="I56" s="10"/>
      <c r="J56" s="9" t="str">
        <f>IF(O56="",N56,IF(N56="",O56,CONCATENATE(O56,"(",N56,")")))</f>
        <v>Cyberlearn</v>
      </c>
      <c r="K56" s="9" t="s">
        <v>262</v>
      </c>
      <c r="L56" s="9" t="s">
        <v>578</v>
      </c>
      <c r="M56" s="9"/>
      <c r="N56" s="9"/>
      <c r="O56" s="12" t="s">
        <v>119</v>
      </c>
      <c r="P56" s="9" t="s">
        <v>263</v>
      </c>
      <c r="Q56" s="9"/>
    </row>
    <row r="57" spans="1:17" x14ac:dyDescent="0.35">
      <c r="A57">
        <v>78</v>
      </c>
      <c r="B57">
        <f t="shared" si="1"/>
        <v>2</v>
      </c>
      <c r="C57" s="9">
        <v>1</v>
      </c>
      <c r="D57">
        <v>1</v>
      </c>
      <c r="E57" s="9">
        <v>1</v>
      </c>
      <c r="F57" s="9" t="s">
        <v>438</v>
      </c>
      <c r="G57" s="27" t="s">
        <v>598</v>
      </c>
      <c r="H57" s="10" t="s">
        <v>560</v>
      </c>
      <c r="I57" s="9" t="s">
        <v>177</v>
      </c>
      <c r="J57" s="9" t="str">
        <f>IF(O57="",N57,IF(N57="",O57,CONCATENATE(O57," (",N57,")")))</f>
        <v>Corpus de LAngue Parlée en Interaction (CLAPI)</v>
      </c>
      <c r="K57" s="9"/>
      <c r="L57" s="9" t="s">
        <v>570</v>
      </c>
      <c r="M57" s="9"/>
      <c r="N57" s="9" t="s">
        <v>211</v>
      </c>
      <c r="O57" s="9" t="s">
        <v>210</v>
      </c>
      <c r="P57" s="9" t="s">
        <v>209</v>
      </c>
      <c r="Q57" s="9"/>
    </row>
    <row r="58" spans="1:17" x14ac:dyDescent="0.35">
      <c r="A58">
        <v>121</v>
      </c>
      <c r="B58">
        <f t="shared" si="1"/>
        <v>2</v>
      </c>
      <c r="C58" s="9">
        <v>2</v>
      </c>
      <c r="D58" s="9"/>
      <c r="E58" s="9">
        <v>2</v>
      </c>
      <c r="F58" s="9" t="s">
        <v>388</v>
      </c>
      <c r="G58" s="27" t="s">
        <v>552</v>
      </c>
      <c r="H58" s="9" t="s">
        <v>552</v>
      </c>
      <c r="I58" s="10"/>
      <c r="J58" s="9" t="s">
        <v>28</v>
      </c>
      <c r="K58" s="9"/>
      <c r="L58" s="9" t="s">
        <v>576</v>
      </c>
      <c r="M58" s="9"/>
      <c r="N58" s="9"/>
      <c r="O58" s="9" t="s">
        <v>28</v>
      </c>
      <c r="P58" s="9" t="s">
        <v>135</v>
      </c>
      <c r="Q58" s="9"/>
    </row>
    <row r="59" spans="1:17" x14ac:dyDescent="0.35">
      <c r="A59">
        <v>125</v>
      </c>
      <c r="B59">
        <f t="shared" si="1"/>
        <v>2</v>
      </c>
      <c r="C59" s="9">
        <v>2</v>
      </c>
      <c r="D59" s="9"/>
      <c r="E59" s="9">
        <v>2</v>
      </c>
      <c r="F59" s="9" t="s">
        <v>388</v>
      </c>
      <c r="G59" s="27" t="s">
        <v>552</v>
      </c>
      <c r="H59" s="9" t="s">
        <v>552</v>
      </c>
      <c r="I59" s="10"/>
      <c r="J59" s="9" t="s">
        <v>27</v>
      </c>
      <c r="K59" s="9"/>
      <c r="L59" s="9" t="s">
        <v>576</v>
      </c>
      <c r="M59" s="9"/>
      <c r="N59" s="9"/>
      <c r="O59" s="9" t="s">
        <v>27</v>
      </c>
      <c r="P59" s="11" t="s">
        <v>130</v>
      </c>
      <c r="Q59" s="9"/>
    </row>
    <row r="60" spans="1:17" x14ac:dyDescent="0.35">
      <c r="A60">
        <v>154</v>
      </c>
      <c r="B60">
        <f t="shared" si="1"/>
        <v>2</v>
      </c>
      <c r="D60">
        <v>2</v>
      </c>
      <c r="F60" s="9" t="s">
        <v>430</v>
      </c>
      <c r="G60" s="27" t="s">
        <v>599</v>
      </c>
      <c r="H60" t="s">
        <v>520</v>
      </c>
      <c r="I60" t="s">
        <v>439</v>
      </c>
      <c r="J60" s="9" t="str">
        <f>IF(O60="",N60,IF(N60="",O60,CONCATENATE(O60," (",N60,")")))</f>
        <v>Biological Magnetic Resonance Data Bank (BMRB)</v>
      </c>
      <c r="L60" t="s">
        <v>570</v>
      </c>
      <c r="M60" t="s">
        <v>570</v>
      </c>
      <c r="N60" t="s">
        <v>442</v>
      </c>
      <c r="O60" t="s">
        <v>407</v>
      </c>
    </row>
    <row r="61" spans="1:17" x14ac:dyDescent="0.35">
      <c r="A61">
        <v>155</v>
      </c>
      <c r="B61">
        <f t="shared" si="1"/>
        <v>2</v>
      </c>
      <c r="D61">
        <v>2</v>
      </c>
      <c r="F61" s="9" t="s">
        <v>430</v>
      </c>
      <c r="G61" s="27" t="s">
        <v>552</v>
      </c>
      <c r="H61" t="s">
        <v>552</v>
      </c>
      <c r="I61" t="s">
        <v>451</v>
      </c>
      <c r="J61" s="9" t="str">
        <f>IF(O61="",N61,IF(N61="",O61,CONCATENATE(O61," (",N61,")")))</f>
        <v>Environmental Data Portal (EnviDat)</v>
      </c>
      <c r="L61" t="s">
        <v>570</v>
      </c>
      <c r="M61" t="s">
        <v>570</v>
      </c>
      <c r="N61" t="s">
        <v>452</v>
      </c>
      <c r="O61" t="s">
        <v>408</v>
      </c>
    </row>
    <row r="62" spans="1:17" x14ac:dyDescent="0.35">
      <c r="A62">
        <v>160</v>
      </c>
      <c r="B62">
        <f t="shared" si="1"/>
        <v>2</v>
      </c>
      <c r="D62">
        <v>2</v>
      </c>
      <c r="F62" s="9" t="s">
        <v>430</v>
      </c>
      <c r="G62" s="27" t="s">
        <v>599</v>
      </c>
      <c r="H62" t="s">
        <v>512</v>
      </c>
      <c r="I62" t="s">
        <v>501</v>
      </c>
      <c r="J62" t="s">
        <v>409</v>
      </c>
      <c r="L62" t="s">
        <v>569</v>
      </c>
      <c r="M62" t="s">
        <v>569</v>
      </c>
      <c r="O62" t="s">
        <v>409</v>
      </c>
    </row>
    <row r="63" spans="1:17" x14ac:dyDescent="0.35">
      <c r="A63">
        <v>1</v>
      </c>
      <c r="B63">
        <f t="shared" si="1"/>
        <v>1</v>
      </c>
      <c r="C63" s="9">
        <v>1</v>
      </c>
      <c r="D63" s="9"/>
      <c r="E63" s="9">
        <v>1</v>
      </c>
      <c r="F63" s="9" t="s">
        <v>388</v>
      </c>
      <c r="G63" s="27" t="s">
        <v>599</v>
      </c>
      <c r="H63" s="9" t="s">
        <v>525</v>
      </c>
      <c r="I63" s="9" t="s">
        <v>378</v>
      </c>
      <c r="J63" s="9" t="str">
        <f t="shared" ref="J63:J68" si="2">IF(O63="",N63,IF(N63="",O63,CONCATENATE(O63," (",N63,")")))</f>
        <v>Integrated Public Use Microdata Series (IPUMS)</v>
      </c>
      <c r="K63" s="9"/>
      <c r="L63" t="s">
        <v>570</v>
      </c>
      <c r="M63" t="s">
        <v>570</v>
      </c>
      <c r="N63" s="9" t="s">
        <v>377</v>
      </c>
      <c r="O63" s="9" t="s">
        <v>376</v>
      </c>
      <c r="P63" s="9" t="s">
        <v>375</v>
      </c>
      <c r="Q63" s="9"/>
    </row>
    <row r="64" spans="1:17" x14ac:dyDescent="0.35">
      <c r="A64">
        <v>3</v>
      </c>
      <c r="B64">
        <f t="shared" si="1"/>
        <v>1</v>
      </c>
      <c r="C64" s="9">
        <v>1</v>
      </c>
      <c r="D64" s="9"/>
      <c r="E64" s="9">
        <v>1</v>
      </c>
      <c r="F64" s="9" t="s">
        <v>388</v>
      </c>
      <c r="G64" s="27" t="s">
        <v>601</v>
      </c>
      <c r="H64" s="9"/>
      <c r="I64" s="10" t="s">
        <v>177</v>
      </c>
      <c r="J64" s="9" t="str">
        <f t="shared" si="2"/>
        <v>Wikidata</v>
      </c>
      <c r="K64" s="9"/>
      <c r="L64" s="9" t="s">
        <v>573</v>
      </c>
      <c r="M64" s="9"/>
      <c r="N64" s="9"/>
      <c r="O64" s="9" t="s">
        <v>94</v>
      </c>
      <c r="P64" s="9" t="s">
        <v>374</v>
      </c>
      <c r="Q64" s="9"/>
    </row>
    <row r="65" spans="1:17" x14ac:dyDescent="0.35">
      <c r="A65">
        <v>4</v>
      </c>
      <c r="B65">
        <f t="shared" si="1"/>
        <v>1</v>
      </c>
      <c r="C65" s="9">
        <v>1</v>
      </c>
      <c r="D65" s="9"/>
      <c r="E65" s="9">
        <v>1</v>
      </c>
      <c r="F65" s="9" t="s">
        <v>388</v>
      </c>
      <c r="G65" s="27" t="s">
        <v>601</v>
      </c>
      <c r="H65" s="9"/>
      <c r="I65" s="9" t="s">
        <v>177</v>
      </c>
      <c r="J65" s="9" t="str">
        <f t="shared" si="2"/>
        <v>Répertoire International des Sources Musicales (RISM)</v>
      </c>
      <c r="K65" s="9"/>
      <c r="L65" s="9" t="s">
        <v>570</v>
      </c>
      <c r="M65" s="9"/>
      <c r="N65" s="9" t="s">
        <v>373</v>
      </c>
      <c r="O65" s="9" t="s">
        <v>372</v>
      </c>
      <c r="P65" s="9" t="s">
        <v>371</v>
      </c>
      <c r="Q65" s="9"/>
    </row>
    <row r="66" spans="1:17" x14ac:dyDescent="0.35">
      <c r="A66">
        <v>5</v>
      </c>
      <c r="B66">
        <f t="shared" si="1"/>
        <v>1</v>
      </c>
      <c r="C66" s="9">
        <v>1</v>
      </c>
      <c r="D66" s="9"/>
      <c r="E66" s="9">
        <v>1</v>
      </c>
      <c r="F66" s="9" t="s">
        <v>388</v>
      </c>
      <c r="G66" s="27" t="s">
        <v>598</v>
      </c>
      <c r="H66" s="9" t="s">
        <v>540</v>
      </c>
      <c r="I66" s="9" t="s">
        <v>370</v>
      </c>
      <c r="J66" s="9" t="str">
        <f t="shared" si="2"/>
        <v>European Genome-phenome Archive (EGA)</v>
      </c>
      <c r="K66" s="9"/>
      <c r="L66" t="s">
        <v>569</v>
      </c>
      <c r="M66" t="s">
        <v>569</v>
      </c>
      <c r="N66" s="9" t="s">
        <v>369</v>
      </c>
      <c r="O66" s="9" t="s">
        <v>368</v>
      </c>
      <c r="P66" s="9"/>
      <c r="Q66" s="9"/>
    </row>
    <row r="67" spans="1:17" x14ac:dyDescent="0.35">
      <c r="A67">
        <v>6</v>
      </c>
      <c r="B67">
        <f t="shared" si="1"/>
        <v>1</v>
      </c>
      <c r="C67" s="9">
        <v>1</v>
      </c>
      <c r="D67" s="9"/>
      <c r="E67" s="9">
        <v>1</v>
      </c>
      <c r="F67" s="9" t="s">
        <v>388</v>
      </c>
      <c r="G67" s="27" t="s">
        <v>598</v>
      </c>
      <c r="H67" s="9" t="s">
        <v>558</v>
      </c>
      <c r="I67" s="9" t="s">
        <v>367</v>
      </c>
      <c r="J67" s="9" t="str">
        <f t="shared" si="2"/>
        <v>Biosample Database at EBI</v>
      </c>
      <c r="K67" s="9"/>
      <c r="L67" t="s">
        <v>570</v>
      </c>
      <c r="M67" t="s">
        <v>570</v>
      </c>
      <c r="N67" s="9"/>
      <c r="O67" s="9" t="s">
        <v>503</v>
      </c>
      <c r="P67" s="9"/>
      <c r="Q67" s="9"/>
    </row>
    <row r="68" spans="1:17" x14ac:dyDescent="0.35">
      <c r="A68">
        <v>7</v>
      </c>
      <c r="B68">
        <f t="shared" si="1"/>
        <v>1</v>
      </c>
      <c r="C68" s="9">
        <v>1</v>
      </c>
      <c r="D68" s="9"/>
      <c r="E68" s="9">
        <v>1</v>
      </c>
      <c r="F68" s="9" t="s">
        <v>388</v>
      </c>
      <c r="G68" s="27" t="s">
        <v>598</v>
      </c>
      <c r="H68" s="9" t="s">
        <v>534</v>
      </c>
      <c r="I68" s="9" t="s">
        <v>366</v>
      </c>
      <c r="J68" s="9" t="str">
        <f t="shared" si="2"/>
        <v>flybase</v>
      </c>
      <c r="K68" s="9"/>
      <c r="L68" t="s">
        <v>570</v>
      </c>
      <c r="M68" t="s">
        <v>570</v>
      </c>
      <c r="N68" s="9"/>
      <c r="O68" s="9" t="s">
        <v>53</v>
      </c>
      <c r="P68" s="9" t="s">
        <v>365</v>
      </c>
      <c r="Q68" s="9"/>
    </row>
    <row r="69" spans="1:17" hidden="1" x14ac:dyDescent="0.35">
      <c r="A69">
        <v>67</v>
      </c>
      <c r="C69" s="9"/>
      <c r="D69" s="9"/>
      <c r="E69" s="9">
        <v>1</v>
      </c>
      <c r="F69" s="9" t="s">
        <v>388</v>
      </c>
      <c r="G69" s="9"/>
      <c r="H69" s="9"/>
      <c r="I69" s="23" t="s">
        <v>175</v>
      </c>
      <c r="J69" s="23" t="s">
        <v>593</v>
      </c>
      <c r="K69" s="9"/>
      <c r="L69" s="23" t="s">
        <v>107</v>
      </c>
      <c r="M69" s="9"/>
      <c r="N69" s="9"/>
      <c r="O69" s="9"/>
      <c r="P69" s="9"/>
      <c r="Q69" s="9" t="s">
        <v>232</v>
      </c>
    </row>
    <row r="70" spans="1:17" x14ac:dyDescent="0.35">
      <c r="A70">
        <v>8</v>
      </c>
      <c r="B70">
        <f t="shared" ref="B70:B84" si="3">SUM(C70:D70)</f>
        <v>1</v>
      </c>
      <c r="C70" s="9">
        <v>1</v>
      </c>
      <c r="D70" s="9"/>
      <c r="E70" s="9">
        <v>1</v>
      </c>
      <c r="F70" s="9" t="s">
        <v>388</v>
      </c>
      <c r="G70" s="27" t="s">
        <v>599</v>
      </c>
      <c r="H70" s="9" t="s">
        <v>508</v>
      </c>
      <c r="I70" s="9" t="s">
        <v>364</v>
      </c>
      <c r="J70" s="9" t="str">
        <f t="shared" ref="J70:J82" si="4">IF(O70="",N70,IF(N70="",O70,CONCATENATE(O70," (",N70,")")))</f>
        <v>addgene</v>
      </c>
      <c r="K70" s="9"/>
      <c r="L70" t="s">
        <v>570</v>
      </c>
      <c r="M70" t="s">
        <v>570</v>
      </c>
      <c r="N70" s="9"/>
      <c r="O70" s="9" t="s">
        <v>29</v>
      </c>
      <c r="P70" s="9" t="s">
        <v>363</v>
      </c>
      <c r="Q70" s="9"/>
    </row>
    <row r="71" spans="1:17" hidden="1" x14ac:dyDescent="0.35">
      <c r="A71">
        <v>69</v>
      </c>
      <c r="B71">
        <f t="shared" si="3"/>
        <v>1</v>
      </c>
      <c r="C71" s="9">
        <v>1</v>
      </c>
      <c r="D71" s="9"/>
      <c r="E71" s="9">
        <v>1</v>
      </c>
      <c r="F71" s="9" t="s">
        <v>388</v>
      </c>
      <c r="G71" s="9"/>
      <c r="H71" s="9"/>
      <c r="I71" s="10" t="s">
        <v>175</v>
      </c>
      <c r="J71" s="9" t="str">
        <f t="shared" si="4"/>
        <v>Paperplane</v>
      </c>
      <c r="K71" s="9"/>
      <c r="L71" s="9" t="s">
        <v>107</v>
      </c>
      <c r="M71" s="9"/>
      <c r="N71" s="9"/>
      <c r="O71" s="9" t="s">
        <v>76</v>
      </c>
      <c r="P71" s="11"/>
      <c r="Q71" s="9"/>
    </row>
    <row r="72" spans="1:17" x14ac:dyDescent="0.35">
      <c r="A72">
        <v>13</v>
      </c>
      <c r="B72">
        <f t="shared" si="3"/>
        <v>1</v>
      </c>
      <c r="C72" s="9">
        <v>1</v>
      </c>
      <c r="D72" s="9"/>
      <c r="E72" s="9">
        <v>1</v>
      </c>
      <c r="F72" s="9" t="s">
        <v>388</v>
      </c>
      <c r="G72" s="27" t="s">
        <v>598</v>
      </c>
      <c r="H72" s="9" t="s">
        <v>527</v>
      </c>
      <c r="I72" s="9" t="s">
        <v>361</v>
      </c>
      <c r="J72" s="9" t="str">
        <f t="shared" si="4"/>
        <v>GFZ Data Services</v>
      </c>
      <c r="K72" s="9"/>
      <c r="L72" t="s">
        <v>569</v>
      </c>
      <c r="M72" t="s">
        <v>569</v>
      </c>
      <c r="N72" s="9"/>
      <c r="O72" s="9" t="s">
        <v>55</v>
      </c>
      <c r="P72" s="9" t="s">
        <v>360</v>
      </c>
      <c r="Q72" s="9"/>
    </row>
    <row r="73" spans="1:17" x14ac:dyDescent="0.35">
      <c r="A73">
        <v>16</v>
      </c>
      <c r="B73">
        <f t="shared" si="3"/>
        <v>1</v>
      </c>
      <c r="C73" s="9">
        <v>1</v>
      </c>
      <c r="D73" s="9"/>
      <c r="E73" s="9">
        <v>1</v>
      </c>
      <c r="F73" s="9" t="s">
        <v>388</v>
      </c>
      <c r="G73" s="27" t="s">
        <v>598</v>
      </c>
      <c r="H73" s="9" t="s">
        <v>529</v>
      </c>
      <c r="I73" s="9" t="s">
        <v>358</v>
      </c>
      <c r="J73" s="9" t="str">
        <f t="shared" si="4"/>
        <v>Survey of Health, Ageing and Retirement in Europe (SHARE ERIC)</v>
      </c>
      <c r="K73" s="9"/>
      <c r="L73" t="s">
        <v>570</v>
      </c>
      <c r="M73" t="s">
        <v>570</v>
      </c>
      <c r="N73" s="9" t="s">
        <v>357</v>
      </c>
      <c r="O73" s="9" t="s">
        <v>356</v>
      </c>
      <c r="P73" s="9"/>
      <c r="Q73" s="9" t="s">
        <v>355</v>
      </c>
    </row>
    <row r="74" spans="1:17" x14ac:dyDescent="0.35">
      <c r="A74">
        <v>17</v>
      </c>
      <c r="B74">
        <f t="shared" si="3"/>
        <v>1</v>
      </c>
      <c r="C74" s="9">
        <v>1</v>
      </c>
      <c r="D74" s="9"/>
      <c r="E74" s="9">
        <v>1</v>
      </c>
      <c r="F74" s="9" t="s">
        <v>388</v>
      </c>
      <c r="G74" s="27" t="s">
        <v>598</v>
      </c>
      <c r="H74" s="9" t="s">
        <v>513</v>
      </c>
      <c r="I74" s="9" t="s">
        <v>354</v>
      </c>
      <c r="J74" s="9" t="str">
        <f t="shared" si="4"/>
        <v>German Socio-Economic Panel Study (SOEP)</v>
      </c>
      <c r="K74" s="9"/>
      <c r="L74" s="9" t="s">
        <v>570</v>
      </c>
      <c r="M74" t="s">
        <v>568</v>
      </c>
      <c r="N74" s="9" t="s">
        <v>353</v>
      </c>
      <c r="O74" s="9" t="s">
        <v>352</v>
      </c>
      <c r="P74" s="9"/>
      <c r="Q74" s="9" t="s">
        <v>351</v>
      </c>
    </row>
    <row r="75" spans="1:17" x14ac:dyDescent="0.35">
      <c r="A75">
        <v>18</v>
      </c>
      <c r="B75">
        <f t="shared" si="3"/>
        <v>1</v>
      </c>
      <c r="C75" s="9">
        <v>1</v>
      </c>
      <c r="D75" s="9"/>
      <c r="E75" s="9">
        <v>1</v>
      </c>
      <c r="F75" s="9" t="s">
        <v>388</v>
      </c>
      <c r="G75" s="27" t="s">
        <v>598</v>
      </c>
      <c r="H75" s="9" t="s">
        <v>513</v>
      </c>
      <c r="I75" s="9" t="s">
        <v>350</v>
      </c>
      <c r="J75" s="9" t="str">
        <f t="shared" si="4"/>
        <v xml:space="preserve">IZA Structure Commission </v>
      </c>
      <c r="K75" s="9"/>
      <c r="L75" t="s">
        <v>570</v>
      </c>
      <c r="M75" t="s">
        <v>570</v>
      </c>
      <c r="N75" s="9"/>
      <c r="O75" s="9" t="s">
        <v>61</v>
      </c>
      <c r="P75" s="9" t="s">
        <v>349</v>
      </c>
      <c r="Q75" s="9"/>
    </row>
    <row r="76" spans="1:17" x14ac:dyDescent="0.35">
      <c r="A76">
        <v>19</v>
      </c>
      <c r="B76">
        <f t="shared" si="3"/>
        <v>1</v>
      </c>
      <c r="C76" s="9">
        <v>1</v>
      </c>
      <c r="D76" s="9"/>
      <c r="E76" s="9">
        <v>1</v>
      </c>
      <c r="F76" s="9" t="s">
        <v>388</v>
      </c>
      <c r="G76" s="27" t="s">
        <v>598</v>
      </c>
      <c r="H76" s="9" t="s">
        <v>510</v>
      </c>
      <c r="I76" s="9" t="s">
        <v>348</v>
      </c>
      <c r="J76" s="9" t="str">
        <f t="shared" si="4"/>
        <v>Inorganic Crystal Structure Database (ICSD)</v>
      </c>
      <c r="K76" s="9"/>
      <c r="L76" t="s">
        <v>570</v>
      </c>
      <c r="M76" t="s">
        <v>570</v>
      </c>
      <c r="N76" s="9" t="s">
        <v>347</v>
      </c>
      <c r="O76" s="9" t="s">
        <v>346</v>
      </c>
      <c r="P76" s="9" t="s">
        <v>345</v>
      </c>
      <c r="Q76" s="9"/>
    </row>
    <row r="77" spans="1:17" x14ac:dyDescent="0.35">
      <c r="A77">
        <v>20</v>
      </c>
      <c r="B77">
        <f t="shared" si="3"/>
        <v>1</v>
      </c>
      <c r="C77" s="9">
        <v>1</v>
      </c>
      <c r="D77" s="9"/>
      <c r="E77" s="9">
        <v>1</v>
      </c>
      <c r="F77" s="9" t="s">
        <v>388</v>
      </c>
      <c r="G77" s="27" t="s">
        <v>599</v>
      </c>
      <c r="H77" s="9" t="s">
        <v>548</v>
      </c>
      <c r="I77" s="9" t="s">
        <v>344</v>
      </c>
      <c r="J77" s="9" t="str">
        <f t="shared" si="4"/>
        <v>SBGrid Data Bank (SBDB)</v>
      </c>
      <c r="K77" s="9"/>
      <c r="L77" t="s">
        <v>569</v>
      </c>
      <c r="M77" t="s">
        <v>569</v>
      </c>
      <c r="N77" s="9" t="s">
        <v>343</v>
      </c>
      <c r="O77" s="9" t="s">
        <v>342</v>
      </c>
      <c r="P77" s="11" t="s">
        <v>341</v>
      </c>
      <c r="Q77" s="9"/>
    </row>
    <row r="78" spans="1:17" x14ac:dyDescent="0.35">
      <c r="A78">
        <v>22</v>
      </c>
      <c r="B78">
        <f t="shared" si="3"/>
        <v>1</v>
      </c>
      <c r="C78" s="9">
        <v>1</v>
      </c>
      <c r="D78" s="9"/>
      <c r="E78" s="9">
        <v>1</v>
      </c>
      <c r="F78" s="9" t="s">
        <v>388</v>
      </c>
      <c r="G78" s="27" t="s">
        <v>598</v>
      </c>
      <c r="H78" s="9" t="s">
        <v>518</v>
      </c>
      <c r="I78" s="9" t="s">
        <v>335</v>
      </c>
      <c r="J78" s="9" t="str">
        <f t="shared" si="4"/>
        <v>Radial Velocities</v>
      </c>
      <c r="K78" s="9" t="s">
        <v>334</v>
      </c>
      <c r="L78" t="s">
        <v>570</v>
      </c>
      <c r="M78" t="s">
        <v>570</v>
      </c>
      <c r="N78" s="9"/>
      <c r="O78" s="9" t="s">
        <v>80</v>
      </c>
      <c r="P78" s="9" t="s">
        <v>333</v>
      </c>
      <c r="Q78" s="9"/>
    </row>
    <row r="79" spans="1:17" x14ac:dyDescent="0.35">
      <c r="A79">
        <v>24</v>
      </c>
      <c r="B79">
        <f t="shared" si="3"/>
        <v>1</v>
      </c>
      <c r="C79" s="9">
        <v>1</v>
      </c>
      <c r="D79" s="9"/>
      <c r="E79" s="9">
        <v>1</v>
      </c>
      <c r="F79" s="9" t="s">
        <v>388</v>
      </c>
      <c r="G79" s="27" t="s">
        <v>599</v>
      </c>
      <c r="H79" s="9" t="s">
        <v>559</v>
      </c>
      <c r="I79" s="9" t="s">
        <v>329</v>
      </c>
      <c r="J79" s="9" t="str">
        <f t="shared" si="4"/>
        <v>Ecosounds</v>
      </c>
      <c r="K79" s="9"/>
      <c r="L79" t="s">
        <v>570</v>
      </c>
      <c r="M79" t="s">
        <v>570</v>
      </c>
      <c r="N79" s="9"/>
      <c r="O79" s="9" t="s">
        <v>49</v>
      </c>
      <c r="P79" s="9" t="s">
        <v>328</v>
      </c>
      <c r="Q79" s="9"/>
    </row>
    <row r="80" spans="1:17" x14ac:dyDescent="0.35">
      <c r="A80">
        <v>25</v>
      </c>
      <c r="B80">
        <f t="shared" si="3"/>
        <v>1</v>
      </c>
      <c r="C80" s="9">
        <v>1</v>
      </c>
      <c r="D80" s="9"/>
      <c r="E80" s="9">
        <v>1</v>
      </c>
      <c r="F80" s="9" t="s">
        <v>388</v>
      </c>
      <c r="G80" s="27" t="s">
        <v>599</v>
      </c>
      <c r="H80" s="9" t="s">
        <v>546</v>
      </c>
      <c r="I80" s="9" t="s">
        <v>327</v>
      </c>
      <c r="J80" s="9" t="str">
        <f t="shared" si="4"/>
        <v>Southern California Earthquake Data Center (SCEDC)</v>
      </c>
      <c r="K80" s="9" t="s">
        <v>326</v>
      </c>
      <c r="L80" t="s">
        <v>570</v>
      </c>
      <c r="M80" t="s">
        <v>570</v>
      </c>
      <c r="N80" s="9" t="s">
        <v>325</v>
      </c>
      <c r="O80" s="9" t="s">
        <v>324</v>
      </c>
      <c r="P80" s="9" t="s">
        <v>323</v>
      </c>
      <c r="Q80" s="9"/>
    </row>
    <row r="81" spans="1:17" x14ac:dyDescent="0.35">
      <c r="A81">
        <v>26</v>
      </c>
      <c r="B81">
        <f t="shared" si="3"/>
        <v>1</v>
      </c>
      <c r="C81" s="9">
        <v>1</v>
      </c>
      <c r="D81" s="9"/>
      <c r="E81" s="9">
        <v>1</v>
      </c>
      <c r="F81" s="9" t="s">
        <v>388</v>
      </c>
      <c r="G81" s="27" t="s">
        <v>599</v>
      </c>
      <c r="H81" s="9" t="s">
        <v>508</v>
      </c>
      <c r="I81" s="10"/>
      <c r="J81" s="9" t="str">
        <f t="shared" si="4"/>
        <v>CaltechAUTHORS</v>
      </c>
      <c r="K81" s="9" t="s">
        <v>322</v>
      </c>
      <c r="L81" s="9" t="s">
        <v>576</v>
      </c>
      <c r="M81" s="9"/>
      <c r="N81" s="9"/>
      <c r="O81" s="9" t="s">
        <v>36</v>
      </c>
      <c r="P81" s="11" t="s">
        <v>321</v>
      </c>
      <c r="Q81" s="9"/>
    </row>
    <row r="82" spans="1:17" x14ac:dyDescent="0.35">
      <c r="A82">
        <v>27</v>
      </c>
      <c r="B82">
        <f t="shared" si="3"/>
        <v>1</v>
      </c>
      <c r="C82" s="9">
        <v>1</v>
      </c>
      <c r="D82" s="9"/>
      <c r="E82" s="9">
        <v>1</v>
      </c>
      <c r="F82" s="9" t="s">
        <v>388</v>
      </c>
      <c r="G82" s="27" t="s">
        <v>552</v>
      </c>
      <c r="H82" s="9" t="s">
        <v>552</v>
      </c>
      <c r="I82" s="9" t="s">
        <v>177</v>
      </c>
      <c r="J82" s="9" t="str">
        <f t="shared" si="4"/>
        <v>South African History Online</v>
      </c>
      <c r="K82" s="9"/>
      <c r="L82" s="9" t="s">
        <v>570</v>
      </c>
      <c r="M82" s="9"/>
      <c r="N82" s="9"/>
      <c r="O82" s="9" t="s">
        <v>86</v>
      </c>
      <c r="P82" s="11" t="s">
        <v>320</v>
      </c>
      <c r="Q82" s="9"/>
    </row>
    <row r="83" spans="1:17" hidden="1" x14ac:dyDescent="0.35">
      <c r="A83">
        <v>81</v>
      </c>
      <c r="B83">
        <f t="shared" si="3"/>
        <v>0</v>
      </c>
      <c r="C83" s="9"/>
      <c r="D83" s="9"/>
      <c r="E83" s="9">
        <v>1</v>
      </c>
      <c r="F83" s="9" t="s">
        <v>388</v>
      </c>
      <c r="G83" s="9"/>
      <c r="H83" s="9" t="s">
        <v>552</v>
      </c>
      <c r="I83" s="10"/>
      <c r="J83" s="9" t="s">
        <v>101</v>
      </c>
      <c r="K83" s="9"/>
      <c r="L83" s="9" t="s">
        <v>579</v>
      </c>
      <c r="M83" s="9"/>
      <c r="N83" s="9"/>
      <c r="O83" s="9" t="s">
        <v>101</v>
      </c>
      <c r="P83" s="11" t="s">
        <v>205</v>
      </c>
      <c r="Q83" s="9"/>
    </row>
    <row r="84" spans="1:17" x14ac:dyDescent="0.35">
      <c r="A84">
        <v>29</v>
      </c>
      <c r="B84">
        <f t="shared" si="3"/>
        <v>1</v>
      </c>
      <c r="C84" s="9">
        <v>1</v>
      </c>
      <c r="D84" s="9"/>
      <c r="E84" s="9">
        <v>1</v>
      </c>
      <c r="F84" s="9" t="s">
        <v>388</v>
      </c>
      <c r="G84" s="27" t="s">
        <v>598</v>
      </c>
      <c r="H84" s="9" t="s">
        <v>517</v>
      </c>
      <c r="I84" s="10" t="s">
        <v>318</v>
      </c>
      <c r="J84" s="9" t="str">
        <f>IF(O84="",N84,IF(N84="",O84,CONCATENATE(O84," (",N84,")")))</f>
        <v>Bedeutungskonstitution (SFB833)</v>
      </c>
      <c r="K84" s="9"/>
      <c r="L84" t="s">
        <v>569</v>
      </c>
      <c r="M84" t="s">
        <v>569</v>
      </c>
      <c r="N84" s="9" t="s">
        <v>317</v>
      </c>
      <c r="O84" s="9" t="s">
        <v>316</v>
      </c>
      <c r="P84" s="9" t="s">
        <v>315</v>
      </c>
      <c r="Q84" s="9" t="s">
        <v>314</v>
      </c>
    </row>
    <row r="85" spans="1:17" hidden="1" x14ac:dyDescent="0.35">
      <c r="A85">
        <v>83</v>
      </c>
      <c r="C85" s="9"/>
      <c r="D85" s="9"/>
      <c r="E85" s="9">
        <v>1</v>
      </c>
      <c r="F85" s="9" t="s">
        <v>388</v>
      </c>
      <c r="G85" s="9"/>
      <c r="H85" s="9"/>
      <c r="I85" s="10"/>
      <c r="J85" s="9"/>
      <c r="K85" s="9"/>
      <c r="L85" s="9" t="s">
        <v>574</v>
      </c>
      <c r="M85" s="9"/>
      <c r="N85" s="9"/>
      <c r="O85" s="9"/>
      <c r="P85" s="9"/>
      <c r="Q85" s="9" t="s">
        <v>203</v>
      </c>
    </row>
    <row r="86" spans="1:17" hidden="1" x14ac:dyDescent="0.35">
      <c r="A86">
        <v>84</v>
      </c>
      <c r="B86">
        <v>1</v>
      </c>
      <c r="C86" s="9">
        <v>1</v>
      </c>
      <c r="D86" s="9"/>
      <c r="E86" s="9">
        <v>1</v>
      </c>
      <c r="F86" s="9" t="s">
        <v>388</v>
      </c>
      <c r="G86" s="9"/>
      <c r="H86" s="9"/>
      <c r="I86" s="10"/>
      <c r="J86" s="9" t="str">
        <f>IF(O86="",N86,IF(N86="",O86,CONCATENATE(O86," (",N86,")")))</f>
        <v>Open Microscopy Environment (OME)</v>
      </c>
      <c r="K86" s="9"/>
      <c r="L86" s="9" t="s">
        <v>577</v>
      </c>
      <c r="M86" s="9"/>
      <c r="N86" s="9" t="s">
        <v>202</v>
      </c>
      <c r="O86" s="9" t="s">
        <v>201</v>
      </c>
      <c r="P86" s="9" t="s">
        <v>200</v>
      </c>
      <c r="Q86" s="9"/>
    </row>
    <row r="87" spans="1:17" x14ac:dyDescent="0.35">
      <c r="A87">
        <v>30</v>
      </c>
      <c r="B87">
        <f>SUM(C87:D87)</f>
        <v>1</v>
      </c>
      <c r="C87" s="9">
        <v>1</v>
      </c>
      <c r="D87" s="9"/>
      <c r="E87" s="9">
        <v>1</v>
      </c>
      <c r="F87" s="9" t="s">
        <v>388</v>
      </c>
      <c r="G87" s="27" t="s">
        <v>599</v>
      </c>
      <c r="H87" s="9" t="s">
        <v>520</v>
      </c>
      <c r="I87" s="9" t="s">
        <v>313</v>
      </c>
      <c r="J87" s="9" t="str">
        <f>IF(O87="",N87,IF(N87="",O87,CONCATENATE(O87," (",N87,")")))</f>
        <v>Soil Survey Geographic Database (SSURGO)</v>
      </c>
      <c r="K87" s="12" t="s">
        <v>308</v>
      </c>
      <c r="L87" t="s">
        <v>570</v>
      </c>
      <c r="M87" t="s">
        <v>570</v>
      </c>
      <c r="N87" s="9" t="s">
        <v>312</v>
      </c>
      <c r="O87" s="9" t="s">
        <v>311</v>
      </c>
      <c r="P87" s="11" t="s">
        <v>310</v>
      </c>
      <c r="Q87" s="9"/>
    </row>
    <row r="88" spans="1:17" hidden="1" x14ac:dyDescent="0.35">
      <c r="A88">
        <v>86</v>
      </c>
      <c r="B88">
        <f>SUM(C88:D88)</f>
        <v>0</v>
      </c>
      <c r="C88" s="9"/>
      <c r="D88" s="9"/>
      <c r="E88" s="9">
        <v>1</v>
      </c>
      <c r="F88" s="9" t="s">
        <v>388</v>
      </c>
      <c r="G88" s="9"/>
      <c r="H88" s="9" t="s">
        <v>552</v>
      </c>
      <c r="I88" s="10"/>
      <c r="J88" s="9" t="str">
        <f>IF(O88="",N88,IF(N88="",O88,CONCATENATE(O88,"(",N88,")")))</f>
        <v>DAVIS Data</v>
      </c>
      <c r="K88" s="9"/>
      <c r="L88" s="9" t="s">
        <v>579</v>
      </c>
      <c r="M88" s="9"/>
      <c r="N88" s="9"/>
      <c r="O88" s="9" t="s">
        <v>100</v>
      </c>
      <c r="P88" s="9" t="s">
        <v>196</v>
      </c>
      <c r="Q88" s="9"/>
    </row>
    <row r="89" spans="1:17" hidden="1" x14ac:dyDescent="0.35">
      <c r="A89">
        <v>87</v>
      </c>
      <c r="B89">
        <f>SUM(C89:D89)</f>
        <v>0</v>
      </c>
      <c r="C89" s="9"/>
      <c r="D89" s="9"/>
      <c r="E89" s="9">
        <v>1</v>
      </c>
      <c r="F89" s="9" t="s">
        <v>388</v>
      </c>
      <c r="G89" s="9"/>
      <c r="H89" s="9"/>
      <c r="I89" s="10"/>
      <c r="J89" s="9" t="s">
        <v>99</v>
      </c>
      <c r="K89" s="9"/>
      <c r="L89" s="9" t="s">
        <v>579</v>
      </c>
      <c r="M89" s="9"/>
      <c r="N89" s="9"/>
      <c r="O89" s="9" t="s">
        <v>99</v>
      </c>
      <c r="P89" s="11" t="s">
        <v>195</v>
      </c>
      <c r="Q89" s="9"/>
    </row>
    <row r="90" spans="1:17" x14ac:dyDescent="0.35">
      <c r="A90">
        <v>33</v>
      </c>
      <c r="B90">
        <f>SUM(C90:D90)</f>
        <v>1</v>
      </c>
      <c r="C90" s="9">
        <v>1</v>
      </c>
      <c r="D90" s="9"/>
      <c r="E90" s="9">
        <v>1</v>
      </c>
      <c r="F90" s="9" t="s">
        <v>388</v>
      </c>
      <c r="G90" s="27" t="s">
        <v>552</v>
      </c>
      <c r="H90" s="9" t="s">
        <v>552</v>
      </c>
      <c r="I90" s="10"/>
      <c r="J90" s="9" t="str">
        <f>IF(O90="",N90,IF(N90="",O90,CONCATENATE(O90," (",N90,")")))</f>
        <v>Archive ouverte UNIGE</v>
      </c>
      <c r="K90" s="9" t="s">
        <v>305</v>
      </c>
      <c r="L90" s="9" t="s">
        <v>576</v>
      </c>
      <c r="M90" s="9"/>
      <c r="N90" s="9"/>
      <c r="O90" s="9" t="s">
        <v>33</v>
      </c>
      <c r="P90" s="9" t="s">
        <v>304</v>
      </c>
      <c r="Q90" s="9"/>
    </row>
    <row r="91" spans="1:17" hidden="1" x14ac:dyDescent="0.35">
      <c r="A91">
        <v>89</v>
      </c>
      <c r="C91" s="9"/>
      <c r="D91" s="9"/>
      <c r="E91" s="9">
        <v>1</v>
      </c>
      <c r="F91" s="9" t="s">
        <v>388</v>
      </c>
      <c r="G91" s="9"/>
      <c r="H91" s="9"/>
      <c r="I91" s="10"/>
      <c r="J91" s="9"/>
      <c r="K91" s="9"/>
      <c r="L91" s="9" t="s">
        <v>574</v>
      </c>
      <c r="M91" s="9"/>
      <c r="N91" s="9"/>
      <c r="O91" s="9"/>
      <c r="P91" s="9"/>
      <c r="Q91" s="9" t="s">
        <v>190</v>
      </c>
    </row>
    <row r="92" spans="1:17" x14ac:dyDescent="0.35">
      <c r="A92">
        <v>38</v>
      </c>
      <c r="B92">
        <f>SUM(C92:D92)</f>
        <v>1</v>
      </c>
      <c r="C92" s="9">
        <v>1</v>
      </c>
      <c r="D92" s="9"/>
      <c r="E92" s="9">
        <v>1</v>
      </c>
      <c r="F92" s="9" t="s">
        <v>388</v>
      </c>
      <c r="G92" s="27" t="s">
        <v>601</v>
      </c>
      <c r="H92" s="9"/>
      <c r="I92" s="10" t="s">
        <v>177</v>
      </c>
      <c r="J92" s="9" t="str">
        <f>IF(O92="",N92,IF(N92="",O92,CONCATENATE(O92," (",N92,")")))</f>
        <v>Alzheimer’s Disease Neuroimaging Initiative  (ADNI)</v>
      </c>
      <c r="K92" s="9"/>
      <c r="L92" s="9" t="s">
        <v>570</v>
      </c>
      <c r="M92" s="9"/>
      <c r="N92" s="9" t="s">
        <v>300</v>
      </c>
      <c r="O92" s="12" t="s">
        <v>299</v>
      </c>
      <c r="P92" s="9" t="s">
        <v>298</v>
      </c>
      <c r="Q92" s="9"/>
    </row>
    <row r="93" spans="1:17" x14ac:dyDescent="0.35">
      <c r="A93">
        <v>39</v>
      </c>
      <c r="B93">
        <f>SUM(C93:D93)</f>
        <v>1</v>
      </c>
      <c r="C93" s="9">
        <v>1</v>
      </c>
      <c r="D93" s="9"/>
      <c r="E93" s="9">
        <v>1</v>
      </c>
      <c r="F93" s="9" t="s">
        <v>388</v>
      </c>
      <c r="G93" s="27" t="s">
        <v>599</v>
      </c>
      <c r="H93" s="9" t="s">
        <v>511</v>
      </c>
      <c r="I93" s="10" t="s">
        <v>297</v>
      </c>
      <c r="J93" s="9" t="str">
        <f>IF(O93="",N93,IF(N93="",O93,CONCATENATE(O93," (",N93,")")))</f>
        <v>Martha's Vineyard Coastal Observatory (MVCO)</v>
      </c>
      <c r="K93" s="9"/>
      <c r="L93" t="s">
        <v>570</v>
      </c>
      <c r="M93" t="s">
        <v>570</v>
      </c>
      <c r="N93" s="9" t="s">
        <v>296</v>
      </c>
      <c r="O93" s="9" t="s">
        <v>295</v>
      </c>
      <c r="P93" s="9"/>
      <c r="Q93" s="9" t="s">
        <v>294</v>
      </c>
    </row>
    <row r="94" spans="1:17" x14ac:dyDescent="0.35">
      <c r="A94">
        <v>40</v>
      </c>
      <c r="B94">
        <f>SUM(C94:D94)</f>
        <v>1</v>
      </c>
      <c r="C94" s="9">
        <v>1</v>
      </c>
      <c r="D94" s="9"/>
      <c r="E94" s="9">
        <v>1</v>
      </c>
      <c r="F94" s="9" t="s">
        <v>388</v>
      </c>
      <c r="G94" s="27" t="s">
        <v>601</v>
      </c>
      <c r="H94" s="9"/>
      <c r="I94" s="9" t="s">
        <v>177</v>
      </c>
      <c r="J94" s="9" t="str">
        <f>IF(O94="",N94,IF(N94="",O94,CONCATENATE(O94," (",N94,")")))</f>
        <v>Coronary Artery Risk Development in Young Adults (CARDIA)</v>
      </c>
      <c r="K94" s="9"/>
      <c r="L94" s="9" t="s">
        <v>570</v>
      </c>
      <c r="M94" s="9"/>
      <c r="N94" s="9" t="s">
        <v>293</v>
      </c>
      <c r="O94" s="9" t="s">
        <v>292</v>
      </c>
      <c r="P94" s="9" t="s">
        <v>291</v>
      </c>
      <c r="Q94" s="9"/>
    </row>
    <row r="95" spans="1:17" x14ac:dyDescent="0.35">
      <c r="A95">
        <v>41</v>
      </c>
      <c r="B95">
        <f>SUM(C95:D95)</f>
        <v>1</v>
      </c>
      <c r="C95" s="9">
        <v>1</v>
      </c>
      <c r="D95" s="9"/>
      <c r="E95" s="9">
        <v>1</v>
      </c>
      <c r="F95" s="9" t="s">
        <v>388</v>
      </c>
      <c r="G95" s="27" t="s">
        <v>599</v>
      </c>
      <c r="H95" s="9" t="s">
        <v>508</v>
      </c>
      <c r="I95" s="9" t="s">
        <v>290</v>
      </c>
      <c r="J95" s="9" t="str">
        <f>IF(O95="",N95,IF(N95="",O95,CONCATENATE(O95," (",N95,")")))</f>
        <v>Network Repository</v>
      </c>
      <c r="K95" s="9"/>
      <c r="L95" s="9" t="s">
        <v>573</v>
      </c>
      <c r="M95" t="s">
        <v>570</v>
      </c>
      <c r="N95" s="9"/>
      <c r="O95" s="9" t="s">
        <v>71</v>
      </c>
      <c r="P95" s="9" t="s">
        <v>289</v>
      </c>
      <c r="Q95" s="9"/>
    </row>
    <row r="96" spans="1:17" hidden="1" x14ac:dyDescent="0.35">
      <c r="A96">
        <v>94</v>
      </c>
      <c r="B96">
        <v>1</v>
      </c>
      <c r="C96" s="9"/>
      <c r="D96" s="9"/>
      <c r="E96" s="9">
        <v>1</v>
      </c>
      <c r="F96" s="9" t="s">
        <v>388</v>
      </c>
      <c r="G96" s="9"/>
      <c r="H96" s="9"/>
      <c r="I96" s="10"/>
      <c r="J96" s="9" t="str">
        <f>IF(O96="",N96,IF(N96="",O96,CONCATENATE(O96,"(",N96,")")))</f>
        <v>immgen</v>
      </c>
      <c r="K96" s="9"/>
      <c r="L96" s="9" t="s">
        <v>577</v>
      </c>
      <c r="M96" s="9"/>
      <c r="N96" s="9"/>
      <c r="O96" s="9" t="s">
        <v>111</v>
      </c>
      <c r="P96" s="11" t="s">
        <v>178</v>
      </c>
      <c r="Q96" s="9"/>
    </row>
    <row r="97" spans="1:17" x14ac:dyDescent="0.35">
      <c r="A97">
        <v>42</v>
      </c>
      <c r="B97">
        <f>SUM(C97:D97)</f>
        <v>1</v>
      </c>
      <c r="C97" s="9">
        <v>1</v>
      </c>
      <c r="D97" s="9"/>
      <c r="E97" s="9">
        <v>1</v>
      </c>
      <c r="F97" s="9" t="s">
        <v>388</v>
      </c>
      <c r="G97" s="27" t="s">
        <v>599</v>
      </c>
      <c r="H97" s="9" t="s">
        <v>512</v>
      </c>
      <c r="I97" s="9" t="s">
        <v>288</v>
      </c>
      <c r="J97" s="9" t="str">
        <f>IF(O97="",N97,IF(N97="",O97,CONCATENATE(O97," (",N97,")")))</f>
        <v>Stanford Network Analysis Project (SNAP)</v>
      </c>
      <c r="K97" s="9" t="s">
        <v>287</v>
      </c>
      <c r="L97" t="s">
        <v>570</v>
      </c>
      <c r="M97" t="s">
        <v>570</v>
      </c>
      <c r="N97" s="9" t="s">
        <v>286</v>
      </c>
      <c r="O97" s="9" t="s">
        <v>285</v>
      </c>
      <c r="P97" s="11" t="s">
        <v>284</v>
      </c>
      <c r="Q97" s="9"/>
    </row>
    <row r="98" spans="1:17" hidden="1" x14ac:dyDescent="0.35">
      <c r="A98">
        <v>96</v>
      </c>
      <c r="B98">
        <v>1</v>
      </c>
      <c r="C98" s="9"/>
      <c r="D98" s="9"/>
      <c r="E98" s="9">
        <v>1</v>
      </c>
      <c r="F98" s="9" t="s">
        <v>388</v>
      </c>
      <c r="G98" s="9"/>
      <c r="H98" s="9" t="s">
        <v>508</v>
      </c>
      <c r="I98" s="10"/>
      <c r="J98" s="9" t="str">
        <f>IF(O98="",N98,IF(N98="",O98,CONCATENATE(O98,"(",N98,")")))</f>
        <v>orcid</v>
      </c>
      <c r="K98" s="9" t="s">
        <v>110</v>
      </c>
      <c r="L98" s="9" t="s">
        <v>577</v>
      </c>
      <c r="M98" s="9"/>
      <c r="N98" s="9"/>
      <c r="O98" s="9" t="s">
        <v>110</v>
      </c>
      <c r="P98" s="9"/>
      <c r="Q98" s="9"/>
    </row>
    <row r="99" spans="1:17" hidden="1" x14ac:dyDescent="0.35">
      <c r="A99">
        <v>97</v>
      </c>
      <c r="B99">
        <v>1</v>
      </c>
      <c r="C99" s="9"/>
      <c r="D99" s="9"/>
      <c r="E99" s="9">
        <v>1</v>
      </c>
      <c r="F99" s="9" t="s">
        <v>388</v>
      </c>
      <c r="G99" s="9"/>
      <c r="H99" s="9"/>
      <c r="I99" s="10" t="s">
        <v>175</v>
      </c>
      <c r="J99" s="9" t="str">
        <f>IF(O99="",N99,IF(N99="",O99,CONCATENATE(O99,"(",N99,")")))</f>
        <v>Zotero</v>
      </c>
      <c r="K99" s="9" t="s">
        <v>108</v>
      </c>
      <c r="L99" s="9" t="s">
        <v>577</v>
      </c>
      <c r="M99" s="9"/>
      <c r="N99" s="9"/>
      <c r="O99" s="9" t="s">
        <v>108</v>
      </c>
      <c r="P99" s="9"/>
      <c r="Q99" s="9"/>
    </row>
    <row r="100" spans="1:17" x14ac:dyDescent="0.35">
      <c r="A100">
        <v>43</v>
      </c>
      <c r="B100">
        <f t="shared" ref="B100:B123" si="5">SUM(C100:D100)</f>
        <v>1</v>
      </c>
      <c r="C100" s="9">
        <v>1</v>
      </c>
      <c r="D100" s="9"/>
      <c r="E100" s="9">
        <v>1</v>
      </c>
      <c r="F100" s="9" t="s">
        <v>388</v>
      </c>
      <c r="G100" s="27" t="s">
        <v>601</v>
      </c>
      <c r="H100" s="9"/>
      <c r="I100" s="9" t="s">
        <v>177</v>
      </c>
      <c r="J100" s="9" t="str">
        <f t="shared" ref="J100:J109" si="6">IF(O100="",N100,IF(N100="",O100,CONCATENATE(O100," (",N100,")")))</f>
        <v>Stream Data Mining Repository</v>
      </c>
      <c r="K100" s="9"/>
      <c r="L100" s="9" t="s">
        <v>570</v>
      </c>
      <c r="M100" s="9"/>
      <c r="N100" s="9"/>
      <c r="O100" s="9" t="s">
        <v>89</v>
      </c>
      <c r="P100" s="11" t="s">
        <v>283</v>
      </c>
      <c r="Q100" s="9" t="s">
        <v>282</v>
      </c>
    </row>
    <row r="101" spans="1:17" x14ac:dyDescent="0.35">
      <c r="A101">
        <v>44</v>
      </c>
      <c r="B101">
        <f t="shared" si="5"/>
        <v>1</v>
      </c>
      <c r="C101" s="9">
        <v>1</v>
      </c>
      <c r="D101" s="9"/>
      <c r="E101" s="9">
        <v>1</v>
      </c>
      <c r="F101" s="9" t="s">
        <v>388</v>
      </c>
      <c r="G101" s="27" t="s">
        <v>601</v>
      </c>
      <c r="H101" s="9"/>
      <c r="I101" s="9" t="s">
        <v>177</v>
      </c>
      <c r="J101" s="9" t="str">
        <f t="shared" si="6"/>
        <v>Quandl</v>
      </c>
      <c r="K101" s="9" t="s">
        <v>79</v>
      </c>
      <c r="L101" s="9" t="s">
        <v>570</v>
      </c>
      <c r="M101" s="9"/>
      <c r="N101" s="9"/>
      <c r="O101" s="9" t="s">
        <v>79</v>
      </c>
      <c r="P101" s="11" t="s">
        <v>281</v>
      </c>
      <c r="Q101" s="9"/>
    </row>
    <row r="102" spans="1:17" x14ac:dyDescent="0.35">
      <c r="A102">
        <v>45</v>
      </c>
      <c r="B102">
        <f t="shared" si="5"/>
        <v>1</v>
      </c>
      <c r="C102" s="9">
        <v>1</v>
      </c>
      <c r="D102" s="9"/>
      <c r="E102" s="9">
        <v>1</v>
      </c>
      <c r="F102" s="9" t="s">
        <v>388</v>
      </c>
      <c r="G102" s="27" t="s">
        <v>552</v>
      </c>
      <c r="H102" s="9" t="s">
        <v>552</v>
      </c>
      <c r="I102" s="9" t="s">
        <v>177</v>
      </c>
      <c r="J102" s="9" t="str">
        <f t="shared" si="6"/>
        <v>Datenportal der Schweizerischen Nationalbank</v>
      </c>
      <c r="K102" s="9" t="s">
        <v>280</v>
      </c>
      <c r="L102" s="9" t="s">
        <v>570</v>
      </c>
      <c r="M102" s="9"/>
      <c r="N102" s="9"/>
      <c r="O102" s="9" t="s">
        <v>44</v>
      </c>
      <c r="P102" s="11" t="s">
        <v>279</v>
      </c>
      <c r="Q102" s="9"/>
    </row>
    <row r="103" spans="1:17" x14ac:dyDescent="0.35">
      <c r="A103">
        <v>46</v>
      </c>
      <c r="B103">
        <f t="shared" si="5"/>
        <v>1</v>
      </c>
      <c r="C103" s="9">
        <v>1</v>
      </c>
      <c r="D103" s="9"/>
      <c r="E103" s="9">
        <v>1</v>
      </c>
      <c r="F103" s="9" t="s">
        <v>388</v>
      </c>
      <c r="G103" s="27" t="s">
        <v>552</v>
      </c>
      <c r="H103" s="9" t="s">
        <v>552</v>
      </c>
      <c r="I103" s="9" t="s">
        <v>177</v>
      </c>
      <c r="J103" s="9" t="str">
        <f t="shared" si="6"/>
        <v>Konjunkturforschungsstelle</v>
      </c>
      <c r="K103" s="9"/>
      <c r="L103" s="9" t="s">
        <v>570</v>
      </c>
      <c r="M103" s="9"/>
      <c r="N103" s="9"/>
      <c r="O103" s="9" t="s">
        <v>63</v>
      </c>
      <c r="P103" s="9" t="s">
        <v>278</v>
      </c>
      <c r="Q103" s="9"/>
    </row>
    <row r="104" spans="1:17" x14ac:dyDescent="0.35">
      <c r="A104">
        <v>47</v>
      </c>
      <c r="B104">
        <f t="shared" si="5"/>
        <v>1</v>
      </c>
      <c r="C104" s="9">
        <v>1</v>
      </c>
      <c r="D104" s="9"/>
      <c r="E104" s="9">
        <v>1</v>
      </c>
      <c r="F104" s="9" t="s">
        <v>388</v>
      </c>
      <c r="G104" s="27" t="s">
        <v>598</v>
      </c>
      <c r="H104" s="27" t="s">
        <v>560</v>
      </c>
      <c r="I104" s="10"/>
      <c r="J104" s="9" t="str">
        <f t="shared" si="6"/>
        <v>Archive ouverte (HAL)</v>
      </c>
      <c r="K104" s="9"/>
      <c r="L104" s="9" t="s">
        <v>576</v>
      </c>
      <c r="M104" s="9"/>
      <c r="N104" s="9" t="s">
        <v>277</v>
      </c>
      <c r="O104" s="9" t="s">
        <v>396</v>
      </c>
      <c r="P104" s="9" t="s">
        <v>276</v>
      </c>
      <c r="Q104" s="9"/>
    </row>
    <row r="105" spans="1:17" x14ac:dyDescent="0.35">
      <c r="A105">
        <v>48</v>
      </c>
      <c r="B105">
        <f t="shared" si="5"/>
        <v>1</v>
      </c>
      <c r="C105" s="9">
        <v>1</v>
      </c>
      <c r="D105" s="9"/>
      <c r="E105" s="9">
        <v>1</v>
      </c>
      <c r="F105" s="9" t="s">
        <v>388</v>
      </c>
      <c r="G105" s="27" t="s">
        <v>601</v>
      </c>
      <c r="H105" s="9"/>
      <c r="I105" s="9" t="s">
        <v>177</v>
      </c>
      <c r="J105" s="9" t="str">
        <f t="shared" si="6"/>
        <v>Human 3.6M</v>
      </c>
      <c r="K105" s="9"/>
      <c r="L105" s="9" t="s">
        <v>570</v>
      </c>
      <c r="M105" s="9"/>
      <c r="N105" s="9"/>
      <c r="O105" s="9" t="s">
        <v>57</v>
      </c>
      <c r="P105" s="9" t="s">
        <v>275</v>
      </c>
      <c r="Q105" s="9"/>
    </row>
    <row r="106" spans="1:17" x14ac:dyDescent="0.35">
      <c r="A106">
        <v>50</v>
      </c>
      <c r="B106">
        <f t="shared" si="5"/>
        <v>1</v>
      </c>
      <c r="C106" s="9">
        <v>1</v>
      </c>
      <c r="D106" s="9"/>
      <c r="E106" s="9">
        <v>1</v>
      </c>
      <c r="F106" s="9" t="s">
        <v>388</v>
      </c>
      <c r="G106" s="27" t="s">
        <v>601</v>
      </c>
      <c r="H106" s="9"/>
      <c r="I106" s="9" t="s">
        <v>177</v>
      </c>
      <c r="J106" s="9" t="str">
        <f t="shared" si="6"/>
        <v>crowdAI</v>
      </c>
      <c r="K106" s="9"/>
      <c r="L106" s="9" t="s">
        <v>570</v>
      </c>
      <c r="M106" s="9"/>
      <c r="N106" s="9"/>
      <c r="O106" s="9" t="s">
        <v>42</v>
      </c>
      <c r="P106" s="9" t="s">
        <v>273</v>
      </c>
      <c r="Q106" s="9"/>
    </row>
    <row r="107" spans="1:17" x14ac:dyDescent="0.35">
      <c r="A107">
        <v>52</v>
      </c>
      <c r="B107">
        <f t="shared" si="5"/>
        <v>1</v>
      </c>
      <c r="C107" s="9">
        <v>1</v>
      </c>
      <c r="D107" s="9"/>
      <c r="E107" s="9">
        <v>1</v>
      </c>
      <c r="F107" s="9" t="s">
        <v>388</v>
      </c>
      <c r="G107" s="27" t="s">
        <v>552</v>
      </c>
      <c r="H107" s="9" t="s">
        <v>556</v>
      </c>
      <c r="I107" s="9" t="s">
        <v>269</v>
      </c>
      <c r="J107" s="9" t="str">
        <f t="shared" si="6"/>
        <v>Research Catalogue -  Society for Artistic Research (ARC)</v>
      </c>
      <c r="K107" s="9"/>
      <c r="L107" t="s">
        <v>570</v>
      </c>
      <c r="M107" t="s">
        <v>570</v>
      </c>
      <c r="N107" s="9" t="s">
        <v>268</v>
      </c>
      <c r="O107" s="9" t="s">
        <v>267</v>
      </c>
      <c r="P107" s="9"/>
      <c r="Q107" s="9" t="s">
        <v>266</v>
      </c>
    </row>
    <row r="108" spans="1:17" x14ac:dyDescent="0.35">
      <c r="A108">
        <v>53</v>
      </c>
      <c r="B108">
        <f t="shared" si="5"/>
        <v>1</v>
      </c>
      <c r="C108" s="9">
        <v>1</v>
      </c>
      <c r="D108" s="9"/>
      <c r="E108" s="9">
        <v>1</v>
      </c>
      <c r="F108" s="9" t="s">
        <v>388</v>
      </c>
      <c r="G108" s="27" t="s">
        <v>599</v>
      </c>
      <c r="H108" s="9" t="s">
        <v>508</v>
      </c>
      <c r="I108" s="9" t="s">
        <v>177</v>
      </c>
      <c r="J108" s="9" t="str">
        <f t="shared" si="6"/>
        <v>nature scientific data</v>
      </c>
      <c r="K108" s="9" t="s">
        <v>265</v>
      </c>
      <c r="L108" s="9" t="s">
        <v>573</v>
      </c>
      <c r="M108" s="9"/>
      <c r="N108" s="9"/>
      <c r="O108" s="12" t="s">
        <v>69</v>
      </c>
      <c r="P108" s="9" t="s">
        <v>264</v>
      </c>
      <c r="Q108" s="9"/>
    </row>
    <row r="109" spans="1:17" x14ac:dyDescent="0.35">
      <c r="A109">
        <v>55</v>
      </c>
      <c r="B109">
        <f t="shared" si="5"/>
        <v>1</v>
      </c>
      <c r="C109" s="9">
        <v>1</v>
      </c>
      <c r="D109" s="9"/>
      <c r="E109" s="9">
        <v>1</v>
      </c>
      <c r="F109" s="9" t="s">
        <v>388</v>
      </c>
      <c r="G109" s="27" t="s">
        <v>552</v>
      </c>
      <c r="H109" s="9" t="s">
        <v>552</v>
      </c>
      <c r="I109" s="9" t="s">
        <v>177</v>
      </c>
      <c r="J109" s="9" t="str">
        <f t="shared" si="6"/>
        <v>SwissEGA</v>
      </c>
      <c r="K109" s="9" t="s">
        <v>262</v>
      </c>
      <c r="L109" s="9" t="s">
        <v>570</v>
      </c>
      <c r="M109" s="9"/>
      <c r="N109" s="9"/>
      <c r="O109" s="12" t="s">
        <v>92</v>
      </c>
      <c r="P109" s="9" t="s">
        <v>261</v>
      </c>
      <c r="Q109" s="9"/>
    </row>
    <row r="110" spans="1:17" hidden="1" x14ac:dyDescent="0.35">
      <c r="A110">
        <v>108</v>
      </c>
      <c r="B110">
        <f t="shared" si="5"/>
        <v>0</v>
      </c>
      <c r="C110" s="9"/>
      <c r="D110" s="9"/>
      <c r="E110" s="9">
        <v>6</v>
      </c>
      <c r="F110" s="9" t="s">
        <v>388</v>
      </c>
      <c r="G110" s="9"/>
      <c r="H110" s="9" t="s">
        <v>508</v>
      </c>
      <c r="I110" s="10"/>
      <c r="J110" s="9" t="s">
        <v>113</v>
      </c>
      <c r="K110" s="9"/>
      <c r="L110" s="9" t="s">
        <v>580</v>
      </c>
      <c r="M110" s="9"/>
      <c r="N110" s="9"/>
      <c r="O110" s="9" t="s">
        <v>113</v>
      </c>
      <c r="P110" s="9"/>
      <c r="Q110" s="9"/>
    </row>
    <row r="111" spans="1:17" x14ac:dyDescent="0.35">
      <c r="A111">
        <v>56</v>
      </c>
      <c r="B111">
        <f t="shared" si="5"/>
        <v>1</v>
      </c>
      <c r="C111" s="9">
        <v>1</v>
      </c>
      <c r="D111" s="9"/>
      <c r="E111" s="9">
        <v>1</v>
      </c>
      <c r="F111" s="9" t="s">
        <v>388</v>
      </c>
      <c r="G111" s="27" t="s">
        <v>552</v>
      </c>
      <c r="H111" s="9" t="s">
        <v>552</v>
      </c>
      <c r="I111" s="9" t="s">
        <v>177</v>
      </c>
      <c r="J111" s="9" t="str">
        <f t="shared" ref="J111:J123" si="7">IF(O111="",N111,IF(N111="",O111,CONCATENATE(O111," (",N111,")")))</f>
        <v>Institutional Repository der FHNW (IRF)</v>
      </c>
      <c r="K111" s="9"/>
      <c r="L111" s="9" t="s">
        <v>572</v>
      </c>
      <c r="M111" s="9"/>
      <c r="N111" s="9" t="s">
        <v>260</v>
      </c>
      <c r="O111" s="12" t="s">
        <v>259</v>
      </c>
      <c r="P111" s="9" t="s">
        <v>258</v>
      </c>
      <c r="Q111" s="9"/>
    </row>
    <row r="112" spans="1:17" x14ac:dyDescent="0.35">
      <c r="A112">
        <v>57</v>
      </c>
      <c r="B112">
        <f t="shared" si="5"/>
        <v>1</v>
      </c>
      <c r="C112" s="9">
        <v>1</v>
      </c>
      <c r="D112" s="9"/>
      <c r="E112" s="9">
        <v>1</v>
      </c>
      <c r="F112" s="9" t="s">
        <v>388</v>
      </c>
      <c r="G112" s="27" t="s">
        <v>601</v>
      </c>
      <c r="H112" s="9"/>
      <c r="I112" s="10"/>
      <c r="J112" s="9" t="str">
        <f t="shared" si="7"/>
        <v>Jstor</v>
      </c>
      <c r="K112" s="9"/>
      <c r="L112" s="9" t="s">
        <v>576</v>
      </c>
      <c r="M112" s="9"/>
      <c r="N112" s="9" t="s">
        <v>62</v>
      </c>
      <c r="O112" s="9"/>
      <c r="P112" s="9" t="s">
        <v>257</v>
      </c>
      <c r="Q112" s="9" t="s">
        <v>256</v>
      </c>
    </row>
    <row r="113" spans="1:17" x14ac:dyDescent="0.35">
      <c r="A113">
        <v>58</v>
      </c>
      <c r="B113">
        <f t="shared" si="5"/>
        <v>1</v>
      </c>
      <c r="C113" s="9">
        <v>1</v>
      </c>
      <c r="D113" s="9"/>
      <c r="E113" s="9">
        <v>1</v>
      </c>
      <c r="F113" s="9" t="s">
        <v>388</v>
      </c>
      <c r="G113" s="27" t="s">
        <v>598</v>
      </c>
      <c r="H113" s="9" t="s">
        <v>543</v>
      </c>
      <c r="I113" s="9" t="s">
        <v>255</v>
      </c>
      <c r="J113" s="9" t="str">
        <f t="shared" si="7"/>
        <v>Centre National de Ressources Textuelles et Lexicales (CNRTL)</v>
      </c>
      <c r="K113" s="9"/>
      <c r="L113" t="s">
        <v>570</v>
      </c>
      <c r="M113" t="s">
        <v>570</v>
      </c>
      <c r="N113" s="9" t="s">
        <v>254</v>
      </c>
      <c r="O113" s="9" t="s">
        <v>253</v>
      </c>
      <c r="P113" s="9"/>
      <c r="Q113" s="9" t="s">
        <v>252</v>
      </c>
    </row>
    <row r="114" spans="1:17" x14ac:dyDescent="0.35">
      <c r="A114">
        <v>59</v>
      </c>
      <c r="B114">
        <f t="shared" si="5"/>
        <v>1</v>
      </c>
      <c r="C114" s="9">
        <v>1</v>
      </c>
      <c r="D114" s="9"/>
      <c r="E114" s="9">
        <v>1</v>
      </c>
      <c r="F114" s="9" t="s">
        <v>388</v>
      </c>
      <c r="G114" s="27" t="s">
        <v>552</v>
      </c>
      <c r="H114" s="9" t="s">
        <v>552</v>
      </c>
      <c r="I114" s="9" t="s">
        <v>177</v>
      </c>
      <c r="J114" s="9" t="str">
        <f t="shared" si="7"/>
        <v>SERMO</v>
      </c>
      <c r="K114" s="9"/>
      <c r="L114" s="9" t="s">
        <v>570</v>
      </c>
      <c r="M114" s="9"/>
      <c r="N114" s="9" t="s">
        <v>84</v>
      </c>
      <c r="O114" s="9"/>
      <c r="P114" s="9" t="s">
        <v>251</v>
      </c>
      <c r="Q114" s="9"/>
    </row>
    <row r="115" spans="1:17" x14ac:dyDescent="0.35">
      <c r="A115">
        <v>60</v>
      </c>
      <c r="B115">
        <f t="shared" si="5"/>
        <v>1</v>
      </c>
      <c r="C115" s="9">
        <v>1</v>
      </c>
      <c r="D115" s="9"/>
      <c r="E115" s="9">
        <v>1</v>
      </c>
      <c r="F115" s="9" t="s">
        <v>388</v>
      </c>
      <c r="G115" s="27" t="s">
        <v>552</v>
      </c>
      <c r="H115" s="9" t="s">
        <v>552</v>
      </c>
      <c r="I115" s="9" t="s">
        <v>177</v>
      </c>
      <c r="J115" s="9" t="str">
        <f t="shared" si="7"/>
        <v>OpenBIS</v>
      </c>
      <c r="K115" s="9"/>
      <c r="L115" s="9" t="s">
        <v>573</v>
      </c>
      <c r="M115" s="9"/>
      <c r="N115" s="9"/>
      <c r="O115" s="9" t="s">
        <v>73</v>
      </c>
      <c r="P115" s="9" t="s">
        <v>250</v>
      </c>
      <c r="Q115" s="9"/>
    </row>
    <row r="116" spans="1:17" x14ac:dyDescent="0.35">
      <c r="A116">
        <v>61</v>
      </c>
      <c r="B116">
        <f t="shared" si="5"/>
        <v>1</v>
      </c>
      <c r="C116" s="9">
        <v>1</v>
      </c>
      <c r="D116" s="9"/>
      <c r="E116" s="9">
        <v>1</v>
      </c>
      <c r="F116" s="9" t="s">
        <v>388</v>
      </c>
      <c r="G116" s="27" t="s">
        <v>599</v>
      </c>
      <c r="H116" s="9" t="s">
        <v>520</v>
      </c>
      <c r="I116" s="9" t="s">
        <v>249</v>
      </c>
      <c r="J116" s="9" t="str">
        <f t="shared" si="7"/>
        <v>DesignSafe</v>
      </c>
      <c r="K116" s="9"/>
      <c r="L116" t="s">
        <v>570</v>
      </c>
      <c r="M116" t="s">
        <v>570</v>
      </c>
      <c r="N116" s="9"/>
      <c r="O116" s="9" t="s">
        <v>45</v>
      </c>
      <c r="P116" s="11" t="s">
        <v>248</v>
      </c>
      <c r="Q116" s="9" t="s">
        <v>243</v>
      </c>
    </row>
    <row r="117" spans="1:17" x14ac:dyDescent="0.35">
      <c r="A117">
        <v>62</v>
      </c>
      <c r="B117">
        <f t="shared" si="5"/>
        <v>1</v>
      </c>
      <c r="C117" s="9">
        <v>1</v>
      </c>
      <c r="D117" s="9"/>
      <c r="E117" s="9">
        <v>1</v>
      </c>
      <c r="F117" s="9" t="s">
        <v>388</v>
      </c>
      <c r="G117" s="27" t="s">
        <v>599</v>
      </c>
      <c r="H117" s="9" t="s">
        <v>508</v>
      </c>
      <c r="I117" s="10"/>
      <c r="J117" s="9" t="str">
        <f t="shared" si="7"/>
        <v>Social Science Research Network (SSRN)</v>
      </c>
      <c r="K117" s="9" t="s">
        <v>247</v>
      </c>
      <c r="L117" s="9" t="s">
        <v>576</v>
      </c>
      <c r="M117" s="9"/>
      <c r="N117" s="9" t="s">
        <v>246</v>
      </c>
      <c r="O117" s="9" t="s">
        <v>245</v>
      </c>
      <c r="P117" s="11" t="s">
        <v>244</v>
      </c>
      <c r="Q117" s="9"/>
    </row>
    <row r="118" spans="1:17" x14ac:dyDescent="0.35">
      <c r="A118">
        <v>63</v>
      </c>
      <c r="B118">
        <f t="shared" si="5"/>
        <v>1</v>
      </c>
      <c r="C118" s="9">
        <v>1</v>
      </c>
      <c r="D118" s="9"/>
      <c r="E118" s="9">
        <v>1</v>
      </c>
      <c r="F118" s="9" t="s">
        <v>388</v>
      </c>
      <c r="G118" s="27" t="s">
        <v>599</v>
      </c>
      <c r="H118" s="9" t="s">
        <v>512</v>
      </c>
      <c r="I118" s="9" t="s">
        <v>243</v>
      </c>
      <c r="J118" s="9" t="str">
        <f t="shared" si="7"/>
        <v>NEEScentral Data Repository (NEES)</v>
      </c>
      <c r="K118" s="9" t="s">
        <v>242</v>
      </c>
      <c r="L118" t="s">
        <v>570</v>
      </c>
      <c r="M118" t="s">
        <v>570</v>
      </c>
      <c r="N118" s="9" t="s">
        <v>241</v>
      </c>
      <c r="O118" s="9" t="s">
        <v>240</v>
      </c>
      <c r="P118" s="9"/>
      <c r="Q118" s="9"/>
    </row>
    <row r="119" spans="1:17" x14ac:dyDescent="0.35">
      <c r="A119">
        <v>64</v>
      </c>
      <c r="B119">
        <f t="shared" si="5"/>
        <v>1</v>
      </c>
      <c r="C119" s="9">
        <v>1</v>
      </c>
      <c r="D119" s="9"/>
      <c r="E119" s="9">
        <v>1</v>
      </c>
      <c r="F119" s="9" t="s">
        <v>388</v>
      </c>
      <c r="G119" s="27" t="s">
        <v>599</v>
      </c>
      <c r="H119" s="9" t="s">
        <v>508</v>
      </c>
      <c r="I119" s="9" t="s">
        <v>239</v>
      </c>
      <c r="J119" s="9" t="str">
        <f t="shared" si="7"/>
        <v>European Flux Data Base (FLuxNet)</v>
      </c>
      <c r="K119" s="9" t="s">
        <v>238</v>
      </c>
      <c r="L119" t="s">
        <v>570</v>
      </c>
      <c r="M119" t="s">
        <v>570</v>
      </c>
      <c r="N119" s="9" t="s">
        <v>237</v>
      </c>
      <c r="O119" s="9" t="s">
        <v>236</v>
      </c>
      <c r="P119" s="9"/>
      <c r="Q119" s="9"/>
    </row>
    <row r="120" spans="1:17" x14ac:dyDescent="0.35">
      <c r="A120">
        <v>65</v>
      </c>
      <c r="B120">
        <f t="shared" si="5"/>
        <v>1</v>
      </c>
      <c r="C120" s="9">
        <v>1</v>
      </c>
      <c r="D120" s="9"/>
      <c r="E120" s="9">
        <v>1</v>
      </c>
      <c r="F120" s="9" t="s">
        <v>388</v>
      </c>
      <c r="G120" s="27" t="s">
        <v>601</v>
      </c>
      <c r="H120" s="9"/>
      <c r="I120" s="9" t="s">
        <v>177</v>
      </c>
      <c r="J120" s="9" t="str">
        <f t="shared" si="7"/>
        <v>Ecoinvent</v>
      </c>
      <c r="K120" s="9"/>
      <c r="L120" s="9" t="s">
        <v>570</v>
      </c>
      <c r="M120" s="9"/>
      <c r="N120" s="9"/>
      <c r="O120" s="9" t="s">
        <v>48</v>
      </c>
      <c r="P120" s="9" t="s">
        <v>235</v>
      </c>
      <c r="Q120" s="9"/>
    </row>
    <row r="121" spans="1:17" x14ac:dyDescent="0.35">
      <c r="A121">
        <v>66</v>
      </c>
      <c r="B121">
        <f t="shared" si="5"/>
        <v>1</v>
      </c>
      <c r="C121" s="9">
        <v>1</v>
      </c>
      <c r="D121" s="9"/>
      <c r="E121" s="9">
        <v>1</v>
      </c>
      <c r="F121" s="9" t="s">
        <v>388</v>
      </c>
      <c r="G121" s="27" t="s">
        <v>552</v>
      </c>
      <c r="H121" s="9" t="s">
        <v>552</v>
      </c>
      <c r="I121" s="9" t="s">
        <v>177</v>
      </c>
      <c r="J121" s="9" t="str">
        <f t="shared" si="7"/>
        <v xml:space="preserve">LC-inventories </v>
      </c>
      <c r="K121" s="9" t="s">
        <v>234</v>
      </c>
      <c r="L121" s="9" t="s">
        <v>570</v>
      </c>
      <c r="M121" s="9"/>
      <c r="N121" s="9"/>
      <c r="O121" s="9" t="s">
        <v>64</v>
      </c>
      <c r="P121" s="9" t="s">
        <v>233</v>
      </c>
      <c r="Q121" s="9"/>
    </row>
    <row r="122" spans="1:17" x14ac:dyDescent="0.35">
      <c r="A122">
        <v>70</v>
      </c>
      <c r="B122">
        <f t="shared" si="5"/>
        <v>1</v>
      </c>
      <c r="C122" s="9">
        <v>1</v>
      </c>
      <c r="D122" s="9"/>
      <c r="E122" s="9">
        <v>1</v>
      </c>
      <c r="F122" s="9" t="s">
        <v>388</v>
      </c>
      <c r="G122" s="27" t="s">
        <v>552</v>
      </c>
      <c r="H122" s="9" t="s">
        <v>552</v>
      </c>
      <c r="I122" s="9" t="s">
        <v>177</v>
      </c>
      <c r="J122" s="9" t="str">
        <f t="shared" si="7"/>
        <v>AlpArray</v>
      </c>
      <c r="K122" s="9"/>
      <c r="L122" s="9" t="s">
        <v>570</v>
      </c>
      <c r="M122" s="9"/>
      <c r="N122" s="9"/>
      <c r="O122" s="9" t="s">
        <v>30</v>
      </c>
      <c r="P122" s="9" t="s">
        <v>227</v>
      </c>
      <c r="Q122" s="9"/>
    </row>
    <row r="123" spans="1:17" x14ac:dyDescent="0.35">
      <c r="A123">
        <v>71</v>
      </c>
      <c r="B123">
        <f t="shared" si="5"/>
        <v>1</v>
      </c>
      <c r="C123" s="9">
        <v>1</v>
      </c>
      <c r="D123" s="9"/>
      <c r="E123" s="9">
        <v>1</v>
      </c>
      <c r="F123" s="9" t="s">
        <v>388</v>
      </c>
      <c r="G123" s="27" t="s">
        <v>601</v>
      </c>
      <c r="H123" s="9"/>
      <c r="I123" s="10" t="s">
        <v>175</v>
      </c>
      <c r="J123" s="9" t="str">
        <f t="shared" si="7"/>
        <v>ORPHEUS</v>
      </c>
      <c r="K123" s="9"/>
      <c r="L123" s="9" t="s">
        <v>570</v>
      </c>
      <c r="M123" s="9"/>
      <c r="N123" s="9" t="s">
        <v>75</v>
      </c>
      <c r="O123" s="9"/>
      <c r="P123" s="9" t="s">
        <v>226</v>
      </c>
      <c r="Q123" s="9"/>
    </row>
    <row r="124" spans="1:17" hidden="1" x14ac:dyDescent="0.35">
      <c r="A124">
        <v>122</v>
      </c>
      <c r="B124">
        <v>2</v>
      </c>
      <c r="C124" s="9"/>
      <c r="D124" s="9"/>
      <c r="E124" s="9">
        <v>2</v>
      </c>
      <c r="F124" s="9" t="s">
        <v>388</v>
      </c>
      <c r="G124" s="9"/>
      <c r="H124" s="9" t="s">
        <v>552</v>
      </c>
      <c r="I124" s="10"/>
      <c r="J124" s="9" t="s">
        <v>109</v>
      </c>
      <c r="K124" s="9"/>
      <c r="L124" s="9" t="s">
        <v>577</v>
      </c>
      <c r="M124" s="9"/>
      <c r="N124" s="9"/>
      <c r="O124" s="9" t="s">
        <v>109</v>
      </c>
      <c r="P124" s="9"/>
      <c r="Q124" s="9"/>
    </row>
    <row r="125" spans="1:17" x14ac:dyDescent="0.35">
      <c r="A125">
        <v>72</v>
      </c>
      <c r="B125">
        <f t="shared" ref="B125:B164" si="8">SUM(C125:D125)</f>
        <v>1</v>
      </c>
      <c r="C125" s="9">
        <v>1</v>
      </c>
      <c r="D125" s="9"/>
      <c r="E125" s="9">
        <v>1</v>
      </c>
      <c r="F125" s="9" t="s">
        <v>388</v>
      </c>
      <c r="G125" s="27" t="s">
        <v>599</v>
      </c>
      <c r="H125" s="9" t="s">
        <v>537</v>
      </c>
      <c r="I125" s="9" t="s">
        <v>225</v>
      </c>
      <c r="J125" s="9" t="str">
        <f t="shared" ref="J125:J131" si="9">IF(O125="",N125,IF(N125="",O125,CONCATENATE(O125," (",N125,")")))</f>
        <v>astrophysics data system (ADS)</v>
      </c>
      <c r="K125" s="9" t="s">
        <v>224</v>
      </c>
      <c r="L125" t="s">
        <v>569</v>
      </c>
      <c r="M125" t="s">
        <v>569</v>
      </c>
      <c r="N125" s="9" t="s">
        <v>223</v>
      </c>
      <c r="O125" s="9" t="s">
        <v>222</v>
      </c>
      <c r="P125" s="9" t="s">
        <v>221</v>
      </c>
      <c r="Q125" s="9"/>
    </row>
    <row r="126" spans="1:17" x14ac:dyDescent="0.35">
      <c r="A126">
        <v>73</v>
      </c>
      <c r="B126">
        <f t="shared" si="8"/>
        <v>1</v>
      </c>
      <c r="C126" s="9">
        <v>1</v>
      </c>
      <c r="D126" s="9"/>
      <c r="E126" s="9">
        <v>1</v>
      </c>
      <c r="F126" s="9" t="s">
        <v>388</v>
      </c>
      <c r="G126" s="27" t="s">
        <v>599</v>
      </c>
      <c r="H126" s="9" t="s">
        <v>508</v>
      </c>
      <c r="I126" s="9" t="s">
        <v>220</v>
      </c>
      <c r="J126" s="9" t="str">
        <f t="shared" si="9"/>
        <v>NASA Space Science Data Coordinated Archive</v>
      </c>
      <c r="K126" s="9"/>
      <c r="L126" t="s">
        <v>569</v>
      </c>
      <c r="M126" t="s">
        <v>569</v>
      </c>
      <c r="N126" s="9"/>
      <c r="O126" s="9" t="s">
        <v>67</v>
      </c>
      <c r="P126" s="11" t="s">
        <v>219</v>
      </c>
      <c r="Q126" s="9"/>
    </row>
    <row r="127" spans="1:17" x14ac:dyDescent="0.35">
      <c r="A127">
        <v>74</v>
      </c>
      <c r="B127">
        <f t="shared" si="8"/>
        <v>1</v>
      </c>
      <c r="C127" s="9">
        <v>1</v>
      </c>
      <c r="D127" s="9"/>
      <c r="E127" s="9">
        <v>1</v>
      </c>
      <c r="F127" s="9" t="s">
        <v>388</v>
      </c>
      <c r="G127" s="27" t="s">
        <v>598</v>
      </c>
      <c r="H127" s="9" t="s">
        <v>521</v>
      </c>
      <c r="I127" s="9" t="s">
        <v>177</v>
      </c>
      <c r="J127" s="9" t="str">
        <f t="shared" si="9"/>
        <v>HEPForge</v>
      </c>
      <c r="K127" s="9"/>
      <c r="L127" s="9" t="s">
        <v>570</v>
      </c>
      <c r="M127" s="9"/>
      <c r="N127" s="9"/>
      <c r="O127" s="9" t="s">
        <v>56</v>
      </c>
      <c r="P127" s="9" t="s">
        <v>218</v>
      </c>
      <c r="Q127" s="9"/>
    </row>
    <row r="128" spans="1:17" x14ac:dyDescent="0.35">
      <c r="A128">
        <v>76</v>
      </c>
      <c r="B128">
        <f t="shared" si="8"/>
        <v>1</v>
      </c>
      <c r="C128" s="9">
        <v>1</v>
      </c>
      <c r="D128" s="9"/>
      <c r="E128" s="9">
        <v>1</v>
      </c>
      <c r="F128" s="9" t="s">
        <v>388</v>
      </c>
      <c r="G128" s="27" t="s">
        <v>599</v>
      </c>
      <c r="H128" s="9" t="s">
        <v>511</v>
      </c>
      <c r="I128" s="9" t="s">
        <v>215</v>
      </c>
      <c r="J128" s="9" t="str">
        <f t="shared" si="9"/>
        <v>PubChem</v>
      </c>
      <c r="K128" s="9"/>
      <c r="L128" t="s">
        <v>570</v>
      </c>
      <c r="M128" t="s">
        <v>570</v>
      </c>
      <c r="N128" s="9"/>
      <c r="O128" s="9" t="s">
        <v>78</v>
      </c>
      <c r="P128" s="11" t="s">
        <v>214</v>
      </c>
      <c r="Q128" s="9"/>
    </row>
    <row r="129" spans="1:17" x14ac:dyDescent="0.35">
      <c r="A129">
        <v>77</v>
      </c>
      <c r="B129">
        <f t="shared" si="8"/>
        <v>1</v>
      </c>
      <c r="C129" s="9">
        <v>1</v>
      </c>
      <c r="D129" s="9"/>
      <c r="E129" s="9">
        <v>1</v>
      </c>
      <c r="F129" s="9" t="s">
        <v>388</v>
      </c>
      <c r="G129" s="27" t="s">
        <v>598</v>
      </c>
      <c r="H129" s="9" t="s">
        <v>527</v>
      </c>
      <c r="I129" s="9" t="s">
        <v>213</v>
      </c>
      <c r="J129" s="9" t="str">
        <f t="shared" si="9"/>
        <v>Online study catalogue (ZACAT)</v>
      </c>
      <c r="K129" s="9" t="s">
        <v>18</v>
      </c>
      <c r="L129" t="s">
        <v>569</v>
      </c>
      <c r="M129" t="s">
        <v>569</v>
      </c>
      <c r="N129" s="9" t="s">
        <v>394</v>
      </c>
      <c r="O129" s="9" t="s">
        <v>393</v>
      </c>
      <c r="P129" s="9" t="s">
        <v>212</v>
      </c>
      <c r="Q129" s="9"/>
    </row>
    <row r="130" spans="1:17" x14ac:dyDescent="0.35">
      <c r="A130">
        <v>79</v>
      </c>
      <c r="B130">
        <f t="shared" si="8"/>
        <v>1</v>
      </c>
      <c r="C130" s="9">
        <v>1</v>
      </c>
      <c r="D130" s="9"/>
      <c r="E130" s="9">
        <v>1</v>
      </c>
      <c r="F130" s="9" t="s">
        <v>388</v>
      </c>
      <c r="G130" s="27" t="s">
        <v>552</v>
      </c>
      <c r="H130" s="9" t="s">
        <v>552</v>
      </c>
      <c r="I130" s="9" t="s">
        <v>177</v>
      </c>
      <c r="J130" s="9" t="str">
        <f t="shared" si="9"/>
        <v>SwissParam</v>
      </c>
      <c r="K130" s="9"/>
      <c r="L130" s="9" t="s">
        <v>570</v>
      </c>
      <c r="M130" s="9"/>
      <c r="N130" s="9"/>
      <c r="O130" s="9" t="s">
        <v>93</v>
      </c>
      <c r="P130" s="9" t="s">
        <v>208</v>
      </c>
      <c r="Q130" s="9"/>
    </row>
    <row r="131" spans="1:17" x14ac:dyDescent="0.35">
      <c r="A131">
        <v>80</v>
      </c>
      <c r="B131">
        <f t="shared" si="8"/>
        <v>1</v>
      </c>
      <c r="C131" s="9">
        <v>1</v>
      </c>
      <c r="D131" s="9"/>
      <c r="E131" s="9">
        <v>1</v>
      </c>
      <c r="F131" s="9" t="s">
        <v>388</v>
      </c>
      <c r="G131" s="27" t="s">
        <v>552</v>
      </c>
      <c r="H131" s="9" t="s">
        <v>516</v>
      </c>
      <c r="I131" s="9" t="s">
        <v>207</v>
      </c>
      <c r="J131" s="9" t="str">
        <f t="shared" si="9"/>
        <v>MeteoSwiss</v>
      </c>
      <c r="K131" s="9"/>
      <c r="L131" t="s">
        <v>569</v>
      </c>
      <c r="M131" t="s">
        <v>569</v>
      </c>
      <c r="N131" s="9"/>
      <c r="O131" s="9" t="s">
        <v>66</v>
      </c>
      <c r="P131" s="9" t="s">
        <v>206</v>
      </c>
      <c r="Q131" s="9"/>
    </row>
    <row r="132" spans="1:17" hidden="1" x14ac:dyDescent="0.35">
      <c r="A132">
        <v>131</v>
      </c>
      <c r="B132">
        <f t="shared" si="8"/>
        <v>22</v>
      </c>
      <c r="D132" s="9">
        <v>22</v>
      </c>
      <c r="E132" s="9"/>
      <c r="F132" s="9" t="s">
        <v>430</v>
      </c>
      <c r="G132" s="9"/>
      <c r="H132" s="9"/>
      <c r="I132" s="10"/>
      <c r="J132" s="9" t="s">
        <v>400</v>
      </c>
      <c r="K132" s="9"/>
      <c r="L132" s="9" t="s">
        <v>582</v>
      </c>
      <c r="M132" s="9"/>
      <c r="N132" s="9"/>
      <c r="O132" s="9"/>
      <c r="P132" s="11"/>
      <c r="Q132" s="9"/>
    </row>
    <row r="133" spans="1:17" x14ac:dyDescent="0.35">
      <c r="A133">
        <v>82</v>
      </c>
      <c r="B133">
        <f t="shared" si="8"/>
        <v>1</v>
      </c>
      <c r="C133" s="9">
        <v>1</v>
      </c>
      <c r="D133" s="9"/>
      <c r="E133" s="9">
        <v>1</v>
      </c>
      <c r="F133" s="9" t="s">
        <v>388</v>
      </c>
      <c r="G133" s="27" t="s">
        <v>599</v>
      </c>
      <c r="H133" s="9" t="s">
        <v>508</v>
      </c>
      <c r="I133" s="9" t="s">
        <v>177</v>
      </c>
      <c r="J133" s="9" t="str">
        <f t="shared" ref="J133:J139" si="10">IF(O133="",N133,IF(N133="",O133,CONCATENATE(O133," (",N133,")")))</f>
        <v>PolyHub</v>
      </c>
      <c r="K133" s="9"/>
      <c r="L133" s="9" t="s">
        <v>570</v>
      </c>
      <c r="M133" s="9"/>
      <c r="N133" s="9"/>
      <c r="O133" s="9" t="s">
        <v>77</v>
      </c>
      <c r="P133" s="9" t="s">
        <v>204</v>
      </c>
      <c r="Q133" s="9"/>
    </row>
    <row r="134" spans="1:17" x14ac:dyDescent="0.35">
      <c r="A134">
        <v>85</v>
      </c>
      <c r="B134">
        <f t="shared" si="8"/>
        <v>1</v>
      </c>
      <c r="C134" s="9">
        <v>1</v>
      </c>
      <c r="D134" s="9"/>
      <c r="E134" s="9">
        <v>1</v>
      </c>
      <c r="F134" s="9" t="s">
        <v>388</v>
      </c>
      <c r="G134" s="27" t="s">
        <v>598</v>
      </c>
      <c r="H134" s="9" t="s">
        <v>541</v>
      </c>
      <c r="I134" s="9" t="s">
        <v>199</v>
      </c>
      <c r="J134" s="9" t="str">
        <f t="shared" si="10"/>
        <v>CRCNS data sharing</v>
      </c>
      <c r="K134" s="9" t="s">
        <v>198</v>
      </c>
      <c r="L134" s="9" t="s">
        <v>570</v>
      </c>
      <c r="M134" t="s">
        <v>568</v>
      </c>
      <c r="N134" s="9"/>
      <c r="O134" s="9" t="s">
        <v>41</v>
      </c>
      <c r="P134" s="9" t="s">
        <v>197</v>
      </c>
      <c r="Q134" s="9"/>
    </row>
    <row r="135" spans="1:17" x14ac:dyDescent="0.35">
      <c r="A135">
        <v>88</v>
      </c>
      <c r="B135">
        <f t="shared" si="8"/>
        <v>1</v>
      </c>
      <c r="C135" s="9">
        <v>1</v>
      </c>
      <c r="D135" s="9"/>
      <c r="E135" s="9">
        <v>1</v>
      </c>
      <c r="F135" s="9" t="s">
        <v>388</v>
      </c>
      <c r="G135" s="27" t="s">
        <v>552</v>
      </c>
      <c r="H135" s="9" t="s">
        <v>552</v>
      </c>
      <c r="I135" s="9" t="s">
        <v>177</v>
      </c>
      <c r="J135" s="9" t="str">
        <f t="shared" si="10"/>
        <v>Swiss Metadatabase of Religious Affiliation in Europe (SMRE)</v>
      </c>
      <c r="K135" s="9" t="s">
        <v>194</v>
      </c>
      <c r="L135" s="9" t="s">
        <v>570</v>
      </c>
      <c r="M135" s="9"/>
      <c r="N135" s="9" t="s">
        <v>193</v>
      </c>
      <c r="O135" s="9" t="s">
        <v>192</v>
      </c>
      <c r="P135" s="9" t="s">
        <v>191</v>
      </c>
      <c r="Q135" s="9"/>
    </row>
    <row r="136" spans="1:17" x14ac:dyDescent="0.35">
      <c r="A136">
        <v>90</v>
      </c>
      <c r="B136">
        <f t="shared" si="8"/>
        <v>1</v>
      </c>
      <c r="C136" s="9">
        <v>1</v>
      </c>
      <c r="D136" s="9"/>
      <c r="E136" s="9">
        <v>1</v>
      </c>
      <c r="F136" s="9" t="s">
        <v>388</v>
      </c>
      <c r="G136" s="27" t="s">
        <v>598</v>
      </c>
      <c r="H136" s="9" t="s">
        <v>535</v>
      </c>
      <c r="I136" s="9" t="s">
        <v>189</v>
      </c>
      <c r="J136" s="9" t="str">
        <f t="shared" si="10"/>
        <v>INTEGRAL Archive</v>
      </c>
      <c r="K136" s="9" t="s">
        <v>188</v>
      </c>
      <c r="L136" t="s">
        <v>569</v>
      </c>
      <c r="M136" t="s">
        <v>569</v>
      </c>
      <c r="N136" s="9"/>
      <c r="O136" s="9" t="s">
        <v>59</v>
      </c>
      <c r="P136" s="9" t="s">
        <v>187</v>
      </c>
      <c r="Q136" s="9"/>
    </row>
    <row r="137" spans="1:17" x14ac:dyDescent="0.35">
      <c r="A137">
        <v>91</v>
      </c>
      <c r="B137">
        <f t="shared" si="8"/>
        <v>1</v>
      </c>
      <c r="C137" s="9">
        <v>1</v>
      </c>
      <c r="D137" s="9"/>
      <c r="E137" s="9">
        <v>1</v>
      </c>
      <c r="F137" s="9" t="s">
        <v>388</v>
      </c>
      <c r="G137" s="27" t="s">
        <v>601</v>
      </c>
      <c r="H137" s="9"/>
      <c r="I137" s="9" t="s">
        <v>177</v>
      </c>
      <c r="J137" s="9" t="str">
        <f t="shared" si="10"/>
        <v>Digital framework for the comparative developmental biology of ascidians (ANISEED)</v>
      </c>
      <c r="K137" s="9"/>
      <c r="L137" s="9" t="s">
        <v>570</v>
      </c>
      <c r="M137" s="9"/>
      <c r="N137" s="9" t="s">
        <v>186</v>
      </c>
      <c r="O137" s="9" t="s">
        <v>185</v>
      </c>
      <c r="P137" s="9"/>
      <c r="Q137" s="11" t="s">
        <v>184</v>
      </c>
    </row>
    <row r="138" spans="1:17" x14ac:dyDescent="0.35">
      <c r="A138">
        <v>92</v>
      </c>
      <c r="B138">
        <f t="shared" si="8"/>
        <v>1</v>
      </c>
      <c r="C138" s="9">
        <v>1</v>
      </c>
      <c r="D138" s="9"/>
      <c r="E138" s="9">
        <v>1</v>
      </c>
      <c r="F138" s="9" t="s">
        <v>388</v>
      </c>
      <c r="G138" s="27" t="s">
        <v>598</v>
      </c>
      <c r="H138" s="9" t="s">
        <v>519</v>
      </c>
      <c r="I138" s="9" t="s">
        <v>183</v>
      </c>
      <c r="J138" s="9" t="str">
        <f t="shared" si="10"/>
        <v>Arabidopsis Information Resource</v>
      </c>
      <c r="K138" s="9"/>
      <c r="L138" t="s">
        <v>570</v>
      </c>
      <c r="M138" t="s">
        <v>570</v>
      </c>
      <c r="N138" s="9"/>
      <c r="O138" s="9" t="s">
        <v>32</v>
      </c>
      <c r="P138" s="9" t="s">
        <v>182</v>
      </c>
      <c r="Q138" s="9"/>
    </row>
    <row r="139" spans="1:17" x14ac:dyDescent="0.35">
      <c r="A139">
        <v>93</v>
      </c>
      <c r="B139">
        <f t="shared" si="8"/>
        <v>1</v>
      </c>
      <c r="C139" s="9">
        <v>1</v>
      </c>
      <c r="D139" s="9"/>
      <c r="E139" s="9">
        <v>1</v>
      </c>
      <c r="F139" s="9" t="s">
        <v>388</v>
      </c>
      <c r="G139" s="27" t="s">
        <v>599</v>
      </c>
      <c r="H139" s="9" t="s">
        <v>511</v>
      </c>
      <c r="I139" s="9" t="s">
        <v>181</v>
      </c>
      <c r="J139" s="9" t="str">
        <f t="shared" si="10"/>
        <v>Cancer Cell Line Encyclopedia (CCLE)</v>
      </c>
      <c r="K139" s="9"/>
      <c r="L139" t="s">
        <v>570</v>
      </c>
      <c r="M139" t="s">
        <v>570</v>
      </c>
      <c r="N139" s="9" t="s">
        <v>180</v>
      </c>
      <c r="O139" s="9" t="s">
        <v>179</v>
      </c>
      <c r="P139" s="9"/>
      <c r="Q139" s="9"/>
    </row>
    <row r="140" spans="1:17" x14ac:dyDescent="0.35">
      <c r="A140">
        <v>95</v>
      </c>
      <c r="B140">
        <f t="shared" si="8"/>
        <v>1</v>
      </c>
      <c r="C140" s="9">
        <v>1</v>
      </c>
      <c r="D140" s="9"/>
      <c r="E140" s="9">
        <v>1</v>
      </c>
      <c r="F140" s="9" t="s">
        <v>388</v>
      </c>
      <c r="G140" s="27" t="s">
        <v>601</v>
      </c>
      <c r="H140" s="9"/>
      <c r="I140" s="10" t="s">
        <v>177</v>
      </c>
      <c r="J140" s="9" t="str">
        <f>IF(O140="",N140,IF(N140="",O140,CONCATENATE(O140,"(",N140,")")))</f>
        <v xml:space="preserve">Oncomine </v>
      </c>
      <c r="K140" s="9" t="s">
        <v>72</v>
      </c>
      <c r="L140" s="9" t="s">
        <v>570</v>
      </c>
      <c r="M140" s="9"/>
      <c r="N140" s="9"/>
      <c r="O140" s="9" t="s">
        <v>72</v>
      </c>
      <c r="P140" s="9" t="s">
        <v>176</v>
      </c>
      <c r="Q140" s="9"/>
    </row>
    <row r="141" spans="1:17" hidden="1" x14ac:dyDescent="0.35">
      <c r="A141">
        <v>161</v>
      </c>
      <c r="B141">
        <f t="shared" si="8"/>
        <v>1</v>
      </c>
      <c r="D141">
        <v>1</v>
      </c>
      <c r="F141" s="9" t="s">
        <v>430</v>
      </c>
      <c r="G141" s="9"/>
      <c r="I141" t="s">
        <v>177</v>
      </c>
      <c r="J141" t="s">
        <v>410</v>
      </c>
      <c r="L141" s="9" t="s">
        <v>107</v>
      </c>
      <c r="M141" s="9"/>
      <c r="N141" t="s">
        <v>410</v>
      </c>
    </row>
    <row r="142" spans="1:17" x14ac:dyDescent="0.35">
      <c r="A142">
        <v>163</v>
      </c>
      <c r="B142">
        <f t="shared" si="8"/>
        <v>1</v>
      </c>
      <c r="D142">
        <v>1</v>
      </c>
      <c r="F142" s="9" t="s">
        <v>430</v>
      </c>
      <c r="G142" s="27" t="s">
        <v>599</v>
      </c>
      <c r="H142" t="s">
        <v>511</v>
      </c>
      <c r="I142" t="s">
        <v>443</v>
      </c>
      <c r="J142" s="9" t="str">
        <f>IF(O142="",N142,IF(N142="",O142,CONCATENATE(O142," (",N142,")")))</f>
        <v>Coherent X-Ray Data Base (CXIDB)</v>
      </c>
      <c r="L142" t="s">
        <v>570</v>
      </c>
      <c r="M142" t="s">
        <v>570</v>
      </c>
      <c r="N142" t="s">
        <v>440</v>
      </c>
      <c r="O142" t="s">
        <v>441</v>
      </c>
    </row>
    <row r="143" spans="1:17" x14ac:dyDescent="0.35">
      <c r="A143">
        <v>165</v>
      </c>
      <c r="B143">
        <f t="shared" si="8"/>
        <v>1</v>
      </c>
      <c r="D143">
        <v>1</v>
      </c>
      <c r="F143" s="9" t="s">
        <v>430</v>
      </c>
      <c r="G143" s="27" t="s">
        <v>552</v>
      </c>
      <c r="H143" s="9" t="s">
        <v>552</v>
      </c>
      <c r="I143" t="s">
        <v>177</v>
      </c>
      <c r="J143" s="9" t="str">
        <f>IF(O143="",N143,IF(N143="",O143,CONCATENATE(O143," (",N143,")")))</f>
        <v>Virtuelle Handschriftenbibliothek der Schweiz  (e-codices)</v>
      </c>
      <c r="L143" s="9" t="s">
        <v>570</v>
      </c>
      <c r="M143" s="9"/>
      <c r="N143" t="s">
        <v>445</v>
      </c>
      <c r="O143" t="s">
        <v>446</v>
      </c>
      <c r="P143" t="s">
        <v>444</v>
      </c>
    </row>
    <row r="144" spans="1:17" x14ac:dyDescent="0.35">
      <c r="A144">
        <v>166</v>
      </c>
      <c r="B144">
        <f t="shared" si="8"/>
        <v>1</v>
      </c>
      <c r="D144">
        <v>1</v>
      </c>
      <c r="F144" s="9" t="s">
        <v>430</v>
      </c>
      <c r="G144" s="27" t="s">
        <v>598</v>
      </c>
      <c r="H144" t="s">
        <v>555</v>
      </c>
      <c r="I144" t="s">
        <v>453</v>
      </c>
      <c r="J144" s="9" t="str">
        <f>IF(O144="",N144,IF(N144="",O144,CONCATENATE(O144," (",N144,")")))</f>
        <v>ESA Planetary Science Archive (PSA)</v>
      </c>
      <c r="L144" t="s">
        <v>570</v>
      </c>
      <c r="M144" t="s">
        <v>570</v>
      </c>
      <c r="N144" t="s">
        <v>454</v>
      </c>
      <c r="O144" t="s">
        <v>411</v>
      </c>
    </row>
    <row r="145" spans="1:17" x14ac:dyDescent="0.35">
      <c r="A145">
        <v>167</v>
      </c>
      <c r="B145">
        <f t="shared" si="8"/>
        <v>1</v>
      </c>
      <c r="D145">
        <v>1</v>
      </c>
      <c r="F145" s="9" t="s">
        <v>430</v>
      </c>
      <c r="G145" s="27" t="s">
        <v>598</v>
      </c>
      <c r="H145" t="s">
        <v>544</v>
      </c>
      <c r="I145" t="s">
        <v>460</v>
      </c>
      <c r="J145" s="9" t="str">
        <f>IF(O145="",N145,IF(N145="",O145,CONCATENATE(O145," (",N145,")")))</f>
        <v>Experimental Nuclear Reaction Data (EXFOR)</v>
      </c>
      <c r="L145" t="s">
        <v>570</v>
      </c>
      <c r="M145" t="s">
        <v>570</v>
      </c>
      <c r="N145" t="s">
        <v>458</v>
      </c>
      <c r="O145" t="s">
        <v>461</v>
      </c>
      <c r="P145" t="s">
        <v>459</v>
      </c>
    </row>
    <row r="146" spans="1:17" x14ac:dyDescent="0.35">
      <c r="A146">
        <v>168</v>
      </c>
      <c r="B146">
        <f t="shared" si="8"/>
        <v>1</v>
      </c>
      <c r="D146">
        <v>1</v>
      </c>
      <c r="F146" s="9" t="s">
        <v>430</v>
      </c>
      <c r="G146" s="27" t="s">
        <v>599</v>
      </c>
      <c r="H146" t="s">
        <v>508</v>
      </c>
      <c r="I146" t="s">
        <v>464</v>
      </c>
      <c r="J146" s="9" t="str">
        <f>IF(O146="",N146,IF(N146="",O146,CONCATENATE(O146," (",N146,")")))</f>
        <v>Expressed Sequence Tags database (NCBI EST)</v>
      </c>
      <c r="L146" t="s">
        <v>570</v>
      </c>
      <c r="M146" t="s">
        <v>570</v>
      </c>
      <c r="N146" t="s">
        <v>463</v>
      </c>
      <c r="O146" t="s">
        <v>462</v>
      </c>
    </row>
    <row r="147" spans="1:17" x14ac:dyDescent="0.35">
      <c r="A147">
        <v>169</v>
      </c>
      <c r="B147">
        <f t="shared" si="8"/>
        <v>1</v>
      </c>
      <c r="D147">
        <v>1</v>
      </c>
      <c r="F147" s="9" t="s">
        <v>430</v>
      </c>
      <c r="G147" s="27" t="s">
        <v>598</v>
      </c>
      <c r="H147" t="s">
        <v>551</v>
      </c>
      <c r="I147" t="s">
        <v>465</v>
      </c>
      <c r="J147" t="s">
        <v>412</v>
      </c>
      <c r="L147" t="s">
        <v>569</v>
      </c>
      <c r="M147" t="s">
        <v>569</v>
      </c>
      <c r="O147" t="s">
        <v>412</v>
      </c>
    </row>
    <row r="148" spans="1:17" x14ac:dyDescent="0.35">
      <c r="A148">
        <v>170</v>
      </c>
      <c r="B148">
        <f t="shared" si="8"/>
        <v>1</v>
      </c>
      <c r="D148">
        <v>1</v>
      </c>
      <c r="F148" s="9" t="s">
        <v>430</v>
      </c>
      <c r="G148" s="27" t="s">
        <v>601</v>
      </c>
      <c r="I148" t="s">
        <v>177</v>
      </c>
      <c r="J148" t="s">
        <v>413</v>
      </c>
      <c r="L148" s="9" t="s">
        <v>570</v>
      </c>
      <c r="M148" s="9"/>
      <c r="O148" t="s">
        <v>413</v>
      </c>
    </row>
    <row r="149" spans="1:17" x14ac:dyDescent="0.35">
      <c r="A149">
        <v>171</v>
      </c>
      <c r="B149">
        <f t="shared" si="8"/>
        <v>1</v>
      </c>
      <c r="D149">
        <v>1</v>
      </c>
      <c r="F149" s="9" t="s">
        <v>430</v>
      </c>
      <c r="G149" s="27" t="s">
        <v>599</v>
      </c>
      <c r="H149" t="s">
        <v>511</v>
      </c>
      <c r="I149" t="s">
        <v>466</v>
      </c>
      <c r="J149" s="9" t="str">
        <f>IF(O149="",N149,IF(N149="",O149,CONCATENATE(O149," (",N149,")")))</f>
        <v>Genome survey sequence database (NCBI GSS)</v>
      </c>
      <c r="L149" t="s">
        <v>570</v>
      </c>
      <c r="M149" t="s">
        <v>570</v>
      </c>
      <c r="N149" t="s">
        <v>467</v>
      </c>
      <c r="O149" t="s">
        <v>468</v>
      </c>
    </row>
    <row r="150" spans="1:17" x14ac:dyDescent="0.35">
      <c r="A150">
        <v>173</v>
      </c>
      <c r="B150">
        <f t="shared" si="8"/>
        <v>1</v>
      </c>
      <c r="D150">
        <v>1</v>
      </c>
      <c r="F150" s="9" t="s">
        <v>430</v>
      </c>
      <c r="G150" s="27" t="s">
        <v>598</v>
      </c>
      <c r="H150" t="s">
        <v>539</v>
      </c>
      <c r="I150" t="s">
        <v>470</v>
      </c>
      <c r="J150" s="9" t="str">
        <f>IF(O150="",N150,IF(N150="",O150,CONCATENATE(O150," (",N150,")")))</f>
        <v>Golm Metabolome Database (GMD)</v>
      </c>
      <c r="L150" t="s">
        <v>570</v>
      </c>
      <c r="M150" t="s">
        <v>570</v>
      </c>
      <c r="N150" t="s">
        <v>469</v>
      </c>
      <c r="O150" t="s">
        <v>415</v>
      </c>
    </row>
    <row r="151" spans="1:17" x14ac:dyDescent="0.35">
      <c r="A151">
        <v>174</v>
      </c>
      <c r="B151">
        <f t="shared" si="8"/>
        <v>1</v>
      </c>
      <c r="D151">
        <v>1</v>
      </c>
      <c r="F151" s="9" t="s">
        <v>430</v>
      </c>
      <c r="G151" s="27" t="s">
        <v>599</v>
      </c>
      <c r="H151" t="s">
        <v>520</v>
      </c>
      <c r="I151" t="s">
        <v>474</v>
      </c>
      <c r="J151" s="9" t="str">
        <f>IF(O151="",N151,IF(N151="",O151,CONCATENATE(O151," (",N151,")")))</f>
        <v>Mass Spectrometry Virtual Interactive Environment (MassIVE)</v>
      </c>
      <c r="L151" t="s">
        <v>570</v>
      </c>
      <c r="M151" t="s">
        <v>570</v>
      </c>
      <c r="N151" t="s">
        <v>475</v>
      </c>
      <c r="O151" t="s">
        <v>473</v>
      </c>
    </row>
    <row r="152" spans="1:17" x14ac:dyDescent="0.35">
      <c r="A152">
        <v>177</v>
      </c>
      <c r="B152">
        <f t="shared" si="8"/>
        <v>1</v>
      </c>
      <c r="D152">
        <v>1</v>
      </c>
      <c r="F152" s="9" t="s">
        <v>430</v>
      </c>
      <c r="G152" s="27" t="s">
        <v>598</v>
      </c>
      <c r="H152" t="s">
        <v>545</v>
      </c>
      <c r="I152" t="s">
        <v>478</v>
      </c>
      <c r="J152" t="s">
        <v>417</v>
      </c>
      <c r="L152" t="s">
        <v>570</v>
      </c>
      <c r="M152" t="s">
        <v>570</v>
      </c>
      <c r="O152" t="s">
        <v>417</v>
      </c>
      <c r="P152" t="s">
        <v>477</v>
      </c>
    </row>
    <row r="153" spans="1:17" x14ac:dyDescent="0.35">
      <c r="A153">
        <v>178</v>
      </c>
      <c r="B153">
        <f t="shared" si="8"/>
        <v>1</v>
      </c>
      <c r="D153">
        <v>1</v>
      </c>
      <c r="F153" s="9" t="s">
        <v>430</v>
      </c>
      <c r="G153" s="27" t="s">
        <v>601</v>
      </c>
      <c r="I153" t="s">
        <v>177</v>
      </c>
      <c r="J153" t="s">
        <v>418</v>
      </c>
      <c r="L153" s="9" t="s">
        <v>570</v>
      </c>
      <c r="M153" s="9"/>
      <c r="O153" t="s">
        <v>418</v>
      </c>
    </row>
    <row r="154" spans="1:17" x14ac:dyDescent="0.35">
      <c r="A154">
        <v>179</v>
      </c>
      <c r="B154">
        <f t="shared" si="8"/>
        <v>1</v>
      </c>
      <c r="D154">
        <v>1</v>
      </c>
      <c r="F154" s="9" t="s">
        <v>430</v>
      </c>
      <c r="G154" s="27" t="s">
        <v>598</v>
      </c>
      <c r="H154" t="s">
        <v>513</v>
      </c>
      <c r="I154" t="s">
        <v>479</v>
      </c>
      <c r="J154" t="s">
        <v>419</v>
      </c>
      <c r="L154" t="s">
        <v>570</v>
      </c>
      <c r="M154" t="s">
        <v>570</v>
      </c>
      <c r="O154" t="s">
        <v>419</v>
      </c>
      <c r="P154" t="s">
        <v>480</v>
      </c>
    </row>
    <row r="155" spans="1:17" x14ac:dyDescent="0.35">
      <c r="A155">
        <v>180</v>
      </c>
      <c r="B155">
        <f t="shared" si="8"/>
        <v>1</v>
      </c>
      <c r="D155">
        <v>1</v>
      </c>
      <c r="F155" s="9" t="s">
        <v>430</v>
      </c>
      <c r="G155" s="27" t="s">
        <v>599</v>
      </c>
      <c r="H155" t="s">
        <v>512</v>
      </c>
      <c r="I155" t="s">
        <v>481</v>
      </c>
      <c r="J155" s="9" t="str">
        <f>IF(O155="",N155,IF(N155="",O155,CONCATENATE(O155," (",N155,")")))</f>
        <v>National Sleep Research Resource (NSRR)</v>
      </c>
      <c r="L155" t="s">
        <v>570</v>
      </c>
      <c r="M155" t="s">
        <v>570</v>
      </c>
      <c r="N155" t="s">
        <v>482</v>
      </c>
      <c r="O155" t="s">
        <v>420</v>
      </c>
    </row>
    <row r="156" spans="1:17" x14ac:dyDescent="0.35">
      <c r="A156">
        <v>181</v>
      </c>
      <c r="B156">
        <f t="shared" si="8"/>
        <v>1</v>
      </c>
      <c r="D156">
        <v>1</v>
      </c>
      <c r="F156" s="9" t="s">
        <v>430</v>
      </c>
      <c r="G156" s="27" t="s">
        <v>599</v>
      </c>
      <c r="H156" t="s">
        <v>546</v>
      </c>
      <c r="I156" t="s">
        <v>486</v>
      </c>
      <c r="J156" s="9" t="str">
        <f>IF(O156="",N156,IF(N156="",O156,CONCATENATE(O156," (",N156,")")))</f>
        <v>Open Access Series of Imaging Studies (OASIS)</v>
      </c>
      <c r="L156" t="s">
        <v>570</v>
      </c>
      <c r="M156" t="s">
        <v>570</v>
      </c>
      <c r="N156" t="s">
        <v>483</v>
      </c>
      <c r="O156" t="s">
        <v>421</v>
      </c>
    </row>
    <row r="157" spans="1:17" x14ac:dyDescent="0.35">
      <c r="A157">
        <v>182</v>
      </c>
      <c r="B157">
        <f t="shared" si="8"/>
        <v>1</v>
      </c>
      <c r="D157">
        <v>1</v>
      </c>
      <c r="F157" s="9" t="s">
        <v>430</v>
      </c>
      <c r="G157" s="27" t="s">
        <v>599</v>
      </c>
      <c r="H157" t="s">
        <v>525</v>
      </c>
      <c r="I157" t="s">
        <v>484</v>
      </c>
      <c r="J157" s="9" t="str">
        <f>IF(O157="",N157,IF(N157="",O157,CONCATENATE(O157," (",N157,")")))</f>
        <v>Open Language Archives Community (OLAC)</v>
      </c>
      <c r="L157" t="s">
        <v>569</v>
      </c>
      <c r="M157" t="s">
        <v>569</v>
      </c>
      <c r="N157" t="s">
        <v>485</v>
      </c>
      <c r="O157" t="s">
        <v>422</v>
      </c>
    </row>
    <row r="158" spans="1:17" hidden="1" x14ac:dyDescent="0.35">
      <c r="A158">
        <v>183</v>
      </c>
      <c r="B158">
        <f t="shared" si="8"/>
        <v>1</v>
      </c>
      <c r="D158">
        <v>1</v>
      </c>
      <c r="F158" s="9" t="s">
        <v>430</v>
      </c>
      <c r="G158" s="9"/>
      <c r="I158" s="10" t="s">
        <v>131</v>
      </c>
      <c r="J158" t="s">
        <v>423</v>
      </c>
      <c r="L158" s="9" t="s">
        <v>107</v>
      </c>
      <c r="M158" s="9"/>
      <c r="O158" t="s">
        <v>423</v>
      </c>
      <c r="Q158" t="s">
        <v>487</v>
      </c>
    </row>
    <row r="159" spans="1:17" x14ac:dyDescent="0.35">
      <c r="A159">
        <v>184</v>
      </c>
      <c r="B159">
        <f t="shared" si="8"/>
        <v>1</v>
      </c>
      <c r="D159">
        <v>1</v>
      </c>
      <c r="F159" s="9" t="s">
        <v>430</v>
      </c>
      <c r="G159" s="27" t="s">
        <v>599</v>
      </c>
      <c r="H159" t="s">
        <v>511</v>
      </c>
      <c r="I159" t="s">
        <v>489</v>
      </c>
      <c r="J159" s="9" t="str">
        <f>IF(O159="",N159,IF(N159="",O159,CONCATENATE(O159," (",N159,")")))</f>
        <v>petrological Database (PetDB)</v>
      </c>
      <c r="L159" t="s">
        <v>570</v>
      </c>
      <c r="M159" t="s">
        <v>570</v>
      </c>
      <c r="N159" t="s">
        <v>488</v>
      </c>
      <c r="O159" t="s">
        <v>424</v>
      </c>
    </row>
    <row r="160" spans="1:17" x14ac:dyDescent="0.35">
      <c r="A160">
        <v>185</v>
      </c>
      <c r="B160">
        <f t="shared" si="8"/>
        <v>1</v>
      </c>
      <c r="D160">
        <v>1</v>
      </c>
      <c r="F160" s="9" t="s">
        <v>430</v>
      </c>
      <c r="G160" s="27" t="s">
        <v>598</v>
      </c>
      <c r="H160" t="s">
        <v>538</v>
      </c>
      <c r="I160" t="s">
        <v>490</v>
      </c>
      <c r="J160" s="9" t="str">
        <f>IF(O160="",N160,IF(N160="",O160,CONCATENATE(O160," (",N160,")")))</f>
        <v>Plant trait Database (TRY)</v>
      </c>
      <c r="L160" t="s">
        <v>570</v>
      </c>
      <c r="M160" t="s">
        <v>570</v>
      </c>
      <c r="N160" t="s">
        <v>491</v>
      </c>
      <c r="O160" t="s">
        <v>425</v>
      </c>
    </row>
    <row r="161" spans="1:17" x14ac:dyDescent="0.35">
      <c r="A161">
        <v>187</v>
      </c>
      <c r="B161">
        <f t="shared" si="8"/>
        <v>1</v>
      </c>
      <c r="D161">
        <v>1</v>
      </c>
      <c r="F161" s="9" t="s">
        <v>430</v>
      </c>
      <c r="G161" s="27" t="s">
        <v>552</v>
      </c>
      <c r="H161" t="s">
        <v>549</v>
      </c>
      <c r="I161" t="s">
        <v>493</v>
      </c>
      <c r="J161" s="9" t="str">
        <f>IF(O161="",N161,IF(N161="",O161,CONCATENATE(O161," (",N161,")")))</f>
        <v>Swiss HIV Cohort Study repository (SHCS)</v>
      </c>
      <c r="L161" t="s">
        <v>570</v>
      </c>
      <c r="M161" t="s">
        <v>570</v>
      </c>
      <c r="N161" t="s">
        <v>494</v>
      </c>
      <c r="O161" t="s">
        <v>426</v>
      </c>
      <c r="P161" t="s">
        <v>492</v>
      </c>
    </row>
    <row r="162" spans="1:17" x14ac:dyDescent="0.35">
      <c r="A162">
        <v>188</v>
      </c>
      <c r="B162">
        <f t="shared" si="8"/>
        <v>1</v>
      </c>
      <c r="D162">
        <v>1</v>
      </c>
      <c r="F162" s="9" t="s">
        <v>430</v>
      </c>
      <c r="G162" s="27" t="s">
        <v>552</v>
      </c>
      <c r="H162" t="s">
        <v>516</v>
      </c>
      <c r="I162" t="s">
        <v>495</v>
      </c>
      <c r="J162" t="s">
        <v>427</v>
      </c>
      <c r="L162" t="s">
        <v>570</v>
      </c>
      <c r="M162" t="s">
        <v>570</v>
      </c>
      <c r="O162" t="s">
        <v>427</v>
      </c>
    </row>
    <row r="163" spans="1:17" x14ac:dyDescent="0.35">
      <c r="A163">
        <v>190</v>
      </c>
      <c r="B163">
        <f t="shared" si="8"/>
        <v>1</v>
      </c>
      <c r="D163">
        <v>1</v>
      </c>
      <c r="F163" s="9" t="s">
        <v>430</v>
      </c>
      <c r="G163" s="27" t="s">
        <v>599</v>
      </c>
      <c r="H163" t="s">
        <v>525</v>
      </c>
      <c r="I163" t="s">
        <v>497</v>
      </c>
      <c r="J163" s="9" t="str">
        <f>IF(O163="",N163,IF(N163="",O163,CONCATENATE(O163," (",N163,")")))</f>
        <v>kinetoplastid genomics resource (TriTrypDB)</v>
      </c>
      <c r="L163" t="s">
        <v>570</v>
      </c>
      <c r="M163" t="s">
        <v>570</v>
      </c>
      <c r="N163" t="s">
        <v>429</v>
      </c>
      <c r="O163" t="s">
        <v>496</v>
      </c>
    </row>
    <row r="164" spans="1:17" x14ac:dyDescent="0.35">
      <c r="A164">
        <v>191</v>
      </c>
      <c r="B164">
        <f t="shared" si="8"/>
        <v>1</v>
      </c>
      <c r="D164">
        <v>1</v>
      </c>
      <c r="F164" s="9" t="s">
        <v>430</v>
      </c>
      <c r="G164" s="27" t="s">
        <v>598</v>
      </c>
      <c r="H164" t="s">
        <v>522</v>
      </c>
      <c r="I164" t="s">
        <v>502</v>
      </c>
      <c r="J164" s="9" t="str">
        <f>IF(O164="",N164,IF(N164="",O164,CONCATENATE(O164," (",N164,")")))</f>
        <v>Social Science Research Council Data Bank (SSRC)</v>
      </c>
      <c r="L164" t="s">
        <v>569</v>
      </c>
      <c r="M164" t="s">
        <v>569</v>
      </c>
      <c r="N164" t="s">
        <v>499</v>
      </c>
      <c r="O164" t="s">
        <v>498</v>
      </c>
      <c r="Q164" t="s">
        <v>500</v>
      </c>
    </row>
    <row r="166" spans="1:17" x14ac:dyDescent="0.35">
      <c r="A166">
        <f>COUNT(A$4:A$164)</f>
        <v>161</v>
      </c>
    </row>
    <row r="167" spans="1:17" x14ac:dyDescent="0.35">
      <c r="A167">
        <f>MAX(A$4:A$164)</f>
        <v>191</v>
      </c>
    </row>
    <row r="168" spans="1:17" x14ac:dyDescent="0.35">
      <c r="A168">
        <f>A167-A166</f>
        <v>30</v>
      </c>
    </row>
  </sheetData>
  <autoFilter ref="A3:Q164">
    <filterColumn colId="11">
      <filters>
        <filter val="disciplinary"/>
        <filter val="disciplinary institutional"/>
        <filter val="general"/>
        <filter val="institutional"/>
        <filter val="OA / library"/>
      </filters>
    </filterColumn>
    <sortState ref="A4:Q164">
      <sortCondition descending="1" ref="B3:B164"/>
    </sortState>
  </autoFilter>
  <hyperlinks>
    <hyperlink ref="P32" r:id="rId1"/>
    <hyperlink ref="P77" r:id="rId2"/>
    <hyperlink ref="P81" r:id="rId3"/>
    <hyperlink ref="P82" r:id="rId4"/>
    <hyperlink ref="P87" r:id="rId5"/>
    <hyperlink ref="P97" r:id="rId6"/>
    <hyperlink ref="P117" r:id="rId7"/>
    <hyperlink ref="P116" r:id="rId8"/>
    <hyperlink ref="P126" r:id="rId9"/>
    <hyperlink ref="P128" r:id="rId10"/>
    <hyperlink ref="P83" r:id="rId11"/>
    <hyperlink ref="P89" r:id="rId12"/>
    <hyperlink ref="Q137" r:id="rId13"/>
    <hyperlink ref="P96" r:id="rId14"/>
    <hyperlink ref="P59" r:id="rId15"/>
    <hyperlink ref="P40" r:id="rId16"/>
    <hyperlink ref="P53" r:id="rId17"/>
  </hyperlinks>
  <pageMargins left="0.7" right="0.7" top="0.78740157499999996" bottom="0.78740157499999996" header="0.3" footer="0.3"/>
  <pageSetup paperSize="9" orientation="portrait" horizontalDpi="4294967292" verticalDpi="0" copies="0"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"/>
  <sheetViews>
    <sheetView workbookViewId="0"/>
  </sheetViews>
  <sheetFormatPr baseColWidth="10" defaultRowHeight="14.5" x14ac:dyDescent="0.35"/>
  <cols>
    <col min="1" max="1" width="36.81640625" customWidth="1"/>
  </cols>
  <sheetData>
    <row r="1" spans="1:12" ht="18" x14ac:dyDescent="0.4">
      <c r="A1" s="14" t="s">
        <v>385</v>
      </c>
      <c r="B1" s="16">
        <f>B2/B4</f>
        <v>1.85</v>
      </c>
      <c r="C1" s="16">
        <f>C2/C4</f>
        <v>9.5833333333333339</v>
      </c>
      <c r="D1" s="16">
        <f>D2/D4</f>
        <v>2.6363636363636362</v>
      </c>
    </row>
    <row r="2" spans="1:12" x14ac:dyDescent="0.35">
      <c r="A2" s="9"/>
      <c r="B2" s="9">
        <f>SUM(B$6:B$108)</f>
        <v>148</v>
      </c>
      <c r="C2" s="9">
        <f>SUM(C$6:C$108)</f>
        <v>115</v>
      </c>
      <c r="D2" s="9">
        <f>SUM(D$6:D$108)</f>
        <v>29</v>
      </c>
      <c r="E2" s="9"/>
      <c r="F2" s="9">
        <f>SUM(F$6:F$108)</f>
        <v>292</v>
      </c>
      <c r="G2" s="9" t="s">
        <v>586</v>
      </c>
      <c r="H2" s="9"/>
      <c r="I2" s="9"/>
      <c r="J2" s="9"/>
    </row>
    <row r="3" spans="1:12" x14ac:dyDescent="0.35">
      <c r="A3" s="9"/>
      <c r="B3" s="9">
        <f>MEDIAN(B$6:B$108)</f>
        <v>1</v>
      </c>
      <c r="C3" s="9">
        <f>MEDIAN(C$6:C$108)</f>
        <v>5.5</v>
      </c>
      <c r="D3" s="9">
        <f>MEDIAN(D$6:D$108)</f>
        <v>2</v>
      </c>
      <c r="E3" s="9"/>
      <c r="F3" s="9">
        <f>MEDIAN(F$6:F$108)</f>
        <v>1</v>
      </c>
      <c r="G3" s="9" t="s">
        <v>587</v>
      </c>
      <c r="H3" s="9"/>
      <c r="I3" s="9"/>
      <c r="J3" s="9"/>
      <c r="L3" s="5" t="s">
        <v>398</v>
      </c>
    </row>
    <row r="4" spans="1:12" x14ac:dyDescent="0.35">
      <c r="A4" s="9"/>
      <c r="B4" s="9">
        <f>COUNT(B$6:B$108)</f>
        <v>80</v>
      </c>
      <c r="C4" s="9">
        <f>COUNT(C$6:C$108)</f>
        <v>12</v>
      </c>
      <c r="D4" s="9">
        <f>COUNT(D$6:D$108)</f>
        <v>11</v>
      </c>
      <c r="E4" s="9"/>
      <c r="F4" s="9">
        <f>COUNT(F$6:F$108)</f>
        <v>103</v>
      </c>
      <c r="G4" s="9" t="s">
        <v>588</v>
      </c>
      <c r="H4" s="9"/>
      <c r="I4" s="9"/>
      <c r="J4" s="9"/>
    </row>
    <row r="5" spans="1:12" x14ac:dyDescent="0.35">
      <c r="A5" s="9" t="s">
        <v>97</v>
      </c>
      <c r="B5" s="9" t="s">
        <v>566</v>
      </c>
      <c r="C5" s="9" t="s">
        <v>564</v>
      </c>
      <c r="D5" s="9" t="s">
        <v>565</v>
      </c>
      <c r="E5" s="9" t="s">
        <v>96</v>
      </c>
      <c r="F5" s="9" t="s">
        <v>95</v>
      </c>
      <c r="G5" s="9"/>
      <c r="H5" s="9"/>
      <c r="I5" s="9"/>
      <c r="J5" s="9"/>
    </row>
    <row r="6" spans="1:12" x14ac:dyDescent="0.35">
      <c r="A6" t="s">
        <v>0</v>
      </c>
      <c r="B6" s="9"/>
      <c r="C6">
        <v>31</v>
      </c>
      <c r="D6" s="9"/>
      <c r="E6" s="9">
        <v>2</v>
      </c>
      <c r="F6" s="9">
        <f t="shared" ref="F6:F37" si="0">SUM(B6:D6)</f>
        <v>31</v>
      </c>
      <c r="G6" s="9"/>
      <c r="H6" s="9"/>
      <c r="I6" s="9"/>
      <c r="J6" s="9"/>
    </row>
    <row r="7" spans="1:12" x14ac:dyDescent="0.35">
      <c r="A7" t="s">
        <v>1</v>
      </c>
      <c r="B7" s="9"/>
      <c r="C7">
        <v>29</v>
      </c>
      <c r="D7" s="9"/>
      <c r="E7" s="9">
        <v>2</v>
      </c>
      <c r="F7" s="9">
        <f t="shared" si="0"/>
        <v>29</v>
      </c>
      <c r="G7" s="9"/>
      <c r="H7" s="9"/>
      <c r="I7" s="9"/>
      <c r="J7" s="9"/>
    </row>
    <row r="8" spans="1:12" x14ac:dyDescent="0.35">
      <c r="A8" s="9" t="s">
        <v>2</v>
      </c>
      <c r="B8" s="9">
        <v>19</v>
      </c>
      <c r="C8" s="9"/>
      <c r="D8" s="9"/>
      <c r="E8" s="9">
        <v>1</v>
      </c>
      <c r="F8" s="9">
        <f t="shared" si="0"/>
        <v>19</v>
      </c>
      <c r="G8" s="9"/>
      <c r="H8" s="9"/>
      <c r="I8" s="9"/>
      <c r="J8" s="9"/>
    </row>
    <row r="9" spans="1:12" x14ac:dyDescent="0.35">
      <c r="A9" s="9" t="s">
        <v>3</v>
      </c>
      <c r="B9" s="9">
        <v>17</v>
      </c>
      <c r="C9" s="9"/>
      <c r="D9" s="13"/>
      <c r="E9" s="13">
        <v>1</v>
      </c>
      <c r="F9" s="9">
        <f t="shared" si="0"/>
        <v>17</v>
      </c>
      <c r="G9" s="9"/>
      <c r="H9" s="9"/>
      <c r="I9" s="9"/>
      <c r="J9" s="9"/>
    </row>
    <row r="10" spans="1:12" x14ac:dyDescent="0.35">
      <c r="A10" t="s">
        <v>4</v>
      </c>
      <c r="B10" s="9"/>
      <c r="C10">
        <v>16</v>
      </c>
      <c r="D10" s="13"/>
      <c r="E10" s="13">
        <v>2</v>
      </c>
      <c r="F10" s="9">
        <f t="shared" si="0"/>
        <v>16</v>
      </c>
      <c r="G10" s="9"/>
      <c r="H10" s="9"/>
      <c r="I10" s="9"/>
      <c r="J10" s="9"/>
    </row>
    <row r="11" spans="1:12" x14ac:dyDescent="0.35">
      <c r="A11" t="s">
        <v>5</v>
      </c>
      <c r="B11" s="9"/>
      <c r="C11">
        <v>11</v>
      </c>
      <c r="D11" s="9"/>
      <c r="E11" s="9">
        <v>2</v>
      </c>
      <c r="F11" s="9">
        <f t="shared" si="0"/>
        <v>11</v>
      </c>
      <c r="G11" s="9"/>
      <c r="H11" s="9"/>
      <c r="I11" s="9"/>
      <c r="J11" s="9"/>
    </row>
    <row r="12" spans="1:12" x14ac:dyDescent="0.35">
      <c r="A12" t="s">
        <v>6</v>
      </c>
      <c r="B12" s="9"/>
      <c r="C12">
        <v>11</v>
      </c>
      <c r="D12" s="9"/>
      <c r="E12" s="9">
        <v>2</v>
      </c>
      <c r="F12" s="9">
        <f t="shared" si="0"/>
        <v>11</v>
      </c>
      <c r="G12" s="9"/>
      <c r="H12" s="9"/>
      <c r="I12" s="9"/>
      <c r="J12" s="9"/>
    </row>
    <row r="13" spans="1:12" x14ac:dyDescent="0.35">
      <c r="A13" s="9" t="s">
        <v>7</v>
      </c>
      <c r="B13" s="9"/>
      <c r="C13" s="9"/>
      <c r="D13" s="9">
        <v>9</v>
      </c>
      <c r="E13" s="9">
        <v>3</v>
      </c>
      <c r="F13" s="9">
        <f t="shared" si="0"/>
        <v>9</v>
      </c>
      <c r="G13" s="9"/>
      <c r="H13" s="9"/>
      <c r="I13" s="9"/>
      <c r="J13" s="9"/>
    </row>
    <row r="14" spans="1:12" x14ac:dyDescent="0.35">
      <c r="A14" t="s">
        <v>8</v>
      </c>
      <c r="B14" s="9"/>
      <c r="C14">
        <v>8</v>
      </c>
      <c r="D14" s="9"/>
      <c r="E14" s="9">
        <v>2</v>
      </c>
      <c r="F14" s="9">
        <f t="shared" si="0"/>
        <v>8</v>
      </c>
      <c r="G14" s="9"/>
      <c r="H14" s="9"/>
      <c r="I14" s="9"/>
      <c r="J14" s="9"/>
    </row>
    <row r="15" spans="1:12" x14ac:dyDescent="0.35">
      <c r="A15" s="9" t="s">
        <v>9</v>
      </c>
      <c r="B15" s="9">
        <v>7</v>
      </c>
      <c r="C15" s="9"/>
      <c r="D15" s="13"/>
      <c r="E15" s="13">
        <v>1</v>
      </c>
      <c r="F15" s="9">
        <f t="shared" si="0"/>
        <v>7</v>
      </c>
      <c r="G15" s="9"/>
      <c r="H15" s="9"/>
      <c r="I15" s="9"/>
      <c r="J15" s="9"/>
    </row>
    <row r="16" spans="1:12" x14ac:dyDescent="0.35">
      <c r="A16" s="9" t="s">
        <v>10</v>
      </c>
      <c r="B16" s="9"/>
      <c r="C16" s="9"/>
      <c r="D16" s="9">
        <v>6</v>
      </c>
      <c r="E16" s="9">
        <v>3</v>
      </c>
      <c r="F16" s="9">
        <f t="shared" si="0"/>
        <v>6</v>
      </c>
      <c r="G16" s="9"/>
      <c r="H16" s="9"/>
      <c r="I16" s="9"/>
      <c r="J16" s="9"/>
    </row>
    <row r="17" spans="1:10" x14ac:dyDescent="0.35">
      <c r="A17" s="9" t="s">
        <v>11</v>
      </c>
      <c r="B17" s="9">
        <v>5</v>
      </c>
      <c r="C17" s="9"/>
      <c r="D17" s="9"/>
      <c r="E17" s="9">
        <v>1</v>
      </c>
      <c r="F17" s="9">
        <f t="shared" si="0"/>
        <v>5</v>
      </c>
      <c r="G17" s="9"/>
      <c r="H17" s="9"/>
      <c r="I17" s="9"/>
      <c r="J17" s="9"/>
    </row>
    <row r="18" spans="1:10" x14ac:dyDescent="0.35">
      <c r="A18" s="9" t="s">
        <v>12</v>
      </c>
      <c r="B18" s="9">
        <v>4</v>
      </c>
      <c r="C18" s="9"/>
      <c r="D18" s="13"/>
      <c r="E18" s="13">
        <v>1</v>
      </c>
      <c r="F18" s="9">
        <f t="shared" si="0"/>
        <v>4</v>
      </c>
      <c r="G18" s="9"/>
      <c r="H18" s="9"/>
      <c r="I18" s="9"/>
      <c r="J18" s="9"/>
    </row>
    <row r="19" spans="1:10" x14ac:dyDescent="0.35">
      <c r="A19" s="9" t="s">
        <v>13</v>
      </c>
      <c r="B19" s="9">
        <v>4</v>
      </c>
      <c r="C19" s="9"/>
      <c r="D19" s="9"/>
      <c r="E19" s="9">
        <v>1</v>
      </c>
      <c r="F19" s="9">
        <f t="shared" si="0"/>
        <v>4</v>
      </c>
      <c r="G19" s="9"/>
      <c r="H19" s="9"/>
      <c r="I19" s="9"/>
      <c r="J19" s="9"/>
    </row>
    <row r="20" spans="1:10" x14ac:dyDescent="0.35">
      <c r="A20" s="9" t="s">
        <v>14</v>
      </c>
      <c r="B20" s="9">
        <v>3</v>
      </c>
      <c r="C20" s="9"/>
      <c r="D20" s="9"/>
      <c r="E20" s="9">
        <v>1</v>
      </c>
      <c r="F20" s="9">
        <f t="shared" si="0"/>
        <v>3</v>
      </c>
      <c r="G20" s="9"/>
      <c r="H20" s="9"/>
      <c r="I20" s="9"/>
      <c r="J20" s="9"/>
    </row>
    <row r="21" spans="1:10" x14ac:dyDescent="0.35">
      <c r="A21" s="9" t="s">
        <v>15</v>
      </c>
      <c r="B21" s="9"/>
      <c r="C21" s="9"/>
      <c r="D21" s="9">
        <v>3</v>
      </c>
      <c r="E21" s="9">
        <v>3</v>
      </c>
      <c r="F21" s="9">
        <f t="shared" si="0"/>
        <v>3</v>
      </c>
      <c r="G21" s="9"/>
      <c r="H21" s="9"/>
      <c r="I21" s="9"/>
      <c r="J21" s="9"/>
    </row>
    <row r="22" spans="1:10" x14ac:dyDescent="0.35">
      <c r="A22" s="9" t="s">
        <v>16</v>
      </c>
      <c r="B22" s="9">
        <v>3</v>
      </c>
      <c r="C22" s="9"/>
      <c r="D22" s="9"/>
      <c r="E22" s="9">
        <v>1</v>
      </c>
      <c r="F22" s="9">
        <f t="shared" si="0"/>
        <v>3</v>
      </c>
      <c r="G22" s="9"/>
      <c r="H22" s="9"/>
      <c r="I22" s="9"/>
      <c r="J22" s="9"/>
    </row>
    <row r="23" spans="1:10" x14ac:dyDescent="0.35">
      <c r="A23" s="9" t="s">
        <v>17</v>
      </c>
      <c r="B23" s="9">
        <v>3</v>
      </c>
      <c r="C23" s="9"/>
      <c r="D23" s="9"/>
      <c r="E23" s="9">
        <v>1</v>
      </c>
      <c r="F23" s="9">
        <f t="shared" si="0"/>
        <v>3</v>
      </c>
      <c r="G23" s="9"/>
      <c r="H23" s="9"/>
      <c r="I23" s="9"/>
      <c r="J23" s="9"/>
    </row>
    <row r="24" spans="1:10" x14ac:dyDescent="0.35">
      <c r="A24" s="9" t="s">
        <v>18</v>
      </c>
      <c r="B24" s="9">
        <v>3</v>
      </c>
      <c r="C24" s="9"/>
      <c r="D24" s="13"/>
      <c r="E24" s="13">
        <v>1</v>
      </c>
      <c r="F24" s="9">
        <f t="shared" si="0"/>
        <v>3</v>
      </c>
      <c r="G24" s="9"/>
      <c r="H24" s="9"/>
      <c r="I24" s="9"/>
      <c r="J24" s="9"/>
    </row>
    <row r="25" spans="1:10" x14ac:dyDescent="0.35">
      <c r="A25" t="s">
        <v>19</v>
      </c>
      <c r="B25" s="9"/>
      <c r="C25">
        <v>3</v>
      </c>
      <c r="D25" s="9"/>
      <c r="E25" s="9">
        <v>2</v>
      </c>
      <c r="F25" s="9">
        <f t="shared" si="0"/>
        <v>3</v>
      </c>
      <c r="G25" s="9"/>
      <c r="H25" s="9"/>
      <c r="I25" s="9"/>
      <c r="J25" s="9"/>
    </row>
    <row r="26" spans="1:10" x14ac:dyDescent="0.35">
      <c r="A26" s="9" t="s">
        <v>20</v>
      </c>
      <c r="B26" s="9">
        <v>3</v>
      </c>
      <c r="C26" s="9"/>
      <c r="D26" s="9"/>
      <c r="E26" s="9">
        <v>1</v>
      </c>
      <c r="F26" s="9">
        <f t="shared" si="0"/>
        <v>3</v>
      </c>
      <c r="G26" s="9"/>
      <c r="H26" s="9"/>
      <c r="I26" s="9"/>
      <c r="J26" s="9"/>
    </row>
    <row r="27" spans="1:10" x14ac:dyDescent="0.35">
      <c r="A27" s="9" t="s">
        <v>21</v>
      </c>
      <c r="B27" s="9">
        <v>3</v>
      </c>
      <c r="C27" s="9"/>
      <c r="D27" s="9"/>
      <c r="E27" s="9">
        <v>1</v>
      </c>
      <c r="F27" s="9">
        <f t="shared" si="0"/>
        <v>3</v>
      </c>
      <c r="G27" s="9"/>
      <c r="H27" s="9"/>
      <c r="I27" s="9"/>
      <c r="J27" s="9"/>
    </row>
    <row r="28" spans="1:10" x14ac:dyDescent="0.35">
      <c r="A28" s="9" t="s">
        <v>22</v>
      </c>
      <c r="B28" s="9"/>
      <c r="C28" s="9"/>
      <c r="D28" s="9">
        <v>2</v>
      </c>
      <c r="E28" s="9">
        <v>3</v>
      </c>
      <c r="F28" s="9">
        <f t="shared" si="0"/>
        <v>2</v>
      </c>
      <c r="G28" s="9"/>
      <c r="H28" s="9"/>
      <c r="I28" s="9"/>
      <c r="J28" s="9"/>
    </row>
    <row r="29" spans="1:10" x14ac:dyDescent="0.35">
      <c r="A29" s="9" t="s">
        <v>301</v>
      </c>
      <c r="B29" s="9">
        <v>2</v>
      </c>
      <c r="C29" s="9"/>
      <c r="D29" s="9"/>
      <c r="E29" s="9">
        <v>1</v>
      </c>
      <c r="F29" s="9">
        <f t="shared" si="0"/>
        <v>2</v>
      </c>
      <c r="G29" s="9"/>
      <c r="H29" s="9"/>
      <c r="I29" s="9"/>
      <c r="J29" s="9"/>
    </row>
    <row r="30" spans="1:10" x14ac:dyDescent="0.35">
      <c r="A30" s="9" t="s">
        <v>23</v>
      </c>
      <c r="B30" s="9">
        <v>2</v>
      </c>
      <c r="C30" s="9"/>
      <c r="D30" s="9"/>
      <c r="E30" s="9">
        <v>1</v>
      </c>
      <c r="F30" s="9">
        <f t="shared" si="0"/>
        <v>2</v>
      </c>
      <c r="G30" s="9"/>
      <c r="H30" s="9"/>
      <c r="I30" s="9"/>
      <c r="J30" s="9"/>
    </row>
    <row r="31" spans="1:10" x14ac:dyDescent="0.35">
      <c r="A31" s="9" t="s">
        <v>563</v>
      </c>
      <c r="B31" s="1">
        <v>2</v>
      </c>
      <c r="C31" s="9"/>
      <c r="D31" s="9"/>
      <c r="E31" s="9">
        <v>1</v>
      </c>
      <c r="F31" s="9">
        <f t="shared" si="0"/>
        <v>2</v>
      </c>
      <c r="G31" s="9"/>
      <c r="H31" s="9"/>
      <c r="I31" s="9"/>
      <c r="J31" s="9"/>
    </row>
    <row r="32" spans="1:10" x14ac:dyDescent="0.35">
      <c r="A32" t="s">
        <v>132</v>
      </c>
      <c r="B32" s="9"/>
      <c r="C32">
        <v>2</v>
      </c>
      <c r="D32" s="9"/>
      <c r="E32" s="9">
        <v>2</v>
      </c>
      <c r="F32" s="9">
        <f t="shared" si="0"/>
        <v>2</v>
      </c>
      <c r="G32" s="9"/>
      <c r="H32" s="9"/>
      <c r="I32" s="9"/>
      <c r="J32" s="9"/>
    </row>
    <row r="33" spans="1:10" x14ac:dyDescent="0.35">
      <c r="A33" s="9" t="s">
        <v>24</v>
      </c>
      <c r="B33" s="9">
        <v>2</v>
      </c>
      <c r="C33" s="9"/>
      <c r="D33" s="9"/>
      <c r="E33" s="9">
        <v>1</v>
      </c>
      <c r="F33" s="9">
        <f t="shared" si="0"/>
        <v>2</v>
      </c>
      <c r="G33" s="9"/>
      <c r="H33" s="9"/>
      <c r="I33" s="9"/>
      <c r="J33" s="9"/>
    </row>
    <row r="34" spans="1:10" x14ac:dyDescent="0.35">
      <c r="A34" s="9" t="s">
        <v>25</v>
      </c>
      <c r="B34" s="9">
        <v>2</v>
      </c>
      <c r="C34" s="9"/>
      <c r="D34" s="9"/>
      <c r="E34" s="9">
        <v>1</v>
      </c>
      <c r="F34" s="9">
        <f t="shared" si="0"/>
        <v>2</v>
      </c>
      <c r="G34" s="9"/>
      <c r="H34" s="9"/>
      <c r="I34" s="9"/>
      <c r="J34" s="9"/>
    </row>
    <row r="35" spans="1:10" x14ac:dyDescent="0.35">
      <c r="A35" s="9" t="s">
        <v>26</v>
      </c>
      <c r="B35" s="9">
        <v>2</v>
      </c>
      <c r="C35" s="9"/>
      <c r="D35" s="9"/>
      <c r="E35" s="9">
        <v>1</v>
      </c>
      <c r="F35" s="9">
        <f t="shared" si="0"/>
        <v>2</v>
      </c>
      <c r="G35" s="9"/>
      <c r="H35" s="9"/>
      <c r="I35" s="9"/>
      <c r="J35" s="9"/>
    </row>
    <row r="36" spans="1:10" x14ac:dyDescent="0.35">
      <c r="A36" s="9" t="s">
        <v>27</v>
      </c>
      <c r="B36" s="9"/>
      <c r="C36" s="9"/>
      <c r="D36" s="9">
        <v>2</v>
      </c>
      <c r="E36" s="13">
        <v>3</v>
      </c>
      <c r="F36" s="9">
        <f t="shared" si="0"/>
        <v>2</v>
      </c>
      <c r="G36" s="9"/>
      <c r="H36" s="9"/>
      <c r="I36" s="9"/>
      <c r="J36" s="9"/>
    </row>
    <row r="37" spans="1:10" x14ac:dyDescent="0.35">
      <c r="A37" s="9" t="s">
        <v>28</v>
      </c>
      <c r="B37" s="9"/>
      <c r="C37" s="9"/>
      <c r="D37" s="9">
        <v>2</v>
      </c>
      <c r="E37" s="9">
        <v>3</v>
      </c>
      <c r="F37" s="9">
        <f t="shared" si="0"/>
        <v>2</v>
      </c>
      <c r="G37" s="9"/>
      <c r="H37" s="9"/>
      <c r="I37" s="9"/>
      <c r="J37" s="9"/>
    </row>
    <row r="38" spans="1:10" x14ac:dyDescent="0.35">
      <c r="A38" s="9" t="s">
        <v>29</v>
      </c>
      <c r="B38" s="9">
        <v>1</v>
      </c>
      <c r="C38" s="9"/>
      <c r="D38" s="9"/>
      <c r="E38" s="9">
        <v>1</v>
      </c>
      <c r="F38" s="9">
        <f t="shared" ref="F38:F69" si="1">SUM(B38:D38)</f>
        <v>1</v>
      </c>
      <c r="G38" s="9"/>
      <c r="H38" s="9"/>
      <c r="I38" s="9"/>
      <c r="J38" s="9"/>
    </row>
    <row r="39" spans="1:10" x14ac:dyDescent="0.35">
      <c r="A39" s="9" t="s">
        <v>30</v>
      </c>
      <c r="B39" s="9">
        <v>1</v>
      </c>
      <c r="C39" s="9"/>
      <c r="D39" s="9"/>
      <c r="E39" s="9">
        <v>1</v>
      </c>
      <c r="F39" s="9">
        <f t="shared" si="1"/>
        <v>1</v>
      </c>
      <c r="G39" s="9"/>
      <c r="H39" s="9"/>
      <c r="I39" s="9"/>
      <c r="J39" s="9"/>
    </row>
    <row r="40" spans="1:10" x14ac:dyDescent="0.35">
      <c r="A40" s="9" t="s">
        <v>31</v>
      </c>
      <c r="B40" s="9">
        <v>1</v>
      </c>
      <c r="C40" s="9"/>
      <c r="D40" s="9"/>
      <c r="E40" s="9">
        <v>1</v>
      </c>
      <c r="F40" s="9">
        <f t="shared" si="1"/>
        <v>1</v>
      </c>
      <c r="G40" s="9"/>
      <c r="H40" s="9"/>
      <c r="I40" s="9"/>
      <c r="J40" s="9"/>
    </row>
    <row r="41" spans="1:10" x14ac:dyDescent="0.35">
      <c r="A41" s="9" t="s">
        <v>32</v>
      </c>
      <c r="B41" s="9">
        <v>1</v>
      </c>
      <c r="C41" s="9"/>
      <c r="D41" s="9"/>
      <c r="E41" s="9">
        <v>1</v>
      </c>
      <c r="F41" s="9">
        <f t="shared" si="1"/>
        <v>1</v>
      </c>
      <c r="G41" s="9"/>
      <c r="H41" s="9"/>
      <c r="I41" s="9"/>
      <c r="J41" s="9"/>
    </row>
    <row r="42" spans="1:10" x14ac:dyDescent="0.35">
      <c r="A42" s="9" t="s">
        <v>397</v>
      </c>
      <c r="B42" s="9"/>
      <c r="C42" s="9"/>
      <c r="D42" s="9">
        <v>1</v>
      </c>
      <c r="E42" s="9">
        <v>3</v>
      </c>
      <c r="F42" s="9">
        <f t="shared" si="1"/>
        <v>1</v>
      </c>
      <c r="G42" s="9"/>
      <c r="H42" s="9"/>
      <c r="I42" s="9"/>
      <c r="J42" s="9"/>
    </row>
    <row r="43" spans="1:10" x14ac:dyDescent="0.35">
      <c r="A43" s="9" t="s">
        <v>33</v>
      </c>
      <c r="B43" s="9"/>
      <c r="C43" s="9"/>
      <c r="D43" s="9">
        <v>1</v>
      </c>
      <c r="E43" s="13">
        <v>3</v>
      </c>
      <c r="F43" s="9">
        <f t="shared" si="1"/>
        <v>1</v>
      </c>
      <c r="G43" s="9"/>
      <c r="H43" s="9"/>
      <c r="I43" s="9"/>
      <c r="J43" s="9"/>
    </row>
    <row r="44" spans="1:10" x14ac:dyDescent="0.35">
      <c r="A44" s="9" t="s">
        <v>34</v>
      </c>
      <c r="B44" s="9">
        <v>1</v>
      </c>
      <c r="C44" s="9"/>
      <c r="D44" s="13"/>
      <c r="E44" s="13">
        <v>1</v>
      </c>
      <c r="F44" s="9">
        <f t="shared" si="1"/>
        <v>1</v>
      </c>
      <c r="G44" s="9"/>
      <c r="H44" s="9"/>
      <c r="I44" s="9"/>
      <c r="J44" s="9"/>
    </row>
    <row r="45" spans="1:10" x14ac:dyDescent="0.35">
      <c r="A45" s="9" t="s">
        <v>35</v>
      </c>
      <c r="B45" s="9">
        <v>1</v>
      </c>
      <c r="C45" s="9"/>
      <c r="D45" s="9"/>
      <c r="E45" s="9">
        <v>1</v>
      </c>
      <c r="F45" s="9">
        <f t="shared" si="1"/>
        <v>1</v>
      </c>
      <c r="G45" s="9"/>
      <c r="H45" s="9"/>
      <c r="I45" s="9"/>
      <c r="J45" s="9"/>
    </row>
    <row r="46" spans="1:10" x14ac:dyDescent="0.35">
      <c r="A46" s="9" t="s">
        <v>503</v>
      </c>
      <c r="B46" s="9">
        <v>1</v>
      </c>
      <c r="C46" s="9"/>
      <c r="D46" s="9"/>
      <c r="E46" s="9">
        <v>1</v>
      </c>
      <c r="F46" s="9">
        <f t="shared" si="1"/>
        <v>1</v>
      </c>
      <c r="G46" s="9"/>
      <c r="H46" s="9"/>
      <c r="I46" s="9"/>
      <c r="J46" s="9"/>
    </row>
    <row r="47" spans="1:10" x14ac:dyDescent="0.35">
      <c r="A47" t="s">
        <v>36</v>
      </c>
      <c r="D47">
        <v>1</v>
      </c>
      <c r="E47" s="9">
        <v>3</v>
      </c>
      <c r="F47" s="9">
        <f t="shared" si="1"/>
        <v>1</v>
      </c>
      <c r="G47" s="9"/>
      <c r="H47" s="9"/>
      <c r="I47" s="9"/>
      <c r="J47" s="9"/>
    </row>
    <row r="48" spans="1:10" x14ac:dyDescent="0.35">
      <c r="A48" s="9" t="s">
        <v>37</v>
      </c>
      <c r="B48" s="9">
        <v>1</v>
      </c>
      <c r="C48" s="9"/>
      <c r="D48" s="13"/>
      <c r="E48" s="13">
        <v>1</v>
      </c>
      <c r="F48" s="9">
        <f t="shared" si="1"/>
        <v>1</v>
      </c>
      <c r="G48" s="9"/>
      <c r="H48" s="9"/>
      <c r="I48" s="9"/>
      <c r="J48" s="9"/>
    </row>
    <row r="49" spans="1:10" x14ac:dyDescent="0.35">
      <c r="A49" s="9" t="s">
        <v>38</v>
      </c>
      <c r="B49" s="9">
        <v>1</v>
      </c>
      <c r="C49" s="9"/>
      <c r="D49" s="9"/>
      <c r="E49" s="9">
        <v>1</v>
      </c>
      <c r="F49" s="9">
        <f t="shared" si="1"/>
        <v>1</v>
      </c>
      <c r="G49" s="9"/>
      <c r="H49" s="9"/>
      <c r="I49" s="9"/>
      <c r="J49" s="9"/>
    </row>
    <row r="50" spans="1:10" x14ac:dyDescent="0.35">
      <c r="A50" s="9" t="s">
        <v>39</v>
      </c>
      <c r="B50" s="9">
        <v>1</v>
      </c>
      <c r="C50" s="9"/>
      <c r="D50" s="9"/>
      <c r="E50" s="9">
        <v>1</v>
      </c>
      <c r="F50" s="9">
        <f t="shared" si="1"/>
        <v>1</v>
      </c>
      <c r="G50" s="9"/>
      <c r="H50" s="9"/>
      <c r="I50" s="9"/>
      <c r="J50" s="9"/>
    </row>
    <row r="51" spans="1:10" x14ac:dyDescent="0.35">
      <c r="A51" s="9" t="s">
        <v>40</v>
      </c>
      <c r="B51" s="9">
        <v>1</v>
      </c>
      <c r="C51" s="9"/>
      <c r="D51" s="9"/>
      <c r="E51" s="9">
        <v>1</v>
      </c>
      <c r="F51" s="9">
        <f t="shared" si="1"/>
        <v>1</v>
      </c>
      <c r="G51" s="9"/>
      <c r="H51" s="9"/>
      <c r="I51" s="9"/>
      <c r="J51" s="9"/>
    </row>
    <row r="52" spans="1:10" x14ac:dyDescent="0.35">
      <c r="A52" s="9" t="s">
        <v>41</v>
      </c>
      <c r="B52" s="9">
        <v>1</v>
      </c>
      <c r="C52" s="9"/>
      <c r="D52" s="9"/>
      <c r="E52" s="9">
        <v>1</v>
      </c>
      <c r="F52" s="9">
        <f t="shared" si="1"/>
        <v>1</v>
      </c>
      <c r="G52" s="9"/>
      <c r="H52" s="9"/>
      <c r="I52" s="9"/>
      <c r="J52" s="9"/>
    </row>
    <row r="53" spans="1:10" x14ac:dyDescent="0.35">
      <c r="A53" s="9" t="s">
        <v>42</v>
      </c>
      <c r="B53" s="9">
        <v>1</v>
      </c>
      <c r="C53" s="9"/>
      <c r="D53" s="9"/>
      <c r="E53" s="9">
        <v>1</v>
      </c>
      <c r="F53" s="9">
        <f t="shared" si="1"/>
        <v>1</v>
      </c>
      <c r="G53" s="9"/>
      <c r="H53" s="9"/>
      <c r="I53" s="9"/>
      <c r="J53" s="9"/>
    </row>
    <row r="54" spans="1:10" x14ac:dyDescent="0.35">
      <c r="A54" s="9" t="s">
        <v>43</v>
      </c>
      <c r="B54" s="9">
        <v>1</v>
      </c>
      <c r="C54" s="9"/>
      <c r="D54" s="9"/>
      <c r="E54" s="9">
        <v>1</v>
      </c>
      <c r="F54" s="9">
        <f t="shared" si="1"/>
        <v>1</v>
      </c>
      <c r="G54" s="9"/>
      <c r="H54" s="9"/>
      <c r="I54" s="9"/>
      <c r="J54" s="9"/>
    </row>
    <row r="55" spans="1:10" x14ac:dyDescent="0.35">
      <c r="A55" s="9" t="s">
        <v>44</v>
      </c>
      <c r="B55" s="9">
        <v>1</v>
      </c>
      <c r="C55" s="9"/>
      <c r="D55" s="9"/>
      <c r="E55" s="9">
        <v>1</v>
      </c>
      <c r="F55" s="9">
        <f t="shared" si="1"/>
        <v>1</v>
      </c>
      <c r="G55" s="9"/>
      <c r="H55" s="9"/>
      <c r="I55" s="9"/>
      <c r="J55" s="9"/>
    </row>
    <row r="56" spans="1:10" x14ac:dyDescent="0.35">
      <c r="A56" s="9" t="s">
        <v>45</v>
      </c>
      <c r="B56" s="9">
        <v>1</v>
      </c>
      <c r="C56" s="9"/>
      <c r="D56" s="9"/>
      <c r="E56" s="9">
        <v>1</v>
      </c>
      <c r="F56" s="9">
        <f t="shared" si="1"/>
        <v>1</v>
      </c>
      <c r="G56" s="9"/>
      <c r="H56" s="9"/>
      <c r="I56" s="9"/>
      <c r="J56" s="9"/>
    </row>
    <row r="57" spans="1:10" x14ac:dyDescent="0.35">
      <c r="A57" s="9" t="s">
        <v>46</v>
      </c>
      <c r="B57" s="9">
        <v>1</v>
      </c>
      <c r="C57" s="9"/>
      <c r="D57" s="9"/>
      <c r="E57" s="9">
        <v>1</v>
      </c>
      <c r="F57" s="9">
        <f t="shared" si="1"/>
        <v>1</v>
      </c>
      <c r="G57" s="9"/>
      <c r="H57" s="9"/>
      <c r="I57" s="9"/>
      <c r="J57" s="9"/>
    </row>
    <row r="58" spans="1:10" x14ac:dyDescent="0.35">
      <c r="A58" s="9" t="s">
        <v>47</v>
      </c>
      <c r="B58" s="9">
        <v>1</v>
      </c>
      <c r="C58" s="9"/>
      <c r="D58" s="9"/>
      <c r="E58" s="9">
        <v>1</v>
      </c>
      <c r="F58" s="9">
        <f t="shared" si="1"/>
        <v>1</v>
      </c>
      <c r="G58" s="9"/>
      <c r="H58" s="9"/>
      <c r="I58" s="9"/>
      <c r="J58" s="9"/>
    </row>
    <row r="59" spans="1:10" x14ac:dyDescent="0.35">
      <c r="A59" s="9" t="s">
        <v>48</v>
      </c>
      <c r="B59" s="9">
        <v>1</v>
      </c>
      <c r="C59" s="9"/>
      <c r="D59" s="9"/>
      <c r="E59" s="9">
        <v>1</v>
      </c>
      <c r="F59" s="9">
        <f t="shared" si="1"/>
        <v>1</v>
      </c>
      <c r="G59" s="9"/>
      <c r="H59" s="9"/>
      <c r="I59" s="9"/>
      <c r="J59" s="9"/>
    </row>
    <row r="60" spans="1:10" x14ac:dyDescent="0.35">
      <c r="A60" s="9" t="s">
        <v>49</v>
      </c>
      <c r="B60" s="9">
        <v>1</v>
      </c>
      <c r="C60" s="9"/>
      <c r="D60" s="9"/>
      <c r="E60" s="9">
        <v>1</v>
      </c>
      <c r="F60" s="9">
        <f t="shared" si="1"/>
        <v>1</v>
      </c>
      <c r="G60" s="9"/>
      <c r="H60" s="9"/>
      <c r="I60" s="9"/>
      <c r="J60" s="9"/>
    </row>
    <row r="61" spans="1:10" x14ac:dyDescent="0.35">
      <c r="A61" s="9" t="s">
        <v>50</v>
      </c>
      <c r="B61" s="9">
        <v>1</v>
      </c>
      <c r="C61" s="9"/>
      <c r="D61" s="9"/>
      <c r="E61" s="9">
        <v>1</v>
      </c>
      <c r="F61" s="9">
        <f t="shared" si="1"/>
        <v>1</v>
      </c>
      <c r="G61" s="9"/>
      <c r="H61" s="9"/>
      <c r="I61" s="9"/>
      <c r="J61" s="9"/>
    </row>
    <row r="62" spans="1:10" x14ac:dyDescent="0.35">
      <c r="A62" s="9" t="s">
        <v>51</v>
      </c>
      <c r="B62" s="9">
        <v>1</v>
      </c>
      <c r="C62" s="9"/>
      <c r="D62" s="9"/>
      <c r="E62" s="9">
        <v>1</v>
      </c>
      <c r="F62" s="9">
        <f t="shared" si="1"/>
        <v>1</v>
      </c>
      <c r="G62" s="9"/>
      <c r="H62" s="9"/>
      <c r="I62" s="9"/>
      <c r="J62" s="9"/>
    </row>
    <row r="63" spans="1:10" x14ac:dyDescent="0.35">
      <c r="A63" s="9" t="s">
        <v>53</v>
      </c>
      <c r="B63" s="9">
        <v>1</v>
      </c>
      <c r="C63" s="9"/>
      <c r="D63" s="9"/>
      <c r="E63" s="9">
        <v>1</v>
      </c>
      <c r="F63" s="9">
        <f t="shared" si="1"/>
        <v>1</v>
      </c>
      <c r="G63" s="9"/>
      <c r="H63" s="9"/>
      <c r="I63" s="9"/>
      <c r="J63" s="9"/>
    </row>
    <row r="64" spans="1:10" x14ac:dyDescent="0.35">
      <c r="A64" s="9" t="s">
        <v>504</v>
      </c>
      <c r="B64" s="9">
        <v>1</v>
      </c>
      <c r="C64" s="9"/>
      <c r="D64" s="9"/>
      <c r="E64" s="9">
        <v>1</v>
      </c>
      <c r="F64" s="9">
        <f t="shared" si="1"/>
        <v>1</v>
      </c>
      <c r="G64" s="9"/>
      <c r="H64" s="9"/>
      <c r="I64" s="9"/>
      <c r="J64" s="9"/>
    </row>
    <row r="65" spans="1:10" x14ac:dyDescent="0.35">
      <c r="A65" s="9" t="s">
        <v>54</v>
      </c>
      <c r="B65" s="9">
        <v>1</v>
      </c>
      <c r="C65" s="9"/>
      <c r="D65" s="9"/>
      <c r="E65" s="9">
        <v>1</v>
      </c>
      <c r="F65" s="9">
        <f t="shared" si="1"/>
        <v>1</v>
      </c>
      <c r="G65" s="9"/>
      <c r="H65" s="9"/>
      <c r="I65" s="9"/>
      <c r="J65" s="9"/>
    </row>
    <row r="66" spans="1:10" x14ac:dyDescent="0.35">
      <c r="A66" s="9" t="s">
        <v>55</v>
      </c>
      <c r="B66" s="9">
        <v>1</v>
      </c>
      <c r="C66" s="9"/>
      <c r="D66" s="9"/>
      <c r="E66" s="9">
        <v>1</v>
      </c>
      <c r="F66" s="9">
        <f t="shared" si="1"/>
        <v>1</v>
      </c>
      <c r="G66" s="9"/>
      <c r="H66" s="9"/>
      <c r="I66" s="9"/>
      <c r="J66" s="9"/>
    </row>
    <row r="67" spans="1:10" x14ac:dyDescent="0.35">
      <c r="A67" s="9" t="s">
        <v>56</v>
      </c>
      <c r="B67" s="9">
        <v>1</v>
      </c>
      <c r="C67" s="9"/>
      <c r="D67" s="9"/>
      <c r="E67" s="9">
        <v>1</v>
      </c>
      <c r="F67" s="9">
        <f t="shared" si="1"/>
        <v>1</v>
      </c>
      <c r="G67" s="9"/>
      <c r="H67" s="9"/>
      <c r="I67" s="9"/>
      <c r="J67" s="9"/>
    </row>
    <row r="68" spans="1:10" x14ac:dyDescent="0.35">
      <c r="A68" s="9" t="s">
        <v>57</v>
      </c>
      <c r="B68" s="9">
        <v>1</v>
      </c>
      <c r="C68" s="9"/>
      <c r="D68" s="9"/>
      <c r="E68" s="9">
        <v>1</v>
      </c>
      <c r="F68" s="9">
        <f t="shared" si="1"/>
        <v>1</v>
      </c>
      <c r="G68" s="9"/>
      <c r="H68" s="9"/>
      <c r="I68" s="9"/>
      <c r="J68" s="9"/>
    </row>
    <row r="69" spans="1:10" x14ac:dyDescent="0.35">
      <c r="A69" s="9" t="s">
        <v>58</v>
      </c>
      <c r="B69" s="9">
        <v>1</v>
      </c>
      <c r="C69" s="9"/>
      <c r="D69" s="9"/>
      <c r="E69" s="9">
        <v>1</v>
      </c>
      <c r="F69" s="9">
        <f t="shared" si="1"/>
        <v>1</v>
      </c>
      <c r="G69" s="9"/>
      <c r="H69" s="9"/>
      <c r="I69" s="9"/>
      <c r="J69" s="9"/>
    </row>
    <row r="70" spans="1:10" x14ac:dyDescent="0.35">
      <c r="A70" s="9" t="s">
        <v>59</v>
      </c>
      <c r="B70" s="9">
        <v>1</v>
      </c>
      <c r="C70" s="9"/>
      <c r="D70" s="9"/>
      <c r="E70" s="9">
        <v>1</v>
      </c>
      <c r="F70" s="9">
        <f t="shared" ref="F70:F101" si="2">SUM(B70:D70)</f>
        <v>1</v>
      </c>
      <c r="G70" s="9"/>
      <c r="H70" s="9"/>
      <c r="I70" s="9"/>
      <c r="J70" s="9"/>
    </row>
    <row r="71" spans="1:10" x14ac:dyDescent="0.35">
      <c r="A71" s="9" t="s">
        <v>60</v>
      </c>
      <c r="B71" s="9">
        <v>1</v>
      </c>
      <c r="C71" s="9"/>
      <c r="D71" s="9"/>
      <c r="E71" s="9">
        <v>1</v>
      </c>
      <c r="F71" s="9">
        <f t="shared" si="2"/>
        <v>1</v>
      </c>
      <c r="G71" s="9"/>
      <c r="H71" s="9"/>
      <c r="I71" s="9"/>
      <c r="J71" s="9"/>
    </row>
    <row r="72" spans="1:10" x14ac:dyDescent="0.35">
      <c r="A72" s="9" t="s">
        <v>61</v>
      </c>
      <c r="B72" s="9">
        <v>1</v>
      </c>
      <c r="C72" s="9"/>
      <c r="D72" s="9"/>
      <c r="E72" s="9">
        <v>1</v>
      </c>
      <c r="F72" s="9">
        <f t="shared" si="2"/>
        <v>1</v>
      </c>
      <c r="G72" s="9"/>
      <c r="H72" s="9"/>
      <c r="I72" s="9"/>
      <c r="J72" s="9"/>
    </row>
    <row r="73" spans="1:10" x14ac:dyDescent="0.35">
      <c r="A73" s="9" t="s">
        <v>62</v>
      </c>
      <c r="B73" s="9"/>
      <c r="C73" s="9"/>
      <c r="D73" s="9">
        <v>1</v>
      </c>
      <c r="E73" s="9">
        <v>3</v>
      </c>
      <c r="F73" s="9">
        <f t="shared" si="2"/>
        <v>1</v>
      </c>
      <c r="G73" s="9"/>
      <c r="H73" s="9"/>
      <c r="I73" s="9"/>
      <c r="J73" s="9"/>
    </row>
    <row r="74" spans="1:10" x14ac:dyDescent="0.35">
      <c r="A74" s="9" t="s">
        <v>63</v>
      </c>
      <c r="B74" s="9">
        <v>1</v>
      </c>
      <c r="C74" s="9"/>
      <c r="D74" s="9"/>
      <c r="E74" s="9">
        <v>1</v>
      </c>
      <c r="F74" s="9">
        <f t="shared" si="2"/>
        <v>1</v>
      </c>
      <c r="G74" s="9"/>
      <c r="H74" s="9"/>
      <c r="I74" s="9"/>
      <c r="J74" s="9"/>
    </row>
    <row r="75" spans="1:10" x14ac:dyDescent="0.35">
      <c r="A75" s="9" t="s">
        <v>64</v>
      </c>
      <c r="B75" s="9">
        <v>1</v>
      </c>
      <c r="C75" s="9"/>
      <c r="D75" s="9"/>
      <c r="E75" s="9">
        <v>1</v>
      </c>
      <c r="F75" s="9">
        <f t="shared" si="2"/>
        <v>1</v>
      </c>
      <c r="G75" s="9"/>
      <c r="H75" s="9"/>
      <c r="I75" s="9"/>
      <c r="J75" s="9"/>
    </row>
    <row r="76" spans="1:10" x14ac:dyDescent="0.35">
      <c r="A76" s="9" t="s">
        <v>65</v>
      </c>
      <c r="B76" s="9">
        <v>1</v>
      </c>
      <c r="C76" s="9"/>
      <c r="D76" s="9"/>
      <c r="E76" s="9">
        <v>1</v>
      </c>
      <c r="F76" s="9">
        <f t="shared" si="2"/>
        <v>1</v>
      </c>
      <c r="G76" s="9"/>
      <c r="H76" s="9"/>
      <c r="I76" s="9"/>
      <c r="J76" s="9"/>
    </row>
    <row r="77" spans="1:10" x14ac:dyDescent="0.35">
      <c r="A77" s="9" t="s">
        <v>505</v>
      </c>
      <c r="B77" s="9">
        <v>1</v>
      </c>
      <c r="C77" s="9"/>
      <c r="D77" s="9"/>
      <c r="E77" s="9">
        <v>1</v>
      </c>
      <c r="F77" s="9">
        <f t="shared" si="2"/>
        <v>1</v>
      </c>
      <c r="G77" s="9"/>
      <c r="H77" s="9"/>
      <c r="I77" s="9"/>
      <c r="J77" s="9"/>
    </row>
    <row r="78" spans="1:10" x14ac:dyDescent="0.35">
      <c r="A78" s="9" t="s">
        <v>66</v>
      </c>
      <c r="B78" s="9">
        <v>1</v>
      </c>
      <c r="C78" s="9"/>
      <c r="D78" s="9"/>
      <c r="E78" s="9">
        <v>1</v>
      </c>
      <c r="F78" s="9">
        <f t="shared" si="2"/>
        <v>1</v>
      </c>
      <c r="G78" s="9"/>
      <c r="H78" s="9"/>
      <c r="I78" s="9"/>
      <c r="J78" s="9"/>
    </row>
    <row r="79" spans="1:10" x14ac:dyDescent="0.35">
      <c r="A79" s="9" t="s">
        <v>67</v>
      </c>
      <c r="B79" s="9">
        <v>1</v>
      </c>
      <c r="C79" s="9"/>
      <c r="D79" s="9"/>
      <c r="E79" s="9">
        <v>1</v>
      </c>
      <c r="F79" s="9">
        <f t="shared" si="2"/>
        <v>1</v>
      </c>
      <c r="G79" s="9"/>
      <c r="H79" s="9"/>
      <c r="I79" s="9"/>
      <c r="J79" s="9"/>
    </row>
    <row r="80" spans="1:10" x14ac:dyDescent="0.35">
      <c r="A80" s="9" t="s">
        <v>68</v>
      </c>
      <c r="B80" s="9">
        <v>1</v>
      </c>
      <c r="C80" s="9"/>
      <c r="D80" s="9"/>
      <c r="E80" s="9">
        <v>1</v>
      </c>
      <c r="F80" s="9">
        <f t="shared" si="2"/>
        <v>1</v>
      </c>
      <c r="G80" s="9"/>
      <c r="H80" s="9"/>
      <c r="I80" s="9"/>
      <c r="J80" s="9"/>
    </row>
    <row r="81" spans="1:10" x14ac:dyDescent="0.35">
      <c r="A81" t="s">
        <v>69</v>
      </c>
      <c r="B81" s="9"/>
      <c r="C81">
        <v>1</v>
      </c>
      <c r="D81" s="13"/>
      <c r="E81" s="13">
        <v>2</v>
      </c>
      <c r="F81" s="9">
        <f t="shared" si="2"/>
        <v>1</v>
      </c>
      <c r="G81" s="9"/>
      <c r="H81" s="9"/>
      <c r="I81" s="9"/>
      <c r="J81" s="9"/>
    </row>
    <row r="82" spans="1:10" x14ac:dyDescent="0.35">
      <c r="A82" s="9" t="s">
        <v>70</v>
      </c>
      <c r="B82" s="9">
        <v>1</v>
      </c>
      <c r="C82" s="9"/>
      <c r="D82" s="9"/>
      <c r="E82" s="9">
        <v>1</v>
      </c>
      <c r="F82" s="9">
        <f t="shared" si="2"/>
        <v>1</v>
      </c>
      <c r="G82" s="9"/>
      <c r="H82" s="9"/>
      <c r="I82" s="9"/>
      <c r="J82" s="9"/>
    </row>
    <row r="83" spans="1:10" x14ac:dyDescent="0.35">
      <c r="A83" t="s">
        <v>71</v>
      </c>
      <c r="B83" s="9"/>
      <c r="C83">
        <v>1</v>
      </c>
      <c r="D83" s="9"/>
      <c r="E83" s="9">
        <v>2</v>
      </c>
      <c r="F83" s="9">
        <f t="shared" si="2"/>
        <v>1</v>
      </c>
      <c r="G83" s="9"/>
      <c r="H83" s="9"/>
      <c r="I83" s="9"/>
      <c r="J83" s="9"/>
    </row>
    <row r="84" spans="1:10" x14ac:dyDescent="0.35">
      <c r="A84" s="9" t="s">
        <v>72</v>
      </c>
      <c r="B84" s="9">
        <v>1</v>
      </c>
      <c r="C84" s="9"/>
      <c r="D84" s="9"/>
      <c r="E84" s="9">
        <v>1</v>
      </c>
      <c r="F84" s="9">
        <f t="shared" si="2"/>
        <v>1</v>
      </c>
      <c r="G84" s="9"/>
      <c r="H84" s="9"/>
      <c r="I84" s="9"/>
      <c r="J84" s="9"/>
    </row>
    <row r="85" spans="1:10" x14ac:dyDescent="0.35">
      <c r="A85" s="9" t="s">
        <v>395</v>
      </c>
      <c r="B85" s="9">
        <v>1</v>
      </c>
      <c r="C85" s="9"/>
      <c r="D85" s="9"/>
      <c r="E85" s="9">
        <v>1</v>
      </c>
      <c r="F85" s="9">
        <f t="shared" si="2"/>
        <v>1</v>
      </c>
      <c r="G85" s="9"/>
      <c r="H85" s="9"/>
      <c r="I85" s="9"/>
      <c r="J85" s="9"/>
    </row>
    <row r="86" spans="1:10" x14ac:dyDescent="0.35">
      <c r="A86" t="s">
        <v>73</v>
      </c>
      <c r="B86" s="9"/>
      <c r="C86">
        <v>1</v>
      </c>
      <c r="D86" s="9"/>
      <c r="E86" s="9">
        <v>2</v>
      </c>
      <c r="F86" s="9">
        <f t="shared" si="2"/>
        <v>1</v>
      </c>
      <c r="G86" s="9"/>
      <c r="H86" s="9"/>
      <c r="I86" s="9"/>
      <c r="J86" s="9"/>
    </row>
    <row r="87" spans="1:10" x14ac:dyDescent="0.35">
      <c r="A87" s="9" t="s">
        <v>74</v>
      </c>
      <c r="B87" s="9">
        <v>1</v>
      </c>
      <c r="C87" s="9"/>
      <c r="D87" s="9"/>
      <c r="E87" s="9">
        <v>1</v>
      </c>
      <c r="F87" s="9">
        <f t="shared" si="2"/>
        <v>1</v>
      </c>
      <c r="G87" s="9"/>
      <c r="H87" s="9"/>
      <c r="I87" s="9"/>
      <c r="J87" s="9"/>
    </row>
    <row r="88" spans="1:10" x14ac:dyDescent="0.35">
      <c r="A88" s="9" t="s">
        <v>75</v>
      </c>
      <c r="B88" s="9">
        <v>1</v>
      </c>
      <c r="C88" s="9"/>
      <c r="D88" s="9"/>
      <c r="E88" s="9">
        <v>1</v>
      </c>
      <c r="F88" s="9">
        <f t="shared" si="2"/>
        <v>1</v>
      </c>
      <c r="G88" s="9"/>
      <c r="H88" s="9"/>
      <c r="I88" s="9"/>
      <c r="J88" s="9"/>
    </row>
    <row r="89" spans="1:10" x14ac:dyDescent="0.35">
      <c r="A89" s="9" t="s">
        <v>77</v>
      </c>
      <c r="B89" s="9">
        <v>1</v>
      </c>
      <c r="C89" s="9"/>
      <c r="D89" s="9"/>
      <c r="E89" s="9">
        <v>1</v>
      </c>
      <c r="F89" s="9">
        <f t="shared" si="2"/>
        <v>1</v>
      </c>
      <c r="G89" s="9"/>
      <c r="H89" s="9"/>
      <c r="I89" s="9"/>
      <c r="J89" s="9"/>
    </row>
    <row r="90" spans="1:10" x14ac:dyDescent="0.35">
      <c r="A90" s="9" t="s">
        <v>78</v>
      </c>
      <c r="B90" s="9">
        <v>1</v>
      </c>
      <c r="C90" s="9"/>
      <c r="D90" s="9"/>
      <c r="E90" s="9">
        <v>1</v>
      </c>
      <c r="F90" s="9">
        <f t="shared" si="2"/>
        <v>1</v>
      </c>
      <c r="G90" s="9"/>
      <c r="H90" s="9"/>
      <c r="I90" s="9"/>
      <c r="J90" s="9"/>
    </row>
    <row r="91" spans="1:10" x14ac:dyDescent="0.35">
      <c r="A91" s="9" t="s">
        <v>79</v>
      </c>
      <c r="B91" s="9">
        <v>1</v>
      </c>
      <c r="C91" s="9"/>
      <c r="D91" s="9"/>
      <c r="E91" s="9">
        <v>1</v>
      </c>
      <c r="F91" s="9">
        <f t="shared" si="2"/>
        <v>1</v>
      </c>
      <c r="G91" s="9"/>
      <c r="H91" s="9"/>
      <c r="I91" s="9"/>
      <c r="J91" s="9"/>
    </row>
    <row r="92" spans="1:10" x14ac:dyDescent="0.35">
      <c r="A92" s="9" t="s">
        <v>80</v>
      </c>
      <c r="B92" s="9">
        <v>1</v>
      </c>
      <c r="C92" s="9"/>
      <c r="D92" s="9"/>
      <c r="E92" s="9">
        <v>1</v>
      </c>
      <c r="F92" s="9">
        <f t="shared" si="2"/>
        <v>1</v>
      </c>
      <c r="G92" s="9"/>
      <c r="H92" s="9"/>
      <c r="I92" s="9"/>
      <c r="J92" s="9"/>
    </row>
    <row r="93" spans="1:10" x14ac:dyDescent="0.35">
      <c r="A93" s="9" t="s">
        <v>81</v>
      </c>
      <c r="B93" s="9">
        <v>1</v>
      </c>
      <c r="C93" s="9"/>
      <c r="D93" s="9"/>
      <c r="E93" s="9">
        <v>1</v>
      </c>
      <c r="F93" s="9">
        <f t="shared" si="2"/>
        <v>1</v>
      </c>
      <c r="G93" s="9"/>
      <c r="H93" s="9"/>
      <c r="I93" s="9"/>
      <c r="J93" s="9"/>
    </row>
    <row r="94" spans="1:10" x14ac:dyDescent="0.35">
      <c r="A94" s="9" t="s">
        <v>82</v>
      </c>
      <c r="B94" s="9">
        <v>1</v>
      </c>
      <c r="C94" s="9"/>
      <c r="D94" s="9"/>
      <c r="E94" s="9">
        <v>1</v>
      </c>
      <c r="F94" s="9">
        <f t="shared" si="2"/>
        <v>1</v>
      </c>
      <c r="G94" s="9"/>
      <c r="H94" s="9"/>
      <c r="I94" s="9"/>
      <c r="J94" s="9"/>
    </row>
    <row r="95" spans="1:10" x14ac:dyDescent="0.35">
      <c r="A95" s="9" t="s">
        <v>83</v>
      </c>
      <c r="B95" s="9">
        <v>1</v>
      </c>
      <c r="C95" s="9"/>
      <c r="D95" s="9"/>
      <c r="E95" s="9">
        <v>1</v>
      </c>
      <c r="F95" s="9">
        <f t="shared" si="2"/>
        <v>1</v>
      </c>
      <c r="G95" s="9"/>
      <c r="H95" s="9"/>
      <c r="I95" s="9"/>
      <c r="J95" s="9"/>
    </row>
    <row r="96" spans="1:10" x14ac:dyDescent="0.35">
      <c r="A96" s="9" t="s">
        <v>84</v>
      </c>
      <c r="B96" s="9">
        <v>1</v>
      </c>
      <c r="C96" s="9"/>
      <c r="D96" s="9"/>
      <c r="E96" s="9">
        <v>1</v>
      </c>
      <c r="F96" s="9">
        <f t="shared" si="2"/>
        <v>1</v>
      </c>
      <c r="G96" s="9"/>
      <c r="H96" s="9"/>
      <c r="I96" s="9"/>
      <c r="J96" s="9"/>
    </row>
    <row r="97" spans="1:10" x14ac:dyDescent="0.35">
      <c r="A97" s="9" t="s">
        <v>116</v>
      </c>
      <c r="B97" s="9"/>
      <c r="C97" s="9"/>
      <c r="D97" s="9">
        <v>1</v>
      </c>
      <c r="E97" s="9">
        <v>3</v>
      </c>
      <c r="F97" s="9">
        <f t="shared" si="2"/>
        <v>1</v>
      </c>
      <c r="G97" s="9"/>
      <c r="H97" s="9"/>
      <c r="I97" s="9"/>
      <c r="J97" s="9"/>
    </row>
    <row r="98" spans="1:10" x14ac:dyDescent="0.35">
      <c r="A98" s="9" t="s">
        <v>85</v>
      </c>
      <c r="B98" s="9">
        <v>1</v>
      </c>
      <c r="C98" s="9"/>
      <c r="D98" s="9"/>
      <c r="E98" s="9">
        <v>1</v>
      </c>
      <c r="F98" s="9">
        <f t="shared" si="2"/>
        <v>1</v>
      </c>
      <c r="G98" s="9"/>
      <c r="H98" s="9"/>
      <c r="I98" s="9"/>
      <c r="J98" s="9"/>
    </row>
    <row r="99" spans="1:10" x14ac:dyDescent="0.35">
      <c r="A99" s="9" t="s">
        <v>86</v>
      </c>
      <c r="B99" s="9">
        <v>1</v>
      </c>
      <c r="C99" s="9"/>
      <c r="D99" s="9"/>
      <c r="E99" s="9">
        <v>1</v>
      </c>
      <c r="F99" s="9">
        <f t="shared" si="2"/>
        <v>1</v>
      </c>
      <c r="G99" s="9"/>
      <c r="H99" s="9"/>
      <c r="I99" s="9"/>
      <c r="J99" s="9"/>
    </row>
    <row r="100" spans="1:10" x14ac:dyDescent="0.35">
      <c r="A100" s="9" t="s">
        <v>87</v>
      </c>
      <c r="B100" s="9">
        <v>1</v>
      </c>
      <c r="C100" s="9"/>
      <c r="D100" s="9"/>
      <c r="E100" s="9">
        <v>1</v>
      </c>
      <c r="F100" s="9">
        <f t="shared" si="2"/>
        <v>1</v>
      </c>
      <c r="G100" s="9"/>
      <c r="H100" s="9"/>
      <c r="I100" s="9"/>
      <c r="J100" s="9"/>
    </row>
    <row r="101" spans="1:10" x14ac:dyDescent="0.35">
      <c r="A101" s="9" t="s">
        <v>88</v>
      </c>
      <c r="B101" s="9">
        <v>1</v>
      </c>
      <c r="C101" s="9"/>
      <c r="D101" s="9"/>
      <c r="E101" s="9">
        <v>1</v>
      </c>
      <c r="F101" s="9">
        <f t="shared" si="2"/>
        <v>1</v>
      </c>
      <c r="G101" s="9"/>
      <c r="H101" s="9"/>
      <c r="I101" s="9"/>
      <c r="J101" s="9"/>
    </row>
    <row r="102" spans="1:10" x14ac:dyDescent="0.35">
      <c r="A102" s="9" t="s">
        <v>89</v>
      </c>
      <c r="B102" s="9">
        <v>1</v>
      </c>
      <c r="C102" s="9"/>
      <c r="D102" s="9"/>
      <c r="E102" s="9">
        <v>1</v>
      </c>
      <c r="F102" s="9">
        <f t="shared" ref="F102:F108" si="3">SUM(B102:D102)</f>
        <v>1</v>
      </c>
      <c r="G102" s="9"/>
      <c r="H102" s="9"/>
      <c r="I102" s="9"/>
      <c r="J102" s="9"/>
    </row>
    <row r="103" spans="1:10" x14ac:dyDescent="0.35">
      <c r="A103" s="9" t="s">
        <v>90</v>
      </c>
      <c r="B103" s="9">
        <v>1</v>
      </c>
      <c r="C103" s="9"/>
      <c r="D103" s="9"/>
      <c r="E103" s="9">
        <v>1</v>
      </c>
      <c r="F103" s="9">
        <f t="shared" si="3"/>
        <v>1</v>
      </c>
      <c r="G103" s="9"/>
      <c r="H103" s="9"/>
      <c r="I103" s="9"/>
      <c r="J103" s="9"/>
    </row>
    <row r="104" spans="1:10" x14ac:dyDescent="0.35">
      <c r="A104" s="9" t="s">
        <v>91</v>
      </c>
      <c r="B104" s="9">
        <v>1</v>
      </c>
      <c r="C104" s="9"/>
      <c r="D104" s="9"/>
      <c r="E104" s="9">
        <v>1</v>
      </c>
      <c r="F104" s="9">
        <f t="shared" si="3"/>
        <v>1</v>
      </c>
      <c r="G104" s="9"/>
      <c r="H104" s="9"/>
      <c r="I104" s="9"/>
      <c r="J104" s="9"/>
    </row>
    <row r="105" spans="1:10" x14ac:dyDescent="0.35">
      <c r="A105" s="9" t="s">
        <v>92</v>
      </c>
      <c r="B105" s="9">
        <v>1</v>
      </c>
      <c r="C105" s="9"/>
      <c r="D105" s="9"/>
      <c r="E105" s="9">
        <v>1</v>
      </c>
      <c r="F105" s="9">
        <f t="shared" si="3"/>
        <v>1</v>
      </c>
      <c r="G105" s="9"/>
      <c r="H105" s="9"/>
      <c r="I105" s="9"/>
      <c r="J105" s="9"/>
    </row>
    <row r="106" spans="1:10" x14ac:dyDescent="0.35">
      <c r="A106" s="9" t="s">
        <v>93</v>
      </c>
      <c r="B106" s="9">
        <v>1</v>
      </c>
      <c r="C106" s="9"/>
      <c r="D106" s="13"/>
      <c r="E106" s="13">
        <v>1</v>
      </c>
      <c r="F106" s="9">
        <f t="shared" si="3"/>
        <v>1</v>
      </c>
      <c r="G106" s="9"/>
      <c r="H106" s="9"/>
      <c r="I106" s="9"/>
      <c r="J106" s="9"/>
    </row>
    <row r="107" spans="1:10" x14ac:dyDescent="0.35">
      <c r="A107" s="9" t="s">
        <v>506</v>
      </c>
      <c r="B107" s="9">
        <v>1</v>
      </c>
      <c r="C107" s="9"/>
      <c r="D107" s="9"/>
      <c r="E107" s="9">
        <v>1</v>
      </c>
      <c r="F107" s="9">
        <f t="shared" si="3"/>
        <v>1</v>
      </c>
      <c r="G107" s="9"/>
      <c r="H107" s="9"/>
      <c r="I107" s="9"/>
      <c r="J107" s="9"/>
    </row>
    <row r="108" spans="1:10" x14ac:dyDescent="0.35">
      <c r="A108" t="s">
        <v>94</v>
      </c>
      <c r="B108" s="9"/>
      <c r="C108">
        <v>1</v>
      </c>
      <c r="D108" s="9"/>
      <c r="E108" s="9">
        <v>2</v>
      </c>
      <c r="F108" s="9">
        <f t="shared" si="3"/>
        <v>1</v>
      </c>
    </row>
    <row r="116" spans="1:2" x14ac:dyDescent="0.35">
      <c r="A116" t="s">
        <v>10</v>
      </c>
      <c r="B116">
        <v>6</v>
      </c>
    </row>
    <row r="117" spans="1:2" x14ac:dyDescent="0.35">
      <c r="A117" t="s">
        <v>397</v>
      </c>
      <c r="B117">
        <v>1</v>
      </c>
    </row>
    <row r="118" spans="1:2" x14ac:dyDescent="0.35">
      <c r="A118" t="s">
        <v>33</v>
      </c>
      <c r="B118">
        <v>1</v>
      </c>
    </row>
    <row r="119" spans="1:2" x14ac:dyDescent="0.35">
      <c r="A119" t="s">
        <v>7</v>
      </c>
      <c r="B119">
        <v>9</v>
      </c>
    </row>
    <row r="120" spans="1:2" x14ac:dyDescent="0.35">
      <c r="A120" t="s">
        <v>22</v>
      </c>
      <c r="B120">
        <v>2</v>
      </c>
    </row>
    <row r="121" spans="1:2" x14ac:dyDescent="0.35">
      <c r="A121" t="s">
        <v>36</v>
      </c>
      <c r="B121">
        <v>1</v>
      </c>
    </row>
    <row r="122" spans="1:2" x14ac:dyDescent="0.35">
      <c r="A122" t="s">
        <v>15</v>
      </c>
      <c r="B122">
        <v>3</v>
      </c>
    </row>
    <row r="123" spans="1:2" x14ac:dyDescent="0.35">
      <c r="A123" t="s">
        <v>62</v>
      </c>
      <c r="B123">
        <v>1</v>
      </c>
    </row>
    <row r="124" spans="1:2" x14ac:dyDescent="0.35">
      <c r="A124" t="s">
        <v>27</v>
      </c>
      <c r="B124">
        <v>2</v>
      </c>
    </row>
    <row r="125" spans="1:2" x14ac:dyDescent="0.35">
      <c r="A125" t="s">
        <v>116</v>
      </c>
      <c r="B125">
        <v>1</v>
      </c>
    </row>
    <row r="126" spans="1:2" x14ac:dyDescent="0.35">
      <c r="A126" t="s">
        <v>28</v>
      </c>
      <c r="B126">
        <v>2</v>
      </c>
    </row>
  </sheetData>
  <autoFilter ref="A5:F106">
    <sortState ref="A6:F108">
      <sortCondition descending="1" ref="F5:F106"/>
    </sortState>
  </autoFilter>
  <sortState ref="A116:B128">
    <sortCondition ref="B116:B128"/>
  </sortState>
  <pageMargins left="0.7" right="0.7" top="0.78740157499999996" bottom="0.78740157499999996" header="0.3" footer="0.3"/>
  <pageSetup paperSize="9" orientation="portrait" horizontalDpi="4294967292" verticalDpi="0" copies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0"/>
  <sheetViews>
    <sheetView workbookViewId="0">
      <selection activeCell="D59" sqref="D59"/>
    </sheetView>
  </sheetViews>
  <sheetFormatPr baseColWidth="10" defaultRowHeight="14.5" x14ac:dyDescent="0.35"/>
  <cols>
    <col min="1" max="1" width="24.1796875" customWidth="1"/>
    <col min="2" max="2" width="22" customWidth="1"/>
    <col min="3" max="3" width="7.1796875" customWidth="1"/>
    <col min="4" max="4" width="9.1796875" customWidth="1"/>
    <col min="5" max="5" width="7" customWidth="1"/>
    <col min="6" max="6" width="11" bestFit="1" customWidth="1"/>
    <col min="7" max="7" width="11.26953125" customWidth="1"/>
    <col min="8" max="8" width="4.1796875" customWidth="1"/>
    <col min="9" max="9" width="9.36328125" customWidth="1"/>
    <col min="10" max="10" width="7.7265625" customWidth="1"/>
    <col min="11" max="11" width="10.1796875" customWidth="1"/>
    <col min="12" max="12" width="21" customWidth="1"/>
    <col min="13" max="13" width="16.1796875" customWidth="1"/>
    <col min="14" max="14" width="10.453125" customWidth="1"/>
    <col min="15" max="15" width="19.26953125" customWidth="1"/>
    <col min="16" max="16" width="14.36328125" customWidth="1"/>
    <col min="17" max="17" width="10.1796875" customWidth="1"/>
    <col min="18" max="18" width="21" bestFit="1" customWidth="1"/>
    <col min="19" max="19" width="10.453125" customWidth="1"/>
    <col min="20" max="20" width="11" bestFit="1" customWidth="1"/>
    <col min="21" max="21" width="19.26953125" bestFit="1" customWidth="1"/>
    <col min="22" max="22" width="4.1796875" customWidth="1"/>
    <col min="23" max="23" width="9.36328125" customWidth="1"/>
    <col min="24" max="24" width="16.1796875" bestFit="1" customWidth="1"/>
    <col min="25" max="25" width="11.26953125" bestFit="1" customWidth="1"/>
    <col min="26" max="26" width="7.7265625" customWidth="1"/>
    <col min="27" max="27" width="8.81640625" customWidth="1"/>
    <col min="28" max="28" width="7.1796875" customWidth="1"/>
    <col min="29" max="29" width="9.1796875" customWidth="1"/>
    <col min="30" max="30" width="33.453125" bestFit="1" customWidth="1"/>
    <col min="31" max="31" width="31.81640625" bestFit="1" customWidth="1"/>
  </cols>
  <sheetData>
    <row r="3" spans="1:16" x14ac:dyDescent="0.35">
      <c r="A3" s="3" t="s">
        <v>567</v>
      </c>
      <c r="B3" s="3" t="s">
        <v>603</v>
      </c>
    </row>
    <row r="4" spans="1:16" x14ac:dyDescent="0.35">
      <c r="A4" s="3" t="s">
        <v>122</v>
      </c>
      <c r="B4" t="s">
        <v>574</v>
      </c>
      <c r="C4" t="s">
        <v>575</v>
      </c>
      <c r="D4" t="s">
        <v>578</v>
      </c>
      <c r="E4" t="s">
        <v>573</v>
      </c>
      <c r="F4" t="s">
        <v>572</v>
      </c>
      <c r="G4" t="s">
        <v>580</v>
      </c>
      <c r="H4" t="s">
        <v>577</v>
      </c>
      <c r="I4" t="s">
        <v>107</v>
      </c>
      <c r="J4" t="s">
        <v>103</v>
      </c>
      <c r="K4" t="s">
        <v>570</v>
      </c>
      <c r="L4" t="s">
        <v>569</v>
      </c>
      <c r="M4" t="s">
        <v>571</v>
      </c>
      <c r="N4" t="s">
        <v>576</v>
      </c>
      <c r="O4" t="s">
        <v>582</v>
      </c>
      <c r="P4" t="s">
        <v>98</v>
      </c>
    </row>
    <row r="5" spans="1:16" x14ac:dyDescent="0.35">
      <c r="A5" s="2" t="s">
        <v>552</v>
      </c>
      <c r="B5" s="1"/>
      <c r="C5" s="1"/>
      <c r="D5" s="1"/>
      <c r="E5" s="1">
        <v>1</v>
      </c>
      <c r="F5" s="1">
        <v>3</v>
      </c>
      <c r="G5" s="1"/>
      <c r="H5" s="1"/>
      <c r="I5" s="1"/>
      <c r="J5" s="1"/>
      <c r="K5" s="1">
        <v>19</v>
      </c>
      <c r="L5" s="1">
        <v>2</v>
      </c>
      <c r="M5" s="1"/>
      <c r="N5" s="1">
        <v>5</v>
      </c>
      <c r="O5" s="1"/>
      <c r="P5" s="1">
        <v>30</v>
      </c>
    </row>
    <row r="6" spans="1:16" x14ac:dyDescent="0.35">
      <c r="A6" s="2" t="s">
        <v>598</v>
      </c>
      <c r="B6" s="1"/>
      <c r="C6" s="1"/>
      <c r="D6" s="1"/>
      <c r="E6" s="1">
        <v>6</v>
      </c>
      <c r="F6" s="1"/>
      <c r="G6" s="1"/>
      <c r="H6" s="1"/>
      <c r="I6" s="1"/>
      <c r="J6" s="1"/>
      <c r="K6" s="1">
        <v>30</v>
      </c>
      <c r="L6" s="1">
        <v>9</v>
      </c>
      <c r="M6" s="1"/>
      <c r="N6" s="1">
        <v>1</v>
      </c>
      <c r="O6" s="1"/>
      <c r="P6" s="1">
        <v>46</v>
      </c>
    </row>
    <row r="7" spans="1:16" x14ac:dyDescent="0.35">
      <c r="A7" s="2" t="s">
        <v>599</v>
      </c>
      <c r="B7" s="1"/>
      <c r="C7" s="1"/>
      <c r="D7" s="1"/>
      <c r="E7" s="1">
        <v>5</v>
      </c>
      <c r="F7" s="1"/>
      <c r="G7" s="1"/>
      <c r="H7" s="1"/>
      <c r="I7" s="1"/>
      <c r="J7" s="1"/>
      <c r="K7" s="1">
        <v>28</v>
      </c>
      <c r="L7" s="1">
        <v>6</v>
      </c>
      <c r="M7" s="1"/>
      <c r="N7" s="1">
        <v>4</v>
      </c>
      <c r="O7" s="1"/>
      <c r="P7" s="1">
        <v>43</v>
      </c>
    </row>
    <row r="8" spans="1:16" x14ac:dyDescent="0.35">
      <c r="A8" s="2" t="s">
        <v>601</v>
      </c>
      <c r="B8" s="1"/>
      <c r="C8" s="1"/>
      <c r="D8" s="1"/>
      <c r="E8" s="1">
        <v>1</v>
      </c>
      <c r="F8" s="1"/>
      <c r="G8" s="1"/>
      <c r="H8" s="1"/>
      <c r="I8" s="1"/>
      <c r="J8" s="1"/>
      <c r="K8" s="1">
        <v>14</v>
      </c>
      <c r="L8" s="1"/>
      <c r="M8" s="1"/>
      <c r="N8" s="1">
        <v>1</v>
      </c>
      <c r="O8" s="1"/>
      <c r="P8" s="1">
        <v>16</v>
      </c>
    </row>
    <row r="9" spans="1:16" x14ac:dyDescent="0.35">
      <c r="A9" s="2" t="s">
        <v>602</v>
      </c>
      <c r="B9" s="1"/>
      <c r="C9" s="1">
        <v>1</v>
      </c>
      <c r="D9" s="1">
        <v>1</v>
      </c>
      <c r="E9" s="1"/>
      <c r="F9" s="1"/>
      <c r="G9" s="1">
        <v>1</v>
      </c>
      <c r="H9" s="1">
        <v>6</v>
      </c>
      <c r="I9" s="1">
        <v>6</v>
      </c>
      <c r="J9" s="1">
        <v>5</v>
      </c>
      <c r="K9" s="1"/>
      <c r="L9" s="1"/>
      <c r="M9" s="1">
        <v>1</v>
      </c>
      <c r="N9" s="1"/>
      <c r="O9" s="1">
        <v>1</v>
      </c>
      <c r="P9" s="1">
        <v>22</v>
      </c>
    </row>
    <row r="10" spans="1:16" x14ac:dyDescent="0.35">
      <c r="A10" s="2" t="s">
        <v>98</v>
      </c>
      <c r="B10" s="1"/>
      <c r="C10" s="1">
        <v>1</v>
      </c>
      <c r="D10" s="1">
        <v>1</v>
      </c>
      <c r="E10" s="1">
        <v>13</v>
      </c>
      <c r="F10" s="1">
        <v>3</v>
      </c>
      <c r="G10" s="1">
        <v>1</v>
      </c>
      <c r="H10" s="1">
        <v>6</v>
      </c>
      <c r="I10" s="1">
        <v>6</v>
      </c>
      <c r="J10" s="1">
        <v>5</v>
      </c>
      <c r="K10" s="1">
        <v>91</v>
      </c>
      <c r="L10" s="1">
        <v>17</v>
      </c>
      <c r="M10" s="1">
        <v>1</v>
      </c>
      <c r="N10" s="1">
        <v>11</v>
      </c>
      <c r="O10" s="1">
        <v>1</v>
      </c>
      <c r="P10" s="1">
        <v>157</v>
      </c>
    </row>
  </sheetData>
  <pageMargins left="0.7" right="0.7" top="0.78740157499999996" bottom="0.78740157499999996" header="0.3" footer="0.3"/>
  <pageSetup paperSize="9" orientation="portrait" horizontalDpi="4294967292" verticalDpi="0" copies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0"/>
  <sheetViews>
    <sheetView workbookViewId="0">
      <selection activeCell="A2" sqref="A2"/>
    </sheetView>
  </sheetViews>
  <sheetFormatPr baseColWidth="10" defaultRowHeight="14.5" x14ac:dyDescent="0.35"/>
  <cols>
    <col min="1" max="1" width="20.7265625" bestFit="1" customWidth="1"/>
    <col min="2" max="4" width="17.54296875" customWidth="1"/>
    <col min="5" max="5" width="17" customWidth="1"/>
  </cols>
  <sheetData>
    <row r="1" spans="1:3" ht="18.5" x14ac:dyDescent="0.45">
      <c r="A1" s="33" t="s">
        <v>618</v>
      </c>
    </row>
    <row r="4" spans="1:3" x14ac:dyDescent="0.35">
      <c r="A4" t="s">
        <v>387</v>
      </c>
      <c r="B4" t="s">
        <v>610</v>
      </c>
      <c r="C4" t="s">
        <v>609</v>
      </c>
    </row>
    <row r="5" spans="1:3" x14ac:dyDescent="0.35">
      <c r="A5" t="s">
        <v>564</v>
      </c>
      <c r="B5">
        <v>115</v>
      </c>
      <c r="C5">
        <v>12</v>
      </c>
    </row>
    <row r="6" spans="1:3" x14ac:dyDescent="0.35">
      <c r="A6" t="s">
        <v>566</v>
      </c>
      <c r="B6">
        <v>109</v>
      </c>
      <c r="C6">
        <v>66</v>
      </c>
    </row>
    <row r="7" spans="1:3" x14ac:dyDescent="0.35">
      <c r="A7" t="s">
        <v>597</v>
      </c>
      <c r="B7">
        <v>38</v>
      </c>
      <c r="C7">
        <v>13</v>
      </c>
    </row>
    <row r="8" spans="1:3" x14ac:dyDescent="0.35">
      <c r="A8" t="s">
        <v>576</v>
      </c>
      <c r="B8">
        <v>29</v>
      </c>
      <c r="C8">
        <v>11</v>
      </c>
    </row>
    <row r="9" spans="1:3" x14ac:dyDescent="0.35">
      <c r="A9" t="s">
        <v>118</v>
      </c>
      <c r="B9">
        <v>4</v>
      </c>
      <c r="C9">
        <v>2</v>
      </c>
    </row>
    <row r="10" spans="1:3" x14ac:dyDescent="0.35">
      <c r="A10" t="s">
        <v>611</v>
      </c>
      <c r="B10">
        <v>4</v>
      </c>
      <c r="C10">
        <v>4</v>
      </c>
    </row>
    <row r="11" spans="1:3" x14ac:dyDescent="0.35">
      <c r="A11" t="s">
        <v>605</v>
      </c>
    </row>
    <row r="12" spans="1:3" x14ac:dyDescent="0.35">
      <c r="A12" t="s">
        <v>612</v>
      </c>
      <c r="B12">
        <v>1</v>
      </c>
      <c r="C12">
        <v>1</v>
      </c>
    </row>
    <row r="13" spans="1:3" x14ac:dyDescent="0.35">
      <c r="A13" t="s">
        <v>613</v>
      </c>
      <c r="B13">
        <v>1</v>
      </c>
      <c r="C13">
        <v>1</v>
      </c>
    </row>
    <row r="14" spans="1:3" x14ac:dyDescent="0.35">
      <c r="A14" t="s">
        <v>95</v>
      </c>
      <c r="B14">
        <v>301</v>
      </c>
      <c r="C14">
        <v>110</v>
      </c>
    </row>
    <row r="24" spans="1:3" x14ac:dyDescent="0.35">
      <c r="A24" t="s">
        <v>583</v>
      </c>
      <c r="B24" t="s">
        <v>610</v>
      </c>
      <c r="C24" t="s">
        <v>609</v>
      </c>
    </row>
    <row r="25" spans="1:3" x14ac:dyDescent="0.35">
      <c r="A25" t="s">
        <v>564</v>
      </c>
      <c r="B25">
        <v>229</v>
      </c>
      <c r="C25">
        <v>13</v>
      </c>
    </row>
    <row r="26" spans="1:3" x14ac:dyDescent="0.35">
      <c r="A26" t="s">
        <v>566</v>
      </c>
      <c r="B26">
        <v>213</v>
      </c>
      <c r="C26">
        <v>91</v>
      </c>
    </row>
    <row r="27" spans="1:3" x14ac:dyDescent="0.35">
      <c r="A27" t="s">
        <v>597</v>
      </c>
      <c r="B27">
        <v>64</v>
      </c>
      <c r="C27">
        <v>17</v>
      </c>
    </row>
    <row r="28" spans="1:3" x14ac:dyDescent="0.35">
      <c r="A28" t="s">
        <v>576</v>
      </c>
      <c r="B28">
        <v>35</v>
      </c>
      <c r="C28">
        <v>11</v>
      </c>
    </row>
    <row r="29" spans="1:3" x14ac:dyDescent="0.35">
      <c r="A29" t="s">
        <v>118</v>
      </c>
      <c r="B29">
        <v>30</v>
      </c>
      <c r="C29">
        <v>3</v>
      </c>
    </row>
    <row r="30" spans="1:3" x14ac:dyDescent="0.35">
      <c r="A30" t="s">
        <v>611</v>
      </c>
      <c r="B30">
        <v>22</v>
      </c>
    </row>
    <row r="31" spans="1:3" x14ac:dyDescent="0.35">
      <c r="A31" t="s">
        <v>605</v>
      </c>
      <c r="B31">
        <v>6</v>
      </c>
      <c r="C31">
        <v>6</v>
      </c>
    </row>
    <row r="32" spans="1:3" x14ac:dyDescent="0.35">
      <c r="A32" t="s">
        <v>612</v>
      </c>
      <c r="B32">
        <v>7</v>
      </c>
      <c r="C32">
        <v>6</v>
      </c>
    </row>
    <row r="33" spans="1:3" x14ac:dyDescent="0.35">
      <c r="A33" t="s">
        <v>613</v>
      </c>
      <c r="B33">
        <v>1</v>
      </c>
      <c r="C33">
        <v>1</v>
      </c>
    </row>
    <row r="34" spans="1:3" x14ac:dyDescent="0.35">
      <c r="A34" t="s">
        <v>614</v>
      </c>
      <c r="B34">
        <v>0</v>
      </c>
      <c r="C34">
        <v>1</v>
      </c>
    </row>
    <row r="35" spans="1:3" x14ac:dyDescent="0.35">
      <c r="A35" t="s">
        <v>615</v>
      </c>
      <c r="B35">
        <v>0</v>
      </c>
      <c r="C35">
        <v>1</v>
      </c>
    </row>
    <row r="36" spans="1:3" x14ac:dyDescent="0.35">
      <c r="A36" t="s">
        <v>115</v>
      </c>
      <c r="B36">
        <v>0</v>
      </c>
      <c r="C36">
        <v>1</v>
      </c>
    </row>
    <row r="37" spans="1:3" x14ac:dyDescent="0.35">
      <c r="A37" t="s">
        <v>103</v>
      </c>
      <c r="B37">
        <v>0</v>
      </c>
      <c r="C37">
        <v>5</v>
      </c>
    </row>
    <row r="38" spans="1:3" x14ac:dyDescent="0.35">
      <c r="A38" t="s">
        <v>95</v>
      </c>
      <c r="B38">
        <v>601</v>
      </c>
      <c r="C38">
        <v>157</v>
      </c>
    </row>
    <row r="42" spans="1:3" x14ac:dyDescent="0.35">
      <c r="A42" t="s">
        <v>584</v>
      </c>
      <c r="B42" t="s">
        <v>610</v>
      </c>
      <c r="C42" t="s">
        <v>609</v>
      </c>
    </row>
    <row r="43" spans="1:3" x14ac:dyDescent="0.35">
      <c r="A43" t="s">
        <v>564</v>
      </c>
      <c r="B43">
        <v>114</v>
      </c>
      <c r="C43">
        <v>8</v>
      </c>
    </row>
    <row r="44" spans="1:3" x14ac:dyDescent="0.35">
      <c r="A44" t="s">
        <v>566</v>
      </c>
      <c r="B44">
        <v>79</v>
      </c>
      <c r="C44">
        <v>39</v>
      </c>
    </row>
    <row r="45" spans="1:3" x14ac:dyDescent="0.35">
      <c r="A45" t="s">
        <v>597</v>
      </c>
      <c r="B45">
        <v>7</v>
      </c>
      <c r="C45">
        <v>5</v>
      </c>
    </row>
    <row r="46" spans="1:3" x14ac:dyDescent="0.35">
      <c r="A46" t="s">
        <v>576</v>
      </c>
      <c r="B46">
        <v>6</v>
      </c>
      <c r="C46">
        <v>1</v>
      </c>
    </row>
    <row r="47" spans="1:3" x14ac:dyDescent="0.35">
      <c r="A47" t="s">
        <v>118</v>
      </c>
      <c r="B47">
        <v>26</v>
      </c>
      <c r="C47">
        <v>1</v>
      </c>
    </row>
    <row r="48" spans="1:3" x14ac:dyDescent="0.35">
      <c r="A48" t="s">
        <v>611</v>
      </c>
      <c r="B48">
        <v>22</v>
      </c>
    </row>
    <row r="49" spans="1:3" x14ac:dyDescent="0.35">
      <c r="A49" t="s">
        <v>605</v>
      </c>
      <c r="B49">
        <v>2</v>
      </c>
      <c r="C49">
        <v>2</v>
      </c>
    </row>
    <row r="50" spans="1:3" x14ac:dyDescent="0.35">
      <c r="A50" t="s">
        <v>612</v>
      </c>
    </row>
    <row r="51" spans="1:3" x14ac:dyDescent="0.35">
      <c r="A51" t="s">
        <v>613</v>
      </c>
    </row>
    <row r="52" spans="1:3" x14ac:dyDescent="0.35">
      <c r="A52" t="s">
        <v>95</v>
      </c>
      <c r="B52">
        <v>256</v>
      </c>
      <c r="C52">
        <v>57</v>
      </c>
    </row>
    <row r="68" spans="1:3" x14ac:dyDescent="0.35">
      <c r="A68" t="s">
        <v>552</v>
      </c>
      <c r="B68" t="s">
        <v>610</v>
      </c>
      <c r="C68" t="s">
        <v>609</v>
      </c>
    </row>
    <row r="69" spans="1:3" x14ac:dyDescent="0.35">
      <c r="A69" s="2" t="s">
        <v>564</v>
      </c>
      <c r="B69" s="1"/>
      <c r="C69" s="1"/>
    </row>
    <row r="70" spans="1:3" x14ac:dyDescent="0.35">
      <c r="A70" s="2" t="s">
        <v>566</v>
      </c>
      <c r="B70" s="1">
        <v>15</v>
      </c>
      <c r="C70" s="1">
        <v>8</v>
      </c>
    </row>
    <row r="71" spans="1:3" x14ac:dyDescent="0.35">
      <c r="A71" s="2" t="s">
        <v>597</v>
      </c>
      <c r="B71" s="1">
        <v>19</v>
      </c>
      <c r="C71" s="1">
        <v>1</v>
      </c>
    </row>
    <row r="72" spans="1:3" x14ac:dyDescent="0.35">
      <c r="A72" s="2" t="s">
        <v>576</v>
      </c>
      <c r="B72" s="1">
        <v>6</v>
      </c>
      <c r="C72" s="1">
        <v>1</v>
      </c>
    </row>
    <row r="73" spans="1:3" x14ac:dyDescent="0.35">
      <c r="A73" s="2" t="s">
        <v>118</v>
      </c>
      <c r="B73" s="1">
        <v>26</v>
      </c>
      <c r="C73" s="1">
        <v>1</v>
      </c>
    </row>
    <row r="74" spans="1:3" x14ac:dyDescent="0.35">
      <c r="A74" s="2"/>
      <c r="B74" s="1"/>
      <c r="C74" s="1"/>
    </row>
    <row r="75" spans="1:3" x14ac:dyDescent="0.35">
      <c r="A75" s="2"/>
      <c r="B75" s="1"/>
      <c r="C75" s="1"/>
    </row>
    <row r="76" spans="1:3" x14ac:dyDescent="0.35">
      <c r="A76" s="2"/>
      <c r="B76" s="1"/>
      <c r="C76" s="1"/>
    </row>
    <row r="77" spans="1:3" x14ac:dyDescent="0.35">
      <c r="A77" s="2"/>
      <c r="B77" s="1"/>
      <c r="C77" s="1"/>
    </row>
    <row r="78" spans="1:3" x14ac:dyDescent="0.35">
      <c r="A78" s="7" t="s">
        <v>95</v>
      </c>
      <c r="B78" s="8">
        <v>66</v>
      </c>
      <c r="C78" s="8">
        <v>11</v>
      </c>
    </row>
    <row r="81" spans="1:5" x14ac:dyDescent="0.35">
      <c r="A81" t="s">
        <v>585</v>
      </c>
      <c r="B81" t="s">
        <v>610</v>
      </c>
      <c r="C81" t="s">
        <v>609</v>
      </c>
    </row>
    <row r="82" spans="1:5" x14ac:dyDescent="0.35">
      <c r="A82" s="2" t="s">
        <v>564</v>
      </c>
      <c r="B82">
        <v>59</v>
      </c>
      <c r="C82">
        <v>2</v>
      </c>
    </row>
    <row r="83" spans="1:5" x14ac:dyDescent="0.35">
      <c r="A83" s="2" t="s">
        <v>566</v>
      </c>
      <c r="B83">
        <v>35</v>
      </c>
      <c r="C83">
        <v>14</v>
      </c>
    </row>
    <row r="84" spans="1:5" x14ac:dyDescent="0.35">
      <c r="A84" s="2" t="s">
        <v>597</v>
      </c>
      <c r="B84">
        <v>20</v>
      </c>
      <c r="C84">
        <v>2</v>
      </c>
    </row>
    <row r="85" spans="1:5" x14ac:dyDescent="0.35">
      <c r="A85" s="2" t="s">
        <v>576</v>
      </c>
      <c r="B85">
        <v>6</v>
      </c>
      <c r="C85">
        <v>1</v>
      </c>
    </row>
    <row r="86" spans="1:5" x14ac:dyDescent="0.35">
      <c r="A86" s="2" t="s">
        <v>118</v>
      </c>
      <c r="B86">
        <v>26</v>
      </c>
      <c r="C86">
        <v>1</v>
      </c>
    </row>
    <row r="91" spans="1:5" x14ac:dyDescent="0.35">
      <c r="A91" t="s">
        <v>95</v>
      </c>
      <c r="B91">
        <v>146</v>
      </c>
      <c r="C91">
        <v>20</v>
      </c>
    </row>
    <row r="92" spans="1:5" x14ac:dyDescent="0.35">
      <c r="B92" s="15">
        <f>B91/Tabelle1[[#Totals],[Sum of repositories mentioned]]</f>
        <v>0.24052718286655683</v>
      </c>
      <c r="C92" s="15">
        <f>C91/Tabelle1[[#Totals],[Number of different repositories]]</f>
        <v>0.12738853503184713</v>
      </c>
    </row>
    <row r="94" spans="1:5" x14ac:dyDescent="0.35">
      <c r="B94" s="19" t="s">
        <v>566</v>
      </c>
      <c r="C94" s="19" t="s">
        <v>564</v>
      </c>
      <c r="D94" s="19" t="s">
        <v>565</v>
      </c>
      <c r="E94" s="19" t="s">
        <v>95</v>
      </c>
    </row>
    <row r="95" spans="1:5" x14ac:dyDescent="0.35">
      <c r="A95" s="18" t="s">
        <v>586</v>
      </c>
      <c r="B95">
        <v>148</v>
      </c>
      <c r="C95">
        <v>115</v>
      </c>
      <c r="D95">
        <v>29</v>
      </c>
      <c r="E95">
        <v>292</v>
      </c>
    </row>
    <row r="96" spans="1:5" x14ac:dyDescent="0.35">
      <c r="A96" s="18" t="s">
        <v>587</v>
      </c>
      <c r="B96">
        <v>1</v>
      </c>
      <c r="C96">
        <v>5.5</v>
      </c>
      <c r="D96">
        <v>2</v>
      </c>
    </row>
    <row r="97" spans="1:5" x14ac:dyDescent="0.35">
      <c r="A97" s="18" t="s">
        <v>588</v>
      </c>
      <c r="B97">
        <v>80</v>
      </c>
      <c r="C97">
        <v>12</v>
      </c>
      <c r="D97">
        <v>11</v>
      </c>
      <c r="E97">
        <v>103</v>
      </c>
    </row>
    <row r="98" spans="1:5" x14ac:dyDescent="0.35">
      <c r="A98" s="18" t="s">
        <v>589</v>
      </c>
      <c r="B98" s="17">
        <v>1.85</v>
      </c>
      <c r="C98" s="17">
        <v>9.5833333333333339</v>
      </c>
      <c r="D98" s="17">
        <v>2.6363636363636362</v>
      </c>
    </row>
    <row r="101" spans="1:5" ht="42" x14ac:dyDescent="0.35">
      <c r="A101" s="22" t="s">
        <v>590</v>
      </c>
      <c r="B101" s="21" t="s">
        <v>616</v>
      </c>
      <c r="C101" s="21" t="s">
        <v>604</v>
      </c>
      <c r="D101" s="21" t="s">
        <v>617</v>
      </c>
    </row>
    <row r="102" spans="1:5" x14ac:dyDescent="0.35">
      <c r="A102" s="27" t="s">
        <v>594</v>
      </c>
      <c r="B102" s="9">
        <v>229</v>
      </c>
      <c r="C102" s="9">
        <v>13</v>
      </c>
      <c r="D102" s="20">
        <f>B102/C102</f>
        <v>17.615384615384617</v>
      </c>
    </row>
    <row r="103" spans="1:5" x14ac:dyDescent="0.35">
      <c r="A103" s="27" t="s">
        <v>566</v>
      </c>
      <c r="B103" s="9">
        <v>213</v>
      </c>
      <c r="C103" s="9">
        <v>91</v>
      </c>
      <c r="D103" s="20">
        <f>B103/C103</f>
        <v>2.3406593406593408</v>
      </c>
    </row>
    <row r="104" spans="1:5" x14ac:dyDescent="0.35">
      <c r="A104" s="27" t="s">
        <v>597</v>
      </c>
      <c r="B104" s="9">
        <v>64</v>
      </c>
      <c r="C104" s="9">
        <v>17</v>
      </c>
      <c r="D104" s="20">
        <f>B104/C104</f>
        <v>3.7647058823529411</v>
      </c>
    </row>
    <row r="105" spans="1:5" x14ac:dyDescent="0.35">
      <c r="A105" s="9" t="s">
        <v>576</v>
      </c>
      <c r="B105" s="9">
        <v>35</v>
      </c>
      <c r="C105" s="9">
        <v>11</v>
      </c>
      <c r="D105" s="20">
        <f>B105/C105</f>
        <v>3.1818181818181817</v>
      </c>
    </row>
    <row r="106" spans="1:5" x14ac:dyDescent="0.35">
      <c r="A106" s="27" t="s">
        <v>118</v>
      </c>
      <c r="B106" s="9">
        <v>30</v>
      </c>
      <c r="C106" s="9">
        <v>3</v>
      </c>
      <c r="D106" s="20">
        <f>B106/C106</f>
        <v>10</v>
      </c>
    </row>
    <row r="107" spans="1:5" x14ac:dyDescent="0.35">
      <c r="A107" s="29" t="s">
        <v>605</v>
      </c>
      <c r="B107" s="29">
        <v>22</v>
      </c>
      <c r="C107" s="29"/>
      <c r="D107" s="30"/>
    </row>
    <row r="108" spans="1:5" x14ac:dyDescent="0.35">
      <c r="A108" s="27" t="s">
        <v>606</v>
      </c>
      <c r="B108" s="9">
        <v>14</v>
      </c>
      <c r="C108" s="9">
        <v>13</v>
      </c>
      <c r="D108" s="20">
        <f>B108/C108</f>
        <v>1.0769230769230769</v>
      </c>
    </row>
    <row r="109" spans="1:5" x14ac:dyDescent="0.35">
      <c r="A109" s="29" t="s">
        <v>95</v>
      </c>
      <c r="B109" s="31" t="s">
        <v>592</v>
      </c>
      <c r="C109" s="31" t="s">
        <v>591</v>
      </c>
      <c r="D109" s="32">
        <f>B109/C109</f>
        <v>3.8662420382165603</v>
      </c>
    </row>
    <row r="117" spans="2:19" x14ac:dyDescent="0.35">
      <c r="I117" s="5" t="s">
        <v>607</v>
      </c>
      <c r="S117" s="5" t="s">
        <v>607</v>
      </c>
    </row>
    <row r="123" spans="2:19" x14ac:dyDescent="0.35">
      <c r="C123" s="28" t="s">
        <v>573</v>
      </c>
      <c r="D123" s="28" t="s">
        <v>570</v>
      </c>
      <c r="E123" s="28" t="s">
        <v>569</v>
      </c>
      <c r="F123" s="28" t="s">
        <v>572</v>
      </c>
      <c r="G123" s="28" t="s">
        <v>576</v>
      </c>
    </row>
    <row r="124" spans="2:19" x14ac:dyDescent="0.35">
      <c r="B124" s="2" t="s">
        <v>552</v>
      </c>
      <c r="C124" s="1">
        <v>1</v>
      </c>
      <c r="D124" s="1">
        <v>19</v>
      </c>
      <c r="E124" s="1">
        <v>2</v>
      </c>
      <c r="F124" s="1">
        <v>3</v>
      </c>
      <c r="G124" s="1">
        <v>5</v>
      </c>
    </row>
    <row r="125" spans="2:19" x14ac:dyDescent="0.35">
      <c r="B125" s="2" t="s">
        <v>598</v>
      </c>
      <c r="C125" s="1">
        <v>6</v>
      </c>
      <c r="D125" s="1">
        <v>30</v>
      </c>
      <c r="E125" s="1">
        <v>9</v>
      </c>
      <c r="F125" s="1"/>
      <c r="G125" s="1">
        <v>1</v>
      </c>
    </row>
    <row r="126" spans="2:19" x14ac:dyDescent="0.35">
      <c r="B126" s="2" t="s">
        <v>599</v>
      </c>
      <c r="C126" s="1">
        <v>5</v>
      </c>
      <c r="D126" s="1">
        <v>28</v>
      </c>
      <c r="E126" s="1">
        <v>6</v>
      </c>
      <c r="F126" s="1"/>
      <c r="G126" s="1">
        <v>4</v>
      </c>
    </row>
    <row r="127" spans="2:19" x14ac:dyDescent="0.35">
      <c r="B127" s="2" t="s">
        <v>601</v>
      </c>
      <c r="C127" s="1">
        <v>1</v>
      </c>
      <c r="D127" s="1">
        <v>14</v>
      </c>
      <c r="E127" s="1"/>
      <c r="F127" s="1"/>
      <c r="G127" s="1">
        <v>1</v>
      </c>
    </row>
    <row r="128" spans="2:19" x14ac:dyDescent="0.35">
      <c r="B128" s="2" t="s">
        <v>95</v>
      </c>
      <c r="C128" s="8">
        <v>13</v>
      </c>
      <c r="D128" s="8">
        <v>91</v>
      </c>
      <c r="E128" s="8">
        <v>17</v>
      </c>
      <c r="F128" s="8">
        <v>3</v>
      </c>
      <c r="G128" s="8">
        <v>11</v>
      </c>
    </row>
    <row r="145" spans="4:19" x14ac:dyDescent="0.35">
      <c r="S145" s="5" t="s">
        <v>608</v>
      </c>
    </row>
    <row r="154" spans="4:19" x14ac:dyDescent="0.35">
      <c r="E154" t="s">
        <v>584</v>
      </c>
      <c r="F154" t="s">
        <v>388</v>
      </c>
      <c r="G154" t="s">
        <v>595</v>
      </c>
      <c r="H154" t="s">
        <v>95</v>
      </c>
    </row>
    <row r="155" spans="4:19" x14ac:dyDescent="0.35">
      <c r="D155" t="s">
        <v>594</v>
      </c>
      <c r="E155">
        <v>1</v>
      </c>
      <c r="F155">
        <v>5</v>
      </c>
      <c r="G155">
        <v>7</v>
      </c>
      <c r="H155">
        <f>SUM(E155:G155)</f>
        <v>13</v>
      </c>
    </row>
    <row r="156" spans="4:19" x14ac:dyDescent="0.35">
      <c r="D156" t="s">
        <v>566</v>
      </c>
      <c r="E156">
        <v>25</v>
      </c>
      <c r="F156">
        <v>48</v>
      </c>
      <c r="G156">
        <v>18</v>
      </c>
      <c r="H156">
        <f>SUM(E156:G156)</f>
        <v>91</v>
      </c>
    </row>
    <row r="157" spans="4:19" x14ac:dyDescent="0.35">
      <c r="D157" t="s">
        <v>597</v>
      </c>
      <c r="E157">
        <v>4</v>
      </c>
      <c r="F157">
        <v>11</v>
      </c>
      <c r="G157">
        <v>2</v>
      </c>
      <c r="H157">
        <f>SUM(E157:G157)</f>
        <v>17</v>
      </c>
    </row>
    <row r="158" spans="4:19" x14ac:dyDescent="0.35">
      <c r="D158" t="s">
        <v>118</v>
      </c>
      <c r="E158">
        <v>1</v>
      </c>
      <c r="F158">
        <v>2</v>
      </c>
      <c r="G158">
        <v>0</v>
      </c>
      <c r="H158">
        <f>SUM(E158:G158)</f>
        <v>3</v>
      </c>
    </row>
    <row r="159" spans="4:19" x14ac:dyDescent="0.35">
      <c r="D159" t="s">
        <v>596</v>
      </c>
      <c r="E159">
        <v>0</v>
      </c>
      <c r="F159">
        <v>10</v>
      </c>
      <c r="G159">
        <v>1</v>
      </c>
      <c r="H159">
        <f>SUM(E159:G159)</f>
        <v>11</v>
      </c>
    </row>
    <row r="160" spans="4:19" x14ac:dyDescent="0.35">
      <c r="E160">
        <f>SUM(E155:E159)</f>
        <v>31</v>
      </c>
      <c r="F160">
        <f>SUM(F155:F159)</f>
        <v>76</v>
      </c>
      <c r="G160">
        <f>SUM(G155:G159)</f>
        <v>28</v>
      </c>
      <c r="H160">
        <f>SUM(H155:H159)</f>
        <v>135</v>
      </c>
    </row>
  </sheetData>
  <sortState ref="A5:C17">
    <sortCondition descending="1" ref="C5:C17"/>
  </sortState>
  <pageMargins left="0.7" right="0.7" top="0.78740157499999996" bottom="0.78740157499999996" header="0.3" footer="0.3"/>
  <pageSetup paperSize="9" orientation="portrait" horizontalDpi="4294967292" verticalDpi="0" copies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AllRep</vt:lpstr>
      <vt:lpstr>RepFrequency</vt:lpstr>
      <vt:lpstr>Pivot</vt:lpstr>
      <vt:lpstr>SummaryGraphs</vt:lpstr>
    </vt:vector>
  </TitlesOfParts>
  <Company>vdH-IT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von der Heyde</dc:creator>
  <cp:lastModifiedBy>Markus von der Heyde</cp:lastModifiedBy>
  <dcterms:created xsi:type="dcterms:W3CDTF">2018-11-02T14:58:47Z</dcterms:created>
  <dcterms:modified xsi:type="dcterms:W3CDTF">2018-11-05T15:13:17Z</dcterms:modified>
</cp:coreProperties>
</file>