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enne\OneDrive - Universiteit Antwerpen\Labexp 3 (start Oct 2022)\PAPER_\"/>
    </mc:Choice>
  </mc:AlternateContent>
  <xr:revisionPtr revIDLastSave="0" documentId="13_ncr:1_{B1CC3962-301E-4B10-8CF6-D381FBCA0B9F}" xr6:coauthVersionLast="47" xr6:coauthVersionMax="47" xr10:uidLastSave="{00000000-0000-0000-0000-000000000000}"/>
  <bookViews>
    <workbookView xWindow="0" yWindow="0" windowWidth="9600" windowHeight="10200" firstSheet="2" activeTab="2" xr2:uid="{7A783151-4A20-496F-BA5E-49CBA6CB1917}"/>
  </bookViews>
  <sheets>
    <sheet name="Blad1" sheetId="1" r:id="rId1"/>
    <sheet name="Blad4old" sheetId="4" r:id="rId2"/>
    <sheet name="Blad4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5" l="1"/>
  <c r="J37" i="5"/>
  <c r="J38" i="5"/>
  <c r="J39" i="5"/>
  <c r="J40" i="5"/>
  <c r="J41" i="5"/>
  <c r="J42" i="5"/>
  <c r="J43" i="5"/>
  <c r="J44" i="5"/>
  <c r="J29" i="5"/>
  <c r="J30" i="5"/>
  <c r="J31" i="5"/>
  <c r="I32" i="5"/>
  <c r="J32" i="5" s="1"/>
  <c r="I23" i="5"/>
  <c r="J23" i="5" s="1"/>
  <c r="J20" i="5"/>
  <c r="J21" i="5"/>
  <c r="J22" i="5"/>
  <c r="J24" i="5"/>
  <c r="J25" i="5"/>
  <c r="J14" i="5"/>
  <c r="J12" i="5"/>
  <c r="J13" i="5"/>
  <c r="J15" i="5"/>
  <c r="J16" i="5"/>
  <c r="J11" i="5"/>
  <c r="J2" i="5"/>
  <c r="J3" i="5"/>
  <c r="J4" i="5"/>
  <c r="J6" i="5"/>
  <c r="J7" i="5"/>
  <c r="H4" i="5" l="1"/>
  <c r="H3" i="5"/>
  <c r="G50" i="5"/>
  <c r="D50" i="5"/>
  <c r="G49" i="5"/>
  <c r="D49" i="5"/>
  <c r="G48" i="5"/>
  <c r="D48" i="5"/>
  <c r="C47" i="5"/>
  <c r="D46" i="5"/>
  <c r="D47" i="5" s="1"/>
  <c r="C46" i="5"/>
  <c r="I44" i="5"/>
  <c r="C44" i="5"/>
  <c r="I43" i="5"/>
  <c r="D43" i="5"/>
  <c r="D44" i="5" s="1"/>
  <c r="C43" i="5"/>
  <c r="I42" i="5"/>
  <c r="I41" i="5"/>
  <c r="D41" i="5"/>
  <c r="C41" i="5"/>
  <c r="B41" i="5"/>
  <c r="B42" i="5" s="1"/>
  <c r="B43" i="5" s="1"/>
  <c r="B44" i="5" s="1"/>
  <c r="B45" i="5" s="1"/>
  <c r="B46" i="5" s="1"/>
  <c r="B47" i="5" s="1"/>
  <c r="I40" i="5"/>
  <c r="D40" i="5"/>
  <c r="C40" i="5"/>
  <c r="B40" i="5"/>
  <c r="I39" i="5"/>
  <c r="I38" i="5"/>
  <c r="G38" i="5"/>
  <c r="D38" i="5"/>
  <c r="C38" i="5"/>
  <c r="I37" i="5"/>
  <c r="I36" i="5"/>
  <c r="A36" i="5"/>
  <c r="A37" i="5" s="1"/>
  <c r="A38" i="5" s="1"/>
  <c r="I34" i="5"/>
  <c r="J34" i="5" s="1"/>
  <c r="C34" i="5"/>
  <c r="I33" i="5"/>
  <c r="J33" i="5" s="1"/>
  <c r="D33" i="5"/>
  <c r="D34" i="5" s="1"/>
  <c r="C33" i="5"/>
  <c r="A33" i="5"/>
  <c r="A34" i="5" s="1"/>
  <c r="I31" i="5"/>
  <c r="E31" i="5"/>
  <c r="E32" i="5" s="1"/>
  <c r="E33" i="5" s="1"/>
  <c r="E34" i="5" s="1"/>
  <c r="E35" i="5" s="1"/>
  <c r="E36" i="5" s="1"/>
  <c r="E37" i="5" s="1"/>
  <c r="E38" i="5" s="1"/>
  <c r="A31" i="5"/>
  <c r="I30" i="5"/>
  <c r="F30" i="5"/>
  <c r="F31" i="5" s="1"/>
  <c r="F32" i="5" s="1"/>
  <c r="F33" i="5" s="1"/>
  <c r="F34" i="5" s="1"/>
  <c r="F35" i="5" s="1"/>
  <c r="F36" i="5" s="1"/>
  <c r="F37" i="5" s="1"/>
  <c r="F38" i="5" s="1"/>
  <c r="E30" i="5"/>
  <c r="D30" i="5"/>
  <c r="D31" i="5" s="1"/>
  <c r="C30" i="5"/>
  <c r="C31" i="5" s="1"/>
  <c r="B30" i="5"/>
  <c r="B31" i="5" s="1"/>
  <c r="B32" i="5" s="1"/>
  <c r="B33" i="5" s="1"/>
  <c r="B34" i="5" s="1"/>
  <c r="B35" i="5" s="1"/>
  <c r="B36" i="5" s="1"/>
  <c r="B37" i="5" s="1"/>
  <c r="B38" i="5" s="1"/>
  <c r="A30" i="5"/>
  <c r="I29" i="5"/>
  <c r="D28" i="5"/>
  <c r="C28" i="5"/>
  <c r="B28" i="5"/>
  <c r="D27" i="5"/>
  <c r="C27" i="5"/>
  <c r="B27" i="5"/>
  <c r="G26" i="5"/>
  <c r="I25" i="5"/>
  <c r="I24" i="5"/>
  <c r="G22" i="5"/>
  <c r="I22" i="5" s="1"/>
  <c r="D22" i="5"/>
  <c r="I21" i="5"/>
  <c r="G21" i="5"/>
  <c r="D21" i="5"/>
  <c r="G20" i="5"/>
  <c r="I20" i="5" s="1"/>
  <c r="D19" i="5"/>
  <c r="B19" i="5"/>
  <c r="D18" i="5"/>
  <c r="B18" i="5"/>
  <c r="G17" i="5"/>
  <c r="D17" i="5"/>
  <c r="B17" i="5"/>
  <c r="A17" i="5"/>
  <c r="I16" i="5"/>
  <c r="I15" i="5"/>
  <c r="D15" i="5"/>
  <c r="D16" i="5" s="1"/>
  <c r="C15" i="5"/>
  <c r="C16" i="5" s="1"/>
  <c r="A15" i="5"/>
  <c r="A18" i="5" s="1"/>
  <c r="I14" i="5"/>
  <c r="D14" i="5"/>
  <c r="C14" i="5"/>
  <c r="A14" i="5"/>
  <c r="I13" i="5"/>
  <c r="G13" i="5"/>
  <c r="D13" i="5"/>
  <c r="G12" i="5"/>
  <c r="I12" i="5" s="1"/>
  <c r="D12" i="5"/>
  <c r="C12" i="5"/>
  <c r="C13" i="5" s="1"/>
  <c r="A12" i="5"/>
  <c r="A13" i="5" s="1"/>
  <c r="A16" i="5" s="1"/>
  <c r="A19" i="5" s="1"/>
  <c r="G11" i="5"/>
  <c r="I11" i="5" s="1"/>
  <c r="D11" i="5"/>
  <c r="E10" i="5"/>
  <c r="C10" i="5"/>
  <c r="B10" i="5"/>
  <c r="E9" i="5"/>
  <c r="D9" i="5"/>
  <c r="D10" i="5" s="1"/>
  <c r="C9" i="5"/>
  <c r="B9" i="5"/>
  <c r="G8" i="5"/>
  <c r="F8" i="5"/>
  <c r="F20" i="5" s="1"/>
  <c r="F21" i="5" s="1"/>
  <c r="F22" i="5" s="1"/>
  <c r="F23" i="5" s="1"/>
  <c r="F24" i="5" s="1"/>
  <c r="F25" i="5" s="1"/>
  <c r="F26" i="5" s="1"/>
  <c r="F27" i="5" s="1"/>
  <c r="F28" i="5" s="1"/>
  <c r="I7" i="5"/>
  <c r="F7" i="5"/>
  <c r="C7" i="5"/>
  <c r="I6" i="5"/>
  <c r="F6" i="5"/>
  <c r="C6" i="5"/>
  <c r="I5" i="5"/>
  <c r="J5" i="5" s="1"/>
  <c r="F5" i="5"/>
  <c r="D5" i="5"/>
  <c r="D6" i="5" s="1"/>
  <c r="D7" i="5" s="1"/>
  <c r="C5" i="5"/>
  <c r="A5" i="5"/>
  <c r="A8" i="5" s="1"/>
  <c r="A9" i="5" s="1"/>
  <c r="A10" i="5" s="1"/>
  <c r="I4" i="5"/>
  <c r="G4" i="5"/>
  <c r="D4" i="5"/>
  <c r="I3" i="5"/>
  <c r="G3" i="5"/>
  <c r="D3" i="5"/>
  <c r="C3" i="5"/>
  <c r="C4" i="5" s="1"/>
  <c r="A3" i="5"/>
  <c r="A6" i="5" s="1"/>
  <c r="G2" i="5"/>
  <c r="D2" i="5"/>
  <c r="I2" i="4"/>
  <c r="I21" i="4"/>
  <c r="I22" i="4"/>
  <c r="G21" i="4"/>
  <c r="G22" i="4"/>
  <c r="I3" i="4"/>
  <c r="I4" i="4"/>
  <c r="I5" i="4"/>
  <c r="I6" i="4"/>
  <c r="I7" i="4"/>
  <c r="I11" i="4"/>
  <c r="I12" i="4"/>
  <c r="I13" i="4"/>
  <c r="I14" i="4"/>
  <c r="I15" i="4"/>
  <c r="I16" i="4"/>
  <c r="I20" i="4"/>
  <c r="I23" i="4"/>
  <c r="I24" i="4"/>
  <c r="I25" i="4"/>
  <c r="I29" i="4"/>
  <c r="I30" i="4"/>
  <c r="I31" i="4"/>
  <c r="I32" i="4"/>
  <c r="I33" i="4"/>
  <c r="I34" i="4"/>
  <c r="I39" i="4"/>
  <c r="I40" i="4"/>
  <c r="I41" i="4"/>
  <c r="I42" i="4"/>
  <c r="I43" i="4"/>
  <c r="I44" i="4"/>
  <c r="I36" i="4"/>
  <c r="I37" i="4"/>
  <c r="I38" i="4"/>
  <c r="G20" i="4"/>
  <c r="G38" i="4"/>
  <c r="G26" i="4"/>
  <c r="G17" i="4"/>
  <c r="G13" i="4"/>
  <c r="G12" i="4"/>
  <c r="G11" i="4"/>
  <c r="G4" i="4"/>
  <c r="G3" i="4"/>
  <c r="G2" i="4"/>
  <c r="D50" i="4"/>
  <c r="D49" i="4"/>
  <c r="D48" i="4"/>
  <c r="C28" i="4"/>
  <c r="D27" i="4"/>
  <c r="D28" i="4" s="1"/>
  <c r="C27" i="4"/>
  <c r="D18" i="4"/>
  <c r="D19" i="4"/>
  <c r="D17" i="4"/>
  <c r="G49" i="4"/>
  <c r="G50" i="4"/>
  <c r="G48" i="4"/>
  <c r="D46" i="4"/>
  <c r="D47" i="4" s="1"/>
  <c r="C46" i="4"/>
  <c r="C47" i="4" s="1"/>
  <c r="D43" i="4"/>
  <c r="D44" i="4" s="1"/>
  <c r="C43" i="4"/>
  <c r="C44" i="4" s="1"/>
  <c r="D40" i="4"/>
  <c r="D41" i="4" s="1"/>
  <c r="C40" i="4"/>
  <c r="C41" i="4" s="1"/>
  <c r="B40" i="4"/>
  <c r="B41" i="4" s="1"/>
  <c r="B42" i="4" s="1"/>
  <c r="B43" i="4" s="1"/>
  <c r="B44" i="4" s="1"/>
  <c r="B45" i="4" s="1"/>
  <c r="B46" i="4" s="1"/>
  <c r="B47" i="4" s="1"/>
  <c r="C38" i="4"/>
  <c r="D38" i="4"/>
  <c r="A36" i="4"/>
  <c r="A37" i="4" s="1"/>
  <c r="A38" i="4" s="1"/>
  <c r="C33" i="4"/>
  <c r="C34" i="4" s="1"/>
  <c r="D33" i="4"/>
  <c r="D34" i="4" s="1"/>
  <c r="A33" i="4"/>
  <c r="A34" i="4" s="1"/>
  <c r="B30" i="4"/>
  <c r="B31" i="4" s="1"/>
  <c r="B32" i="4" s="1"/>
  <c r="B33" i="4" s="1"/>
  <c r="B34" i="4" s="1"/>
  <c r="B35" i="4" s="1"/>
  <c r="B36" i="4" s="1"/>
  <c r="B37" i="4" s="1"/>
  <c r="B38" i="4" s="1"/>
  <c r="C30" i="4"/>
  <c r="C31" i="4" s="1"/>
  <c r="D30" i="4"/>
  <c r="D31" i="4" s="1"/>
  <c r="E30" i="4"/>
  <c r="E31" i="4" s="1"/>
  <c r="E32" i="4" s="1"/>
  <c r="E33" i="4" s="1"/>
  <c r="E34" i="4" s="1"/>
  <c r="E35" i="4" s="1"/>
  <c r="E36" i="4" s="1"/>
  <c r="E37" i="4" s="1"/>
  <c r="E38" i="4" s="1"/>
  <c r="F30" i="4"/>
  <c r="F31" i="4" s="1"/>
  <c r="F32" i="4" s="1"/>
  <c r="F33" i="4" s="1"/>
  <c r="F34" i="4" s="1"/>
  <c r="F35" i="4" s="1"/>
  <c r="F36" i="4" s="1"/>
  <c r="F37" i="4" s="1"/>
  <c r="F38" i="4" s="1"/>
  <c r="A30" i="4"/>
  <c r="A31" i="4" s="1"/>
  <c r="G8" i="4"/>
  <c r="B27" i="4"/>
  <c r="B28" i="4" s="1"/>
  <c r="E9" i="4"/>
  <c r="E10" i="4" s="1"/>
  <c r="D9" i="4"/>
  <c r="D10" i="4" s="1"/>
  <c r="C9" i="4"/>
  <c r="C10" i="4" s="1"/>
  <c r="B9" i="4"/>
  <c r="B10" i="4" s="1"/>
  <c r="B19" i="4" s="1"/>
  <c r="B17" i="4"/>
  <c r="D21" i="4"/>
  <c r="D22" i="4" s="1"/>
  <c r="I2" i="5" l="1"/>
  <c r="A4" i="5"/>
  <c r="A7" i="5" s="1"/>
  <c r="F9" i="5"/>
  <c r="F10" i="5" s="1"/>
  <c r="B18" i="4"/>
  <c r="D14" i="4"/>
  <c r="D15" i="4" s="1"/>
  <c r="D16" i="4" s="1"/>
  <c r="C14" i="4"/>
  <c r="C15" i="4" s="1"/>
  <c r="C16" i="4" s="1"/>
  <c r="A14" i="4"/>
  <c r="A17" i="4" s="1"/>
  <c r="D13" i="4"/>
  <c r="D12" i="4"/>
  <c r="C12" i="4"/>
  <c r="C13" i="4" s="1"/>
  <c r="A12" i="4"/>
  <c r="A13" i="4" s="1"/>
  <c r="A16" i="4" s="1"/>
  <c r="A19" i="4" s="1"/>
  <c r="D11" i="4"/>
  <c r="D3" i="4"/>
  <c r="D4" i="4"/>
  <c r="D2" i="4"/>
  <c r="A3" i="4"/>
  <c r="A4" i="4" s="1"/>
  <c r="A7" i="4" s="1"/>
  <c r="C3" i="4"/>
  <c r="C4" i="4" s="1"/>
  <c r="C6" i="4"/>
  <c r="C7" i="4"/>
  <c r="D5" i="4"/>
  <c r="D6" i="4" s="1"/>
  <c r="D7" i="4" s="1"/>
  <c r="F5" i="4"/>
  <c r="F8" i="4" s="1"/>
  <c r="C5" i="4"/>
  <c r="A5" i="4"/>
  <c r="A8" i="4" s="1"/>
  <c r="A9" i="4" s="1"/>
  <c r="A10" i="4" s="1"/>
  <c r="J3" i="1"/>
  <c r="I2" i="1"/>
  <c r="A6" i="4" l="1"/>
  <c r="F6" i="4"/>
  <c r="F20" i="4"/>
  <c r="F21" i="4" s="1"/>
  <c r="F22" i="4" s="1"/>
  <c r="F23" i="4" s="1"/>
  <c r="F24" i="4" s="1"/>
  <c r="F25" i="4" s="1"/>
  <c r="F26" i="4" s="1"/>
  <c r="F27" i="4" s="1"/>
  <c r="F28" i="4" s="1"/>
  <c r="F9" i="4"/>
  <c r="F10" i="4" s="1"/>
  <c r="F7" i="4"/>
  <c r="A15" i="4"/>
  <c r="A18" i="4" s="1"/>
  <c r="J6" i="1"/>
  <c r="J9" i="1"/>
  <c r="J12" i="1"/>
  <c r="J18" i="1"/>
  <c r="H2" i="1"/>
  <c r="K3" i="1" l="1"/>
  <c r="H3" i="1"/>
  <c r="H5" i="1"/>
  <c r="I5" i="1" s="1"/>
  <c r="H6" i="1"/>
  <c r="I6" i="1" s="1"/>
  <c r="H8" i="1"/>
  <c r="I8" i="1" s="1"/>
  <c r="H9" i="1"/>
  <c r="I9" i="1" s="1"/>
  <c r="H11" i="1"/>
  <c r="I11" i="1" s="1"/>
  <c r="H12" i="1"/>
  <c r="I12" i="1" s="1"/>
  <c r="H14" i="1"/>
  <c r="I14" i="1" s="1"/>
  <c r="H17" i="1"/>
  <c r="I17" i="1" s="1"/>
  <c r="H18" i="1"/>
  <c r="I18" i="1" s="1"/>
  <c r="C3" i="1" l="1"/>
  <c r="I3" i="1" s="1"/>
  <c r="E3" i="1"/>
  <c r="E4" i="1" s="1"/>
  <c r="E5" i="1" s="1"/>
  <c r="E6" i="1" s="1"/>
  <c r="E7" i="1" s="1"/>
  <c r="A18" i="1"/>
  <c r="A19" i="1" s="1"/>
  <c r="A15" i="1"/>
  <c r="A16" i="1" s="1"/>
  <c r="A12" i="1"/>
  <c r="A13" i="1" s="1"/>
  <c r="A9" i="1"/>
  <c r="A10" i="1" s="1"/>
  <c r="A6" i="1"/>
  <c r="A7" i="1" s="1"/>
  <c r="A3" i="1"/>
  <c r="A4" i="1" s="1"/>
  <c r="E8" i="1" l="1"/>
  <c r="E9" i="1" s="1"/>
  <c r="E10" i="1" s="1"/>
  <c r="E11" i="1" s="1"/>
  <c r="E12" i="1" s="1"/>
  <c r="E13" i="1" s="1"/>
  <c r="E14" i="1" s="1"/>
  <c r="E15" i="1" s="1"/>
  <c r="E16" i="1" s="1"/>
</calcChain>
</file>

<file path=xl/sharedStrings.xml><?xml version="1.0" encoding="utf-8"?>
<sst xmlns="http://schemas.openxmlformats.org/spreadsheetml/2006/main" count="197" uniqueCount="35">
  <si>
    <t>Treatment</t>
  </si>
  <si>
    <t>days</t>
  </si>
  <si>
    <t>SSA</t>
  </si>
  <si>
    <t>FB3</t>
  </si>
  <si>
    <t>CB3</t>
  </si>
  <si>
    <t>FD3</t>
  </si>
  <si>
    <t>MD3</t>
  </si>
  <si>
    <t>CD3</t>
  </si>
  <si>
    <t>FB1</t>
  </si>
  <si>
    <t>Rock</t>
  </si>
  <si>
    <t>SOM</t>
  </si>
  <si>
    <t>Basalt</t>
  </si>
  <si>
    <t>Dunite</t>
  </si>
  <si>
    <t>sd</t>
  </si>
  <si>
    <t>geometric_SSA</t>
  </si>
  <si>
    <t>particle_size_d80_micrometer</t>
  </si>
  <si>
    <t>LogRF</t>
  </si>
  <si>
    <t>no.</t>
  </si>
  <si>
    <t>id_sample</t>
  </si>
  <si>
    <t>SSA (m2/g)</t>
  </si>
  <si>
    <t>average</t>
  </si>
  <si>
    <t>deviation</t>
  </si>
  <si>
    <t>3SOC Coarse Dunite</t>
  </si>
  <si>
    <t>3SOC Fine Dunite</t>
  </si>
  <si>
    <t>3SOC Medium Dunite</t>
  </si>
  <si>
    <t>3SOC Soil Fine Basalt</t>
  </si>
  <si>
    <t>3Soil Medium Dunite</t>
  </si>
  <si>
    <t>Fine Basalt Bacilus</t>
  </si>
  <si>
    <t>Fine Basalt Soil</t>
  </si>
  <si>
    <t>Unweathered Basalt</t>
  </si>
  <si>
    <t>SSAavg</t>
  </si>
  <si>
    <t>SSAsd</t>
  </si>
  <si>
    <t>.</t>
  </si>
  <si>
    <t>SSA_geo</t>
  </si>
  <si>
    <t>roughness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</si>
</sst>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0.5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/>
    <xf numFmtId="2" fontId="0" fillId="0" borderId="0" xfId="0" applyNumberForma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7" fillId="0" borderId="0" xfId="0" applyFont="1"/>
    <xf numFmtId="0" fontId="7" fillId="0" borderId="1" xfId="0" applyFont="1" applyBorder="1"/>
    <xf numFmtId="0" fontId="6" fillId="0" borderId="0" xfId="0" applyFont="1" applyBorder="1" applyAlignment="1">
      <alignment horizontal="center" vertical="center"/>
    </xf>
    <xf numFmtId="0" fontId="7" fillId="2" borderId="0" xfId="0" applyFont="1" applyFill="1"/>
    <xf numFmtId="0" fontId="7" fillId="2" borderId="1" xfId="0" applyFont="1" applyFill="1" applyBorder="1"/>
    <xf numFmtId="0" fontId="8" fillId="0" borderId="2" xfId="0" applyFont="1" applyBorder="1"/>
    <xf numFmtId="2" fontId="0" fillId="0" borderId="0" xfId="0" applyNumberFormat="1" applyFont="1" applyFill="1" applyAlignment="1">
      <alignment horizontal="center"/>
    </xf>
    <xf numFmtId="3" fontId="7" fillId="0" borderId="0" xfId="0" applyNumberFormat="1" applyFont="1"/>
    <xf numFmtId="2" fontId="0" fillId="0" borderId="0" xfId="0" applyNumberFormat="1" applyFill="1"/>
    <xf numFmtId="0" fontId="7" fillId="0" borderId="1" xfId="0" applyFont="1" applyFill="1" applyBorder="1"/>
    <xf numFmtId="0" fontId="7" fillId="0" borderId="0" xfId="0" applyFont="1" applyFill="1"/>
    <xf numFmtId="3" fontId="9" fillId="0" borderId="0" xfId="0" applyNumberFormat="1" applyFont="1" applyFill="1"/>
    <xf numFmtId="3" fontId="0" fillId="0" borderId="0" xfId="0" applyNumberFormat="1" applyFill="1"/>
    <xf numFmtId="0" fontId="0" fillId="0" borderId="0" xfId="0" applyFont="1" applyFill="1" applyAlignment="1">
      <alignment horizontal="center"/>
    </xf>
    <xf numFmtId="0" fontId="0" fillId="0" borderId="0" xfId="0" applyFont="1"/>
    <xf numFmtId="3" fontId="0" fillId="0" borderId="0" xfId="0" applyNumberFormat="1" applyFont="1"/>
    <xf numFmtId="2" fontId="7" fillId="0" borderId="1" xfId="0" applyNumberFormat="1" applyFont="1" applyBorder="1"/>
    <xf numFmtId="2" fontId="7" fillId="0" borderId="0" xfId="0" applyNumberFormat="1" applyFont="1"/>
    <xf numFmtId="2" fontId="7" fillId="0" borderId="1" xfId="0" applyNumberFormat="1" applyFont="1" applyFill="1" applyBorder="1"/>
    <xf numFmtId="2" fontId="7" fillId="0" borderId="0" xfId="0" applyNumberFormat="1" applyFont="1" applyFill="1"/>
    <xf numFmtId="2" fontId="8" fillId="0" borderId="2" xfId="0" applyNumberFormat="1" applyFont="1" applyBorder="1"/>
    <xf numFmtId="0" fontId="0" fillId="3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22599-DC48-4070-A595-8316E490ADF8}">
  <dimension ref="A1:K28"/>
  <sheetViews>
    <sheetView zoomScale="69" workbookViewId="0">
      <selection activeCell="H2" sqref="H2"/>
    </sheetView>
  </sheetViews>
  <sheetFormatPr defaultRowHeight="14.5" x14ac:dyDescent="0.35"/>
  <cols>
    <col min="1" max="1" width="14.81640625" customWidth="1"/>
    <col min="2" max="2" width="8.7265625" style="2"/>
    <col min="3" max="3" width="15.08984375" style="1" customWidth="1"/>
    <col min="4" max="4" width="14.7265625" customWidth="1"/>
    <col min="6" max="6" width="8.7265625" style="13"/>
    <col min="7" max="7" width="16.1796875" bestFit="1" customWidth="1"/>
  </cols>
  <sheetData>
    <row r="1" spans="1:11" x14ac:dyDescent="0.35">
      <c r="A1" s="5" t="s">
        <v>0</v>
      </c>
      <c r="B1" s="5" t="s">
        <v>1</v>
      </c>
      <c r="C1" s="6" t="s">
        <v>2</v>
      </c>
      <c r="D1" s="5" t="s">
        <v>9</v>
      </c>
      <c r="E1" s="3" t="s">
        <v>10</v>
      </c>
      <c r="F1" s="3" t="s">
        <v>13</v>
      </c>
      <c r="G1" s="2" t="s">
        <v>15</v>
      </c>
      <c r="H1" s="2" t="s">
        <v>14</v>
      </c>
      <c r="I1" t="s">
        <v>16</v>
      </c>
      <c r="J1" s="2"/>
    </row>
    <row r="2" spans="1:11" x14ac:dyDescent="0.35">
      <c r="A2" s="3" t="s">
        <v>3</v>
      </c>
      <c r="B2" s="3">
        <v>0</v>
      </c>
      <c r="C2" s="4">
        <v>6.2830000000000004</v>
      </c>
      <c r="D2" s="3" t="s">
        <v>11</v>
      </c>
      <c r="E2" s="3">
        <v>3</v>
      </c>
      <c r="F2" s="8">
        <v>2E-3</v>
      </c>
      <c r="G2" s="10">
        <v>292</v>
      </c>
      <c r="H2">
        <f>6/3/G2</f>
        <v>6.8493150684931503E-3</v>
      </c>
      <c r="I2">
        <f>LOG10(C2/H2)</f>
        <v>2.9625199155003763</v>
      </c>
    </row>
    <row r="3" spans="1:11" x14ac:dyDescent="0.35">
      <c r="A3" s="3" t="str">
        <f>A2</f>
        <v>FB3</v>
      </c>
      <c r="B3" s="3">
        <v>130</v>
      </c>
      <c r="C3" s="4">
        <f>3.85</f>
        <v>3.85</v>
      </c>
      <c r="D3" s="3" t="s">
        <v>11</v>
      </c>
      <c r="E3" s="3">
        <f>E2</f>
        <v>3</v>
      </c>
      <c r="F3" s="3">
        <v>4.2999999999999927E-2</v>
      </c>
      <c r="G3" s="2">
        <v>268.036</v>
      </c>
      <c r="H3">
        <f t="shared" ref="H3:H18" si="0">6/3/G3</f>
        <v>7.4616842513692194E-3</v>
      </c>
      <c r="I3">
        <f>LOG10(C3/H3)</f>
        <v>2.7126238620201644</v>
      </c>
      <c r="J3" s="2">
        <f>G2-G3</f>
        <v>23.963999999999999</v>
      </c>
      <c r="K3">
        <f>J3/J18</f>
        <v>3.3614812736709125</v>
      </c>
    </row>
    <row r="4" spans="1:11" x14ac:dyDescent="0.35">
      <c r="A4" s="3" t="str">
        <f>A3</f>
        <v>FB3</v>
      </c>
      <c r="B4" s="3">
        <v>392</v>
      </c>
      <c r="C4" s="4">
        <v>3.4609999999999999</v>
      </c>
      <c r="D4" s="3" t="s">
        <v>11</v>
      </c>
      <c r="E4" s="3">
        <f t="shared" ref="E4:E16" si="1">E3</f>
        <v>3</v>
      </c>
      <c r="F4" s="3">
        <v>3.1E-2</v>
      </c>
      <c r="J4" s="2"/>
    </row>
    <row r="5" spans="1:11" x14ac:dyDescent="0.35">
      <c r="A5" s="3" t="s">
        <v>4</v>
      </c>
      <c r="B5" s="3">
        <v>0</v>
      </c>
      <c r="C5" s="4">
        <v>3.3639999999999999</v>
      </c>
      <c r="D5" s="3" t="s">
        <v>11</v>
      </c>
      <c r="E5" s="3">
        <f t="shared" si="1"/>
        <v>3</v>
      </c>
      <c r="F5" s="3">
        <v>1.2E-2</v>
      </c>
      <c r="G5" s="3">
        <v>671</v>
      </c>
      <c r="H5">
        <f t="shared" si="0"/>
        <v>2.9806259314456036E-3</v>
      </c>
      <c r="I5">
        <f>LOG10(C5/H5)</f>
        <v>3.0525485116308855</v>
      </c>
      <c r="J5" s="2"/>
    </row>
    <row r="6" spans="1:11" x14ac:dyDescent="0.35">
      <c r="A6" s="3" t="str">
        <f>A5</f>
        <v>CB3</v>
      </c>
      <c r="B6" s="3">
        <v>130</v>
      </c>
      <c r="C6" s="4">
        <v>1.6020000000000001</v>
      </c>
      <c r="D6" s="3" t="s">
        <v>11</v>
      </c>
      <c r="E6" s="3">
        <f t="shared" si="1"/>
        <v>3</v>
      </c>
      <c r="F6" s="3">
        <v>2E-3</v>
      </c>
      <c r="G6" s="2">
        <v>623.27099999999996</v>
      </c>
      <c r="H6">
        <f t="shared" si="0"/>
        <v>3.2088770374363641E-3</v>
      </c>
      <c r="I6">
        <f>LOG10(C6/H6)</f>
        <v>2.6983094362812667</v>
      </c>
      <c r="J6" s="2">
        <f t="shared" ref="J6" si="2">G5-G6</f>
        <v>47.729000000000042</v>
      </c>
    </row>
    <row r="7" spans="1:11" x14ac:dyDescent="0.35">
      <c r="A7" s="3" t="str">
        <f>A6</f>
        <v>CB3</v>
      </c>
      <c r="B7" s="3">
        <v>392</v>
      </c>
      <c r="C7" s="4">
        <v>1.8129999999999999</v>
      </c>
      <c r="D7" s="3" t="s">
        <v>11</v>
      </c>
      <c r="E7" s="3">
        <f t="shared" si="1"/>
        <v>3</v>
      </c>
      <c r="F7" s="3">
        <v>1.6E-2</v>
      </c>
      <c r="J7" s="2"/>
    </row>
    <row r="8" spans="1:11" ht="15.5" x14ac:dyDescent="0.35">
      <c r="A8" s="3" t="s">
        <v>5</v>
      </c>
      <c r="B8" s="3">
        <v>0</v>
      </c>
      <c r="C8" s="6">
        <v>7.0490000000000004</v>
      </c>
      <c r="D8" s="3" t="s">
        <v>12</v>
      </c>
      <c r="E8" s="3">
        <f>E7</f>
        <v>3</v>
      </c>
      <c r="F8" s="9">
        <v>0.01</v>
      </c>
      <c r="G8" s="10">
        <v>71</v>
      </c>
      <c r="H8">
        <f t="shared" si="0"/>
        <v>2.8169014084507043E-2</v>
      </c>
      <c r="I8">
        <f>LOG10(C8/H8)</f>
        <v>2.3983558636229692</v>
      </c>
      <c r="J8" s="2"/>
    </row>
    <row r="9" spans="1:11" x14ac:dyDescent="0.35">
      <c r="A9" s="3" t="str">
        <f>A8</f>
        <v>FD3</v>
      </c>
      <c r="B9" s="3">
        <v>130</v>
      </c>
      <c r="C9" s="6">
        <v>6.41</v>
      </c>
      <c r="D9" s="3" t="s">
        <v>12</v>
      </c>
      <c r="E9" s="3">
        <f t="shared" si="1"/>
        <v>3</v>
      </c>
      <c r="F9" s="3">
        <v>5.699999999999994E-2</v>
      </c>
      <c r="G9" s="2">
        <v>67.090999999999994</v>
      </c>
      <c r="H9">
        <f t="shared" si="0"/>
        <v>2.9810257709677903E-2</v>
      </c>
      <c r="I9">
        <f>LOG10(C9/H9)</f>
        <v>2.3324922989941617</v>
      </c>
      <c r="J9" s="2">
        <f t="shared" ref="J9" si="3">G8-G9</f>
        <v>3.909000000000006</v>
      </c>
    </row>
    <row r="10" spans="1:11" x14ac:dyDescent="0.35">
      <c r="A10" s="3" t="str">
        <f>A9</f>
        <v>FD3</v>
      </c>
      <c r="B10" s="3">
        <v>392</v>
      </c>
      <c r="C10" s="6">
        <v>7.234</v>
      </c>
      <c r="D10" s="3" t="s">
        <v>12</v>
      </c>
      <c r="E10" s="3">
        <f t="shared" si="1"/>
        <v>3</v>
      </c>
      <c r="F10" s="3">
        <v>2.4E-2</v>
      </c>
      <c r="J10" s="2"/>
    </row>
    <row r="11" spans="1:11" ht="15.5" x14ac:dyDescent="0.35">
      <c r="A11" s="3" t="s">
        <v>6</v>
      </c>
      <c r="B11" s="3">
        <v>0</v>
      </c>
      <c r="C11" s="4">
        <v>0.95899999999999996</v>
      </c>
      <c r="D11" s="3" t="s">
        <v>12</v>
      </c>
      <c r="E11" s="3">
        <f t="shared" si="1"/>
        <v>3</v>
      </c>
      <c r="F11" s="9">
        <v>3.0000000000000001E-3</v>
      </c>
      <c r="G11" s="10">
        <v>278</v>
      </c>
      <c r="H11">
        <f t="shared" si="0"/>
        <v>7.1942446043165471E-3</v>
      </c>
      <c r="I11">
        <f>LOG10(C11/H11)</f>
        <v>2.1248334074247586</v>
      </c>
      <c r="J11" s="2"/>
    </row>
    <row r="12" spans="1:11" x14ac:dyDescent="0.35">
      <c r="A12" s="3" t="str">
        <f>A11</f>
        <v>MD3</v>
      </c>
      <c r="B12" s="3">
        <v>130</v>
      </c>
      <c r="C12" s="4">
        <v>0.54</v>
      </c>
      <c r="D12" s="3" t="s">
        <v>12</v>
      </c>
      <c r="E12" s="3">
        <f t="shared" si="1"/>
        <v>3</v>
      </c>
      <c r="F12" s="3">
        <v>7.0000000000000001E-3</v>
      </c>
      <c r="G12" s="2">
        <v>269.58199999999999</v>
      </c>
      <c r="H12">
        <f t="shared" si="0"/>
        <v>7.4188929527935843E-3</v>
      </c>
      <c r="I12">
        <f>LOG10(C12/H12)</f>
        <v>1.8620546551318795</v>
      </c>
      <c r="J12" s="2">
        <f t="shared" ref="J12" si="4">G11-G12</f>
        <v>8.4180000000000064</v>
      </c>
    </row>
    <row r="13" spans="1:11" x14ac:dyDescent="0.35">
      <c r="A13" s="3" t="str">
        <f>A12</f>
        <v>MD3</v>
      </c>
      <c r="B13" s="3">
        <v>392</v>
      </c>
      <c r="C13" s="6">
        <v>0.98499999999999999</v>
      </c>
      <c r="D13" s="3" t="s">
        <v>12</v>
      </c>
      <c r="E13" s="3">
        <f t="shared" si="1"/>
        <v>3</v>
      </c>
      <c r="F13" s="3">
        <v>2E-3</v>
      </c>
      <c r="J13" s="2"/>
    </row>
    <row r="14" spans="1:11" ht="15.5" x14ac:dyDescent="0.35">
      <c r="A14" s="3" t="s">
        <v>7</v>
      </c>
      <c r="B14" s="3">
        <v>0</v>
      </c>
      <c r="C14" s="7">
        <v>1.1279999999999999</v>
      </c>
      <c r="D14" s="3" t="s">
        <v>12</v>
      </c>
      <c r="E14" s="3">
        <f t="shared" si="1"/>
        <v>3</v>
      </c>
      <c r="F14" s="9">
        <v>1.2999999999999999E-2</v>
      </c>
      <c r="G14" s="10">
        <v>1030</v>
      </c>
      <c r="H14">
        <f t="shared" si="0"/>
        <v>1.9417475728155339E-3</v>
      </c>
      <c r="I14">
        <f>LOG10(C14/H14)</f>
        <v>2.7641163286885146</v>
      </c>
      <c r="J14" s="2"/>
    </row>
    <row r="15" spans="1:11" x14ac:dyDescent="0.35">
      <c r="A15" s="3" t="str">
        <f>A14</f>
        <v>CD3</v>
      </c>
      <c r="B15" s="3">
        <v>130</v>
      </c>
      <c r="C15" s="4">
        <v>1.256</v>
      </c>
      <c r="D15" s="3" t="s">
        <v>12</v>
      </c>
      <c r="E15" s="3">
        <f t="shared" si="1"/>
        <v>3</v>
      </c>
      <c r="F15" s="3">
        <v>2E-3</v>
      </c>
      <c r="J15" s="2"/>
    </row>
    <row r="16" spans="1:11" x14ac:dyDescent="0.35">
      <c r="A16" s="3" t="str">
        <f>A15</f>
        <v>CD3</v>
      </c>
      <c r="B16" s="3">
        <v>392</v>
      </c>
      <c r="C16" s="4">
        <v>1.857</v>
      </c>
      <c r="D16" s="3" t="s">
        <v>12</v>
      </c>
      <c r="E16" s="3">
        <f t="shared" si="1"/>
        <v>3</v>
      </c>
      <c r="F16" s="3">
        <v>1.0999999999999999E-2</v>
      </c>
      <c r="J16" s="2"/>
    </row>
    <row r="17" spans="1:10" x14ac:dyDescent="0.35">
      <c r="A17" s="3" t="s">
        <v>8</v>
      </c>
      <c r="B17" s="3">
        <v>0</v>
      </c>
      <c r="C17" s="4">
        <v>6.2830000000000004</v>
      </c>
      <c r="D17" s="3" t="s">
        <v>11</v>
      </c>
      <c r="E17" s="3">
        <v>1</v>
      </c>
      <c r="F17" s="8">
        <v>2E-3</v>
      </c>
      <c r="G17" s="10">
        <v>292</v>
      </c>
      <c r="H17">
        <f t="shared" si="0"/>
        <v>6.8493150684931503E-3</v>
      </c>
      <c r="I17">
        <f>LOG10(C17/H17)</f>
        <v>2.9625199155003763</v>
      </c>
      <c r="J17" s="2"/>
    </row>
    <row r="18" spans="1:10" x14ac:dyDescent="0.35">
      <c r="A18" s="3" t="str">
        <f>A17</f>
        <v>FB1</v>
      </c>
      <c r="B18" s="3">
        <v>130</v>
      </c>
      <c r="C18" s="4">
        <v>5.78</v>
      </c>
      <c r="D18" s="3" t="s">
        <v>11</v>
      </c>
      <c r="E18" s="3">
        <v>1</v>
      </c>
      <c r="F18" s="3">
        <v>8.0000000000000002E-3</v>
      </c>
      <c r="G18" s="2">
        <v>284.87099999999998</v>
      </c>
      <c r="H18">
        <f t="shared" si="0"/>
        <v>7.0207216599794293E-3</v>
      </c>
      <c r="I18">
        <f>LOG10(C18/H18)</f>
        <v>2.9155460828664408</v>
      </c>
      <c r="J18" s="2">
        <f t="shared" ref="J18" si="5">G17-G18</f>
        <v>7.1290000000000191</v>
      </c>
    </row>
    <row r="19" spans="1:10" x14ac:dyDescent="0.35">
      <c r="A19" s="3" t="str">
        <f>A18</f>
        <v>FB1</v>
      </c>
      <c r="B19" s="3">
        <v>392</v>
      </c>
      <c r="C19" s="4">
        <v>6.327</v>
      </c>
      <c r="D19" s="3" t="s">
        <v>11</v>
      </c>
      <c r="E19" s="3">
        <v>1</v>
      </c>
      <c r="F19" s="3">
        <v>3.1E-2</v>
      </c>
    </row>
    <row r="21" spans="1:10" x14ac:dyDescent="0.35">
      <c r="E21" s="2"/>
      <c r="F21" s="3"/>
    </row>
    <row r="22" spans="1:10" x14ac:dyDescent="0.35">
      <c r="C22" s="2"/>
      <c r="D22" s="2"/>
      <c r="E22" s="2"/>
      <c r="F22" s="3"/>
    </row>
    <row r="23" spans="1:10" x14ac:dyDescent="0.35">
      <c r="C23" s="2"/>
      <c r="D23" s="2"/>
      <c r="E23" s="2"/>
      <c r="F23" s="3"/>
    </row>
    <row r="24" spans="1:10" x14ac:dyDescent="0.35">
      <c r="C24" s="2"/>
      <c r="D24" s="2"/>
      <c r="E24" s="2"/>
      <c r="F24" s="3"/>
    </row>
    <row r="25" spans="1:10" x14ac:dyDescent="0.35">
      <c r="C25" s="2"/>
      <c r="D25" s="2"/>
      <c r="E25" s="2"/>
      <c r="F25" s="3"/>
    </row>
    <row r="26" spans="1:10" x14ac:dyDescent="0.35">
      <c r="C26" s="2"/>
      <c r="D26" s="2"/>
      <c r="E26" s="2"/>
      <c r="F26" s="3"/>
    </row>
    <row r="27" spans="1:10" x14ac:dyDescent="0.35">
      <c r="C27" s="2"/>
      <c r="D27" s="2"/>
      <c r="E27" s="2"/>
      <c r="F27" s="3"/>
    </row>
    <row r="28" spans="1:10" ht="15.5" x14ac:dyDescent="0.35">
      <c r="C28" s="11"/>
      <c r="D28" s="11"/>
      <c r="E28" s="11"/>
      <c r="F28" s="12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397A-9A03-4770-934C-3A25C7CC17B1}">
  <dimension ref="A1:S56"/>
  <sheetViews>
    <sheetView zoomScale="81" workbookViewId="0">
      <selection sqref="A1:I50"/>
    </sheetView>
  </sheetViews>
  <sheetFormatPr defaultRowHeight="14.5" x14ac:dyDescent="0.35"/>
  <cols>
    <col min="7" max="7" width="8.7265625" style="14"/>
    <col min="12" max="12" width="23.90625" customWidth="1"/>
  </cols>
  <sheetData>
    <row r="1" spans="1:19" ht="15.5" x14ac:dyDescent="0.35">
      <c r="A1" s="5" t="s">
        <v>0</v>
      </c>
      <c r="B1" s="5" t="s">
        <v>1</v>
      </c>
      <c r="C1" s="6" t="s">
        <v>30</v>
      </c>
      <c r="D1" s="6" t="s">
        <v>31</v>
      </c>
      <c r="E1" s="5" t="s">
        <v>9</v>
      </c>
      <c r="F1" s="3" t="s">
        <v>10</v>
      </c>
      <c r="G1" s="6" t="s">
        <v>2</v>
      </c>
      <c r="H1" s="6" t="s">
        <v>33</v>
      </c>
      <c r="I1" s="6" t="s">
        <v>16</v>
      </c>
      <c r="M1" s="15" t="s">
        <v>17</v>
      </c>
      <c r="N1" s="15" t="s">
        <v>18</v>
      </c>
      <c r="O1" s="16" t="s">
        <v>19</v>
      </c>
      <c r="P1" s="16" t="s">
        <v>32</v>
      </c>
      <c r="Q1" s="16" t="s">
        <v>32</v>
      </c>
      <c r="R1" s="16" t="s">
        <v>32</v>
      </c>
      <c r="S1" s="16" t="s">
        <v>32</v>
      </c>
    </row>
    <row r="2" spans="1:19" ht="16" thickBot="1" x14ac:dyDescent="0.4">
      <c r="A2" s="3" t="s">
        <v>3</v>
      </c>
      <c r="B2" s="3">
        <v>0</v>
      </c>
      <c r="C2" s="20">
        <v>6.2830000000000004</v>
      </c>
      <c r="D2" s="4">
        <f>S11</f>
        <v>2E-3</v>
      </c>
      <c r="E2" s="3" t="s">
        <v>11</v>
      </c>
      <c r="F2" s="3">
        <v>3</v>
      </c>
      <c r="G2" s="35">
        <f>6.281</f>
        <v>6.2809999999999997</v>
      </c>
      <c r="H2">
        <v>6.8493150684931503E-3</v>
      </c>
      <c r="I2">
        <f>LOG10(G2/H2)</f>
        <v>2.9623816491885102</v>
      </c>
      <c r="M2" s="21"/>
      <c r="N2" s="21"/>
      <c r="O2" s="17">
        <v>1</v>
      </c>
      <c r="P2" s="17">
        <v>2</v>
      </c>
      <c r="Q2" s="17">
        <v>3</v>
      </c>
      <c r="R2" s="18" t="s">
        <v>20</v>
      </c>
      <c r="S2" s="18" t="s">
        <v>21</v>
      </c>
    </row>
    <row r="3" spans="1:19" ht="15.5" x14ac:dyDescent="0.35">
      <c r="A3" s="3" t="str">
        <f>A2</f>
        <v>FB3</v>
      </c>
      <c r="B3" s="3">
        <v>0</v>
      </c>
      <c r="C3">
        <f>C2</f>
        <v>6.2830000000000004</v>
      </c>
      <c r="D3" s="4">
        <f t="shared" ref="D3:D4" si="0">Q12</f>
        <v>0</v>
      </c>
      <c r="E3" s="3" t="s">
        <v>11</v>
      </c>
      <c r="F3" s="3">
        <v>3</v>
      </c>
      <c r="G3" s="35">
        <f>6.284</f>
        <v>6.2839999999999998</v>
      </c>
      <c r="H3">
        <v>6.8493150684931503E-3</v>
      </c>
      <c r="I3">
        <f t="shared" ref="I3:I44" si="1">LOG10(G3/H3)</f>
        <v>2.9625890321523727</v>
      </c>
      <c r="M3" s="19"/>
      <c r="N3" s="19"/>
      <c r="O3" s="19"/>
      <c r="P3" s="19"/>
      <c r="Q3" s="19"/>
      <c r="R3" s="19"/>
      <c r="S3" s="19"/>
    </row>
    <row r="4" spans="1:19" ht="15.5" x14ac:dyDescent="0.35">
      <c r="A4" s="3" t="str">
        <f>A3</f>
        <v>FB3</v>
      </c>
      <c r="B4" s="3">
        <v>0</v>
      </c>
      <c r="C4">
        <f>C3</f>
        <v>6.2830000000000004</v>
      </c>
      <c r="D4" s="4">
        <f t="shared" si="0"/>
        <v>0</v>
      </c>
      <c r="E4" s="3" t="s">
        <v>11</v>
      </c>
      <c r="F4" s="3">
        <v>3</v>
      </c>
      <c r="G4" s="35">
        <f>6.283</f>
        <v>6.2830000000000004</v>
      </c>
      <c r="H4">
        <v>6.8493150684931503E-3</v>
      </c>
      <c r="I4">
        <f t="shared" si="1"/>
        <v>2.9625199155003763</v>
      </c>
      <c r="M4" s="19">
        <v>2</v>
      </c>
      <c r="N4" s="19" t="s">
        <v>22</v>
      </c>
      <c r="O4" s="19">
        <v>1.2549999999999999</v>
      </c>
      <c r="P4" s="19">
        <v>1.258</v>
      </c>
      <c r="Q4" s="19">
        <v>1.256</v>
      </c>
      <c r="R4" s="26">
        <v>1256</v>
      </c>
      <c r="S4" s="19">
        <v>2E-3</v>
      </c>
    </row>
    <row r="5" spans="1:19" ht="15.5" x14ac:dyDescent="0.35">
      <c r="A5" s="3" t="str">
        <f>A2</f>
        <v>FB3</v>
      </c>
      <c r="B5" s="3">
        <v>130</v>
      </c>
      <c r="C5" s="4">
        <f>3.85</f>
        <v>3.85</v>
      </c>
      <c r="D5" s="4">
        <f>S7</f>
        <v>4.2999999999999997E-2</v>
      </c>
      <c r="E5" s="3" t="s">
        <v>11</v>
      </c>
      <c r="F5" s="3">
        <f>F2</f>
        <v>3</v>
      </c>
      <c r="G5" s="36">
        <v>3.8069999999999999</v>
      </c>
      <c r="H5">
        <v>7.4616842513692194E-3</v>
      </c>
      <c r="I5">
        <f t="shared" si="1"/>
        <v>2.7077460093260308</v>
      </c>
      <c r="M5" s="19">
        <v>3</v>
      </c>
      <c r="N5" s="19" t="s">
        <v>23</v>
      </c>
      <c r="O5" s="19">
        <v>6.3479999999999999</v>
      </c>
      <c r="P5" s="19">
        <v>6.4619999999999997</v>
      </c>
      <c r="Q5" s="19">
        <v>6.4050000000000002</v>
      </c>
      <c r="R5" s="19">
        <v>6.4050000000000002</v>
      </c>
      <c r="S5" s="19">
        <v>5.7000000000000002E-2</v>
      </c>
    </row>
    <row r="6" spans="1:19" ht="15.5" x14ac:dyDescent="0.35">
      <c r="A6" s="3" t="str">
        <f>A3</f>
        <v>FB3</v>
      </c>
      <c r="B6" s="3">
        <v>130</v>
      </c>
      <c r="C6" s="4">
        <f t="shared" ref="C6:C7" si="2">3.85</f>
        <v>3.85</v>
      </c>
      <c r="D6" s="4">
        <f>D5</f>
        <v>4.2999999999999997E-2</v>
      </c>
      <c r="E6" s="3" t="s">
        <v>11</v>
      </c>
      <c r="F6" s="3">
        <f>F5</f>
        <v>3</v>
      </c>
      <c r="G6" s="36">
        <v>3.8929999999999998</v>
      </c>
      <c r="H6">
        <v>7.4616842513692194E-3</v>
      </c>
      <c r="I6">
        <f t="shared" si="1"/>
        <v>2.7174475362298254</v>
      </c>
      <c r="M6" s="19">
        <v>4</v>
      </c>
      <c r="N6" s="19" t="s">
        <v>24</v>
      </c>
      <c r="O6" s="19">
        <v>0.53100000000000003</v>
      </c>
      <c r="P6" s="19">
        <v>0.54500000000000004</v>
      </c>
      <c r="Q6" s="19">
        <v>0.53500000000000003</v>
      </c>
      <c r="R6" s="19">
        <v>0.53700000000000003</v>
      </c>
      <c r="S6" s="19">
        <v>7.0000000000000001E-3</v>
      </c>
    </row>
    <row r="7" spans="1:19" ht="15.5" x14ac:dyDescent="0.35">
      <c r="A7" s="3" t="str">
        <f>A4</f>
        <v>FB3</v>
      </c>
      <c r="B7" s="3">
        <v>130</v>
      </c>
      <c r="C7" s="4">
        <f t="shared" si="2"/>
        <v>3.85</v>
      </c>
      <c r="D7" s="4">
        <f>D6</f>
        <v>4.2999999999999997E-2</v>
      </c>
      <c r="E7" s="3" t="s">
        <v>11</v>
      </c>
      <c r="F7" s="3">
        <f>F5</f>
        <v>3</v>
      </c>
      <c r="G7" s="36">
        <v>3.85</v>
      </c>
      <c r="H7">
        <v>7.4616842513692194E-3</v>
      </c>
      <c r="I7">
        <f t="shared" si="1"/>
        <v>2.7126238620201644</v>
      </c>
      <c r="M7" s="22">
        <v>5</v>
      </c>
      <c r="N7" s="22" t="s">
        <v>25</v>
      </c>
      <c r="O7" s="22">
        <v>3.8069999999999999</v>
      </c>
      <c r="P7" s="22">
        <v>3.8929999999999998</v>
      </c>
      <c r="Q7" s="22">
        <v>3.85</v>
      </c>
      <c r="R7" s="22">
        <v>3.85</v>
      </c>
      <c r="S7" s="22">
        <v>4.2999999999999997E-2</v>
      </c>
    </row>
    <row r="8" spans="1:19" ht="15.5" x14ac:dyDescent="0.35">
      <c r="A8" s="3" t="str">
        <f>A5</f>
        <v>FB3</v>
      </c>
      <c r="B8" s="3">
        <v>392</v>
      </c>
      <c r="C8" s="4">
        <v>3.4609999999999999</v>
      </c>
      <c r="D8" s="4">
        <v>3.1E-2</v>
      </c>
      <c r="E8" s="3" t="s">
        <v>11</v>
      </c>
      <c r="F8" s="3">
        <f>F5</f>
        <v>3</v>
      </c>
      <c r="G8" s="27">
        <f>C8</f>
        <v>3.4609999999999999</v>
      </c>
      <c r="M8" s="19">
        <v>6</v>
      </c>
      <c r="N8" s="19" t="s">
        <v>26</v>
      </c>
      <c r="O8" s="19">
        <v>0.54500000000000004</v>
      </c>
      <c r="P8" s="19">
        <v>0.54</v>
      </c>
      <c r="Q8" s="19">
        <v>0.54300000000000004</v>
      </c>
      <c r="R8" s="19">
        <v>0.54300000000000004</v>
      </c>
      <c r="S8" s="19">
        <v>3.0000000000000001E-3</v>
      </c>
    </row>
    <row r="9" spans="1:19" ht="15.5" x14ac:dyDescent="0.35">
      <c r="A9" s="3" t="str">
        <f t="shared" ref="A9:D10" si="3">A8</f>
        <v>FB3</v>
      </c>
      <c r="B9" s="13">
        <f t="shared" si="3"/>
        <v>392</v>
      </c>
      <c r="C9" s="27">
        <f t="shared" si="3"/>
        <v>3.4609999999999999</v>
      </c>
      <c r="D9" s="27">
        <f t="shared" si="3"/>
        <v>3.1E-2</v>
      </c>
      <c r="E9" s="27" t="str">
        <f t="shared" ref="E9:F9" si="4">E8</f>
        <v>Basalt</v>
      </c>
      <c r="F9" s="27">
        <f t="shared" si="4"/>
        <v>3</v>
      </c>
      <c r="G9" s="27"/>
      <c r="M9" s="22">
        <v>7</v>
      </c>
      <c r="N9" s="22" t="s">
        <v>27</v>
      </c>
      <c r="O9" s="22">
        <v>5.79</v>
      </c>
      <c r="P9" s="22">
        <v>5.7690000000000001</v>
      </c>
      <c r="Q9" s="22">
        <v>5.78</v>
      </c>
      <c r="R9" s="22">
        <v>5.78</v>
      </c>
      <c r="S9" s="22">
        <v>0.01</v>
      </c>
    </row>
    <row r="10" spans="1:19" ht="15.5" x14ac:dyDescent="0.35">
      <c r="A10" s="3" t="str">
        <f t="shared" si="3"/>
        <v>FB3</v>
      </c>
      <c r="B10" s="13">
        <f t="shared" si="3"/>
        <v>392</v>
      </c>
      <c r="C10" s="27">
        <f t="shared" si="3"/>
        <v>3.4609999999999999</v>
      </c>
      <c r="D10" s="27">
        <f t="shared" si="3"/>
        <v>3.1E-2</v>
      </c>
      <c r="E10" s="27" t="str">
        <f t="shared" ref="E10" si="5">E9</f>
        <v>Basalt</v>
      </c>
      <c r="F10" s="27">
        <f t="shared" ref="F10" si="6">F9</f>
        <v>3</v>
      </c>
      <c r="G10" s="27"/>
      <c r="M10" s="22">
        <v>8</v>
      </c>
      <c r="N10" s="22" t="s">
        <v>28</v>
      </c>
      <c r="O10" s="22">
        <v>5.577</v>
      </c>
      <c r="P10" s="22">
        <v>5.5919999999999996</v>
      </c>
      <c r="Q10" s="22">
        <v>5.585</v>
      </c>
      <c r="R10" s="22">
        <v>5.585</v>
      </c>
      <c r="S10" s="22">
        <v>8.0000000000000002E-3</v>
      </c>
    </row>
    <row r="11" spans="1:19" ht="15.5" x14ac:dyDescent="0.35">
      <c r="A11" s="3" t="s">
        <v>8</v>
      </c>
      <c r="B11" s="3">
        <v>0</v>
      </c>
      <c r="C11" s="28">
        <v>6.2830000000000004</v>
      </c>
      <c r="D11" s="4">
        <f>Q20</f>
        <v>0</v>
      </c>
      <c r="E11" s="3" t="s">
        <v>11</v>
      </c>
      <c r="F11" s="3">
        <v>1</v>
      </c>
      <c r="G11" s="37">
        <f>6.281</f>
        <v>6.2809999999999997</v>
      </c>
      <c r="H11">
        <v>6.8493150684931503E-3</v>
      </c>
      <c r="I11">
        <f t="shared" si="1"/>
        <v>2.9623816491885102</v>
      </c>
      <c r="M11" s="23">
        <v>9</v>
      </c>
      <c r="N11" s="23" t="s">
        <v>29</v>
      </c>
      <c r="O11" s="23">
        <v>6.2809999999999997</v>
      </c>
      <c r="P11" s="23">
        <v>6.2839999999999998</v>
      </c>
      <c r="Q11" s="23">
        <v>6.2830000000000004</v>
      </c>
      <c r="R11" s="23">
        <v>6.2830000000000004</v>
      </c>
      <c r="S11" s="23">
        <v>2E-3</v>
      </c>
    </row>
    <row r="12" spans="1:19" ht="15.5" x14ac:dyDescent="0.35">
      <c r="A12" s="3" t="str">
        <f>A11</f>
        <v>FB1</v>
      </c>
      <c r="B12" s="3">
        <v>0</v>
      </c>
      <c r="C12" s="13">
        <f>C11</f>
        <v>6.2830000000000004</v>
      </c>
      <c r="D12" s="4">
        <f>Q21</f>
        <v>0</v>
      </c>
      <c r="E12" s="3" t="s">
        <v>11</v>
      </c>
      <c r="F12" s="3">
        <v>1</v>
      </c>
      <c r="G12" s="37">
        <f>6.284</f>
        <v>6.2839999999999998</v>
      </c>
      <c r="H12">
        <v>6.8493150684931503E-3</v>
      </c>
      <c r="I12">
        <f t="shared" si="1"/>
        <v>2.9625890321523727</v>
      </c>
    </row>
    <row r="13" spans="1:19" ht="15.5" x14ac:dyDescent="0.35">
      <c r="A13" s="3" t="str">
        <f>A12</f>
        <v>FB1</v>
      </c>
      <c r="B13" s="3">
        <v>0</v>
      </c>
      <c r="C13" s="13">
        <f>C12</f>
        <v>6.2830000000000004</v>
      </c>
      <c r="D13" s="4">
        <f>Q22</f>
        <v>0</v>
      </c>
      <c r="E13" s="3" t="s">
        <v>11</v>
      </c>
      <c r="F13" s="3">
        <v>1</v>
      </c>
      <c r="G13" s="37">
        <f>6.283</f>
        <v>6.2830000000000004</v>
      </c>
      <c r="H13">
        <v>6.8493150684931503E-3</v>
      </c>
      <c r="I13">
        <f t="shared" si="1"/>
        <v>2.9625199155003763</v>
      </c>
    </row>
    <row r="14" spans="1:19" ht="15.5" x14ac:dyDescent="0.35">
      <c r="A14" s="3" t="str">
        <f t="shared" ref="A14:A19" si="7">A11</f>
        <v>FB1</v>
      </c>
      <c r="B14" s="3">
        <v>130</v>
      </c>
      <c r="C14" s="13">
        <f>R10</f>
        <v>5.585</v>
      </c>
      <c r="D14" s="13">
        <f>S10</f>
        <v>8.0000000000000002E-3</v>
      </c>
      <c r="E14" s="3" t="s">
        <v>11</v>
      </c>
      <c r="F14" s="3">
        <v>1</v>
      </c>
      <c r="G14" s="38">
        <v>5.577</v>
      </c>
      <c r="H14">
        <v>7.0207216599794293E-3</v>
      </c>
      <c r="I14">
        <f t="shared" si="1"/>
        <v>2.9000188889374727</v>
      </c>
    </row>
    <row r="15" spans="1:19" ht="15.5" x14ac:dyDescent="0.35">
      <c r="A15" s="3" t="str">
        <f t="shared" si="7"/>
        <v>FB1</v>
      </c>
      <c r="B15" s="3">
        <v>130</v>
      </c>
      <c r="C15" s="13">
        <f>C14</f>
        <v>5.585</v>
      </c>
      <c r="D15" s="13">
        <f>D14</f>
        <v>8.0000000000000002E-3</v>
      </c>
      <c r="E15" s="3" t="s">
        <v>11</v>
      </c>
      <c r="F15" s="3">
        <v>1</v>
      </c>
      <c r="G15" s="38">
        <v>5.5919999999999996</v>
      </c>
      <c r="H15">
        <v>7.0207216599794293E-3</v>
      </c>
      <c r="I15">
        <f t="shared" si="1"/>
        <v>2.9011854071835366</v>
      </c>
    </row>
    <row r="16" spans="1:19" ht="15.5" x14ac:dyDescent="0.35">
      <c r="A16" s="3" t="str">
        <f t="shared" si="7"/>
        <v>FB1</v>
      </c>
      <c r="B16" s="3">
        <v>130</v>
      </c>
      <c r="C16" s="13">
        <f>C15</f>
        <v>5.585</v>
      </c>
      <c r="D16" s="13">
        <f>D15</f>
        <v>8.0000000000000002E-3</v>
      </c>
      <c r="E16" s="3" t="s">
        <v>11</v>
      </c>
      <c r="F16" s="3">
        <v>1</v>
      </c>
      <c r="G16" s="38">
        <v>5.585</v>
      </c>
      <c r="H16">
        <v>7.0207216599794293E-3</v>
      </c>
      <c r="I16">
        <f t="shared" si="1"/>
        <v>2.9006414218975398</v>
      </c>
    </row>
    <row r="17" spans="1:9" x14ac:dyDescent="0.35">
      <c r="A17" s="3" t="str">
        <f t="shared" si="7"/>
        <v>FB1</v>
      </c>
      <c r="B17" s="13">
        <f>B8</f>
        <v>392</v>
      </c>
      <c r="C17" s="30">
        <v>6327</v>
      </c>
      <c r="D17" s="13">
        <f>0.031</f>
        <v>3.1E-2</v>
      </c>
      <c r="E17" s="3" t="s">
        <v>11</v>
      </c>
      <c r="F17" s="3">
        <v>1</v>
      </c>
      <c r="G17" s="27">
        <f>C17/1000</f>
        <v>6.327</v>
      </c>
    </row>
    <row r="18" spans="1:9" x14ac:dyDescent="0.35">
      <c r="A18" s="3" t="str">
        <f t="shared" si="7"/>
        <v>FB1</v>
      </c>
      <c r="B18" s="13">
        <f t="shared" ref="B18:B19" si="8">B9</f>
        <v>392</v>
      </c>
      <c r="C18" s="30">
        <v>6328</v>
      </c>
      <c r="D18" s="13">
        <f t="shared" ref="D18:D19" si="9">0.031</f>
        <v>3.1E-2</v>
      </c>
      <c r="E18" s="3" t="s">
        <v>11</v>
      </c>
      <c r="F18" s="3">
        <v>1</v>
      </c>
      <c r="G18" s="27"/>
    </row>
    <row r="19" spans="1:9" x14ac:dyDescent="0.35">
      <c r="A19" s="3" t="str">
        <f t="shared" si="7"/>
        <v>FB1</v>
      </c>
      <c r="B19" s="13">
        <f t="shared" si="8"/>
        <v>392</v>
      </c>
      <c r="C19" s="30">
        <v>6329</v>
      </c>
      <c r="D19" s="13">
        <f t="shared" si="9"/>
        <v>3.1E-2</v>
      </c>
      <c r="E19" s="3" t="s">
        <v>11</v>
      </c>
      <c r="F19" s="3">
        <v>1</v>
      </c>
      <c r="G19" s="27"/>
    </row>
    <row r="20" spans="1:9" x14ac:dyDescent="0.35">
      <c r="A20" s="3" t="s">
        <v>4</v>
      </c>
      <c r="B20" s="3">
        <v>0</v>
      </c>
      <c r="C20" s="4">
        <v>3.3639999999999999</v>
      </c>
      <c r="D20" s="3">
        <v>1.2E-2</v>
      </c>
      <c r="E20" s="3" t="s">
        <v>11</v>
      </c>
      <c r="F20" s="3">
        <f>F8</f>
        <v>3</v>
      </c>
      <c r="G20" s="27">
        <f>3.36</f>
        <v>3.36</v>
      </c>
      <c r="H20">
        <v>2.9806259314456036E-3</v>
      </c>
      <c r="I20">
        <f t="shared" si="1"/>
        <v>3.0520318018948549</v>
      </c>
    </row>
    <row r="21" spans="1:9" x14ac:dyDescent="0.35">
      <c r="A21" s="3" t="s">
        <v>4</v>
      </c>
      <c r="B21" s="3">
        <v>0</v>
      </c>
      <c r="C21" s="4">
        <v>3.3639999999999999</v>
      </c>
      <c r="D21" s="4">
        <f>D20</f>
        <v>1.2E-2</v>
      </c>
      <c r="E21" s="3" t="s">
        <v>11</v>
      </c>
      <c r="F21" s="3">
        <f>F20</f>
        <v>3</v>
      </c>
      <c r="G21" s="27">
        <f t="shared" ref="G21:G22" si="10">3.36</f>
        <v>3.36</v>
      </c>
      <c r="H21">
        <v>2.9806259314456036E-3</v>
      </c>
      <c r="I21">
        <f t="shared" si="1"/>
        <v>3.0520318018948549</v>
      </c>
    </row>
    <row r="22" spans="1:9" x14ac:dyDescent="0.35">
      <c r="A22" s="3" t="s">
        <v>4</v>
      </c>
      <c r="B22" s="3">
        <v>0</v>
      </c>
      <c r="C22" s="4">
        <v>3.3639999999999999</v>
      </c>
      <c r="D22" s="4">
        <f>D21</f>
        <v>1.2E-2</v>
      </c>
      <c r="E22" s="3" t="s">
        <v>11</v>
      </c>
      <c r="F22" s="3">
        <f>F21</f>
        <v>3</v>
      </c>
      <c r="G22" s="27">
        <f t="shared" si="10"/>
        <v>3.36</v>
      </c>
      <c r="H22">
        <v>2.9806259314456036E-3</v>
      </c>
      <c r="I22">
        <f t="shared" si="1"/>
        <v>3.0520318018948549</v>
      </c>
    </row>
    <row r="23" spans="1:9" ht="15.5" x14ac:dyDescent="0.35">
      <c r="A23" s="13" t="s">
        <v>4</v>
      </c>
      <c r="B23" s="3">
        <v>130</v>
      </c>
      <c r="C23" s="29">
        <v>1.6020000000000001</v>
      </c>
      <c r="D23" s="29">
        <v>2E-3</v>
      </c>
      <c r="E23" s="3" t="s">
        <v>11</v>
      </c>
      <c r="F23" s="3">
        <f t="shared" ref="F23:F28" si="11">F22</f>
        <v>3</v>
      </c>
      <c r="G23" s="38">
        <v>1.6020000000000001</v>
      </c>
      <c r="H23">
        <v>3.2088770374363641E-3</v>
      </c>
      <c r="I23">
        <f t="shared" si="1"/>
        <v>2.6983094362812667</v>
      </c>
    </row>
    <row r="24" spans="1:9" ht="15.5" x14ac:dyDescent="0.35">
      <c r="A24" s="13" t="s">
        <v>4</v>
      </c>
      <c r="B24" s="3">
        <v>130</v>
      </c>
      <c r="C24" s="29">
        <v>1.6020000000000001</v>
      </c>
      <c r="D24" s="29">
        <v>2E-3</v>
      </c>
      <c r="E24" s="3" t="s">
        <v>11</v>
      </c>
      <c r="F24" s="3">
        <f t="shared" si="11"/>
        <v>3</v>
      </c>
      <c r="G24" s="38">
        <v>1.6040000000000001</v>
      </c>
      <c r="H24">
        <v>3.2088770374363641E-3</v>
      </c>
      <c r="I24">
        <f t="shared" si="1"/>
        <v>2.6988512884811926</v>
      </c>
    </row>
    <row r="25" spans="1:9" ht="15.5" x14ac:dyDescent="0.35">
      <c r="A25" s="13" t="s">
        <v>4</v>
      </c>
      <c r="B25" s="3">
        <v>130</v>
      </c>
      <c r="C25" s="29">
        <v>1.6020000000000001</v>
      </c>
      <c r="D25" s="29">
        <v>2E-3</v>
      </c>
      <c r="E25" s="3" t="s">
        <v>11</v>
      </c>
      <c r="F25" s="3">
        <f t="shared" si="11"/>
        <v>3</v>
      </c>
      <c r="G25" s="38">
        <v>1.601</v>
      </c>
      <c r="H25">
        <v>3.2088770374363641E-3</v>
      </c>
      <c r="I25">
        <f t="shared" si="1"/>
        <v>2.6980382564523477</v>
      </c>
    </row>
    <row r="26" spans="1:9" x14ac:dyDescent="0.35">
      <c r="A26" s="13" t="s">
        <v>4</v>
      </c>
      <c r="B26" s="3">
        <v>392</v>
      </c>
      <c r="C26" s="31">
        <v>1813</v>
      </c>
      <c r="D26" s="13">
        <v>1.6E-2</v>
      </c>
      <c r="E26" s="3" t="s">
        <v>11</v>
      </c>
      <c r="F26" s="3">
        <f t="shared" si="11"/>
        <v>3</v>
      </c>
      <c r="G26" s="27">
        <f>1813/1000</f>
        <v>1.8129999999999999</v>
      </c>
    </row>
    <row r="27" spans="1:9" x14ac:dyDescent="0.35">
      <c r="A27" s="13" t="s">
        <v>4</v>
      </c>
      <c r="B27" s="13">
        <f t="shared" ref="B27:D28" si="12">B26</f>
        <v>392</v>
      </c>
      <c r="C27" s="31">
        <f t="shared" si="12"/>
        <v>1813</v>
      </c>
      <c r="D27" s="31">
        <f t="shared" si="12"/>
        <v>1.6E-2</v>
      </c>
      <c r="E27" s="3" t="s">
        <v>11</v>
      </c>
      <c r="F27" s="3">
        <f t="shared" si="11"/>
        <v>3</v>
      </c>
      <c r="G27" s="27"/>
    </row>
    <row r="28" spans="1:9" x14ac:dyDescent="0.35">
      <c r="A28" s="13" t="s">
        <v>4</v>
      </c>
      <c r="B28" s="13">
        <f t="shared" si="12"/>
        <v>392</v>
      </c>
      <c r="C28" s="31">
        <f t="shared" si="12"/>
        <v>1813</v>
      </c>
      <c r="D28" s="31">
        <f t="shared" si="12"/>
        <v>1.6E-2</v>
      </c>
      <c r="E28" s="3" t="s">
        <v>11</v>
      </c>
      <c r="F28" s="3">
        <f t="shared" si="11"/>
        <v>3</v>
      </c>
      <c r="G28" s="27"/>
    </row>
    <row r="29" spans="1:9" ht="15.5" x14ac:dyDescent="0.35">
      <c r="A29" s="3" t="s">
        <v>5</v>
      </c>
      <c r="B29" s="3">
        <v>0</v>
      </c>
      <c r="C29" s="25">
        <v>7.0490000000000004</v>
      </c>
      <c r="D29" s="24">
        <v>0.01</v>
      </c>
      <c r="E29" s="3" t="s">
        <v>12</v>
      </c>
      <c r="F29" s="3">
        <v>3</v>
      </c>
      <c r="G29" s="39">
        <v>7.04</v>
      </c>
      <c r="H29">
        <v>2.8169014084507043E-2</v>
      </c>
      <c r="I29">
        <f t="shared" si="1"/>
        <v>2.3978010121972062</v>
      </c>
    </row>
    <row r="30" spans="1:9" ht="15.5" x14ac:dyDescent="0.35">
      <c r="A30" t="str">
        <f>A29</f>
        <v>FD3</v>
      </c>
      <c r="B30">
        <f t="shared" ref="B30:F37" si="13">B29</f>
        <v>0</v>
      </c>
      <c r="C30">
        <f t="shared" si="13"/>
        <v>7.0490000000000004</v>
      </c>
      <c r="D30">
        <f t="shared" si="13"/>
        <v>0.01</v>
      </c>
      <c r="E30" t="str">
        <f t="shared" si="13"/>
        <v>Dunite</v>
      </c>
      <c r="F30">
        <f t="shared" si="13"/>
        <v>3</v>
      </c>
      <c r="G30" s="39">
        <v>7.0590000000000002</v>
      </c>
      <c r="H30">
        <v>2.8169014084507043E-2</v>
      </c>
      <c r="I30">
        <f t="shared" si="1"/>
        <v>2.3989715349507779</v>
      </c>
    </row>
    <row r="31" spans="1:9" ht="15.5" x14ac:dyDescent="0.35">
      <c r="A31" t="str">
        <f>A30</f>
        <v>FD3</v>
      </c>
      <c r="B31">
        <f t="shared" si="13"/>
        <v>0</v>
      </c>
      <c r="C31">
        <f t="shared" si="13"/>
        <v>7.0490000000000004</v>
      </c>
      <c r="D31">
        <f t="shared" si="13"/>
        <v>0.01</v>
      </c>
      <c r="E31" t="str">
        <f t="shared" si="13"/>
        <v>Dunite</v>
      </c>
      <c r="F31">
        <f t="shared" si="13"/>
        <v>3</v>
      </c>
      <c r="G31" s="39">
        <v>7.05</v>
      </c>
      <c r="H31">
        <v>2.8169014084507043E-2</v>
      </c>
      <c r="I31">
        <f t="shared" si="1"/>
        <v>2.3984174700464926</v>
      </c>
    </row>
    <row r="32" spans="1:9" ht="15.5" x14ac:dyDescent="0.35">
      <c r="A32" s="3" t="s">
        <v>6</v>
      </c>
      <c r="B32">
        <f>B31</f>
        <v>0</v>
      </c>
      <c r="C32" s="24">
        <v>0.95899999999999996</v>
      </c>
      <c r="D32" s="24">
        <v>3.0000000000000001E-3</v>
      </c>
      <c r="E32" s="24" t="str">
        <f>E31</f>
        <v>Dunite</v>
      </c>
      <c r="F32">
        <f t="shared" si="13"/>
        <v>3</v>
      </c>
      <c r="G32" s="39">
        <v>0.96199999999999997</v>
      </c>
      <c r="H32">
        <v>7.1942446043165471E-3</v>
      </c>
      <c r="I32">
        <f t="shared" si="1"/>
        <v>2.1261898722919081</v>
      </c>
    </row>
    <row r="33" spans="1:9" ht="15.5" x14ac:dyDescent="0.35">
      <c r="A33" s="3" t="str">
        <f>A32</f>
        <v>MD3</v>
      </c>
      <c r="B33" s="3">
        <f>B32</f>
        <v>0</v>
      </c>
      <c r="C33" s="3">
        <f t="shared" ref="C33:E38" si="14">C32</f>
        <v>0.95899999999999996</v>
      </c>
      <c r="D33" s="3">
        <f t="shared" si="14"/>
        <v>3.0000000000000001E-3</v>
      </c>
      <c r="E33" s="3" t="str">
        <f t="shared" si="14"/>
        <v>Dunite</v>
      </c>
      <c r="F33">
        <f t="shared" si="13"/>
        <v>3</v>
      </c>
      <c r="G33" s="39">
        <v>0.95599999999999996</v>
      </c>
      <c r="H33">
        <v>7.1942446043165471E-3</v>
      </c>
      <c r="I33">
        <f t="shared" si="1"/>
        <v>2.123472692530195</v>
      </c>
    </row>
    <row r="34" spans="1:9" ht="15.5" x14ac:dyDescent="0.35">
      <c r="A34" s="3" t="str">
        <f>A33</f>
        <v>MD3</v>
      </c>
      <c r="B34" s="32">
        <f>B33</f>
        <v>0</v>
      </c>
      <c r="C34" s="32">
        <f t="shared" ref="C34" si="15">C33</f>
        <v>0.95899999999999996</v>
      </c>
      <c r="D34" s="32">
        <f t="shared" ref="D34" si="16">D33</f>
        <v>3.0000000000000001E-3</v>
      </c>
      <c r="E34" s="3" t="str">
        <f t="shared" si="14"/>
        <v>Dunite</v>
      </c>
      <c r="F34">
        <f t="shared" si="13"/>
        <v>3</v>
      </c>
      <c r="G34" s="39">
        <v>0.96</v>
      </c>
      <c r="H34">
        <v>7.1942446043165471E-3</v>
      </c>
      <c r="I34">
        <f t="shared" si="1"/>
        <v>2.1252860332936634</v>
      </c>
    </row>
    <row r="35" spans="1:9" ht="15.5" x14ac:dyDescent="0.35">
      <c r="A35" t="s">
        <v>7</v>
      </c>
      <c r="B35" s="33">
        <f>B34</f>
        <v>0</v>
      </c>
      <c r="C35" s="24">
        <v>1.1339999999999999</v>
      </c>
      <c r="D35" s="24">
        <v>1.2999999999999999E-2</v>
      </c>
      <c r="E35" s="3" t="str">
        <f t="shared" si="14"/>
        <v>Dunite</v>
      </c>
      <c r="F35">
        <f t="shared" si="13"/>
        <v>3</v>
      </c>
      <c r="G35" s="39">
        <v>1.153</v>
      </c>
    </row>
    <row r="36" spans="1:9" ht="15.5" x14ac:dyDescent="0.35">
      <c r="A36" t="str">
        <f>A35</f>
        <v>CD3</v>
      </c>
      <c r="B36" s="33">
        <f t="shared" ref="B36:B38" si="17">B35</f>
        <v>0</v>
      </c>
      <c r="C36" s="24">
        <v>1.1339999999999999</v>
      </c>
      <c r="D36" s="24">
        <v>1.2999999999999999E-2</v>
      </c>
      <c r="E36" s="3" t="str">
        <f t="shared" si="14"/>
        <v>Dunite</v>
      </c>
      <c r="F36">
        <f t="shared" si="13"/>
        <v>3</v>
      </c>
      <c r="G36" s="39">
        <v>1.1240000000000001</v>
      </c>
      <c r="H36">
        <v>1.9417475728155339E-3</v>
      </c>
      <c r="I36">
        <f>LOG10(G45/H36)</f>
        <v>2.8104509548582479</v>
      </c>
    </row>
    <row r="37" spans="1:9" ht="15.5" x14ac:dyDescent="0.35">
      <c r="A37" t="str">
        <f>A36</f>
        <v>CD3</v>
      </c>
      <c r="B37" s="33">
        <f t="shared" si="17"/>
        <v>0</v>
      </c>
      <c r="C37" s="24">
        <v>1.1339999999999999</v>
      </c>
      <c r="D37" s="24">
        <v>1.2999999999999999E-2</v>
      </c>
      <c r="E37" s="3" t="str">
        <f t="shared" si="14"/>
        <v>Dunite</v>
      </c>
      <c r="F37">
        <f t="shared" si="13"/>
        <v>3</v>
      </c>
      <c r="G37" s="39">
        <v>1.133</v>
      </c>
      <c r="H37">
        <v>1.9417475728155339E-3</v>
      </c>
      <c r="I37">
        <f>LOG10(G46/H37)</f>
        <v>2.8114878701504411</v>
      </c>
    </row>
    <row r="38" spans="1:9" ht="15.5" x14ac:dyDescent="0.35">
      <c r="A38" t="str">
        <f>A37</f>
        <v>CD3</v>
      </c>
      <c r="B38" s="33">
        <f t="shared" si="17"/>
        <v>0</v>
      </c>
      <c r="C38" s="33">
        <f t="shared" ref="C38:D38" si="18">C37</f>
        <v>1.1339999999999999</v>
      </c>
      <c r="D38" s="33">
        <f t="shared" si="18"/>
        <v>1.2999999999999999E-2</v>
      </c>
      <c r="E38" t="str">
        <f t="shared" si="14"/>
        <v>Dunite</v>
      </c>
      <c r="F38">
        <f t="shared" ref="F38" si="19">F37</f>
        <v>3</v>
      </c>
      <c r="G38" s="39">
        <f>1126/1000</f>
        <v>1.1259999999999999</v>
      </c>
      <c r="H38">
        <v>1.9417475728155339E-3</v>
      </c>
      <c r="I38">
        <f>LOG10(G47/H38)</f>
        <v>2.8107968684423685</v>
      </c>
    </row>
    <row r="39" spans="1:9" ht="15.5" x14ac:dyDescent="0.35">
      <c r="A39" t="s">
        <v>5</v>
      </c>
      <c r="B39" s="33">
        <v>130</v>
      </c>
      <c r="C39" s="19">
        <v>6.4050000000000002</v>
      </c>
      <c r="D39" s="19">
        <v>5.7000000000000002E-2</v>
      </c>
      <c r="E39" t="s">
        <v>12</v>
      </c>
      <c r="F39">
        <v>3</v>
      </c>
      <c r="G39" s="36">
        <v>6.3479999999999999</v>
      </c>
      <c r="H39">
        <v>2.9810257709677903E-2</v>
      </c>
      <c r="I39">
        <f t="shared" si="1"/>
        <v>2.3282711875581548</v>
      </c>
    </row>
    <row r="40" spans="1:9" ht="15.5" x14ac:dyDescent="0.35">
      <c r="A40" t="s">
        <v>5</v>
      </c>
      <c r="B40" s="33">
        <f>B39</f>
        <v>130</v>
      </c>
      <c r="C40" s="33">
        <f>C39</f>
        <v>6.4050000000000002</v>
      </c>
      <c r="D40" s="33">
        <f>D39</f>
        <v>5.7000000000000002E-2</v>
      </c>
      <c r="E40" t="s">
        <v>12</v>
      </c>
      <c r="F40">
        <v>3</v>
      </c>
      <c r="G40" s="36">
        <v>6.4619999999999997</v>
      </c>
      <c r="H40">
        <v>2.9810257709677903E-2</v>
      </c>
      <c r="I40">
        <f t="shared" si="1"/>
        <v>2.3360012231569693</v>
      </c>
    </row>
    <row r="41" spans="1:9" ht="15.5" x14ac:dyDescent="0.35">
      <c r="A41" t="s">
        <v>5</v>
      </c>
      <c r="B41" s="33">
        <f t="shared" ref="B41:B47" si="20">B40</f>
        <v>130</v>
      </c>
      <c r="C41" s="33">
        <f>C40</f>
        <v>6.4050000000000002</v>
      </c>
      <c r="D41" s="33">
        <f>D40</f>
        <v>5.7000000000000002E-2</v>
      </c>
      <c r="E41" t="s">
        <v>12</v>
      </c>
      <c r="F41">
        <v>3</v>
      </c>
      <c r="G41" s="36">
        <v>6.4050000000000002</v>
      </c>
      <c r="H41">
        <v>2.9810257709677903E-2</v>
      </c>
      <c r="I41">
        <f t="shared" si="1"/>
        <v>2.3321534035560494</v>
      </c>
    </row>
    <row r="42" spans="1:9" ht="15.5" x14ac:dyDescent="0.35">
      <c r="A42" t="s">
        <v>6</v>
      </c>
      <c r="B42" s="33">
        <f t="shared" si="20"/>
        <v>130</v>
      </c>
      <c r="C42" s="33">
        <v>0.53700000000000003</v>
      </c>
      <c r="D42" s="33">
        <v>7.0000000000000001E-3</v>
      </c>
      <c r="E42" t="s">
        <v>12</v>
      </c>
      <c r="F42">
        <v>3</v>
      </c>
      <c r="G42" s="36">
        <v>0.53100000000000003</v>
      </c>
      <c r="H42">
        <v>7.4188929527935843E-3</v>
      </c>
      <c r="I42">
        <f t="shared" si="1"/>
        <v>1.8547554163903799</v>
      </c>
    </row>
    <row r="43" spans="1:9" ht="15.5" x14ac:dyDescent="0.35">
      <c r="A43" t="s">
        <v>6</v>
      </c>
      <c r="B43" s="33">
        <f t="shared" si="20"/>
        <v>130</v>
      </c>
      <c r="C43" s="33">
        <f>C42</f>
        <v>0.53700000000000003</v>
      </c>
      <c r="D43" s="33">
        <f>D42</f>
        <v>7.0000000000000001E-3</v>
      </c>
      <c r="E43" t="s">
        <v>12</v>
      </c>
      <c r="F43">
        <v>3</v>
      </c>
      <c r="G43" s="36">
        <v>0.54500000000000004</v>
      </c>
      <c r="H43">
        <v>7.4188929527935843E-3</v>
      </c>
      <c r="I43">
        <f t="shared" si="1"/>
        <v>1.8660573975855534</v>
      </c>
    </row>
    <row r="44" spans="1:9" ht="15.5" x14ac:dyDescent="0.35">
      <c r="A44" t="s">
        <v>6</v>
      </c>
      <c r="B44" s="33">
        <f t="shared" si="20"/>
        <v>130</v>
      </c>
      <c r="C44" s="33">
        <f>C43</f>
        <v>0.53700000000000003</v>
      </c>
      <c r="D44" s="33">
        <f>D43</f>
        <v>7.0000000000000001E-3</v>
      </c>
      <c r="E44" t="s">
        <v>12</v>
      </c>
      <c r="F44">
        <v>3</v>
      </c>
      <c r="G44" s="36">
        <v>0.53500000000000003</v>
      </c>
      <c r="H44">
        <v>7.4188929527935843E-3</v>
      </c>
      <c r="I44">
        <f t="shared" si="1"/>
        <v>1.8580146773301394</v>
      </c>
    </row>
    <row r="45" spans="1:9" ht="15.5" x14ac:dyDescent="0.35">
      <c r="A45" t="s">
        <v>7</v>
      </c>
      <c r="B45" s="33">
        <f t="shared" si="20"/>
        <v>130</v>
      </c>
      <c r="C45" s="26">
        <v>1256</v>
      </c>
      <c r="D45" s="19">
        <v>2E-3</v>
      </c>
      <c r="E45" t="s">
        <v>12</v>
      </c>
      <c r="F45">
        <v>3</v>
      </c>
      <c r="G45" s="36">
        <v>1.2549999999999999</v>
      </c>
    </row>
    <row r="46" spans="1:9" ht="15.5" x14ac:dyDescent="0.35">
      <c r="A46" t="s">
        <v>7</v>
      </c>
      <c r="B46" s="33">
        <f t="shared" si="20"/>
        <v>130</v>
      </c>
      <c r="C46" s="34">
        <f>C45</f>
        <v>1256</v>
      </c>
      <c r="D46" s="34">
        <f>D45</f>
        <v>2E-3</v>
      </c>
      <c r="E46" t="s">
        <v>12</v>
      </c>
      <c r="F46">
        <v>3</v>
      </c>
      <c r="G46" s="36">
        <v>1.258</v>
      </c>
    </row>
    <row r="47" spans="1:9" ht="15.5" x14ac:dyDescent="0.35">
      <c r="A47" t="s">
        <v>7</v>
      </c>
      <c r="B47" s="33">
        <f t="shared" si="20"/>
        <v>130</v>
      </c>
      <c r="C47" s="34">
        <f>C46</f>
        <v>1256</v>
      </c>
      <c r="D47" s="34">
        <f>D46</f>
        <v>2E-3</v>
      </c>
      <c r="E47" t="s">
        <v>12</v>
      </c>
      <c r="F47">
        <v>3</v>
      </c>
      <c r="G47" s="36">
        <v>1.256</v>
      </c>
    </row>
    <row r="48" spans="1:9" x14ac:dyDescent="0.35">
      <c r="A48" s="3" t="s">
        <v>5</v>
      </c>
      <c r="B48" s="32">
        <v>392</v>
      </c>
      <c r="C48" s="25">
        <v>7.234</v>
      </c>
      <c r="D48" s="25">
        <f>0.024</f>
        <v>2.4E-2</v>
      </c>
      <c r="E48" s="3" t="s">
        <v>12</v>
      </c>
      <c r="F48" s="3">
        <v>3</v>
      </c>
      <c r="G48" s="14">
        <f>C48</f>
        <v>7.234</v>
      </c>
    </row>
    <row r="49" spans="1:7" x14ac:dyDescent="0.35">
      <c r="A49" s="3" t="s">
        <v>6</v>
      </c>
      <c r="B49" s="32">
        <v>392</v>
      </c>
      <c r="C49" s="25">
        <v>0.98499999999999999</v>
      </c>
      <c r="D49" s="25">
        <f>0.002</f>
        <v>2E-3</v>
      </c>
      <c r="E49" s="3" t="s">
        <v>12</v>
      </c>
      <c r="F49" s="3">
        <v>3</v>
      </c>
      <c r="G49" s="14">
        <f t="shared" ref="G49:G50" si="21">C49</f>
        <v>0.98499999999999999</v>
      </c>
    </row>
    <row r="50" spans="1:7" x14ac:dyDescent="0.35">
      <c r="A50" s="3" t="s">
        <v>7</v>
      </c>
      <c r="B50" s="32">
        <v>392</v>
      </c>
      <c r="C50" s="25">
        <v>1.857</v>
      </c>
      <c r="D50" s="25">
        <f>0.011</f>
        <v>1.0999999999999999E-2</v>
      </c>
      <c r="E50" s="3" t="s">
        <v>12</v>
      </c>
      <c r="F50" s="3">
        <v>3</v>
      </c>
      <c r="G50" s="14">
        <f t="shared" si="21"/>
        <v>1.857</v>
      </c>
    </row>
    <row r="52" spans="1:7" x14ac:dyDescent="0.35">
      <c r="B52" s="3"/>
      <c r="C52" s="4"/>
      <c r="D52" s="4"/>
      <c r="E52" s="3"/>
      <c r="F52" s="3"/>
    </row>
    <row r="56" spans="1:7" x14ac:dyDescent="0.35">
      <c r="A56" s="3"/>
      <c r="B56" s="3"/>
      <c r="C56" s="4"/>
      <c r="D56" s="4"/>
      <c r="E56" s="3"/>
      <c r="F56" s="3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F313B-DBB4-4404-8B7F-EEFB8DE03762}">
  <dimension ref="A1:J50"/>
  <sheetViews>
    <sheetView tabSelected="1" zoomScale="55" workbookViewId="0">
      <selection activeCell="L6" sqref="L6"/>
    </sheetView>
  </sheetViews>
  <sheetFormatPr defaultRowHeight="14.5" x14ac:dyDescent="0.35"/>
  <cols>
    <col min="10" max="10" width="9.453125" customWidth="1"/>
  </cols>
  <sheetData>
    <row r="1" spans="1:10" x14ac:dyDescent="0.35">
      <c r="A1" s="5" t="s">
        <v>0</v>
      </c>
      <c r="B1" s="5" t="s">
        <v>1</v>
      </c>
      <c r="C1" s="6" t="s">
        <v>30</v>
      </c>
      <c r="D1" s="6" t="s">
        <v>31</v>
      </c>
      <c r="E1" s="5" t="s">
        <v>9</v>
      </c>
      <c r="F1" s="3" t="s">
        <v>10</v>
      </c>
      <c r="G1" s="6" t="s">
        <v>2</v>
      </c>
      <c r="H1" s="6" t="s">
        <v>33</v>
      </c>
      <c r="I1" s="6" t="s">
        <v>16</v>
      </c>
      <c r="J1" s="6" t="s">
        <v>34</v>
      </c>
    </row>
    <row r="2" spans="1:10" ht="15.5" x14ac:dyDescent="0.35">
      <c r="A2" s="3" t="s">
        <v>3</v>
      </c>
      <c r="B2" s="3">
        <v>0</v>
      </c>
      <c r="C2" s="20">
        <v>6.2830000000000004</v>
      </c>
      <c r="D2" s="4">
        <f>S11</f>
        <v>0</v>
      </c>
      <c r="E2" s="3" t="s">
        <v>11</v>
      </c>
      <c r="F2" s="3">
        <v>3</v>
      </c>
      <c r="G2" s="35">
        <f>6.281</f>
        <v>6.2809999999999997</v>
      </c>
      <c r="H2">
        <v>0.11928918296446604</v>
      </c>
      <c r="I2">
        <f>LOG10(G2/H2)</f>
        <v>1.7214277293802667</v>
      </c>
      <c r="J2">
        <f>10^(I2)</f>
        <v>52.653558721003144</v>
      </c>
    </row>
    <row r="3" spans="1:10" ht="15.5" x14ac:dyDescent="0.35">
      <c r="A3" s="3" t="str">
        <f>A2</f>
        <v>FB3</v>
      </c>
      <c r="B3" s="3">
        <v>0</v>
      </c>
      <c r="C3">
        <f>C2</f>
        <v>6.2830000000000004</v>
      </c>
      <c r="D3" s="4">
        <f t="shared" ref="D3:D4" si="0">Q12</f>
        <v>0</v>
      </c>
      <c r="E3" s="3" t="s">
        <v>11</v>
      </c>
      <c r="F3" s="3">
        <v>3</v>
      </c>
      <c r="G3" s="35">
        <f>6.284</f>
        <v>6.2839999999999998</v>
      </c>
      <c r="H3">
        <f>H2</f>
        <v>0.11928918296446604</v>
      </c>
      <c r="I3">
        <f t="shared" ref="I3:I44" si="1">LOG10(G3/H3)</f>
        <v>1.7216351123441294</v>
      </c>
      <c r="J3">
        <f t="shared" ref="J3:J7" si="2">10^(I3)</f>
        <v>52.678707690301522</v>
      </c>
    </row>
    <row r="4" spans="1:10" ht="15.5" x14ac:dyDescent="0.35">
      <c r="A4" s="3" t="str">
        <f>A3</f>
        <v>FB3</v>
      </c>
      <c r="B4" s="3">
        <v>0</v>
      </c>
      <c r="C4">
        <f>C3</f>
        <v>6.2830000000000004</v>
      </c>
      <c r="D4" s="4">
        <f t="shared" si="0"/>
        <v>0</v>
      </c>
      <c r="E4" s="3" t="s">
        <v>11</v>
      </c>
      <c r="F4" s="3">
        <v>3</v>
      </c>
      <c r="G4" s="35">
        <f>6.283</f>
        <v>6.2830000000000004</v>
      </c>
      <c r="H4" s="13">
        <f>H3</f>
        <v>0.11928918296446604</v>
      </c>
      <c r="I4" s="13">
        <f t="shared" si="1"/>
        <v>1.721565995692133</v>
      </c>
      <c r="J4">
        <f t="shared" si="2"/>
        <v>52.670324700535417</v>
      </c>
    </row>
    <row r="5" spans="1:10" ht="15.5" x14ac:dyDescent="0.35">
      <c r="A5" s="3" t="str">
        <f>A2</f>
        <v>FB3</v>
      </c>
      <c r="B5" s="3">
        <v>130</v>
      </c>
      <c r="C5" s="4">
        <f>3.85</f>
        <v>3.85</v>
      </c>
      <c r="D5" s="4">
        <f>S7</f>
        <v>0</v>
      </c>
      <c r="E5" s="3" t="s">
        <v>11</v>
      </c>
      <c r="F5" s="3">
        <f>F2</f>
        <v>3</v>
      </c>
      <c r="G5" s="36">
        <v>3.8069999999999999</v>
      </c>
      <c r="H5" s="13">
        <v>0.13575434080009299</v>
      </c>
      <c r="I5" s="13">
        <f t="shared" si="1"/>
        <v>1.4478291515893034</v>
      </c>
      <c r="J5">
        <f t="shared" si="2"/>
        <v>28.043302170396547</v>
      </c>
    </row>
    <row r="6" spans="1:10" ht="15.5" x14ac:dyDescent="0.35">
      <c r="A6" s="3" t="str">
        <f>A3</f>
        <v>FB3</v>
      </c>
      <c r="B6" s="3">
        <v>130</v>
      </c>
      <c r="C6" s="4">
        <f t="shared" ref="C6:C7" si="3">3.85</f>
        <v>3.85</v>
      </c>
      <c r="D6" s="4">
        <f>D5</f>
        <v>0</v>
      </c>
      <c r="E6" s="3" t="s">
        <v>11</v>
      </c>
      <c r="F6" s="3">
        <f>F5</f>
        <v>3</v>
      </c>
      <c r="G6" s="36">
        <v>3.8929999999999998</v>
      </c>
      <c r="H6" s="13">
        <v>0.13575434080009252</v>
      </c>
      <c r="I6" s="13">
        <f t="shared" si="1"/>
        <v>1.4575306784930997</v>
      </c>
      <c r="J6">
        <f t="shared" si="2"/>
        <v>28.67679940881381</v>
      </c>
    </row>
    <row r="7" spans="1:10" ht="15.5" x14ac:dyDescent="0.35">
      <c r="A7" s="3" t="str">
        <f>A4</f>
        <v>FB3</v>
      </c>
      <c r="B7" s="3">
        <v>130</v>
      </c>
      <c r="C7" s="4">
        <f t="shared" si="3"/>
        <v>3.85</v>
      </c>
      <c r="D7" s="4">
        <f>D6</f>
        <v>0</v>
      </c>
      <c r="E7" s="3" t="s">
        <v>11</v>
      </c>
      <c r="F7" s="3">
        <f>F5</f>
        <v>3</v>
      </c>
      <c r="G7" s="36">
        <v>3.85</v>
      </c>
      <c r="H7" s="13">
        <v>0.13575434080009252</v>
      </c>
      <c r="I7" s="13">
        <f t="shared" si="1"/>
        <v>1.4527070042834385</v>
      </c>
      <c r="J7">
        <f t="shared" si="2"/>
        <v>28.360050789605225</v>
      </c>
    </row>
    <row r="8" spans="1:10" x14ac:dyDescent="0.35">
      <c r="A8" s="3" t="str">
        <f>A5</f>
        <v>FB3</v>
      </c>
      <c r="B8" s="3">
        <v>392</v>
      </c>
      <c r="C8" s="4">
        <v>3.4609999999999999</v>
      </c>
      <c r="D8" s="4">
        <v>3.1E-2</v>
      </c>
      <c r="E8" s="3" t="s">
        <v>11</v>
      </c>
      <c r="F8" s="3">
        <f>F5</f>
        <v>3</v>
      </c>
      <c r="G8" s="27">
        <f>C8</f>
        <v>3.4609999999999999</v>
      </c>
      <c r="H8" s="40"/>
    </row>
    <row r="9" spans="1:10" x14ac:dyDescent="0.35">
      <c r="A9" s="3" t="str">
        <f t="shared" ref="A9:F10" si="4">A8</f>
        <v>FB3</v>
      </c>
      <c r="B9" s="13">
        <f t="shared" si="4"/>
        <v>392</v>
      </c>
      <c r="C9" s="27">
        <f t="shared" si="4"/>
        <v>3.4609999999999999</v>
      </c>
      <c r="D9" s="27">
        <f t="shared" si="4"/>
        <v>3.1E-2</v>
      </c>
      <c r="E9" s="27" t="str">
        <f t="shared" si="4"/>
        <v>Basalt</v>
      </c>
      <c r="F9" s="27">
        <f t="shared" si="4"/>
        <v>3</v>
      </c>
      <c r="G9" s="27"/>
      <c r="H9" s="40"/>
    </row>
    <row r="10" spans="1:10" x14ac:dyDescent="0.35">
      <c r="A10" s="3" t="str">
        <f t="shared" si="4"/>
        <v>FB3</v>
      </c>
      <c r="B10" s="13">
        <f t="shared" si="4"/>
        <v>392</v>
      </c>
      <c r="C10" s="27">
        <f t="shared" si="4"/>
        <v>3.4609999999999999</v>
      </c>
      <c r="D10" s="27">
        <f t="shared" si="4"/>
        <v>3.1E-2</v>
      </c>
      <c r="E10" s="27" t="str">
        <f t="shared" si="4"/>
        <v>Basalt</v>
      </c>
      <c r="F10" s="27">
        <f t="shared" si="4"/>
        <v>3</v>
      </c>
      <c r="G10" s="27"/>
      <c r="H10" s="40"/>
    </row>
    <row r="11" spans="1:10" ht="15.5" x14ac:dyDescent="0.35">
      <c r="A11" s="3" t="s">
        <v>8</v>
      </c>
      <c r="B11" s="3">
        <v>0</v>
      </c>
      <c r="C11" s="28">
        <v>6.2830000000000004</v>
      </c>
      <c r="D11" s="4">
        <f>Q20</f>
        <v>0</v>
      </c>
      <c r="E11" s="3" t="s">
        <v>11</v>
      </c>
      <c r="F11" s="3">
        <v>1</v>
      </c>
      <c r="G11" s="37">
        <f>6.281</f>
        <v>6.2809999999999997</v>
      </c>
      <c r="H11" s="13">
        <v>0.11928918296446604</v>
      </c>
      <c r="I11">
        <f t="shared" si="1"/>
        <v>1.7214277293802667</v>
      </c>
      <c r="J11">
        <f>10^(I11)</f>
        <v>52.653558721003144</v>
      </c>
    </row>
    <row r="12" spans="1:10" ht="15.5" x14ac:dyDescent="0.35">
      <c r="A12" s="3" t="str">
        <f>A11</f>
        <v>FB1</v>
      </c>
      <c r="B12" s="3">
        <v>0</v>
      </c>
      <c r="C12" s="13">
        <f>C11</f>
        <v>6.2830000000000004</v>
      </c>
      <c r="D12" s="4">
        <f>Q21</f>
        <v>0</v>
      </c>
      <c r="E12" s="3" t="s">
        <v>11</v>
      </c>
      <c r="F12" s="3">
        <v>1</v>
      </c>
      <c r="G12" s="37">
        <f>6.284</f>
        <v>6.2839999999999998</v>
      </c>
      <c r="H12" s="13">
        <v>0.11928918296446604</v>
      </c>
      <c r="I12">
        <f t="shared" si="1"/>
        <v>1.7216351123441294</v>
      </c>
      <c r="J12">
        <f t="shared" ref="J12:J44" si="5">10^(I12)</f>
        <v>52.678707690301522</v>
      </c>
    </row>
    <row r="13" spans="1:10" ht="15.5" x14ac:dyDescent="0.35">
      <c r="A13" s="3" t="str">
        <f>A12</f>
        <v>FB1</v>
      </c>
      <c r="B13" s="3">
        <v>0</v>
      </c>
      <c r="C13" s="13">
        <f>C12</f>
        <v>6.2830000000000004</v>
      </c>
      <c r="D13" s="4">
        <f>Q22</f>
        <v>0</v>
      </c>
      <c r="E13" s="3" t="s">
        <v>11</v>
      </c>
      <c r="F13" s="3">
        <v>1</v>
      </c>
      <c r="G13" s="37">
        <f>6.283</f>
        <v>6.2830000000000004</v>
      </c>
      <c r="H13" s="13">
        <v>0.11928918296446604</v>
      </c>
      <c r="I13">
        <f t="shared" si="1"/>
        <v>1.721565995692133</v>
      </c>
      <c r="J13">
        <f t="shared" si="5"/>
        <v>52.670324700535417</v>
      </c>
    </row>
    <row r="14" spans="1:10" ht="15.5" x14ac:dyDescent="0.35">
      <c r="A14" s="3" t="str">
        <f t="shared" ref="A14:A19" si="6">A11</f>
        <v>FB1</v>
      </c>
      <c r="B14" s="3">
        <v>130</v>
      </c>
      <c r="C14" s="13">
        <f>R10</f>
        <v>0</v>
      </c>
      <c r="D14" s="13">
        <f>S10</f>
        <v>0</v>
      </c>
      <c r="E14" s="3" t="s">
        <v>11</v>
      </c>
      <c r="F14" s="3">
        <v>1</v>
      </c>
      <c r="G14" s="38">
        <v>5.577</v>
      </c>
      <c r="H14" s="13">
        <v>0.12679730215510962</v>
      </c>
      <c r="I14">
        <f t="shared" si="1"/>
        <v>1.6432906312582558</v>
      </c>
      <c r="J14">
        <f>10^(I14)</f>
        <v>43.983585653720951</v>
      </c>
    </row>
    <row r="15" spans="1:10" ht="15.5" x14ac:dyDescent="0.35">
      <c r="A15" s="3" t="str">
        <f t="shared" si="6"/>
        <v>FB1</v>
      </c>
      <c r="B15" s="3">
        <v>130</v>
      </c>
      <c r="C15" s="13">
        <f>C14</f>
        <v>0</v>
      </c>
      <c r="D15" s="13">
        <f>D14</f>
        <v>0</v>
      </c>
      <c r="E15" s="3" t="s">
        <v>11</v>
      </c>
      <c r="F15" s="3">
        <v>1</v>
      </c>
      <c r="G15" s="38">
        <v>5.5919999999999996</v>
      </c>
      <c r="H15" s="13">
        <v>0.12679730215510962</v>
      </c>
      <c r="I15">
        <f t="shared" si="1"/>
        <v>1.6444571495043199</v>
      </c>
      <c r="J15">
        <f t="shared" si="5"/>
        <v>44.101884700664804</v>
      </c>
    </row>
    <row r="16" spans="1:10" ht="15.5" x14ac:dyDescent="0.35">
      <c r="A16" s="3" t="str">
        <f t="shared" si="6"/>
        <v>FB1</v>
      </c>
      <c r="B16" s="3">
        <v>130</v>
      </c>
      <c r="C16" s="13">
        <f>C15</f>
        <v>0</v>
      </c>
      <c r="D16" s="13">
        <f>D15</f>
        <v>0</v>
      </c>
      <c r="E16" s="3" t="s">
        <v>11</v>
      </c>
      <c r="F16" s="3">
        <v>1</v>
      </c>
      <c r="G16" s="38">
        <v>5.585</v>
      </c>
      <c r="H16" s="13">
        <v>0.12679730215510962</v>
      </c>
      <c r="I16">
        <f t="shared" si="1"/>
        <v>1.6439131642183227</v>
      </c>
      <c r="J16">
        <f t="shared" si="5"/>
        <v>44.046678478757684</v>
      </c>
    </row>
    <row r="17" spans="1:10" x14ac:dyDescent="0.35">
      <c r="A17" s="3" t="str">
        <f t="shared" si="6"/>
        <v>FB1</v>
      </c>
      <c r="B17" s="13">
        <f>B8</f>
        <v>392</v>
      </c>
      <c r="C17" s="30">
        <v>6327</v>
      </c>
      <c r="D17" s="13">
        <f>0.031</f>
        <v>3.1E-2</v>
      </c>
      <c r="E17" s="3" t="s">
        <v>11</v>
      </c>
      <c r="F17" s="3">
        <v>1</v>
      </c>
      <c r="G17" s="27">
        <f>C17/1000</f>
        <v>6.327</v>
      </c>
      <c r="H17" s="13"/>
    </row>
    <row r="18" spans="1:10" x14ac:dyDescent="0.35">
      <c r="A18" s="3" t="str">
        <f t="shared" si="6"/>
        <v>FB1</v>
      </c>
      <c r="B18" s="13">
        <f t="shared" ref="B18:B19" si="7">B9</f>
        <v>392</v>
      </c>
      <c r="C18" s="30">
        <v>6328</v>
      </c>
      <c r="D18" s="13">
        <f t="shared" ref="D18:D19" si="8">0.031</f>
        <v>3.1E-2</v>
      </c>
      <c r="E18" s="3" t="s">
        <v>11</v>
      </c>
      <c r="F18" s="3">
        <v>1</v>
      </c>
      <c r="G18" s="27"/>
      <c r="H18" s="13"/>
    </row>
    <row r="19" spans="1:10" x14ac:dyDescent="0.35">
      <c r="A19" s="3" t="str">
        <f t="shared" si="6"/>
        <v>FB1</v>
      </c>
      <c r="B19" s="13">
        <f t="shared" si="7"/>
        <v>392</v>
      </c>
      <c r="C19" s="30">
        <v>6329</v>
      </c>
      <c r="D19" s="13">
        <f t="shared" si="8"/>
        <v>3.1E-2</v>
      </c>
      <c r="E19" s="3" t="s">
        <v>11</v>
      </c>
      <c r="F19" s="3">
        <v>1</v>
      </c>
      <c r="G19" s="27"/>
      <c r="H19" s="13"/>
    </row>
    <row r="20" spans="1:10" x14ac:dyDescent="0.35">
      <c r="A20" s="3" t="s">
        <v>4</v>
      </c>
      <c r="B20" s="3">
        <v>0</v>
      </c>
      <c r="C20" s="4">
        <v>3.3639999999999999</v>
      </c>
      <c r="D20" s="3">
        <v>1.2E-2</v>
      </c>
      <c r="E20" s="3" t="s">
        <v>11</v>
      </c>
      <c r="F20" s="3">
        <f>F8</f>
        <v>3</v>
      </c>
      <c r="G20" s="27">
        <f>3.36</f>
        <v>3.36</v>
      </c>
      <c r="H20" s="13">
        <v>4.4678274806162393E-3</v>
      </c>
      <c r="I20" s="13">
        <f t="shared" si="1"/>
        <v>2.8762428823426291</v>
      </c>
      <c r="J20">
        <f>10^(I20)</f>
        <v>752.04336214355453</v>
      </c>
    </row>
    <row r="21" spans="1:10" x14ac:dyDescent="0.35">
      <c r="A21" s="3" t="s">
        <v>4</v>
      </c>
      <c r="B21" s="3">
        <v>0</v>
      </c>
      <c r="C21" s="4">
        <v>3.3639999999999999</v>
      </c>
      <c r="D21" s="4">
        <f>D20</f>
        <v>1.2E-2</v>
      </c>
      <c r="E21" s="3" t="s">
        <v>11</v>
      </c>
      <c r="F21" s="3">
        <f>F20</f>
        <v>3</v>
      </c>
      <c r="G21" s="27">
        <f t="shared" ref="G21:G22" si="9">3.36</f>
        <v>3.36</v>
      </c>
      <c r="H21" s="13">
        <v>4.4678274806162393E-3</v>
      </c>
      <c r="I21" s="13">
        <f t="shared" si="1"/>
        <v>2.8762428823426291</v>
      </c>
      <c r="J21">
        <f t="shared" si="5"/>
        <v>752.04336214355453</v>
      </c>
    </row>
    <row r="22" spans="1:10" x14ac:dyDescent="0.35">
      <c r="A22" s="3" t="s">
        <v>4</v>
      </c>
      <c r="B22" s="3">
        <v>0</v>
      </c>
      <c r="C22" s="4">
        <v>3.3639999999999999</v>
      </c>
      <c r="D22" s="4">
        <f>D21</f>
        <v>1.2E-2</v>
      </c>
      <c r="E22" s="3" t="s">
        <v>11</v>
      </c>
      <c r="F22" s="3">
        <f>F21</f>
        <v>3</v>
      </c>
      <c r="G22" s="27">
        <f t="shared" si="9"/>
        <v>3.36</v>
      </c>
      <c r="H22" s="13">
        <v>4.4678274806162393E-3</v>
      </c>
      <c r="I22" s="13">
        <f t="shared" si="1"/>
        <v>2.8762428823426291</v>
      </c>
      <c r="J22">
        <f t="shared" si="5"/>
        <v>752.04336214355453</v>
      </c>
    </row>
    <row r="23" spans="1:10" ht="15.5" x14ac:dyDescent="0.35">
      <c r="A23" s="13" t="s">
        <v>4</v>
      </c>
      <c r="B23" s="3">
        <v>130</v>
      </c>
      <c r="C23" s="29">
        <v>1.6020000000000001</v>
      </c>
      <c r="D23" s="29">
        <v>2E-3</v>
      </c>
      <c r="E23" s="3" t="s">
        <v>11</v>
      </c>
      <c r="F23" s="3">
        <f t="shared" ref="F23:F28" si="10">F22</f>
        <v>3</v>
      </c>
      <c r="G23" s="38">
        <v>1.6020000000000001</v>
      </c>
      <c r="H23" s="13">
        <v>4.6771353673207327E-3</v>
      </c>
      <c r="I23">
        <f>LOG10(G23/H23)</f>
        <v>2.5346825721519521</v>
      </c>
      <c r="J23">
        <f>10^(I23)</f>
        <v>342.51734751857242</v>
      </c>
    </row>
    <row r="24" spans="1:10" ht="15.5" x14ac:dyDescent="0.35">
      <c r="A24" s="13" t="s">
        <v>4</v>
      </c>
      <c r="B24" s="3">
        <v>130</v>
      </c>
      <c r="C24" s="29">
        <v>1.6020000000000001</v>
      </c>
      <c r="D24" s="29">
        <v>2E-3</v>
      </c>
      <c r="E24" s="3" t="s">
        <v>11</v>
      </c>
      <c r="F24" s="3">
        <f t="shared" si="10"/>
        <v>3</v>
      </c>
      <c r="G24" s="38">
        <v>1.6040000000000001</v>
      </c>
      <c r="H24" s="13">
        <v>4.6771353673207327E-3</v>
      </c>
      <c r="I24">
        <f t="shared" si="1"/>
        <v>2.535224424351878</v>
      </c>
      <c r="J24">
        <f t="shared" si="5"/>
        <v>342.94495968775908</v>
      </c>
    </row>
    <row r="25" spans="1:10" ht="15.5" x14ac:dyDescent="0.35">
      <c r="A25" s="13" t="s">
        <v>4</v>
      </c>
      <c r="B25" s="3">
        <v>130</v>
      </c>
      <c r="C25" s="29">
        <v>1.6020000000000001</v>
      </c>
      <c r="D25" s="29">
        <v>2E-3</v>
      </c>
      <c r="E25" s="3" t="s">
        <v>11</v>
      </c>
      <c r="F25" s="3">
        <f t="shared" si="10"/>
        <v>3</v>
      </c>
      <c r="G25" s="38">
        <v>1.601</v>
      </c>
      <c r="H25" s="13">
        <v>4.6771353673207327E-3</v>
      </c>
      <c r="I25">
        <f t="shared" si="1"/>
        <v>2.5344113923230331</v>
      </c>
      <c r="J25">
        <f t="shared" si="5"/>
        <v>342.30354143397909</v>
      </c>
    </row>
    <row r="26" spans="1:10" x14ac:dyDescent="0.35">
      <c r="A26" s="13" t="s">
        <v>4</v>
      </c>
      <c r="B26" s="3">
        <v>392</v>
      </c>
      <c r="C26" s="31">
        <v>1813</v>
      </c>
      <c r="D26" s="13">
        <v>1.6E-2</v>
      </c>
      <c r="E26" s="3" t="s">
        <v>11</v>
      </c>
      <c r="F26" s="3">
        <f t="shared" si="10"/>
        <v>3</v>
      </c>
      <c r="G26" s="27">
        <f>1813/1000</f>
        <v>1.8129999999999999</v>
      </c>
      <c r="H26" s="13"/>
    </row>
    <row r="27" spans="1:10" x14ac:dyDescent="0.35">
      <c r="A27" s="13" t="s">
        <v>4</v>
      </c>
      <c r="B27" s="13">
        <f t="shared" ref="B27:D28" si="11">B26</f>
        <v>392</v>
      </c>
      <c r="C27" s="31">
        <f t="shared" si="11"/>
        <v>1813</v>
      </c>
      <c r="D27" s="31">
        <f t="shared" si="11"/>
        <v>1.6E-2</v>
      </c>
      <c r="E27" s="3" t="s">
        <v>11</v>
      </c>
      <c r="F27" s="3">
        <f t="shared" si="10"/>
        <v>3</v>
      </c>
      <c r="G27" s="27"/>
      <c r="H27" s="13"/>
    </row>
    <row r="28" spans="1:10" x14ac:dyDescent="0.35">
      <c r="A28" s="13" t="s">
        <v>4</v>
      </c>
      <c r="B28" s="13">
        <f t="shared" si="11"/>
        <v>392</v>
      </c>
      <c r="C28" s="31">
        <f t="shared" si="11"/>
        <v>1813</v>
      </c>
      <c r="D28" s="31">
        <f t="shared" si="11"/>
        <v>1.6E-2</v>
      </c>
      <c r="E28" s="3" t="s">
        <v>11</v>
      </c>
      <c r="F28" s="3">
        <f t="shared" si="10"/>
        <v>3</v>
      </c>
      <c r="G28" s="27"/>
      <c r="H28" s="13"/>
    </row>
    <row r="29" spans="1:10" ht="15.5" x14ac:dyDescent="0.35">
      <c r="A29" s="3" t="s">
        <v>5</v>
      </c>
      <c r="B29" s="3">
        <v>0</v>
      </c>
      <c r="C29" s="25">
        <v>7.0490000000000004</v>
      </c>
      <c r="D29" s="24">
        <v>0.01</v>
      </c>
      <c r="E29" s="3" t="s">
        <v>12</v>
      </c>
      <c r="F29" s="3">
        <v>3</v>
      </c>
      <c r="G29" s="39">
        <v>7.04</v>
      </c>
      <c r="H29" s="13">
        <v>0.27152090653847111</v>
      </c>
      <c r="I29">
        <f t="shared" si="1"/>
        <v>1.4137693841685175</v>
      </c>
      <c r="J29">
        <f t="shared" si="5"/>
        <v>25.928021859349982</v>
      </c>
    </row>
    <row r="30" spans="1:10" ht="15.5" x14ac:dyDescent="0.35">
      <c r="A30" t="str">
        <f>A29</f>
        <v>FD3</v>
      </c>
      <c r="B30">
        <f t="shared" ref="B30:F38" si="12">B29</f>
        <v>0</v>
      </c>
      <c r="C30">
        <f t="shared" si="12"/>
        <v>7.0490000000000004</v>
      </c>
      <c r="D30">
        <f t="shared" si="12"/>
        <v>0.01</v>
      </c>
      <c r="E30" t="str">
        <f t="shared" si="12"/>
        <v>Dunite</v>
      </c>
      <c r="F30">
        <f t="shared" si="12"/>
        <v>3</v>
      </c>
      <c r="G30" s="39">
        <v>7.0590000000000002</v>
      </c>
      <c r="H30" s="13">
        <v>0.27152090653847111</v>
      </c>
      <c r="I30">
        <f t="shared" si="1"/>
        <v>1.4149399069220892</v>
      </c>
      <c r="J30">
        <f t="shared" si="5"/>
        <v>25.997998054709029</v>
      </c>
    </row>
    <row r="31" spans="1:10" ht="15.5" x14ac:dyDescent="0.35">
      <c r="A31" t="str">
        <f>A30</f>
        <v>FD3</v>
      </c>
      <c r="B31">
        <f t="shared" si="12"/>
        <v>0</v>
      </c>
      <c r="C31">
        <f t="shared" si="12"/>
        <v>7.0490000000000004</v>
      </c>
      <c r="D31">
        <f t="shared" si="12"/>
        <v>0.01</v>
      </c>
      <c r="E31" t="str">
        <f t="shared" si="12"/>
        <v>Dunite</v>
      </c>
      <c r="F31">
        <f t="shared" si="12"/>
        <v>3</v>
      </c>
      <c r="G31" s="39">
        <v>7.05</v>
      </c>
      <c r="H31" s="13">
        <v>0.27152090653847111</v>
      </c>
      <c r="I31">
        <f t="shared" si="1"/>
        <v>1.4143858420178039</v>
      </c>
      <c r="J31">
        <f t="shared" si="5"/>
        <v>25.96485143585473</v>
      </c>
    </row>
    <row r="32" spans="1:10" ht="15.5" x14ac:dyDescent="0.35">
      <c r="A32" s="3" t="s">
        <v>6</v>
      </c>
      <c r="B32">
        <f>B31</f>
        <v>0</v>
      </c>
      <c r="C32" s="24">
        <v>0.95899999999999996</v>
      </c>
      <c r="D32" s="24">
        <v>3.0000000000000001E-3</v>
      </c>
      <c r="E32" s="24" t="str">
        <f>E31</f>
        <v>Dunite</v>
      </c>
      <c r="F32">
        <f t="shared" si="12"/>
        <v>3</v>
      </c>
      <c r="G32" s="39">
        <v>0.96199999999999997</v>
      </c>
      <c r="H32" s="13">
        <v>1.4786602011939825E-2</v>
      </c>
      <c r="I32">
        <f>LOG10(G32/H32)</f>
        <v>1.813306688237915</v>
      </c>
      <c r="J32">
        <f t="shared" si="5"/>
        <v>65.058895831727128</v>
      </c>
    </row>
    <row r="33" spans="1:10" ht="15.5" x14ac:dyDescent="0.35">
      <c r="A33" s="3" t="str">
        <f>A32</f>
        <v>MD3</v>
      </c>
      <c r="B33" s="3">
        <f>B32</f>
        <v>0</v>
      </c>
      <c r="C33" s="3">
        <f t="shared" ref="C33:E38" si="13">C32</f>
        <v>0.95899999999999996</v>
      </c>
      <c r="D33" s="3">
        <f t="shared" si="13"/>
        <v>3.0000000000000001E-3</v>
      </c>
      <c r="E33" s="3" t="str">
        <f t="shared" si="13"/>
        <v>Dunite</v>
      </c>
      <c r="F33">
        <f t="shared" si="12"/>
        <v>3</v>
      </c>
      <c r="G33" s="39">
        <v>0.95599999999999996</v>
      </c>
      <c r="H33" s="13">
        <v>1.4786602011939825E-2</v>
      </c>
      <c r="I33">
        <f t="shared" si="1"/>
        <v>1.810589508476202</v>
      </c>
      <c r="J33">
        <f t="shared" si="5"/>
        <v>64.653123092651938</v>
      </c>
    </row>
    <row r="34" spans="1:10" ht="15.5" x14ac:dyDescent="0.35">
      <c r="A34" s="3" t="str">
        <f>A33</f>
        <v>MD3</v>
      </c>
      <c r="B34" s="32">
        <f>B33</f>
        <v>0</v>
      </c>
      <c r="C34" s="32">
        <f t="shared" si="13"/>
        <v>0.95899999999999996</v>
      </c>
      <c r="D34" s="32">
        <f t="shared" si="13"/>
        <v>3.0000000000000001E-3</v>
      </c>
      <c r="E34" s="3" t="str">
        <f t="shared" si="13"/>
        <v>Dunite</v>
      </c>
      <c r="F34">
        <f t="shared" si="12"/>
        <v>3</v>
      </c>
      <c r="G34" s="39">
        <v>0.96</v>
      </c>
      <c r="H34" s="13">
        <v>1.4786602011939825E-2</v>
      </c>
      <c r="I34">
        <f t="shared" si="1"/>
        <v>1.8124028492396704</v>
      </c>
      <c r="J34">
        <f t="shared" si="5"/>
        <v>64.923638252035389</v>
      </c>
    </row>
    <row r="35" spans="1:10" ht="15.5" x14ac:dyDescent="0.35">
      <c r="A35" t="s">
        <v>7</v>
      </c>
      <c r="B35" s="33">
        <f>B34</f>
        <v>0</v>
      </c>
      <c r="C35" s="24">
        <v>1.1339999999999999</v>
      </c>
      <c r="D35" s="24">
        <v>1.2999999999999999E-2</v>
      </c>
      <c r="E35" s="3" t="str">
        <f t="shared" si="13"/>
        <v>Dunite</v>
      </c>
      <c r="F35">
        <f t="shared" si="12"/>
        <v>3</v>
      </c>
      <c r="G35" s="39">
        <v>1.153</v>
      </c>
      <c r="H35" s="13"/>
    </row>
    <row r="36" spans="1:10" ht="15.5" x14ac:dyDescent="0.35">
      <c r="A36" t="str">
        <f>A35</f>
        <v>CD3</v>
      </c>
      <c r="B36" s="33">
        <f t="shared" ref="B36:D38" si="14">B35</f>
        <v>0</v>
      </c>
      <c r="C36" s="24">
        <v>1.1339999999999999</v>
      </c>
      <c r="D36" s="24">
        <v>1.2999999999999999E-2</v>
      </c>
      <c r="E36" s="3" t="str">
        <f t="shared" si="13"/>
        <v>Dunite</v>
      </c>
      <c r="F36">
        <f t="shared" si="12"/>
        <v>3</v>
      </c>
      <c r="G36" s="39">
        <v>1.1240000000000001</v>
      </c>
      <c r="H36" s="13">
        <v>6.9559563646850986E-4</v>
      </c>
      <c r="I36">
        <f>LOG10(G45/H36)</f>
        <v>3.256286876844622</v>
      </c>
      <c r="J36">
        <f t="shared" si="5"/>
        <v>1804.2091327247929</v>
      </c>
    </row>
    <row r="37" spans="1:10" ht="15.5" x14ac:dyDescent="0.35">
      <c r="A37" t="str">
        <f>A36</f>
        <v>CD3</v>
      </c>
      <c r="B37" s="33">
        <f t="shared" si="14"/>
        <v>0</v>
      </c>
      <c r="C37" s="24">
        <v>1.1339999999999999</v>
      </c>
      <c r="D37" s="24">
        <v>1.2999999999999999E-2</v>
      </c>
      <c r="E37" s="3" t="str">
        <f t="shared" si="13"/>
        <v>Dunite</v>
      </c>
      <c r="F37">
        <f t="shared" si="12"/>
        <v>3</v>
      </c>
      <c r="G37" s="39">
        <v>1.133</v>
      </c>
      <c r="H37" s="13">
        <v>6.9559563646850986E-4</v>
      </c>
      <c r="I37">
        <f>LOG10(G46/H37)</f>
        <v>3.2573237921368152</v>
      </c>
      <c r="J37">
        <f t="shared" si="5"/>
        <v>1808.5219832412663</v>
      </c>
    </row>
    <row r="38" spans="1:10" ht="15.5" x14ac:dyDescent="0.35">
      <c r="A38" t="str">
        <f>A37</f>
        <v>CD3</v>
      </c>
      <c r="B38" s="33">
        <f t="shared" si="14"/>
        <v>0</v>
      </c>
      <c r="C38" s="33">
        <f t="shared" si="14"/>
        <v>1.1339999999999999</v>
      </c>
      <c r="D38" s="33">
        <f t="shared" si="14"/>
        <v>1.2999999999999999E-2</v>
      </c>
      <c r="E38" t="str">
        <f t="shared" si="13"/>
        <v>Dunite</v>
      </c>
      <c r="F38">
        <f t="shared" si="12"/>
        <v>3</v>
      </c>
      <c r="G38" s="39">
        <f>1126/1000</f>
        <v>1.1259999999999999</v>
      </c>
      <c r="H38" s="13">
        <v>6.9559563646850986E-4</v>
      </c>
      <c r="I38">
        <f>LOG10(G47/H38)</f>
        <v>3.2566327904287422</v>
      </c>
      <c r="J38">
        <f t="shared" si="5"/>
        <v>1805.6467495636177</v>
      </c>
    </row>
    <row r="39" spans="1:10" ht="15.5" x14ac:dyDescent="0.35">
      <c r="A39" t="s">
        <v>5</v>
      </c>
      <c r="B39" s="33">
        <v>130</v>
      </c>
      <c r="C39" s="19">
        <v>6.4050000000000002</v>
      </c>
      <c r="D39" s="19">
        <v>5.7000000000000002E-2</v>
      </c>
      <c r="E39" t="s">
        <v>12</v>
      </c>
      <c r="F39">
        <v>3</v>
      </c>
      <c r="G39" s="36">
        <v>6.3479999999999999</v>
      </c>
      <c r="H39" s="40">
        <v>1.181297859681373</v>
      </c>
      <c r="I39">
        <f t="shared" si="1"/>
        <v>0.73027750098922073</v>
      </c>
      <c r="J39">
        <f t="shared" si="5"/>
        <v>5.3737505303803914</v>
      </c>
    </row>
    <row r="40" spans="1:10" ht="15.5" x14ac:dyDescent="0.35">
      <c r="A40" t="s">
        <v>5</v>
      </c>
      <c r="B40" s="33">
        <f>B39</f>
        <v>130</v>
      </c>
      <c r="C40" s="33">
        <f>C39</f>
        <v>6.4050000000000002</v>
      </c>
      <c r="D40" s="33">
        <f>D39</f>
        <v>5.7000000000000002E-2</v>
      </c>
      <c r="E40" t="s">
        <v>12</v>
      </c>
      <c r="F40">
        <v>3</v>
      </c>
      <c r="G40" s="36">
        <v>6.4619999999999997</v>
      </c>
      <c r="H40" s="40">
        <v>1.181297859681373</v>
      </c>
      <c r="I40">
        <f t="shared" si="1"/>
        <v>0.73800753658803542</v>
      </c>
      <c r="J40">
        <f t="shared" si="5"/>
        <v>5.4702545569184151</v>
      </c>
    </row>
    <row r="41" spans="1:10" ht="15.5" x14ac:dyDescent="0.35">
      <c r="A41" t="s">
        <v>5</v>
      </c>
      <c r="B41" s="33">
        <f t="shared" ref="B41:B47" si="15">B40</f>
        <v>130</v>
      </c>
      <c r="C41" s="33">
        <f>C40</f>
        <v>6.4050000000000002</v>
      </c>
      <c r="D41" s="33">
        <f>D40</f>
        <v>5.7000000000000002E-2</v>
      </c>
      <c r="E41" t="s">
        <v>12</v>
      </c>
      <c r="F41">
        <v>3</v>
      </c>
      <c r="G41" s="36">
        <v>6.4050000000000002</v>
      </c>
      <c r="H41" s="40">
        <v>1.181297859681373</v>
      </c>
      <c r="I41">
        <f t="shared" si="1"/>
        <v>0.73415971698711524</v>
      </c>
      <c r="J41">
        <f t="shared" si="5"/>
        <v>5.4220025436494028</v>
      </c>
    </row>
    <row r="42" spans="1:10" ht="15.5" x14ac:dyDescent="0.35">
      <c r="A42" t="s">
        <v>6</v>
      </c>
      <c r="B42" s="33">
        <f t="shared" si="15"/>
        <v>130</v>
      </c>
      <c r="C42" s="33">
        <v>0.53700000000000003</v>
      </c>
      <c r="D42" s="33">
        <v>7.0000000000000001E-3</v>
      </c>
      <c r="E42" t="s">
        <v>12</v>
      </c>
      <c r="F42">
        <v>3</v>
      </c>
      <c r="G42" s="36">
        <v>0.53100000000000003</v>
      </c>
      <c r="H42" s="40">
        <v>1.1083096943874868E-2</v>
      </c>
      <c r="I42">
        <f t="shared" si="1"/>
        <v>1.6804333890551408</v>
      </c>
      <c r="J42">
        <f t="shared" si="5"/>
        <v>47.910796295385659</v>
      </c>
    </row>
    <row r="43" spans="1:10" ht="15.5" x14ac:dyDescent="0.35">
      <c r="A43" t="s">
        <v>6</v>
      </c>
      <c r="B43" s="33">
        <f t="shared" si="15"/>
        <v>130</v>
      </c>
      <c r="C43" s="33">
        <f>C42</f>
        <v>0.53700000000000003</v>
      </c>
      <c r="D43" s="33">
        <f>D42</f>
        <v>7.0000000000000001E-3</v>
      </c>
      <c r="E43" t="s">
        <v>12</v>
      </c>
      <c r="F43">
        <v>3</v>
      </c>
      <c r="G43" s="36">
        <v>0.54500000000000004</v>
      </c>
      <c r="H43" s="40">
        <v>1.1083096943874868E-2</v>
      </c>
      <c r="I43">
        <f t="shared" si="1"/>
        <v>1.6917353702503142</v>
      </c>
      <c r="J43">
        <f t="shared" si="5"/>
        <v>49.173981131798833</v>
      </c>
    </row>
    <row r="44" spans="1:10" ht="15.5" x14ac:dyDescent="0.35">
      <c r="A44" t="s">
        <v>6</v>
      </c>
      <c r="B44" s="33">
        <f t="shared" si="15"/>
        <v>130</v>
      </c>
      <c r="C44" s="33">
        <f>C43</f>
        <v>0.53700000000000003</v>
      </c>
      <c r="D44" s="33">
        <f>D43</f>
        <v>7.0000000000000001E-3</v>
      </c>
      <c r="E44" t="s">
        <v>12</v>
      </c>
      <c r="F44">
        <v>3</v>
      </c>
      <c r="G44" s="36">
        <v>0.53500000000000003</v>
      </c>
      <c r="H44" s="40">
        <v>1.1083096943874868E-2</v>
      </c>
      <c r="I44">
        <f t="shared" si="1"/>
        <v>1.6836926499949003</v>
      </c>
      <c r="J44">
        <f t="shared" si="5"/>
        <v>48.271706248646581</v>
      </c>
    </row>
    <row r="45" spans="1:10" ht="15.5" x14ac:dyDescent="0.35">
      <c r="A45" t="s">
        <v>7</v>
      </c>
      <c r="B45" s="33">
        <f t="shared" si="15"/>
        <v>130</v>
      </c>
      <c r="C45" s="26">
        <v>1256</v>
      </c>
      <c r="D45" s="19">
        <v>2E-3</v>
      </c>
      <c r="E45" t="s">
        <v>12</v>
      </c>
      <c r="F45">
        <v>3</v>
      </c>
      <c r="G45" s="36">
        <v>1.2549999999999999</v>
      </c>
    </row>
    <row r="46" spans="1:10" ht="15.5" x14ac:dyDescent="0.35">
      <c r="A46" t="s">
        <v>7</v>
      </c>
      <c r="B46" s="33">
        <f t="shared" si="15"/>
        <v>130</v>
      </c>
      <c r="C46" s="34">
        <f>C45</f>
        <v>1256</v>
      </c>
      <c r="D46" s="34">
        <f>D45</f>
        <v>2E-3</v>
      </c>
      <c r="E46" t="s">
        <v>12</v>
      </c>
      <c r="F46">
        <v>3</v>
      </c>
      <c r="G46" s="36">
        <v>1.258</v>
      </c>
    </row>
    <row r="47" spans="1:10" ht="15.5" x14ac:dyDescent="0.35">
      <c r="A47" t="s">
        <v>7</v>
      </c>
      <c r="B47" s="33">
        <f t="shared" si="15"/>
        <v>130</v>
      </c>
      <c r="C47" s="34">
        <f>C46</f>
        <v>1256</v>
      </c>
      <c r="D47" s="34">
        <f>D46</f>
        <v>2E-3</v>
      </c>
      <c r="E47" t="s">
        <v>12</v>
      </c>
      <c r="F47">
        <v>3</v>
      </c>
      <c r="G47" s="36">
        <v>1.256</v>
      </c>
    </row>
    <row r="48" spans="1:10" x14ac:dyDescent="0.35">
      <c r="A48" s="3" t="s">
        <v>5</v>
      </c>
      <c r="B48" s="32">
        <v>392</v>
      </c>
      <c r="C48" s="25">
        <v>7.234</v>
      </c>
      <c r="D48" s="25">
        <f>0.024</f>
        <v>2.4E-2</v>
      </c>
      <c r="E48" s="3" t="s">
        <v>12</v>
      </c>
      <c r="F48" s="3">
        <v>3</v>
      </c>
      <c r="G48" s="14">
        <f>C48</f>
        <v>7.234</v>
      </c>
    </row>
    <row r="49" spans="1:7" x14ac:dyDescent="0.35">
      <c r="A49" s="3" t="s">
        <v>6</v>
      </c>
      <c r="B49" s="32">
        <v>392</v>
      </c>
      <c r="C49" s="25">
        <v>0.98499999999999999</v>
      </c>
      <c r="D49" s="25">
        <f>0.002</f>
        <v>2E-3</v>
      </c>
      <c r="E49" s="3" t="s">
        <v>12</v>
      </c>
      <c r="F49" s="3">
        <v>3</v>
      </c>
      <c r="G49" s="14">
        <f t="shared" ref="G49:G50" si="16">C49</f>
        <v>0.98499999999999999</v>
      </c>
    </row>
    <row r="50" spans="1:7" x14ac:dyDescent="0.35">
      <c r="A50" s="3" t="s">
        <v>7</v>
      </c>
      <c r="B50" s="32">
        <v>392</v>
      </c>
      <c r="C50" s="25">
        <v>1.857</v>
      </c>
      <c r="D50" s="25">
        <f>0.011</f>
        <v>1.0999999999999999E-2</v>
      </c>
      <c r="E50" s="3" t="s">
        <v>12</v>
      </c>
      <c r="F50" s="3">
        <v>3</v>
      </c>
      <c r="G50" s="14">
        <f t="shared" si="16"/>
        <v>1.857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Blad4old</vt:lpstr>
      <vt:lpstr>Blad4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Vienne</dc:creator>
  <cp:lastModifiedBy>Arthur Vienne</cp:lastModifiedBy>
  <dcterms:created xsi:type="dcterms:W3CDTF">2024-10-01T18:25:47Z</dcterms:created>
  <dcterms:modified xsi:type="dcterms:W3CDTF">2025-09-04T13:02:57Z</dcterms:modified>
</cp:coreProperties>
</file>