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C:\Seafile\0_GL_main\BOKU drive\Projekte\Restore4Life\Documentation\"/>
    </mc:Choice>
  </mc:AlternateContent>
  <xr:revisionPtr revIDLastSave="0" documentId="13_ncr:1_{4F93FB3E-EAE9-4F9E-B5BB-0AFD15E0686E}" xr6:coauthVersionLast="47" xr6:coauthVersionMax="47" xr10:uidLastSave="{00000000-0000-0000-0000-000000000000}"/>
  <bookViews>
    <workbookView minimized="1" xWindow="1508" yWindow="1103" windowWidth="16049" windowHeight="11414" xr2:uid="{00000000-000D-0000-FFFF-FFFF00000000}"/>
  </bookViews>
  <sheets>
    <sheet name="Calculations for 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6" i="1" l="1"/>
  <c r="E8" i="1"/>
  <c r="O26" i="1"/>
  <c r="O27" i="1"/>
  <c r="O28" i="1"/>
  <c r="O29" i="1"/>
  <c r="O30" i="1"/>
  <c r="O31" i="1"/>
  <c r="O32" i="1"/>
  <c r="O33" i="1"/>
  <c r="O34" i="1"/>
  <c r="O35" i="1"/>
  <c r="O25" i="1"/>
  <c r="B25" i="1"/>
  <c r="B24" i="1"/>
  <c r="B23" i="1"/>
  <c r="B22" i="1"/>
  <c r="M10" i="1"/>
  <c r="N10" i="1"/>
  <c r="E11" i="1"/>
  <c r="M11" i="1" l="1"/>
  <c r="E17" i="1"/>
  <c r="E18" i="1" s="1"/>
  <c r="G18" i="1" s="1"/>
  <c r="C25" i="1" s="1"/>
  <c r="N11" i="1"/>
  <c r="U11" i="1" s="1"/>
  <c r="E14" i="1"/>
  <c r="E15" i="1" s="1"/>
  <c r="G15" i="1" s="1"/>
  <c r="C24" i="1" s="1"/>
  <c r="E9" i="1"/>
  <c r="G9" i="1" s="1"/>
  <c r="I9" i="1" s="1"/>
  <c r="C22" i="1" s="1"/>
  <c r="E12" i="1"/>
  <c r="G12" i="1" s="1"/>
  <c r="I12" i="1" s="1"/>
  <c r="C23" i="1" s="1"/>
  <c r="M15" i="1" l="1"/>
  <c r="T11" i="1"/>
  <c r="N12" i="1"/>
  <c r="T9" i="1"/>
  <c r="T8" i="1"/>
  <c r="T10" i="1"/>
  <c r="U8" i="1"/>
  <c r="U9" i="1"/>
  <c r="U10" i="1"/>
  <c r="N15" i="1"/>
  <c r="N16" i="1" l="1"/>
  <c r="T13" i="1" l="1"/>
</calcChain>
</file>

<file path=xl/sharedStrings.xml><?xml version="1.0" encoding="utf-8"?>
<sst xmlns="http://schemas.openxmlformats.org/spreadsheetml/2006/main" count="95" uniqueCount="68">
  <si>
    <t>Surface area:</t>
  </si>
  <si>
    <t>m²</t>
  </si>
  <si>
    <t>0.3 x 0.3 m²=</t>
  </si>
  <si>
    <t>Drainage</t>
  </si>
  <si>
    <t>cm =</t>
  </si>
  <si>
    <t>m³</t>
  </si>
  <si>
    <t>Liter</t>
  </si>
  <si>
    <t>Intermediate layer</t>
  </si>
  <si>
    <t xml:space="preserve">Filter layer </t>
  </si>
  <si>
    <t>0.06/4 mm</t>
  </si>
  <si>
    <t>4/8 mm</t>
  </si>
  <si>
    <t>16/32 mm</t>
  </si>
  <si>
    <t>sand / gravel</t>
  </si>
  <si>
    <t>kg/Liter</t>
  </si>
  <si>
    <t>1/4 mm</t>
  </si>
  <si>
    <t>kg</t>
  </si>
  <si>
    <t>Liter -&gt;</t>
  </si>
  <si>
    <t>kg x 2 =</t>
  </si>
  <si>
    <t>g COD/m2/d</t>
  </si>
  <si>
    <t>Concentration greywater</t>
  </si>
  <si>
    <t>OLR</t>
  </si>
  <si>
    <t>L/day</t>
  </si>
  <si>
    <t>HLR</t>
  </si>
  <si>
    <t>L/m²/day</t>
  </si>
  <si>
    <t>Inflow</t>
  </si>
  <si>
    <t>Volume</t>
  </si>
  <si>
    <t>Operation</t>
  </si>
  <si>
    <t>days</t>
  </si>
  <si>
    <t xml:space="preserve">Liter </t>
  </si>
  <si>
    <t>Greywater preparation</t>
  </si>
  <si>
    <t>Greywater</t>
  </si>
  <si>
    <t>Products</t>
  </si>
  <si>
    <t>Ammonium chloride</t>
  </si>
  <si>
    <t>Cleaning agent</t>
  </si>
  <si>
    <t>Dishwashing soap</t>
  </si>
  <si>
    <t>Dishwasher tabs</t>
  </si>
  <si>
    <t>Salt for dishwasher</t>
  </si>
  <si>
    <t>Liquide laundry detergent</t>
  </si>
  <si>
    <t>Fabric softener</t>
  </si>
  <si>
    <t>Shampoo + shower gel</t>
  </si>
  <si>
    <t>Conditioner</t>
  </si>
  <si>
    <t>Toothpaste</t>
  </si>
  <si>
    <t>Hand wash soap (liquid)</t>
  </si>
  <si>
    <t>g/L</t>
  </si>
  <si>
    <t>Morning</t>
  </si>
  <si>
    <t>Lunch</t>
  </si>
  <si>
    <t>Evening</t>
  </si>
  <si>
    <t>0/4</t>
  </si>
  <si>
    <t>1/4</t>
  </si>
  <si>
    <t>Greywater volume</t>
  </si>
  <si>
    <t>Sand / gravel for VF wetlands</t>
  </si>
  <si>
    <t>Recipe for the synthetic greywater (Pucher et al. 2022)</t>
  </si>
  <si>
    <t>L greywater/day</t>
  </si>
  <si>
    <t>mg COD/L</t>
  </si>
  <si>
    <t>Volume total</t>
  </si>
  <si>
    <t>Volume rounded</t>
  </si>
  <si>
    <t>VF filter 1</t>
  </si>
  <si>
    <t>VF filter 2</t>
  </si>
  <si>
    <t>Required Materials</t>
  </si>
  <si>
    <t>Gravel</t>
  </si>
  <si>
    <t>Sand</t>
  </si>
  <si>
    <t xml:space="preserve">g per </t>
  </si>
  <si>
    <t>Inflow total</t>
  </si>
  <si>
    <t>L</t>
  </si>
  <si>
    <t>Total per day</t>
  </si>
  <si>
    <t>results</t>
  </si>
  <si>
    <t>/</t>
  </si>
  <si>
    <t>inputs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</si>
</sst>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5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16" fontId="0" fillId="0" borderId="0" xfId="0" quotePrefix="1" applyNumberFormat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2" borderId="0" xfId="0" applyFill="1" applyAlignment="1">
      <alignment vertical="center"/>
    </xf>
    <xf numFmtId="0" fontId="1" fillId="3" borderId="0" xfId="0" applyFont="1" applyFill="1" applyAlignment="1">
      <alignment vertical="center"/>
    </xf>
    <xf numFmtId="0" fontId="6" fillId="3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5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0" fontId="5" fillId="3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7" fillId="3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0" fontId="7" fillId="0" borderId="0" xfId="0" applyFont="1" applyAlignment="1">
      <alignment vertical="center"/>
    </xf>
    <xf numFmtId="9" fontId="0" fillId="2" borderId="0" xfId="0" applyNumberFormat="1" applyFill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X35"/>
  <sheetViews>
    <sheetView tabSelected="1" zoomScale="80" zoomScaleNormal="80" workbookViewId="0">
      <selection activeCell="L1" sqref="L1:V18"/>
    </sheetView>
  </sheetViews>
  <sheetFormatPr baseColWidth="10" defaultColWidth="9.06640625" defaultRowHeight="14.25" x14ac:dyDescent="0.45"/>
  <cols>
    <col min="1" max="1" width="17.19921875" style="2" customWidth="1"/>
    <col min="2" max="2" width="13" style="2" customWidth="1"/>
    <col min="3" max="3" width="4.06640625" style="2" customWidth="1"/>
    <col min="4" max="4" width="5.33203125" style="2" customWidth="1"/>
    <col min="5" max="5" width="9.06640625" style="2"/>
    <col min="6" max="6" width="6.73046875" style="2" customWidth="1"/>
    <col min="7" max="7" width="4.73046875" style="2" customWidth="1"/>
    <col min="8" max="8" width="6.73046875" style="2" bestFit="1" customWidth="1"/>
    <col min="9" max="9" width="4.46484375" style="2" customWidth="1"/>
    <col min="10" max="10" width="4.19921875" style="2" customWidth="1"/>
    <col min="11" max="11" width="4.73046875" style="2" customWidth="1"/>
    <col min="12" max="12" width="14.86328125" style="2" customWidth="1"/>
    <col min="13" max="14" width="10.1328125" style="2" customWidth="1"/>
    <col min="15" max="15" width="10.265625" style="2" customWidth="1"/>
    <col min="16" max="17" width="9.06640625" style="2"/>
    <col min="18" max="18" width="8.06640625" style="2" customWidth="1"/>
    <col min="19" max="21" width="5.19921875" style="2" customWidth="1"/>
    <col min="22" max="22" width="9.06640625" style="2"/>
    <col min="23" max="23" width="2.06640625" style="2" customWidth="1"/>
    <col min="24" max="16384" width="9.06640625" style="2"/>
  </cols>
  <sheetData>
    <row r="2" spans="1:22" ht="21" x14ac:dyDescent="0.45">
      <c r="B2" s="3" t="s">
        <v>50</v>
      </c>
      <c r="L2" s="3" t="s">
        <v>49</v>
      </c>
    </row>
    <row r="4" spans="1:22" ht="15.75" x14ac:dyDescent="0.45">
      <c r="A4" s="2" t="s">
        <v>12</v>
      </c>
      <c r="B4" s="2">
        <v>1.5</v>
      </c>
      <c r="C4" s="2" t="s">
        <v>13</v>
      </c>
      <c r="L4" s="19" t="s">
        <v>19</v>
      </c>
      <c r="M4" s="9"/>
      <c r="N4" s="19">
        <v>400</v>
      </c>
      <c r="O4" s="19" t="s">
        <v>53</v>
      </c>
    </row>
    <row r="6" spans="1:22" ht="15.75" x14ac:dyDescent="0.45">
      <c r="A6" s="19" t="s">
        <v>0</v>
      </c>
      <c r="B6" s="20" t="s">
        <v>2</v>
      </c>
      <c r="C6" s="20"/>
      <c r="D6" s="20"/>
      <c r="E6" s="19">
        <f>0.3*0.3</f>
        <v>0.09</v>
      </c>
      <c r="F6" s="19" t="s">
        <v>1</v>
      </c>
      <c r="M6" s="4" t="s">
        <v>56</v>
      </c>
      <c r="N6" s="4" t="s">
        <v>57</v>
      </c>
    </row>
    <row r="7" spans="1:22" x14ac:dyDescent="0.45">
      <c r="M7" s="4" t="s">
        <v>9</v>
      </c>
      <c r="N7" s="4" t="s">
        <v>14</v>
      </c>
      <c r="T7" s="6" t="s">
        <v>47</v>
      </c>
      <c r="U7" s="7" t="s">
        <v>48</v>
      </c>
    </row>
    <row r="8" spans="1:22" x14ac:dyDescent="0.45">
      <c r="A8" s="2" t="s">
        <v>3</v>
      </c>
      <c r="B8" s="12" t="s">
        <v>11</v>
      </c>
      <c r="C8" s="13">
        <v>10</v>
      </c>
      <c r="D8" s="13" t="s">
        <v>4</v>
      </c>
      <c r="E8" s="13">
        <f>C8/100*E$6</f>
        <v>8.9999999999999993E-3</v>
      </c>
      <c r="F8" s="13" t="s">
        <v>5</v>
      </c>
      <c r="G8" s="13"/>
      <c r="H8" s="13"/>
      <c r="I8" s="13"/>
      <c r="J8" s="13"/>
      <c r="L8" s="2" t="s">
        <v>20</v>
      </c>
      <c r="M8" s="2">
        <v>20</v>
      </c>
      <c r="N8" s="2">
        <v>80</v>
      </c>
      <c r="O8" s="2" t="s">
        <v>18</v>
      </c>
      <c r="R8" s="2" t="s">
        <v>44</v>
      </c>
      <c r="S8" s="21">
        <v>0.3</v>
      </c>
      <c r="T8" s="2">
        <f t="shared" ref="T8:U10" si="0">$S8*M$11</f>
        <v>1.3499999999999999</v>
      </c>
      <c r="U8" s="2">
        <f t="shared" si="0"/>
        <v>5.3999999999999995</v>
      </c>
      <c r="V8" s="2" t="s">
        <v>63</v>
      </c>
    </row>
    <row r="9" spans="1:22" x14ac:dyDescent="0.45">
      <c r="B9" s="13"/>
      <c r="C9" s="13"/>
      <c r="D9" s="13"/>
      <c r="E9" s="13">
        <f>E8*1000</f>
        <v>9</v>
      </c>
      <c r="F9" s="13" t="s">
        <v>16</v>
      </c>
      <c r="G9" s="13">
        <f>E9*B$4</f>
        <v>13.5</v>
      </c>
      <c r="H9" s="13" t="s">
        <v>17</v>
      </c>
      <c r="I9" s="12">
        <f>G9*2</f>
        <v>27</v>
      </c>
      <c r="J9" s="12" t="s">
        <v>15</v>
      </c>
      <c r="R9" s="2" t="s">
        <v>45</v>
      </c>
      <c r="S9" s="21">
        <v>0.2</v>
      </c>
      <c r="T9" s="2">
        <f t="shared" si="0"/>
        <v>0.9</v>
      </c>
      <c r="U9" s="2">
        <f t="shared" si="0"/>
        <v>3.6</v>
      </c>
      <c r="V9" s="2" t="s">
        <v>63</v>
      </c>
    </row>
    <row r="10" spans="1:22" x14ac:dyDescent="0.45">
      <c r="B10" s="13"/>
      <c r="C10" s="13"/>
      <c r="D10" s="13"/>
      <c r="E10" s="13"/>
      <c r="F10" s="13"/>
      <c r="G10" s="13"/>
      <c r="H10" s="13"/>
      <c r="I10" s="13"/>
      <c r="J10" s="13"/>
      <c r="L10" s="2" t="s">
        <v>22</v>
      </c>
      <c r="M10" s="2">
        <f>M8/($N$4/1000)</f>
        <v>50</v>
      </c>
      <c r="N10" s="2">
        <f>N8/($N$4/1000)</f>
        <v>200</v>
      </c>
      <c r="O10" s="2" t="s">
        <v>23</v>
      </c>
      <c r="R10" s="2" t="s">
        <v>46</v>
      </c>
      <c r="S10" s="21">
        <v>0.5</v>
      </c>
      <c r="T10" s="2">
        <f t="shared" si="0"/>
        <v>2.25</v>
      </c>
      <c r="U10" s="2">
        <f t="shared" si="0"/>
        <v>9</v>
      </c>
      <c r="V10" s="2" t="s">
        <v>63</v>
      </c>
    </row>
    <row r="11" spans="1:22" ht="14.65" thickBot="1" x14ac:dyDescent="0.5">
      <c r="A11" s="2" t="s">
        <v>7</v>
      </c>
      <c r="B11" s="12" t="s">
        <v>10</v>
      </c>
      <c r="C11" s="13">
        <v>10</v>
      </c>
      <c r="D11" s="13" t="s">
        <v>4</v>
      </c>
      <c r="E11" s="13">
        <f>C11/100*E$6</f>
        <v>8.9999999999999993E-3</v>
      </c>
      <c r="F11" s="13" t="s">
        <v>5</v>
      </c>
      <c r="G11" s="13"/>
      <c r="H11" s="13"/>
      <c r="I11" s="13"/>
      <c r="J11" s="13"/>
      <c r="L11" s="10" t="s">
        <v>24</v>
      </c>
      <c r="M11" s="10">
        <f>M10*$E$6</f>
        <v>4.5</v>
      </c>
      <c r="N11" s="10">
        <f>N10*$E$6</f>
        <v>18</v>
      </c>
      <c r="O11" s="10" t="s">
        <v>21</v>
      </c>
      <c r="R11" s="2" t="s">
        <v>64</v>
      </c>
      <c r="T11" s="8">
        <f>M11</f>
        <v>4.5</v>
      </c>
      <c r="U11" s="8">
        <f>N11</f>
        <v>18</v>
      </c>
      <c r="V11" s="2" t="s">
        <v>63</v>
      </c>
    </row>
    <row r="12" spans="1:22" ht="15.75" x14ac:dyDescent="0.45">
      <c r="B12" s="13"/>
      <c r="C12" s="13"/>
      <c r="D12" s="13"/>
      <c r="E12" s="13">
        <f>E11*1000</f>
        <v>9</v>
      </c>
      <c r="F12" s="13" t="s">
        <v>16</v>
      </c>
      <c r="G12" s="13">
        <f>E12*B$4</f>
        <v>13.5</v>
      </c>
      <c r="H12" s="13" t="s">
        <v>17</v>
      </c>
      <c r="I12" s="12">
        <f>G12*2</f>
        <v>27</v>
      </c>
      <c r="J12" s="12" t="s">
        <v>15</v>
      </c>
      <c r="L12" s="18" t="s">
        <v>62</v>
      </c>
      <c r="M12" s="18"/>
      <c r="N12" s="18">
        <f>N11+M11</f>
        <v>22.5</v>
      </c>
      <c r="O12" s="18" t="s">
        <v>21</v>
      </c>
    </row>
    <row r="13" spans="1:22" x14ac:dyDescent="0.45">
      <c r="B13" s="13"/>
      <c r="C13" s="13"/>
      <c r="D13" s="13"/>
      <c r="E13" s="13"/>
      <c r="F13" s="13"/>
      <c r="G13" s="13"/>
      <c r="H13" s="13"/>
      <c r="I13" s="13"/>
      <c r="J13" s="13"/>
      <c r="T13" s="2">
        <f>T11+U11</f>
        <v>22.5</v>
      </c>
      <c r="U13" s="2" t="s">
        <v>52</v>
      </c>
    </row>
    <row r="14" spans="1:22" x14ac:dyDescent="0.45">
      <c r="A14" s="2" t="s">
        <v>8</v>
      </c>
      <c r="B14" s="12" t="s">
        <v>9</v>
      </c>
      <c r="C14" s="13">
        <v>50</v>
      </c>
      <c r="D14" s="13" t="s">
        <v>4</v>
      </c>
      <c r="E14" s="13">
        <f>C14/100*E$6</f>
        <v>4.4999999999999998E-2</v>
      </c>
      <c r="F14" s="13" t="s">
        <v>5</v>
      </c>
      <c r="G14" s="13"/>
      <c r="H14" s="13"/>
      <c r="I14" s="13"/>
      <c r="J14" s="13"/>
      <c r="L14" s="2" t="s">
        <v>26</v>
      </c>
      <c r="M14" s="2">
        <v>4</v>
      </c>
      <c r="N14" s="2">
        <v>4</v>
      </c>
      <c r="O14" s="2" t="s">
        <v>27</v>
      </c>
    </row>
    <row r="15" spans="1:22" x14ac:dyDescent="0.45">
      <c r="B15" s="13"/>
      <c r="C15" s="13"/>
      <c r="D15" s="13"/>
      <c r="E15" s="13">
        <f>E14*1000</f>
        <v>45</v>
      </c>
      <c r="F15" s="13" t="s">
        <v>16</v>
      </c>
      <c r="G15" s="12">
        <f>E15*B$4</f>
        <v>67.5</v>
      </c>
      <c r="H15" s="12" t="s">
        <v>15</v>
      </c>
      <c r="I15" s="13"/>
      <c r="J15" s="13"/>
      <c r="L15" s="2" t="s">
        <v>25</v>
      </c>
      <c r="M15" s="2">
        <f>M11*$N$14</f>
        <v>18</v>
      </c>
      <c r="N15" s="2">
        <f>N11*$N$14</f>
        <v>72</v>
      </c>
      <c r="O15" s="2" t="s">
        <v>6</v>
      </c>
    </row>
    <row r="16" spans="1:22" x14ac:dyDescent="0.45">
      <c r="B16" s="13"/>
      <c r="C16" s="13"/>
      <c r="D16" s="13"/>
      <c r="E16" s="13"/>
      <c r="F16" s="13"/>
      <c r="G16" s="13"/>
      <c r="H16" s="13"/>
      <c r="I16" s="13"/>
      <c r="J16" s="13"/>
      <c r="L16" s="2" t="s">
        <v>54</v>
      </c>
      <c r="N16" s="2">
        <f>M15+N15</f>
        <v>90</v>
      </c>
      <c r="O16" s="2" t="s">
        <v>6</v>
      </c>
    </row>
    <row r="17" spans="1:24" x14ac:dyDescent="0.45">
      <c r="B17" s="12" t="s">
        <v>14</v>
      </c>
      <c r="C17" s="13">
        <v>50</v>
      </c>
      <c r="D17" s="13" t="s">
        <v>4</v>
      </c>
      <c r="E17" s="13">
        <f>C17/100*E$6</f>
        <v>4.4999999999999998E-2</v>
      </c>
      <c r="F17" s="13" t="s">
        <v>5</v>
      </c>
      <c r="G17" s="13"/>
      <c r="H17" s="13"/>
      <c r="I17" s="13"/>
      <c r="J17" s="13"/>
      <c r="L17" s="2" t="s">
        <v>55</v>
      </c>
      <c r="N17" s="2">
        <v>100</v>
      </c>
      <c r="O17" s="2" t="s">
        <v>28</v>
      </c>
    </row>
    <row r="18" spans="1:24" x14ac:dyDescent="0.45">
      <c r="B18" s="13"/>
      <c r="C18" s="13"/>
      <c r="D18" s="13"/>
      <c r="E18" s="13">
        <f>E17*1000</f>
        <v>45</v>
      </c>
      <c r="F18" s="13" t="s">
        <v>16</v>
      </c>
      <c r="G18" s="12">
        <f>E18*B$4</f>
        <v>67.5</v>
      </c>
      <c r="H18" s="12" t="s">
        <v>15</v>
      </c>
      <c r="I18" s="13"/>
      <c r="J18" s="13"/>
    </row>
    <row r="19" spans="1:24" ht="21" x14ac:dyDescent="0.45">
      <c r="L19" s="3" t="s">
        <v>29</v>
      </c>
      <c r="V19" s="22" t="s">
        <v>67</v>
      </c>
      <c r="W19" s="6" t="s">
        <v>66</v>
      </c>
      <c r="X19" s="23" t="s">
        <v>65</v>
      </c>
    </row>
    <row r="21" spans="1:24" ht="18" x14ac:dyDescent="0.45">
      <c r="A21" s="18" t="s">
        <v>58</v>
      </c>
      <c r="B21" s="11"/>
      <c r="C21" s="11"/>
      <c r="D21" s="11"/>
      <c r="L21" s="5" t="s">
        <v>51</v>
      </c>
    </row>
    <row r="22" spans="1:24" ht="15.75" x14ac:dyDescent="0.45">
      <c r="A22" s="11" t="s">
        <v>59</v>
      </c>
      <c r="B22" s="18" t="str">
        <f>B8</f>
        <v>16/32 mm</v>
      </c>
      <c r="C22" s="18">
        <f>ROUND(I9,-1)</f>
        <v>30</v>
      </c>
      <c r="D22" s="18" t="s">
        <v>15</v>
      </c>
      <c r="L22" s="9" t="s">
        <v>30</v>
      </c>
      <c r="P22" s="1"/>
    </row>
    <row r="23" spans="1:24" ht="15.75" x14ac:dyDescent="0.45">
      <c r="A23" s="11" t="s">
        <v>59</v>
      </c>
      <c r="B23" s="18" t="str">
        <f>B11</f>
        <v>4/8 mm</v>
      </c>
      <c r="C23" s="18">
        <f>ROUND(I12,-1)</f>
        <v>30</v>
      </c>
      <c r="D23" s="18" t="s">
        <v>15</v>
      </c>
      <c r="L23" s="14" t="s">
        <v>31</v>
      </c>
      <c r="M23" s="14"/>
      <c r="N23" s="1" t="s">
        <v>43</v>
      </c>
      <c r="O23" s="16" t="s">
        <v>61</v>
      </c>
    </row>
    <row r="24" spans="1:24" ht="15.75" x14ac:dyDescent="0.45">
      <c r="A24" s="11" t="s">
        <v>60</v>
      </c>
      <c r="B24" s="18" t="str">
        <f>B14</f>
        <v>0.06/4 mm</v>
      </c>
      <c r="C24" s="18">
        <f>ROUND(G15,-1)</f>
        <v>70</v>
      </c>
      <c r="D24" s="18" t="s">
        <v>15</v>
      </c>
      <c r="O24" s="17">
        <v>100</v>
      </c>
      <c r="P24" s="16" t="s">
        <v>6</v>
      </c>
    </row>
    <row r="25" spans="1:24" ht="15.75" x14ac:dyDescent="0.45">
      <c r="A25" s="11" t="s">
        <v>60</v>
      </c>
      <c r="B25" s="18" t="str">
        <f>B17</f>
        <v>1/4 mm</v>
      </c>
      <c r="C25" s="18">
        <f>ROUND(G18,-1)</f>
        <v>70</v>
      </c>
      <c r="D25" s="18" t="s">
        <v>15</v>
      </c>
      <c r="L25" s="15" t="s">
        <v>32</v>
      </c>
      <c r="M25" s="15"/>
      <c r="N25" s="2">
        <v>2.9000000000000001E-2</v>
      </c>
      <c r="O25" s="15">
        <f t="shared" ref="O25:O35" si="1">N25*$O$24</f>
        <v>2.9000000000000004</v>
      </c>
    </row>
    <row r="26" spans="1:24" x14ac:dyDescent="0.45">
      <c r="L26" s="15" t="s">
        <v>33</v>
      </c>
      <c r="M26" s="15"/>
      <c r="N26" s="2">
        <v>0.106</v>
      </c>
      <c r="O26" s="15">
        <f t="shared" si="1"/>
        <v>10.6</v>
      </c>
    </row>
    <row r="27" spans="1:24" x14ac:dyDescent="0.45">
      <c r="L27" s="15" t="s">
        <v>34</v>
      </c>
      <c r="M27" s="15"/>
      <c r="N27" s="2">
        <v>0.13200000000000001</v>
      </c>
      <c r="O27" s="15">
        <f t="shared" si="1"/>
        <v>13.200000000000001</v>
      </c>
    </row>
    <row r="28" spans="1:24" x14ac:dyDescent="0.45">
      <c r="L28" s="15" t="s">
        <v>35</v>
      </c>
      <c r="M28" s="15"/>
      <c r="N28" s="2">
        <v>0.13</v>
      </c>
      <c r="O28" s="15">
        <f t="shared" si="1"/>
        <v>13</v>
      </c>
    </row>
    <row r="29" spans="1:24" x14ac:dyDescent="0.45">
      <c r="L29" s="15" t="s">
        <v>36</v>
      </c>
      <c r="M29" s="15"/>
      <c r="N29" s="2">
        <v>0.1</v>
      </c>
      <c r="O29" s="15">
        <f t="shared" si="1"/>
        <v>10</v>
      </c>
    </row>
    <row r="30" spans="1:24" x14ac:dyDescent="0.45">
      <c r="L30" s="15" t="s">
        <v>37</v>
      </c>
      <c r="M30" s="15"/>
      <c r="N30" s="2">
        <v>0.311</v>
      </c>
      <c r="O30" s="15">
        <f t="shared" si="1"/>
        <v>31.1</v>
      </c>
    </row>
    <row r="31" spans="1:24" x14ac:dyDescent="0.45">
      <c r="L31" s="15" t="s">
        <v>38</v>
      </c>
      <c r="M31" s="15"/>
      <c r="N31" s="2">
        <v>0.14699999999999999</v>
      </c>
      <c r="O31" s="15">
        <f t="shared" si="1"/>
        <v>14.7</v>
      </c>
    </row>
    <row r="32" spans="1:24" x14ac:dyDescent="0.45">
      <c r="L32" s="15" t="s">
        <v>39</v>
      </c>
      <c r="M32" s="15"/>
      <c r="N32" s="2">
        <v>0.55200000000000005</v>
      </c>
      <c r="O32" s="15">
        <f t="shared" si="1"/>
        <v>55.2</v>
      </c>
    </row>
    <row r="33" spans="12:15" x14ac:dyDescent="0.45">
      <c r="L33" s="15" t="s">
        <v>40</v>
      </c>
      <c r="M33" s="15"/>
      <c r="N33" s="2">
        <v>0.16200000000000001</v>
      </c>
      <c r="O33" s="15">
        <f t="shared" si="1"/>
        <v>16.2</v>
      </c>
    </row>
    <row r="34" spans="12:15" x14ac:dyDescent="0.45">
      <c r="L34" s="15" t="s">
        <v>41</v>
      </c>
      <c r="M34" s="15"/>
      <c r="N34" s="2">
        <v>0.03</v>
      </c>
      <c r="O34" s="15">
        <f t="shared" si="1"/>
        <v>3</v>
      </c>
    </row>
    <row r="35" spans="12:15" x14ac:dyDescent="0.45">
      <c r="L35" s="15" t="s">
        <v>42</v>
      </c>
      <c r="M35" s="15"/>
      <c r="N35" s="2">
        <v>0.114</v>
      </c>
      <c r="O35" s="15">
        <f t="shared" si="1"/>
        <v>11.4</v>
      </c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Calculations for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Langergr</dc:creator>
  <cp:lastModifiedBy>Günter Langergraber</cp:lastModifiedBy>
  <dcterms:created xsi:type="dcterms:W3CDTF">2015-06-05T18:19:34Z</dcterms:created>
  <dcterms:modified xsi:type="dcterms:W3CDTF">2025-10-05T14:22:39Z</dcterms:modified>
</cp:coreProperties>
</file>