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hidePivotFieldList="1"/>
  <mc:AlternateContent xmlns:mc="http://schemas.openxmlformats.org/markup-compatibility/2006">
    <mc:Choice Requires="x15">
      <x15ac:absPath xmlns:x15ac="http://schemas.microsoft.com/office/spreadsheetml/2010/11/ac" url="https://liveuclac-my.sharepoint.com/personal/uccaris_ucl_ac_uk/Documents/The 96 Project/"/>
    </mc:Choice>
  </mc:AlternateContent>
  <xr:revisionPtr revIDLastSave="3" documentId="8_{2D920973-B24D-45A1-AAF2-AF264DC05B5E}" xr6:coauthVersionLast="47" xr6:coauthVersionMax="47" xr10:uidLastSave="{29A0AA13-9BCB-4B7B-BBFA-9A6F33EAE000}"/>
  <bookViews>
    <workbookView xWindow="-120" yWindow="-120" windowWidth="29040" windowHeight="15720" xr2:uid="{08316D5F-156E-480C-933A-152B74A704E3}"/>
  </bookViews>
  <sheets>
    <sheet name="Assay data" sheetId="22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W3" i="22" l="1"/>
  <c r="X3" i="22"/>
  <c r="Y3" i="22"/>
  <c r="Z3" i="22"/>
  <c r="AA3" i="22"/>
  <c r="AB3" i="22"/>
  <c r="AC3" i="22"/>
  <c r="AD3" i="22"/>
  <c r="AD4" i="22"/>
  <c r="AD5" i="22"/>
  <c r="AD6" i="22"/>
  <c r="AD7" i="22"/>
  <c r="AD8" i="22"/>
  <c r="AD9" i="22"/>
  <c r="AD10" i="22"/>
  <c r="AD11" i="22"/>
  <c r="AD12" i="22"/>
  <c r="AD13" i="22"/>
  <c r="AD14" i="22"/>
  <c r="AD15" i="22"/>
  <c r="AD16" i="22"/>
  <c r="AD17" i="22"/>
  <c r="AD18" i="22"/>
  <c r="AD19" i="22"/>
  <c r="AD20" i="22"/>
  <c r="AD21" i="22"/>
  <c r="AD22" i="22"/>
  <c r="AD23" i="22"/>
  <c r="AD24" i="22"/>
  <c r="AD25" i="22"/>
  <c r="AD26" i="22"/>
  <c r="AD27" i="22"/>
  <c r="AD28" i="22"/>
  <c r="AD29" i="22"/>
  <c r="AD30" i="22"/>
  <c r="AD31" i="22"/>
  <c r="AD32" i="22"/>
  <c r="AD33" i="22"/>
  <c r="AD34" i="22"/>
  <c r="AD35" i="22"/>
  <c r="AD36" i="22"/>
  <c r="AD37" i="22"/>
  <c r="AD38" i="22"/>
  <c r="AD39" i="22"/>
  <c r="AD40" i="22"/>
  <c r="AD41" i="22"/>
  <c r="AD42" i="22"/>
  <c r="AD43" i="22"/>
  <c r="AD44" i="22"/>
  <c r="AD45" i="22"/>
  <c r="AD46" i="22"/>
  <c r="AD47" i="22"/>
  <c r="AD48" i="22"/>
  <c r="AD49" i="22"/>
  <c r="AD50" i="22"/>
  <c r="AD51" i="22"/>
  <c r="AD52" i="22"/>
  <c r="AD53" i="22"/>
  <c r="AD54" i="22"/>
  <c r="AD55" i="22"/>
  <c r="AD56" i="22"/>
  <c r="AD57" i="22"/>
  <c r="AD58" i="22"/>
  <c r="AD59" i="22"/>
  <c r="AD60" i="22"/>
  <c r="AD61" i="22"/>
  <c r="AD62" i="22"/>
  <c r="AD63" i="22"/>
  <c r="AD64" i="22"/>
  <c r="AD65" i="22"/>
  <c r="AD66" i="22"/>
  <c r="AD67" i="22"/>
  <c r="AD68" i="22"/>
  <c r="AD69" i="22"/>
  <c r="AD70" i="22"/>
  <c r="AD71" i="22"/>
  <c r="AD72" i="22"/>
  <c r="AD73" i="22"/>
  <c r="AD74" i="22"/>
  <c r="AD75" i="22"/>
  <c r="AD76" i="22"/>
  <c r="AD77" i="22"/>
  <c r="AD78" i="22"/>
  <c r="AD79" i="22"/>
  <c r="AD80" i="22"/>
  <c r="AD81" i="22"/>
  <c r="AD82" i="22"/>
  <c r="AD83" i="22"/>
  <c r="AD84" i="22"/>
  <c r="AD85" i="22"/>
  <c r="AD86" i="22"/>
  <c r="AD87" i="22"/>
  <c r="AD88" i="22"/>
  <c r="AD89" i="22"/>
  <c r="AD90" i="22"/>
  <c r="AD91" i="22"/>
  <c r="AD92" i="22"/>
  <c r="AD93" i="22"/>
  <c r="AD94" i="22"/>
  <c r="AD95" i="22"/>
  <c r="AD96" i="22"/>
  <c r="AD97" i="22"/>
  <c r="AD98" i="22"/>
  <c r="AC4" i="22"/>
  <c r="AC5" i="22"/>
  <c r="AC6" i="22"/>
  <c r="AC7" i="22"/>
  <c r="AC8" i="22"/>
  <c r="AC9" i="22"/>
  <c r="AC10" i="22"/>
  <c r="AC11" i="22"/>
  <c r="AC12" i="22"/>
  <c r="AC13" i="22"/>
  <c r="AC14" i="22"/>
  <c r="AC15" i="22"/>
  <c r="AC16" i="22"/>
  <c r="AC17" i="22"/>
  <c r="AC18" i="22"/>
  <c r="AC19" i="22"/>
  <c r="AC20" i="22"/>
  <c r="AC21" i="22"/>
  <c r="AC22" i="22"/>
  <c r="AC23" i="22"/>
  <c r="AC24" i="22"/>
  <c r="AC25" i="22"/>
  <c r="AC26" i="22"/>
  <c r="AC27" i="22"/>
  <c r="AC28" i="22"/>
  <c r="AC29" i="22"/>
  <c r="AC30" i="22"/>
  <c r="AC31" i="22"/>
  <c r="AC32" i="22"/>
  <c r="AC33" i="22"/>
  <c r="AC34" i="22"/>
  <c r="AC35" i="22"/>
  <c r="AC36" i="22"/>
  <c r="AC37" i="22"/>
  <c r="AC38" i="22"/>
  <c r="AC39" i="22"/>
  <c r="AC40" i="22"/>
  <c r="AC41" i="22"/>
  <c r="AC42" i="22"/>
  <c r="AC43" i="22"/>
  <c r="AC44" i="22"/>
  <c r="AC45" i="22"/>
  <c r="AC46" i="22"/>
  <c r="AC47" i="22"/>
  <c r="AC48" i="22"/>
  <c r="AC49" i="22"/>
  <c r="AC50" i="22"/>
  <c r="AC51" i="22"/>
  <c r="AC52" i="22"/>
  <c r="AC53" i="22"/>
  <c r="AC54" i="22"/>
  <c r="AC55" i="22"/>
  <c r="AC56" i="22"/>
  <c r="AC57" i="22"/>
  <c r="AC58" i="22"/>
  <c r="AC59" i="22"/>
  <c r="AC60" i="22"/>
  <c r="AC61" i="22"/>
  <c r="AC62" i="22"/>
  <c r="AC63" i="22"/>
  <c r="AC64" i="22"/>
  <c r="AC65" i="22"/>
  <c r="AC66" i="22"/>
  <c r="AC67" i="22"/>
  <c r="AC68" i="22"/>
  <c r="AC69" i="22"/>
  <c r="AC70" i="22"/>
  <c r="AC71" i="22"/>
  <c r="AC72" i="22"/>
  <c r="AC73" i="22"/>
  <c r="AC74" i="22"/>
  <c r="AC75" i="22"/>
  <c r="AC76" i="22"/>
  <c r="AC77" i="22"/>
  <c r="AC78" i="22"/>
  <c r="AC79" i="22"/>
  <c r="AC80" i="22"/>
  <c r="AC81" i="22"/>
  <c r="AC82" i="22"/>
  <c r="AC83" i="22"/>
  <c r="AC84" i="22"/>
  <c r="AC85" i="22"/>
  <c r="AC86" i="22"/>
  <c r="AC87" i="22"/>
  <c r="AC88" i="22"/>
  <c r="AC89" i="22"/>
  <c r="AC90" i="22"/>
  <c r="AC91" i="22"/>
  <c r="AC92" i="22"/>
  <c r="AC93" i="22"/>
  <c r="AC94" i="22"/>
  <c r="AC95" i="22"/>
  <c r="AC96" i="22"/>
  <c r="AC97" i="22"/>
  <c r="AC98" i="22"/>
  <c r="AB98" i="22"/>
  <c r="AA98" i="22"/>
  <c r="Z98" i="22"/>
  <c r="Y98" i="22"/>
  <c r="X98" i="22"/>
  <c r="W98" i="22"/>
  <c r="AB97" i="22"/>
  <c r="AA97" i="22"/>
  <c r="Z97" i="22"/>
  <c r="Y97" i="22"/>
  <c r="X97" i="22"/>
  <c r="W97" i="22"/>
  <c r="AB96" i="22"/>
  <c r="AA96" i="22"/>
  <c r="Z96" i="22"/>
  <c r="Y96" i="22"/>
  <c r="X96" i="22"/>
  <c r="W96" i="22"/>
  <c r="AB95" i="22"/>
  <c r="AA95" i="22"/>
  <c r="Z95" i="22"/>
  <c r="Y95" i="22"/>
  <c r="X95" i="22"/>
  <c r="W95" i="22"/>
  <c r="AB94" i="22"/>
  <c r="AA94" i="22"/>
  <c r="Z94" i="22"/>
  <c r="Y94" i="22"/>
  <c r="X94" i="22"/>
  <c r="W94" i="22"/>
  <c r="AB93" i="22"/>
  <c r="AA93" i="22"/>
  <c r="Z93" i="22"/>
  <c r="Y93" i="22"/>
  <c r="X93" i="22"/>
  <c r="W93" i="22"/>
  <c r="AB92" i="22"/>
  <c r="AA92" i="22"/>
  <c r="Z92" i="22"/>
  <c r="Y92" i="22"/>
  <c r="X92" i="22"/>
  <c r="W92" i="22"/>
  <c r="AB91" i="22"/>
  <c r="AA91" i="22"/>
  <c r="Z91" i="22"/>
  <c r="Y91" i="22"/>
  <c r="X91" i="22"/>
  <c r="W91" i="22"/>
  <c r="AB90" i="22"/>
  <c r="AA90" i="22"/>
  <c r="Z90" i="22"/>
  <c r="Y90" i="22"/>
  <c r="X90" i="22"/>
  <c r="W90" i="22"/>
  <c r="AB89" i="22"/>
  <c r="AA89" i="22"/>
  <c r="Z89" i="22"/>
  <c r="Y89" i="22"/>
  <c r="X89" i="22"/>
  <c r="W89" i="22"/>
  <c r="AB88" i="22"/>
  <c r="AA88" i="22"/>
  <c r="Z88" i="22"/>
  <c r="Y88" i="22"/>
  <c r="X88" i="22"/>
  <c r="W88" i="22"/>
  <c r="AB87" i="22"/>
  <c r="AA87" i="22"/>
  <c r="Z87" i="22"/>
  <c r="Y87" i="22"/>
  <c r="X87" i="22"/>
  <c r="W87" i="22"/>
  <c r="AB86" i="22"/>
  <c r="AA86" i="22"/>
  <c r="Z86" i="22"/>
  <c r="Y86" i="22"/>
  <c r="X86" i="22"/>
  <c r="W86" i="22"/>
  <c r="AB85" i="22"/>
  <c r="AA85" i="22"/>
  <c r="Z85" i="22"/>
  <c r="Y85" i="22"/>
  <c r="X85" i="22"/>
  <c r="W85" i="22"/>
  <c r="AB84" i="22"/>
  <c r="AA84" i="22"/>
  <c r="Z84" i="22"/>
  <c r="Y84" i="22"/>
  <c r="X84" i="22"/>
  <c r="W84" i="22"/>
  <c r="AB83" i="22"/>
  <c r="AA83" i="22"/>
  <c r="Z83" i="22"/>
  <c r="Y83" i="22"/>
  <c r="X83" i="22"/>
  <c r="W83" i="22"/>
  <c r="AB82" i="22"/>
  <c r="AA82" i="22"/>
  <c r="Z82" i="22"/>
  <c r="Y82" i="22"/>
  <c r="X82" i="22"/>
  <c r="W82" i="22"/>
  <c r="AB81" i="22"/>
  <c r="AA81" i="22"/>
  <c r="Z81" i="22"/>
  <c r="Y81" i="22"/>
  <c r="X81" i="22"/>
  <c r="W81" i="22"/>
  <c r="AB80" i="22"/>
  <c r="AA80" i="22"/>
  <c r="Z80" i="22"/>
  <c r="Y80" i="22"/>
  <c r="X80" i="22"/>
  <c r="W80" i="22"/>
  <c r="AB79" i="22"/>
  <c r="AA79" i="22"/>
  <c r="Z79" i="22"/>
  <c r="Y79" i="22"/>
  <c r="X79" i="22"/>
  <c r="W79" i="22"/>
  <c r="AB78" i="22"/>
  <c r="AA78" i="22"/>
  <c r="Z78" i="22"/>
  <c r="Y78" i="22"/>
  <c r="X78" i="22"/>
  <c r="W78" i="22"/>
  <c r="AB77" i="22"/>
  <c r="AA77" i="22"/>
  <c r="Z77" i="22"/>
  <c r="Y77" i="22"/>
  <c r="X77" i="22"/>
  <c r="W77" i="22"/>
  <c r="AB76" i="22"/>
  <c r="AA76" i="22"/>
  <c r="Z76" i="22"/>
  <c r="Y76" i="22"/>
  <c r="X76" i="22"/>
  <c r="W76" i="22"/>
  <c r="AB75" i="22"/>
  <c r="AA75" i="22"/>
  <c r="Z75" i="22"/>
  <c r="Y75" i="22"/>
  <c r="X75" i="22"/>
  <c r="W75" i="22"/>
  <c r="AB74" i="22"/>
  <c r="AA74" i="22"/>
  <c r="Z74" i="22"/>
  <c r="Y74" i="22"/>
  <c r="X74" i="22"/>
  <c r="W74" i="22"/>
  <c r="AB73" i="22"/>
  <c r="AA73" i="22"/>
  <c r="Z73" i="22"/>
  <c r="Y73" i="22"/>
  <c r="X73" i="22"/>
  <c r="W73" i="22"/>
  <c r="AB72" i="22"/>
  <c r="AA72" i="22"/>
  <c r="Z72" i="22"/>
  <c r="Y72" i="22"/>
  <c r="X72" i="22"/>
  <c r="W72" i="22"/>
  <c r="AB71" i="22"/>
  <c r="AA71" i="22"/>
  <c r="Z71" i="22"/>
  <c r="Y71" i="22"/>
  <c r="X71" i="22"/>
  <c r="W71" i="22"/>
  <c r="AB70" i="22"/>
  <c r="AA70" i="22"/>
  <c r="Z70" i="22"/>
  <c r="Y70" i="22"/>
  <c r="X70" i="22"/>
  <c r="W70" i="22"/>
  <c r="AB69" i="22"/>
  <c r="AA69" i="22"/>
  <c r="Z69" i="22"/>
  <c r="Y69" i="22"/>
  <c r="X69" i="22"/>
  <c r="W69" i="22"/>
  <c r="AB68" i="22"/>
  <c r="AA68" i="22"/>
  <c r="Z68" i="22"/>
  <c r="Y68" i="22"/>
  <c r="X68" i="22"/>
  <c r="W68" i="22"/>
  <c r="AB67" i="22"/>
  <c r="AA67" i="22"/>
  <c r="Z67" i="22"/>
  <c r="Y67" i="22"/>
  <c r="X67" i="22"/>
  <c r="W67" i="22"/>
  <c r="AB66" i="22"/>
  <c r="AA66" i="22"/>
  <c r="Z66" i="22"/>
  <c r="Y66" i="22"/>
  <c r="X66" i="22"/>
  <c r="W66" i="22"/>
  <c r="AB65" i="22"/>
  <c r="AA65" i="22"/>
  <c r="Z65" i="22"/>
  <c r="Y65" i="22"/>
  <c r="X65" i="22"/>
  <c r="W65" i="22"/>
  <c r="AB64" i="22"/>
  <c r="AA64" i="22"/>
  <c r="Z64" i="22"/>
  <c r="Y64" i="22"/>
  <c r="X64" i="22"/>
  <c r="W64" i="22"/>
  <c r="AB63" i="22"/>
  <c r="AA63" i="22"/>
  <c r="Z63" i="22"/>
  <c r="Y63" i="22"/>
  <c r="X63" i="22"/>
  <c r="W63" i="22"/>
  <c r="AB62" i="22"/>
  <c r="AA62" i="22"/>
  <c r="Z62" i="22"/>
  <c r="Y62" i="22"/>
  <c r="X62" i="22"/>
  <c r="W62" i="22"/>
  <c r="AB61" i="22"/>
  <c r="AA61" i="22"/>
  <c r="Z61" i="22"/>
  <c r="Y61" i="22"/>
  <c r="X61" i="22"/>
  <c r="W61" i="22"/>
  <c r="AB60" i="22"/>
  <c r="AA60" i="22"/>
  <c r="Z60" i="22"/>
  <c r="Y60" i="22"/>
  <c r="X60" i="22"/>
  <c r="W60" i="22"/>
  <c r="AB59" i="22"/>
  <c r="AA59" i="22"/>
  <c r="Z59" i="22"/>
  <c r="Y59" i="22"/>
  <c r="X59" i="22"/>
  <c r="W59" i="22"/>
  <c r="AB58" i="22"/>
  <c r="AA58" i="22"/>
  <c r="Z58" i="22"/>
  <c r="Y58" i="22"/>
  <c r="X58" i="22"/>
  <c r="W58" i="22"/>
  <c r="AB57" i="22"/>
  <c r="AA57" i="22"/>
  <c r="Z57" i="22"/>
  <c r="Y57" i="22"/>
  <c r="X57" i="22"/>
  <c r="W57" i="22"/>
  <c r="AB56" i="22"/>
  <c r="AA56" i="22"/>
  <c r="Z56" i="22"/>
  <c r="Y56" i="22"/>
  <c r="X56" i="22"/>
  <c r="W56" i="22"/>
  <c r="AB55" i="22"/>
  <c r="AA55" i="22"/>
  <c r="Z55" i="22"/>
  <c r="Y55" i="22"/>
  <c r="X55" i="22"/>
  <c r="W55" i="22"/>
  <c r="AB54" i="22"/>
  <c r="AA54" i="22"/>
  <c r="Z54" i="22"/>
  <c r="Y54" i="22"/>
  <c r="X54" i="22"/>
  <c r="W54" i="22"/>
  <c r="AB53" i="22"/>
  <c r="AA53" i="22"/>
  <c r="Z53" i="22"/>
  <c r="Y53" i="22"/>
  <c r="X53" i="22"/>
  <c r="W53" i="22"/>
  <c r="AB52" i="22"/>
  <c r="AA52" i="22"/>
  <c r="Z52" i="22"/>
  <c r="Y52" i="22"/>
  <c r="X52" i="22"/>
  <c r="W52" i="22"/>
  <c r="AB51" i="22"/>
  <c r="AA51" i="22"/>
  <c r="Z51" i="22"/>
  <c r="Y51" i="22"/>
  <c r="X51" i="22"/>
  <c r="W51" i="22"/>
  <c r="AB50" i="22"/>
  <c r="AA50" i="22"/>
  <c r="Z50" i="22"/>
  <c r="Y50" i="22"/>
  <c r="X50" i="22"/>
  <c r="W50" i="22"/>
  <c r="AB49" i="22"/>
  <c r="AA49" i="22"/>
  <c r="Z49" i="22"/>
  <c r="Y49" i="22"/>
  <c r="X49" i="22"/>
  <c r="W49" i="22"/>
  <c r="AB48" i="22"/>
  <c r="AA48" i="22"/>
  <c r="Z48" i="22"/>
  <c r="Y48" i="22"/>
  <c r="X48" i="22"/>
  <c r="W48" i="22"/>
  <c r="AB47" i="22"/>
  <c r="AA47" i="22"/>
  <c r="Z47" i="22"/>
  <c r="Y47" i="22"/>
  <c r="X47" i="22"/>
  <c r="W47" i="22"/>
  <c r="AB46" i="22"/>
  <c r="AA46" i="22"/>
  <c r="Z46" i="22"/>
  <c r="Y46" i="22"/>
  <c r="X46" i="22"/>
  <c r="W46" i="22"/>
  <c r="AB45" i="22"/>
  <c r="AA45" i="22"/>
  <c r="Z45" i="22"/>
  <c r="Y45" i="22"/>
  <c r="X45" i="22"/>
  <c r="W45" i="22"/>
  <c r="AB44" i="22"/>
  <c r="AA44" i="22"/>
  <c r="Z44" i="22"/>
  <c r="Y44" i="22"/>
  <c r="X44" i="22"/>
  <c r="W44" i="22"/>
  <c r="AB43" i="22"/>
  <c r="AA43" i="22"/>
  <c r="Z43" i="22"/>
  <c r="Y43" i="22"/>
  <c r="X43" i="22"/>
  <c r="W43" i="22"/>
  <c r="AB42" i="22"/>
  <c r="AA42" i="22"/>
  <c r="Z42" i="22"/>
  <c r="Y42" i="22"/>
  <c r="X42" i="22"/>
  <c r="W42" i="22"/>
  <c r="AB41" i="22"/>
  <c r="AA41" i="22"/>
  <c r="Z41" i="22"/>
  <c r="Y41" i="22"/>
  <c r="X41" i="22"/>
  <c r="W41" i="22"/>
  <c r="AB40" i="22"/>
  <c r="AA40" i="22"/>
  <c r="Z40" i="22"/>
  <c r="Y40" i="22"/>
  <c r="X40" i="22"/>
  <c r="W40" i="22"/>
  <c r="AB39" i="22"/>
  <c r="AA39" i="22"/>
  <c r="Z39" i="22"/>
  <c r="Y39" i="22"/>
  <c r="X39" i="22"/>
  <c r="W39" i="22"/>
  <c r="AB38" i="22"/>
  <c r="AA38" i="22"/>
  <c r="Z38" i="22"/>
  <c r="Y38" i="22"/>
  <c r="X38" i="22"/>
  <c r="W38" i="22"/>
  <c r="AB37" i="22"/>
  <c r="AA37" i="22"/>
  <c r="Z37" i="22"/>
  <c r="Y37" i="22"/>
  <c r="X37" i="22"/>
  <c r="W37" i="22"/>
  <c r="AB36" i="22"/>
  <c r="AA36" i="22"/>
  <c r="Z36" i="22"/>
  <c r="Y36" i="22"/>
  <c r="X36" i="22"/>
  <c r="W36" i="22"/>
  <c r="AB35" i="22"/>
  <c r="AA35" i="22"/>
  <c r="Z35" i="22"/>
  <c r="Y35" i="22"/>
  <c r="X35" i="22"/>
  <c r="W35" i="22"/>
  <c r="AB34" i="22"/>
  <c r="AA34" i="22"/>
  <c r="Z34" i="22"/>
  <c r="Y34" i="22"/>
  <c r="X34" i="22"/>
  <c r="W34" i="22"/>
  <c r="AB33" i="22"/>
  <c r="AA33" i="22"/>
  <c r="Z33" i="22"/>
  <c r="Y33" i="22"/>
  <c r="X33" i="22"/>
  <c r="W33" i="22"/>
  <c r="AB32" i="22"/>
  <c r="AA32" i="22"/>
  <c r="Z32" i="22"/>
  <c r="Y32" i="22"/>
  <c r="X32" i="22"/>
  <c r="W32" i="22"/>
  <c r="AB31" i="22"/>
  <c r="AA31" i="22"/>
  <c r="Z31" i="22"/>
  <c r="Y31" i="22"/>
  <c r="X31" i="22"/>
  <c r="W31" i="22"/>
  <c r="AB30" i="22"/>
  <c r="AA30" i="22"/>
  <c r="Z30" i="22"/>
  <c r="Y30" i="22"/>
  <c r="X30" i="22"/>
  <c r="W30" i="22"/>
  <c r="AB29" i="22"/>
  <c r="AA29" i="22"/>
  <c r="Z29" i="22"/>
  <c r="Y29" i="22"/>
  <c r="X29" i="22"/>
  <c r="W29" i="22"/>
  <c r="AB28" i="22"/>
  <c r="AA28" i="22"/>
  <c r="Z28" i="22"/>
  <c r="Y28" i="22"/>
  <c r="X28" i="22"/>
  <c r="W28" i="22"/>
  <c r="AB27" i="22"/>
  <c r="AA27" i="22"/>
  <c r="Z27" i="22"/>
  <c r="Y27" i="22"/>
  <c r="X27" i="22"/>
  <c r="W27" i="22"/>
  <c r="AB26" i="22"/>
  <c r="AA26" i="22"/>
  <c r="Z26" i="22"/>
  <c r="Y26" i="22"/>
  <c r="X26" i="22"/>
  <c r="W26" i="22"/>
  <c r="AB25" i="22"/>
  <c r="AA25" i="22"/>
  <c r="Z25" i="22"/>
  <c r="Y25" i="22"/>
  <c r="X25" i="22"/>
  <c r="W25" i="22"/>
  <c r="AB24" i="22"/>
  <c r="AA24" i="22"/>
  <c r="Z24" i="22"/>
  <c r="Y24" i="22"/>
  <c r="X24" i="22"/>
  <c r="W24" i="22"/>
  <c r="AB23" i="22"/>
  <c r="AA23" i="22"/>
  <c r="Z23" i="22"/>
  <c r="Y23" i="22"/>
  <c r="X23" i="22"/>
  <c r="W23" i="22"/>
  <c r="AB22" i="22"/>
  <c r="AA22" i="22"/>
  <c r="Z22" i="22"/>
  <c r="Y22" i="22"/>
  <c r="X22" i="22"/>
  <c r="W22" i="22"/>
  <c r="AB21" i="22"/>
  <c r="AA21" i="22"/>
  <c r="Z21" i="22"/>
  <c r="Y21" i="22"/>
  <c r="X21" i="22"/>
  <c r="W21" i="22"/>
  <c r="AB20" i="22"/>
  <c r="AA20" i="22"/>
  <c r="Z20" i="22"/>
  <c r="Y20" i="22"/>
  <c r="X20" i="22"/>
  <c r="W20" i="22"/>
  <c r="AB19" i="22"/>
  <c r="AA19" i="22"/>
  <c r="Z19" i="22"/>
  <c r="Y19" i="22"/>
  <c r="X19" i="22"/>
  <c r="W19" i="22"/>
  <c r="AB18" i="22"/>
  <c r="AA18" i="22"/>
  <c r="Z18" i="22"/>
  <c r="Y18" i="22"/>
  <c r="X18" i="22"/>
  <c r="W18" i="22"/>
  <c r="AB17" i="22"/>
  <c r="AA17" i="22"/>
  <c r="Z17" i="22"/>
  <c r="Y17" i="22"/>
  <c r="X17" i="22"/>
  <c r="W17" i="22"/>
  <c r="AB16" i="22"/>
  <c r="AA16" i="22"/>
  <c r="Z16" i="22"/>
  <c r="Y16" i="22"/>
  <c r="X16" i="22"/>
  <c r="W16" i="22"/>
  <c r="AB15" i="22"/>
  <c r="AA15" i="22"/>
  <c r="Z15" i="22"/>
  <c r="Y15" i="22"/>
  <c r="X15" i="22"/>
  <c r="W15" i="22"/>
  <c r="AB14" i="22"/>
  <c r="AA14" i="22"/>
  <c r="Z14" i="22"/>
  <c r="Y14" i="22"/>
  <c r="X14" i="22"/>
  <c r="W14" i="22"/>
  <c r="AB13" i="22"/>
  <c r="AA13" i="22"/>
  <c r="Z13" i="22"/>
  <c r="Y13" i="22"/>
  <c r="X13" i="22"/>
  <c r="W13" i="22"/>
  <c r="AB12" i="22"/>
  <c r="AA12" i="22"/>
  <c r="Z12" i="22"/>
  <c r="Y12" i="22"/>
  <c r="X12" i="22"/>
  <c r="W12" i="22"/>
  <c r="AB11" i="22"/>
  <c r="AA11" i="22"/>
  <c r="Z11" i="22"/>
  <c r="Y11" i="22"/>
  <c r="X11" i="22"/>
  <c r="W11" i="22"/>
  <c r="AB10" i="22"/>
  <c r="AA10" i="22"/>
  <c r="Z10" i="22"/>
  <c r="Y10" i="22"/>
  <c r="X10" i="22"/>
  <c r="W10" i="22"/>
  <c r="AB9" i="22"/>
  <c r="AA9" i="22"/>
  <c r="Z9" i="22"/>
  <c r="Y9" i="22"/>
  <c r="X9" i="22"/>
  <c r="W9" i="22"/>
  <c r="AB8" i="22"/>
  <c r="AA8" i="22"/>
  <c r="Z8" i="22"/>
  <c r="Y8" i="22"/>
  <c r="X8" i="22"/>
  <c r="W8" i="22"/>
  <c r="AB7" i="22"/>
  <c r="AA7" i="22"/>
  <c r="Z7" i="22"/>
  <c r="Y7" i="22"/>
  <c r="X7" i="22"/>
  <c r="W7" i="22"/>
  <c r="AB6" i="22"/>
  <c r="AA6" i="22"/>
  <c r="Z6" i="22"/>
  <c r="Y6" i="22"/>
  <c r="X6" i="22"/>
  <c r="W6" i="22"/>
  <c r="AB5" i="22"/>
  <c r="AA5" i="22"/>
  <c r="Z5" i="22"/>
  <c r="Y5" i="22"/>
  <c r="X5" i="22"/>
  <c r="W5" i="22"/>
  <c r="AB4" i="22"/>
  <c r="AA4" i="22"/>
  <c r="Z4" i="22"/>
  <c r="Y4" i="22"/>
  <c r="X4" i="22"/>
  <c r="W4" i="22"/>
  <c r="AE3" i="22" l="1"/>
  <c r="AE7" i="22"/>
  <c r="AE11" i="22"/>
  <c r="AE15" i="22"/>
  <c r="AE19" i="22"/>
  <c r="AE23" i="22"/>
  <c r="AE27" i="22"/>
  <c r="AE31" i="22"/>
  <c r="AE35" i="22"/>
  <c r="AE39" i="22"/>
  <c r="AE43" i="22"/>
  <c r="AE47" i="22"/>
  <c r="AE51" i="22"/>
  <c r="AE55" i="22"/>
  <c r="AE59" i="22"/>
  <c r="AE63" i="22"/>
  <c r="AE67" i="22"/>
  <c r="AE71" i="22"/>
  <c r="AE75" i="22"/>
  <c r="AE79" i="22"/>
  <c r="AE83" i="22"/>
  <c r="AE87" i="22"/>
  <c r="AE91" i="22"/>
  <c r="AE18" i="22"/>
  <c r="AE22" i="22"/>
  <c r="AE26" i="22"/>
  <c r="AE34" i="22"/>
  <c r="AE38" i="22"/>
  <c r="AE42" i="22"/>
  <c r="AE46" i="22"/>
  <c r="AE50" i="22"/>
  <c r="AE54" i="22"/>
  <c r="AE58" i="22"/>
  <c r="AE62" i="22"/>
  <c r="AE66" i="22"/>
  <c r="AE70" i="22"/>
  <c r="AE74" i="22"/>
  <c r="AE78" i="22"/>
  <c r="AE82" i="22"/>
  <c r="AE86" i="22"/>
  <c r="AE90" i="22"/>
  <c r="AE98" i="22"/>
  <c r="AE30" i="22"/>
  <c r="AE14" i="22"/>
  <c r="AE94" i="22"/>
  <c r="AE6" i="22"/>
  <c r="AE10" i="22"/>
  <c r="AE5" i="22"/>
  <c r="AE9" i="22"/>
  <c r="AE13" i="22"/>
  <c r="AE17" i="22"/>
  <c r="AE21" i="22"/>
  <c r="AE29" i="22"/>
  <c r="AE33" i="22"/>
  <c r="AE37" i="22"/>
  <c r="AE41" i="22"/>
  <c r="AE45" i="22"/>
  <c r="AE49" i="22"/>
  <c r="AE53" i="22"/>
  <c r="AE57" i="22"/>
  <c r="AE61" i="22"/>
  <c r="AE65" i="22"/>
  <c r="AE69" i="22"/>
  <c r="AE73" i="22"/>
  <c r="AE77" i="22"/>
  <c r="AE81" i="22"/>
  <c r="AE85" i="22"/>
  <c r="AE89" i="22"/>
  <c r="AE93" i="22"/>
  <c r="AE97" i="22"/>
  <c r="AE25" i="22"/>
  <c r="AE8" i="22"/>
  <c r="AE12" i="22"/>
  <c r="AE16" i="22"/>
  <c r="AE20" i="22"/>
  <c r="AE24" i="22"/>
  <c r="AE28" i="22"/>
  <c r="AE32" i="22"/>
  <c r="AE36" i="22"/>
  <c r="AE40" i="22"/>
  <c r="AE44" i="22"/>
  <c r="AE48" i="22"/>
  <c r="AE52" i="22"/>
  <c r="AE56" i="22"/>
  <c r="AE60" i="22"/>
  <c r="AE64" i="22"/>
  <c r="AE68" i="22"/>
  <c r="AE72" i="22"/>
  <c r="AE76" i="22"/>
  <c r="AE80" i="22"/>
  <c r="AE84" i="22"/>
  <c r="AE88" i="22"/>
  <c r="AE92" i="22"/>
  <c r="AE96" i="22"/>
  <c r="AE4" i="22"/>
  <c r="AE95" i="22"/>
</calcChain>
</file>

<file path=xl/sharedStrings.xml><?xml version="1.0" encoding="utf-8"?>
<sst xmlns="http://schemas.openxmlformats.org/spreadsheetml/2006/main" count="656" uniqueCount="382">
  <si>
    <t>COMPOUND DETAILS</t>
  </si>
  <si>
    <t>PHYSICAL PROPERTIES</t>
  </si>
  <si>
    <t>ANTIBACTERIAL DATA (%-inhibition at 100 uM)</t>
  </si>
  <si>
    <t>ANTIFUNGAL ACTIVITY (%-inhibition at 100 uM)</t>
  </si>
  <si>
    <t>Mycobacterium (%-inhibition at 10 uM)</t>
  </si>
  <si>
    <t>Hemolysis</t>
  </si>
  <si>
    <t>Index</t>
  </si>
  <si>
    <t>Internal ID</t>
  </si>
  <si>
    <t>Associated researcher</t>
  </si>
  <si>
    <t>Compound designed for</t>
  </si>
  <si>
    <t>Github Repository Name</t>
  </si>
  <si>
    <t>SMILES</t>
  </si>
  <si>
    <t>Well number</t>
  </si>
  <si>
    <t>Molecular weight [g/mol]</t>
  </si>
  <si>
    <t>Predicted cLogP</t>
  </si>
  <si>
    <t>Conc (mM)</t>
  </si>
  <si>
    <t>S. aureus ATCC 9144</t>
  </si>
  <si>
    <t>A. baumannii ATCC 17978</t>
  </si>
  <si>
    <t>A. baumannii ATCC 17978 + PMBN</t>
  </si>
  <si>
    <t>E. coli NCTC 12923</t>
  </si>
  <si>
    <t>E. coli NCTC 12923 + PMBN</t>
  </si>
  <si>
    <t>C. albicans NCPF 3281</t>
  </si>
  <si>
    <t>Haemolysis (%)</t>
  </si>
  <si>
    <t>SA</t>
  </si>
  <si>
    <t>AB</t>
  </si>
  <si>
    <t xml:space="preserve">AB PBMN </t>
  </si>
  <si>
    <t>EC</t>
  </si>
  <si>
    <t>EC PMBN</t>
  </si>
  <si>
    <t>CA</t>
  </si>
  <si>
    <t>Mavi</t>
  </si>
  <si>
    <t>Mabss</t>
  </si>
  <si>
    <t>SUM</t>
  </si>
  <si>
    <t>RA-0003145-02</t>
  </si>
  <si>
    <t>Rebecka Isaksson</t>
  </si>
  <si>
    <t>Dengue RdRp</t>
  </si>
  <si>
    <t>CNP17</t>
  </si>
  <si>
    <t>FS(=O)(=O)C=1N=CC(Cl)=CC1Br</t>
  </si>
  <si>
    <t>A01</t>
  </si>
  <si>
    <t>&gt; 100</t>
  </si>
  <si>
    <t>RA-0003301-03</t>
  </si>
  <si>
    <t>CNP18</t>
  </si>
  <si>
    <t>OC=1C=CC=C2CN(CC21)C=3N=C4C=CC=CC4=C(C3C#N)C(F)(F)F</t>
  </si>
  <si>
    <t>A02</t>
  </si>
  <si>
    <t>RA-0020557-01</t>
  </si>
  <si>
    <t>CNP11</t>
  </si>
  <si>
    <t>CN(C)c1ccc(cc1)C1C2=C(CCCC2=Nc2c1c(nc(n2)SCC=C)O)O</t>
  </si>
  <si>
    <t>A03</t>
  </si>
  <si>
    <t>not tested</t>
  </si>
  <si>
    <t>YNW97</t>
  </si>
  <si>
    <t>Yinou Wang</t>
  </si>
  <si>
    <t>Plasmodium falciparum (unknown target)</t>
  </si>
  <si>
    <t>OSM Series 3</t>
  </si>
  <si>
    <t>NC1=C2C(C=C(C3=CC=CC(S(NC(C(N)CC4=CC=CC=C4)=O)(=O)=O)=C3)S2)=NC=N1</t>
  </si>
  <si>
    <t>A04</t>
  </si>
  <si>
    <t>RA-0020560-01</t>
  </si>
  <si>
    <t>CC1C=CN2C(C=1)=NC(=NC2=O)SCC(=O)OCc1ccccc1</t>
  </si>
  <si>
    <t>A05</t>
  </si>
  <si>
    <t>RA-0020562-01</t>
  </si>
  <si>
    <t>C1Cc2c(C1)nc(nc2SCC(c1ccc(cc1)[Cl])=O)O</t>
  </si>
  <si>
    <t>A06</t>
  </si>
  <si>
    <t>RA-0020568-01</t>
  </si>
  <si>
    <t>Cc1cccc(C)c1OCC(CSc1ccccn1)O</t>
  </si>
  <si>
    <t>A07</t>
  </si>
  <si>
    <t>RA-0020574-01</t>
  </si>
  <si>
    <t>CCCOc1cc(ccc1[Br])S(n1cccn1)(=O)=O</t>
  </si>
  <si>
    <t>A08</t>
  </si>
  <si>
    <t>RA-0020576-01</t>
  </si>
  <si>
    <t>CCOc1ccc2c(c1)c(c(C#N)cn2)N1CCC(CC1)C(NCc1ccccc1F)=O</t>
  </si>
  <si>
    <t>A09</t>
  </si>
  <si>
    <t>RA-0020577-01</t>
  </si>
  <si>
    <t>C(c1cccc(c1)F)N(c1ccc2c(c1)OCCO2)S(c1ccc2nncn2c1)(=O)=O</t>
  </si>
  <si>
    <t>A10</t>
  </si>
  <si>
    <t>RA-0020578-01</t>
  </si>
  <si>
    <t>Cc1ccc(cc1)N1CN(CC(Nc2ccccc2[Cl])=O)S(c2cccnc12)(=O)=O</t>
  </si>
  <si>
    <t>A11</t>
  </si>
  <si>
    <t>RA-0020583-01</t>
  </si>
  <si>
    <t>CCn1c(c2cn(C)nc2OC)nnc1SCC(N(C)c1ccccc1)=O</t>
  </si>
  <si>
    <t>A12</t>
  </si>
  <si>
    <t>RA-0020585-01</t>
  </si>
  <si>
    <t>CCC(C)NS(CCCOc1ccc(cc1)F)(=O)=O</t>
  </si>
  <si>
    <t>B01</t>
  </si>
  <si>
    <t>RA-0020588-01</t>
  </si>
  <si>
    <t>CC(C(N1CCC2(CC1)C(N(Cc1ccc(C)cc1)C(N2)=O)=O)=O)Oc1ccccc1</t>
  </si>
  <si>
    <t>B02</t>
  </si>
  <si>
    <t>RA-0020592-01</t>
  </si>
  <si>
    <t>CCOc1ccc(cc1)C1=CC(N(CC(N2CCC(CC2)Cc2ccccc2)=O)C=N1)=O</t>
  </si>
  <si>
    <t>B03</t>
  </si>
  <si>
    <t>RA-0020601-01</t>
  </si>
  <si>
    <t>Cc1cc(ccc1Nc1nc(cs1)c1ccoc1)OC</t>
  </si>
  <si>
    <t>B04</t>
  </si>
  <si>
    <t>RA-0020611-01</t>
  </si>
  <si>
    <t>CC(C)NC(=O)NC=1C=CC=C(C1)C(=O)NC(C)C=2C=CC=C(Br)C2</t>
  </si>
  <si>
    <t>B05</t>
  </si>
  <si>
    <t>RA-0020622-01</t>
  </si>
  <si>
    <t>CC(NC=1C=CC=2OC(=O)NC2C1)C(=O)NC=3C=CC=CC3C#N</t>
  </si>
  <si>
    <t>B06</t>
  </si>
  <si>
    <t>RA-0020625-01</t>
  </si>
  <si>
    <t>CN(C)C(=O)C=1C=NC=C(C1)C=2C=CC=C(C2)C3(CC3)C#N</t>
  </si>
  <si>
    <t>B07</t>
  </si>
  <si>
    <t>RA-0020628-01</t>
  </si>
  <si>
    <t>OC(=O)C1OCCC=2C(=CC=CC12)C=3C=CC=C(C3)C4(CC4)C#N</t>
  </si>
  <si>
    <t>B08</t>
  </si>
  <si>
    <t>RA-0020629-01</t>
  </si>
  <si>
    <t>CC1=CC(NC(=O)C=2C=CC(F)=C(C2)C(C)(C)C#N)=NN1C</t>
  </si>
  <si>
    <t>B09</t>
  </si>
  <si>
    <t>RA-0020634-01</t>
  </si>
  <si>
    <t>FC(F)(F)C=1C=CC(CC(=O)N2CC=3C=CC=NC3C2)=CN1</t>
  </si>
  <si>
    <t>B10</t>
  </si>
  <si>
    <t>RA-0020639-01</t>
  </si>
  <si>
    <t>CCS(=O)(=O)C1=CC=C(CNC=2N=C3C=CC=CC3=CC2C#N)S1</t>
  </si>
  <si>
    <t>B11</t>
  </si>
  <si>
    <t>RA-0020641-01</t>
  </si>
  <si>
    <t>FC(F)(F)C=1C(C#N)=C(Cl)N=C2C=CC=CC12</t>
  </si>
  <si>
    <t>B12</t>
  </si>
  <si>
    <t>RA-0020643-01</t>
  </si>
  <si>
    <t>FC=1C=CC(CNC=2C=CC=C(N2)S(=O)(=O)F)=CC1</t>
  </si>
  <si>
    <t>C01</t>
  </si>
  <si>
    <t>YNW98</t>
  </si>
  <si>
    <t>NC1=C2C(C=C(C3=CC=CC(S(NC(C(N)CC(O)=O)=O)(=O)=O)=C3)S2)=NC=N1</t>
  </si>
  <si>
    <t>C02</t>
  </si>
  <si>
    <t>RA-0020647-01</t>
  </si>
  <si>
    <t>CN(CCCC=1SC=NC1C)C=2C=NC(=C(Br)C2)S(=O)(=O)F</t>
  </si>
  <si>
    <t>C03</t>
  </si>
  <si>
    <t>RA-0020650-01</t>
  </si>
  <si>
    <t>COC(=O)C=1C=CC(=NC1)C2CN(C2)C=3C=CN=C(C3)S(=O)(=O)F</t>
  </si>
  <si>
    <t>C04</t>
  </si>
  <si>
    <t>RA-0020651-01</t>
  </si>
  <si>
    <t>CC(C)C1=CON=C1CNC=2C=CN=C(C2)S(=O)(=O)F</t>
  </si>
  <si>
    <t>C05</t>
  </si>
  <si>
    <t>RA-0020661-01</t>
  </si>
  <si>
    <t>CNP19</t>
  </si>
  <si>
    <t>ClC(C(=O)NC1=CC=CC=C1)C(=O)C1=CC=CC=C1</t>
  </si>
  <si>
    <t>C06</t>
  </si>
  <si>
    <t>RA-0020666-01</t>
  </si>
  <si>
    <t>Alvaro Magalhaes</t>
  </si>
  <si>
    <t>CHIKV nsp2 helicase</t>
  </si>
  <si>
    <t>OC(=O)C[C@H]1CCCN(C1)C(=O)C=C</t>
  </si>
  <si>
    <t>C07</t>
  </si>
  <si>
    <t>RA-0020667-01</t>
  </si>
  <si>
    <t>OC(=O)C1=CC=CC2=C1CCCN2C(=O)C=C</t>
  </si>
  <si>
    <t>C08</t>
  </si>
  <si>
    <t>RA-0020680-01</t>
  </si>
  <si>
    <t>CNP21</t>
  </si>
  <si>
    <t>OC(=O)C1=NOC(=C1)C1=CC=CO1</t>
  </si>
  <si>
    <t>C09</t>
  </si>
  <si>
    <t>RA-0020683-01</t>
  </si>
  <si>
    <t>ClC1=CC=CC(=C1)C1=NOC(=C1)C#N</t>
  </si>
  <si>
    <t>C10</t>
  </si>
  <si>
    <t>RA-0025309-01</t>
  </si>
  <si>
    <t>SARS CoV-2 nsp13</t>
  </si>
  <si>
    <t>NA</t>
  </si>
  <si>
    <t>CS(CCCNC[C@@H](O)C1=CC=CC=C1)(=O)=O</t>
  </si>
  <si>
    <t>C11</t>
  </si>
  <si>
    <t>RA-0025310-01</t>
  </si>
  <si>
    <t>COC1=CC=CC(C(NCCOCC2=CC(N)=CC=C2)=O)=C1</t>
  </si>
  <si>
    <t>C12</t>
  </si>
  <si>
    <t>RA-0025394</t>
  </si>
  <si>
    <t>Hadia Almahli</t>
  </si>
  <si>
    <t>SARS Rdrp</t>
  </si>
  <si>
    <t>CNP7</t>
  </si>
  <si>
    <t>O=C(NC=1C=CC(OC=2C=CC=CC2)=CC1)C=3C=CC(=NC3)C4=NN=NN4</t>
  </si>
  <si>
    <t>D01</t>
  </si>
  <si>
    <t>RA-0025398</t>
  </si>
  <si>
    <t>O=C(NC=1C=CC(=CC1)C2=NN=NN2)C=3C=CC(OC=4C=CC=CC4)=CC3</t>
  </si>
  <si>
    <t>D02</t>
  </si>
  <si>
    <t>RA-0025402</t>
  </si>
  <si>
    <t>CNP23</t>
  </si>
  <si>
    <t>O=S(C1=CC=CC=C1)(/C(C#N)=C/C2=CC(OC)=C(OC)C=C2)=O</t>
  </si>
  <si>
    <t>D03</t>
  </si>
  <si>
    <t>RA-0188576-01</t>
  </si>
  <si>
    <t>N#Cc1c(C(F)(F)F)c2ccccc2nc1NC[C@@H]1NCCC1</t>
  </si>
  <si>
    <t>D04</t>
  </si>
  <si>
    <t>RA-0188579-01</t>
  </si>
  <si>
    <t>NC(C[C@H](CN(C1)c2nc3ccccc3c(C(F)(F)F)c2C#N)[C@@H]1O)=O</t>
  </si>
  <si>
    <t>D05</t>
  </si>
  <si>
    <t>RA-0188580-01</t>
  </si>
  <si>
    <t>DENV RdRp</t>
  </si>
  <si>
    <t>N#Cc(ccc(NC(C1)Cc2c1cccc2O)c1)c1Cl</t>
  </si>
  <si>
    <t>D06</t>
  </si>
  <si>
    <t>RA-0020664-01</t>
  </si>
  <si>
    <t>DENV Rdrp</t>
  </si>
  <si>
    <t>FC(F)(F)C1=CC=CC(NC(=O)C(Cl)C(=O)C2=CC=CC=C2)=C1</t>
  </si>
  <si>
    <t>D07</t>
  </si>
  <si>
    <t>RA-0020676-01</t>
  </si>
  <si>
    <t>CC1=CC(C)=C(C(C)=C1)S(=O)(=O)N1CCC(CC1)C(=O)NCC1=CC=CN=C1</t>
  </si>
  <si>
    <t>D08</t>
  </si>
  <si>
    <t>RA-0020678-01</t>
  </si>
  <si>
    <t>COC1=CC=CC(=C1)C(=O)NC1=NC2=CC(Cl)=C(OC)C=C2S1</t>
  </si>
  <si>
    <t>D09</t>
  </si>
  <si>
    <t>RA-0020681-01</t>
  </si>
  <si>
    <t>OC1=CC=C(CN2CCN(CC2)C2=CC=CC=C2F)C2=CC=CN=C12</t>
  </si>
  <si>
    <t>D10</t>
  </si>
  <si>
    <t>RA-0188313-01</t>
  </si>
  <si>
    <t>NC(CSC1=NN=C(COC2=CC=CC=C2)N1C3=CC=CC=C3)=O</t>
  </si>
  <si>
    <t>D11</t>
  </si>
  <si>
    <t>EMN1-1</t>
  </si>
  <si>
    <t>Evans Mainsah</t>
  </si>
  <si>
    <t>Onchocerca volvulus and Brugia malayi (unknown targets)</t>
  </si>
  <si>
    <t>Open Source Onchocerciasis Schiffbases</t>
  </si>
  <si>
    <t>O=C(N/N=C/C1=CN=C(C(F)(F)F)N=C1)C2=CC=NC=C2</t>
  </si>
  <si>
    <t>D12</t>
  </si>
  <si>
    <t>EMN2-1</t>
  </si>
  <si>
    <t>O=C(N/N=C/C1=CC=NC=C1O)C2=CC=NC=C2</t>
  </si>
  <si>
    <t>E01</t>
  </si>
  <si>
    <t>EMN4-1</t>
  </si>
  <si>
    <t>O=C(N/N=C/C1=CN=C(N)N=C1)C2=CC=NC=C2</t>
  </si>
  <si>
    <t>E02</t>
  </si>
  <si>
    <t>EMN6-1</t>
  </si>
  <si>
    <t>O=C(N/N=C/C1CCOCC1)C2=CC=NC=C2</t>
  </si>
  <si>
    <t>E03</t>
  </si>
  <si>
    <t>EMN10-1</t>
  </si>
  <si>
    <t>O=C(C1=CC=NC=C1)N/N=C/C2=NC3=C(O)C=CC=C3C=C2</t>
  </si>
  <si>
    <t>E04</t>
  </si>
  <si>
    <t>EC009-1</t>
  </si>
  <si>
    <t>Eve Carter</t>
  </si>
  <si>
    <t>P. aeruginosa Mur Ligases</t>
  </si>
  <si>
    <t>OSA murligase</t>
  </si>
  <si>
    <t>O=S(NC1C(C2)CCC2C1)(C3=CC=C(N(C)C(O4)=O)C4=C3)=O</t>
  </si>
  <si>
    <t>E05</t>
  </si>
  <si>
    <t>EC015-2</t>
  </si>
  <si>
    <t>Human ABHD2</t>
  </si>
  <si>
    <t>CNP6</t>
  </si>
  <si>
    <t>O=C(N1CCCCC1CC2=CC=CC=C2)N3CCCCC3</t>
  </si>
  <si>
    <t>E06</t>
  </si>
  <si>
    <t>EC055-1</t>
  </si>
  <si>
    <t>Progesterone receptor</t>
  </si>
  <si>
    <t>Literature procedure</t>
  </si>
  <si>
    <t>O=S(C1=CC=CC(C(F)(F)F)=C1)(NC2=CC=C(OC3=CC=CC=C3)C=C2)=O</t>
  </si>
  <si>
    <t>E07</t>
  </si>
  <si>
    <t>EC056-1</t>
  </si>
  <si>
    <t>O=S(C1=CC=CC(Cl)=C1)(NC2=CC=C(C(C3=CC=CC=C3)=O)C=C2)=O</t>
  </si>
  <si>
    <t>E08</t>
  </si>
  <si>
    <t>GF-209</t>
  </si>
  <si>
    <t>Gui Fernandes</t>
  </si>
  <si>
    <t>TB Mur Ligases</t>
  </si>
  <si>
    <t>OSA Series3</t>
  </si>
  <si>
    <t>FC(C=C1)=NC=C1COC2=NC(N3CCC(C(N)=O)CC3)=NC(N(C4)CCN5C4=NN=C5C(F)(F)F)=N2</t>
  </si>
  <si>
    <t>E09</t>
  </si>
  <si>
    <t>GF-202</t>
  </si>
  <si>
    <t>FC(C=C1)=NC=C1COC2=NC(N3CCC(C(N)=O)CC3)=NC(N4CCOCCC4)=N2</t>
  </si>
  <si>
    <t>E10</t>
  </si>
  <si>
    <t>Gf-72</t>
  </si>
  <si>
    <t>O=C(N1)C2=CC(S(NC3=CC(F)=C(N4CCC(N5CCOCC5)CC4)C(F)=C3)(=O)=O)=CC=C2NC1=O</t>
  </si>
  <si>
    <t>E11</t>
  </si>
  <si>
    <t>Gf-73</t>
  </si>
  <si>
    <t>O=C(N1)C2=CC(S(NC3=CC(F)=C(N4CCN(C5=CC=CC=N5)CC4)C(F)=C3)(=O)=O)=CC=C2NC1=O</t>
  </si>
  <si>
    <t>E12</t>
  </si>
  <si>
    <t>Gf-75</t>
  </si>
  <si>
    <t>O=C(N1)C2=CC(S(NC3=CC(F)=C(NCCN4CCOCC4)C(F)=C3)(=O)=O)=CC=C2NC1=O</t>
  </si>
  <si>
    <t>F01</t>
  </si>
  <si>
    <t>RA-0025385</t>
  </si>
  <si>
    <t>SARS RdRp</t>
  </si>
  <si>
    <t>ClC=1C=CC(CC2(CCC2)NS(=O)(=O)C=3C=CC(=CC3)C4=NN=NN4)=C(Cl)C1</t>
  </si>
  <si>
    <t>F02</t>
  </si>
  <si>
    <t>RA-0025392</t>
  </si>
  <si>
    <t>SARS Nsp15</t>
  </si>
  <si>
    <t>O=S(=O)(NC=1C=CC(OC=2C=CC=CC2)=CC1)C=3C=CC(=CC3)C4=NN=NN4</t>
  </si>
  <si>
    <t>F03</t>
  </si>
  <si>
    <t>RA-0025396-01</t>
  </si>
  <si>
    <t>O=C(NC=1C=CC(OC=2C=CC=CC2)=CC1)C=3C=CC=C(C3)C=4N=NNN4</t>
  </si>
  <si>
    <t>F04</t>
  </si>
  <si>
    <t>KPL45</t>
  </si>
  <si>
    <t>Kangping Lui</t>
  </si>
  <si>
    <t>Human WDR91</t>
  </si>
  <si>
    <t>CNP14</t>
  </si>
  <si>
    <t>O=C(C1=CC=C(N2CCOCC2)C=C1)NC3(COC3)C4=CC(OC)=CC(OC)=C4</t>
  </si>
  <si>
    <t>F05</t>
  </si>
  <si>
    <t>KPL36</t>
  </si>
  <si>
    <t>BrC(C=C1)=CC=C1C2(NC(C3=CC=C(N4CCOCC4)C=C3)=O)COC2</t>
  </si>
  <si>
    <t>F06</t>
  </si>
  <si>
    <t>KPL57</t>
  </si>
  <si>
    <t>ClC(C=C1)=CC=C1C2(NC(C3=CC=C(N4CCCCC4)C=C3)=O)COC2</t>
  </si>
  <si>
    <t>F07</t>
  </si>
  <si>
    <t>MA3</t>
  </si>
  <si>
    <t>Mohsen Alamoudi</t>
  </si>
  <si>
    <t>Plasmodium falciparum WD-RBBP4-ortho</t>
  </si>
  <si>
    <t>CNP13</t>
  </si>
  <si>
    <t>COC1=CC2=NC(C3=CC=C(OC)C=C3)=NC(N4CC(N(C)C)CC4)=C2C=C1OC</t>
  </si>
  <si>
    <t>F08</t>
  </si>
  <si>
    <t>MA9</t>
  </si>
  <si>
    <t>COC1=CC2=NC(N3CCC(N(C)C)C3)=NC(N4CCN(C(OC(C)(C)C)=O)CC4)=C2C=C1OC</t>
  </si>
  <si>
    <t>F09</t>
  </si>
  <si>
    <t>MA15</t>
  </si>
  <si>
    <t>COC1=CC2=NC(NC3=NNC(C)=C3)=NC(NC4CCN(C(OC(C)(C)C)=O)CC4)=C2C=C1OC</t>
  </si>
  <si>
    <t>F10</t>
  </si>
  <si>
    <t>MA20</t>
  </si>
  <si>
    <t>CC1=CC(NC2=NC(NC3=NNC(C)=C3)=NC4=CC(OC)=C(OC)C=C42)=NN1</t>
  </si>
  <si>
    <t>F11</t>
  </si>
  <si>
    <t>MA21</t>
  </si>
  <si>
    <t>COC1=CC2=NC(NCCCN(C)C)=NC(N3CC(N(C)C)C3)=C2C=C1OC</t>
  </si>
  <si>
    <t>F12</t>
  </si>
  <si>
    <t>MA25</t>
  </si>
  <si>
    <t>COC1=C(OC)C=C(N=C(NC2=NNC(C)=C2)N=C3N4CC(N(C)C)C4)C3=C1</t>
  </si>
  <si>
    <t>G01</t>
  </si>
  <si>
    <t>RA-0025399-01</t>
  </si>
  <si>
    <t>O=C(NC=1C=CC(OC2CCCCC2)=CC1)C=3C=CC(=CC3)C4=NN=NN4</t>
  </si>
  <si>
    <t>G02</t>
  </si>
  <si>
    <t>RA-0020649-01</t>
  </si>
  <si>
    <t>COC=1C=CC(=CC1)C2=CC=C(CNC=3C=CN=C(C3)S(=O)(=O)F)S2</t>
  </si>
  <si>
    <t>G03</t>
  </si>
  <si>
    <t>RA-0020636-01</t>
  </si>
  <si>
    <t>OC=1C=CC=C2CC(CC21)NC=3C=CC(C#N)=C(C3)C(F)(F)F</t>
  </si>
  <si>
    <t>G04</t>
  </si>
  <si>
    <t>RA-0020572-01</t>
  </si>
  <si>
    <t>Cc1ccc(C)c(c1)N1CCN(CC1)C(C1CCN(CC1)c1c2c(c3cccnc3s2)ncn1)=O</t>
  </si>
  <si>
    <t>G05</t>
  </si>
  <si>
    <t>RA-0020564-01</t>
  </si>
  <si>
    <t>CC1(C)C2CCC1(C)C(C2)OCC(CNC1CCCCC1)O</t>
  </si>
  <si>
    <t>G06</t>
  </si>
  <si>
    <t>RA-0020563-01</t>
  </si>
  <si>
    <t>C(Cn1ccc2ccccc12)NC(Nc1c[nH]c2ccccc12)=O</t>
  </si>
  <si>
    <t>G07</t>
  </si>
  <si>
    <t>WEL2.92a</t>
  </si>
  <si>
    <t>Wellington da Silva</t>
  </si>
  <si>
    <t>Plasmodium falciparum</t>
  </si>
  <si>
    <t>OSM Series 6</t>
  </si>
  <si>
    <t>COC1=CC=C2C(N=C(C3=CNC4=C3C=C(N5CCSCC5)C=C4)C6=C2C=CN6)=C1</t>
  </si>
  <si>
    <t>G08</t>
  </si>
  <si>
    <t>WEL2.76</t>
  </si>
  <si>
    <t>COC1=CC=C2C(N=C(C3=CNC4=C3C=CC(N5CCOCC5)=C4)C6=C2C=CN6)=C1</t>
  </si>
  <si>
    <t>G09</t>
  </si>
  <si>
    <t>RA-0025322-01</t>
  </si>
  <si>
    <t>Xin Qui</t>
  </si>
  <si>
    <t>SARS nsp13 helicase</t>
  </si>
  <si>
    <t>CNP12</t>
  </si>
  <si>
    <t>CC(NCCC(NNC(C1=CC(C2=NC=CC=C2)=NC3=CC=CC=C13)=O)=O)=O</t>
  </si>
  <si>
    <t>G10</t>
  </si>
  <si>
    <t>WEL2.109b</t>
  </si>
  <si>
    <t>COC1=CC=C2C(N=C(C3=CC=CN3)C4=C2C=CN4)=C1</t>
  </si>
  <si>
    <t>G11</t>
  </si>
  <si>
    <t>Target 17</t>
  </si>
  <si>
    <t>OSM Series 4</t>
  </si>
  <si>
    <t>FC(F)OC(C=C1)=CC=C1C2=NN=C3C=NC=C(OCCCC(F)(F)F)N32</t>
  </si>
  <si>
    <t>G12</t>
  </si>
  <si>
    <t>Target 25</t>
  </si>
  <si>
    <t>FC(F)OC(C=C1)=CC=C1C2=NN=C3C=NC=C(OCC(OC)C4=CC=CC=C4)N32</t>
  </si>
  <si>
    <t>H01</t>
  </si>
  <si>
    <t>RA-0001351</t>
  </si>
  <si>
    <t>SARS Nsp12 RdRp</t>
  </si>
  <si>
    <t>CNP16</t>
  </si>
  <si>
    <t>O=C1C=C(C)/C(C(C)=C1)=N/OS(=O)(C2=CC=C(Cl)C=C2)=O</t>
  </si>
  <si>
    <t>H02</t>
  </si>
  <si>
    <t>RA-0025382-01</t>
  </si>
  <si>
    <t>O=C(C1=NC2=C(C=CC=C2Cl)C=C1)NC3=NN=C4C=CC=CN34</t>
  </si>
  <si>
    <t>H03</t>
  </si>
  <si>
    <t>YNW69</t>
  </si>
  <si>
    <t>NC1=C2C(C=C(C3=CC=CC(S(NC(C4CCCN4)=O)(=O)=O)=C3)S2)=NC=N1</t>
  </si>
  <si>
    <t>H04</t>
  </si>
  <si>
    <t>YNW5-2</t>
  </si>
  <si>
    <t>Plasmodium falciparum AsnRS</t>
  </si>
  <si>
    <t>NC1=C2C(C=C(S2)C3=CC=CC(S(=O)(N)=O)=C3)=NC=N1</t>
  </si>
  <si>
    <t>H05</t>
  </si>
  <si>
    <t>YNW85</t>
  </si>
  <si>
    <t>NC1=C2C(C=C(C3=CC=CC(S(NC(C(N)CC(C)C)=O)(=O)=O)=C3)S2)=NC=N1</t>
  </si>
  <si>
    <t>H06</t>
  </si>
  <si>
    <t>YNW87</t>
  </si>
  <si>
    <t>NC1=C2C(C=C(C3=CC=CC(S(NC(C(N)C(C)C)=O)(=O)=O)=C3)S2)=NC=N1</t>
  </si>
  <si>
    <t>H07</t>
  </si>
  <si>
    <t>YNW86</t>
  </si>
  <si>
    <t>NC1=C2C(C=C(C3=CC=CC(S(NC(C(N)C(C)CC)=O)(=O)=O)=C3)S2)=NC=N1</t>
  </si>
  <si>
    <t>H08</t>
  </si>
  <si>
    <t>YNW88</t>
  </si>
  <si>
    <t>NC1=C2C(C=C(C3=CC=CC(S(NC(C(N)C)=O)(=O)=O)=C3)S2)=NC=N1</t>
  </si>
  <si>
    <t>H09</t>
  </si>
  <si>
    <t>WYH-6</t>
  </si>
  <si>
    <t>Yuhang Wang</t>
  </si>
  <si>
    <t>OSA Series 1</t>
  </si>
  <si>
    <t>CC(C)(C)C1=NN(C)C(NC(NC2=CC=C(Cl)C=C2)=O)=C1</t>
  </si>
  <si>
    <t>H10</t>
  </si>
  <si>
    <t>WYH-15</t>
  </si>
  <si>
    <t>CC(C)(C)C1=CC(NC(NC2=CC=C(Cl)C=C2)=O)=NN1C</t>
  </si>
  <si>
    <t>H11</t>
  </si>
  <si>
    <t>WYH-9</t>
  </si>
  <si>
    <t>CC(C)C1=CC(NC2=NC(N[C@@H](CO)C3CCCCC3)=NC4=C2C=NN4)=NN1</t>
  </si>
  <si>
    <t>H12</t>
  </si>
  <si>
    <t>n=2</t>
  </si>
  <si>
    <t>n=1</t>
  </si>
  <si>
    <t>PubChem SID</t>
  </si>
  <si>
    <t>PubChem CID</t>
  </si>
  <si>
    <t>Solubility (uM)</t>
  </si>
  <si>
    <t>M. avium ATCC 15796</t>
  </si>
  <si>
    <t>M. abscessus NCTC 14045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</si>
</sst>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"/>
  </numFmts>
  <fonts count="1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8"/>
      <name val="Aptos Narrow"/>
      <family val="2"/>
      <scheme val="minor"/>
    </font>
    <font>
      <sz val="11"/>
      <name val="Aptos Narrow"/>
      <family val="2"/>
      <scheme val="minor"/>
    </font>
    <font>
      <sz val="11"/>
      <color rgb="FF000000"/>
      <name val="Aptos Narrow"/>
      <family val="2"/>
      <scheme val="minor"/>
    </font>
    <font>
      <sz val="11"/>
      <color rgb="FF1F1F1F"/>
      <name val="Aptos Narrow"/>
      <family val="2"/>
      <scheme val="minor"/>
    </font>
    <font>
      <b/>
      <sz val="12"/>
      <color theme="1"/>
      <name val="Aptos Narrow"/>
      <family val="2"/>
      <scheme val="minor"/>
    </font>
    <font>
      <b/>
      <sz val="18"/>
      <color theme="0"/>
      <name val="Aptos Narrow"/>
      <family val="2"/>
      <scheme val="minor"/>
    </font>
    <font>
      <sz val="12"/>
      <color theme="1"/>
      <name val="Aptos Narrow"/>
      <family val="2"/>
      <scheme val="minor"/>
    </font>
    <font>
      <sz val="11"/>
      <color theme="1"/>
      <name val="Aptos Narrow"/>
      <family val="2"/>
    </font>
    <font>
      <sz val="11"/>
      <color rgb="FFFFFFFF"/>
      <name val="Aptos Narrow"/>
      <family val="2"/>
    </font>
    <font>
      <sz val="12"/>
      <color theme="1"/>
      <name val="Calibri"/>
      <charset val="1"/>
    </font>
  </fonts>
  <fills count="11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rgb="FF660066"/>
        <bgColor indexed="64"/>
      </patternFill>
    </fill>
    <fill>
      <patternFill patternType="solid">
        <fgColor rgb="FF006666"/>
        <bgColor indexed="64"/>
      </patternFill>
    </fill>
    <fill>
      <patternFill patternType="solid">
        <fgColor rgb="FFC0CF3A"/>
        <bgColor rgb="FF000000"/>
      </patternFill>
    </fill>
    <fill>
      <patternFill patternType="solid">
        <fgColor rgb="FFFFCCFF"/>
        <bgColor rgb="FF000000"/>
      </patternFill>
    </fill>
    <fill>
      <patternFill patternType="solid">
        <fgColor rgb="FF000000"/>
        <bgColor rgb="FF000000"/>
      </patternFill>
    </fill>
  </fills>
  <borders count="2">
    <border>
      <left/>
      <right/>
      <top/>
      <bottom/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left" wrapText="1"/>
    </xf>
    <xf numFmtId="0" fontId="4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wrapText="1"/>
    </xf>
    <xf numFmtId="0" fontId="0" fillId="0" borderId="0" xfId="0" applyProtection="1">
      <protection locked="0"/>
    </xf>
    <xf numFmtId="0" fontId="0" fillId="0" borderId="0" xfId="0" applyAlignment="1" applyProtection="1">
      <alignment horizontal="left" vertical="center" wrapText="1"/>
      <protection locked="0"/>
    </xf>
    <xf numFmtId="164" fontId="0" fillId="0" borderId="0" xfId="0" applyNumberFormat="1" applyAlignment="1" applyProtection="1">
      <alignment horizontal="center"/>
      <protection locked="0"/>
    </xf>
    <xf numFmtId="0" fontId="0" fillId="0" borderId="0" xfId="0" applyAlignment="1" applyProtection="1">
      <alignment horizontal="center"/>
      <protection locked="0"/>
    </xf>
    <xf numFmtId="165" fontId="0" fillId="0" borderId="0" xfId="0" applyNumberFormat="1" applyAlignment="1" applyProtection="1">
      <alignment horizontal="center" vertical="center"/>
      <protection locked="0"/>
    </xf>
    <xf numFmtId="165" fontId="0" fillId="0" borderId="0" xfId="0" applyNumberFormat="1" applyAlignment="1" applyProtection="1">
      <alignment horizontal="center"/>
      <protection locked="0"/>
    </xf>
    <xf numFmtId="2" fontId="0" fillId="3" borderId="0" xfId="0" applyNumberFormat="1" applyFill="1" applyAlignment="1" applyProtection="1">
      <alignment horizontal="center"/>
      <protection locked="0"/>
    </xf>
    <xf numFmtId="2" fontId="0" fillId="2" borderId="0" xfId="0" applyNumberFormat="1" applyFill="1" applyAlignment="1" applyProtection="1">
      <alignment horizontal="center"/>
      <protection locked="0"/>
    </xf>
    <xf numFmtId="0" fontId="3" fillId="0" borderId="0" xfId="0" applyFont="1" applyAlignment="1" applyProtection="1">
      <alignment horizontal="left" vertical="center" wrapText="1"/>
      <protection locked="0"/>
    </xf>
    <xf numFmtId="0" fontId="0" fillId="0" borderId="1" xfId="0" applyBorder="1" applyAlignment="1" applyProtection="1">
      <alignment horizontal="left" vertical="center" wrapText="1"/>
      <protection locked="0"/>
    </xf>
    <xf numFmtId="0" fontId="0" fillId="0" borderId="1" xfId="0" applyBorder="1" applyProtection="1">
      <protection locked="0"/>
    </xf>
    <xf numFmtId="164" fontId="0" fillId="0" borderId="1" xfId="0" applyNumberFormat="1" applyBorder="1" applyAlignment="1" applyProtection="1">
      <alignment horizontal="center"/>
      <protection locked="0"/>
    </xf>
    <xf numFmtId="0" fontId="1" fillId="0" borderId="0" xfId="0" applyFont="1" applyAlignment="1" applyProtection="1">
      <alignment horizontal="left" vertical="center" wrapText="1"/>
      <protection locked="0"/>
    </xf>
    <xf numFmtId="0" fontId="0" fillId="0" borderId="0" xfId="0" applyAlignment="1" applyProtection="1">
      <alignment horizontal="center" vertical="center"/>
      <protection locked="0"/>
    </xf>
    <xf numFmtId="1" fontId="3" fillId="0" borderId="0" xfId="0" applyNumberFormat="1" applyFont="1" applyAlignment="1" applyProtection="1">
      <alignment horizontal="center" vertical="center"/>
      <protection locked="0"/>
    </xf>
    <xf numFmtId="1" fontId="0" fillId="0" borderId="0" xfId="0" applyNumberFormat="1" applyAlignment="1" applyProtection="1">
      <alignment horizontal="center" vertical="center"/>
      <protection locked="0"/>
    </xf>
    <xf numFmtId="0" fontId="3" fillId="0" borderId="0" xfId="0" applyFont="1"/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 applyAlignment="1">
      <alignment horizontal="center" vertical="center" wrapText="1"/>
    </xf>
    <xf numFmtId="0" fontId="8" fillId="0" borderId="0" xfId="0" applyFont="1"/>
    <xf numFmtId="0" fontId="6" fillId="0" borderId="0" xfId="0" applyFont="1" applyAlignment="1">
      <alignment horizontal="left" vertical="center" wrapText="1"/>
    </xf>
    <xf numFmtId="0" fontId="7" fillId="7" borderId="0" xfId="0" applyFont="1" applyFill="1" applyAlignment="1">
      <alignment vertical="center" wrapText="1"/>
    </xf>
    <xf numFmtId="0" fontId="7" fillId="0" borderId="0" xfId="0" applyFont="1" applyAlignment="1">
      <alignment vertical="center"/>
    </xf>
    <xf numFmtId="2" fontId="0" fillId="0" borderId="0" xfId="0" applyNumberFormat="1" applyAlignment="1">
      <alignment horizontal="center" vertical="center"/>
    </xf>
    <xf numFmtId="0" fontId="9" fillId="0" borderId="0" xfId="0" applyFont="1" applyAlignment="1" applyProtection="1">
      <alignment horizontal="center"/>
      <protection locked="0"/>
    </xf>
    <xf numFmtId="0" fontId="9" fillId="8" borderId="0" xfId="0" applyFont="1" applyFill="1" applyAlignment="1" applyProtection="1">
      <alignment horizontal="center"/>
      <protection locked="0"/>
    </xf>
    <xf numFmtId="0" fontId="9" fillId="9" borderId="0" xfId="0" applyFont="1" applyFill="1" applyAlignment="1" applyProtection="1">
      <alignment horizontal="center"/>
      <protection locked="0"/>
    </xf>
    <xf numFmtId="0" fontId="10" fillId="10" borderId="0" xfId="0" applyFont="1" applyFill="1" applyAlignment="1" applyProtection="1">
      <alignment horizontal="center"/>
      <protection locked="0"/>
    </xf>
    <xf numFmtId="0" fontId="11" fillId="0" borderId="0" xfId="0" applyFont="1"/>
    <xf numFmtId="0" fontId="7" fillId="5" borderId="0" xfId="0" applyFont="1" applyFill="1" applyAlignment="1">
      <alignment horizontal="center" vertical="center"/>
    </xf>
    <xf numFmtId="0" fontId="7" fillId="6" borderId="0" xfId="0" applyFont="1" applyFill="1" applyAlignment="1">
      <alignment horizontal="center" vertical="center"/>
    </xf>
    <xf numFmtId="0" fontId="7" fillId="7" borderId="0" xfId="0" applyFont="1" applyFill="1" applyAlignment="1">
      <alignment horizontal="center" vertical="center" wrapText="1"/>
    </xf>
    <xf numFmtId="0" fontId="7" fillId="4" borderId="0" xfId="0" applyFont="1" applyFill="1" applyAlignment="1">
      <alignment horizontal="center" vertical="center"/>
    </xf>
  </cellXfs>
  <cellStyles count="1">
    <cellStyle name="Normal" xfId="0" builtinId="0"/>
  </cellStyles>
  <dxfs count="29">
    <dxf>
      <alignment horizontal="left" vertical="center" textRotation="0" wrapText="1" indent="0" justifyLastLine="0" shrinkToFit="0" readingOrder="0"/>
      <protection locked="0" hidden="0"/>
    </dxf>
    <dxf>
      <font>
        <color auto="1"/>
      </font>
      <fill>
        <patternFill>
          <fgColor theme="4"/>
          <bgColor theme="4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theme="0" tint="-0.34998626667073579"/>
        </patternFill>
      </fill>
    </dxf>
    <dxf>
      <fill>
        <patternFill>
          <bgColor theme="8"/>
        </patternFill>
      </fill>
    </dxf>
    <dxf>
      <font>
        <strike val="0"/>
        <outline val="0"/>
        <shadow val="0"/>
        <u val="none"/>
        <vertAlign val="baseline"/>
        <sz val="11"/>
        <color theme="1"/>
        <name val="Aptos Narrow"/>
        <family val="2"/>
        <scheme val="minor"/>
      </font>
      <alignment horizontal="center" vertical="center" textRotation="0" indent="0" justifyLastLine="0" shrinkToFit="0" readingOrder="0"/>
      <protection locked="0" hidden="0"/>
    </dxf>
    <dxf>
      <numFmt numFmtId="165" formatCode="0.0"/>
      <alignment horizontal="center" vertical="bottom" textRotation="0" wrapText="0" indent="0" justifyLastLine="0" shrinkToFit="0" readingOrder="0"/>
      <protection locked="0" hidden="0"/>
    </dxf>
    <dxf>
      <numFmt numFmtId="165" formatCode="0.0"/>
      <alignment horizontal="center" vertical="bottom" textRotation="0" wrapText="0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1"/>
        <color theme="1"/>
        <name val="Aptos Narrow"/>
        <family val="2"/>
        <scheme val="minor"/>
      </font>
      <numFmt numFmtId="165" formatCode="0.0"/>
      <alignment horizontal="center" vertical="bottom" textRotation="0" wrapText="0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1"/>
        <color theme="1"/>
        <name val="Aptos Narrow"/>
        <family val="2"/>
        <scheme val="minor"/>
      </font>
      <alignment horizontal="center" vertical="center" textRotation="0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1"/>
        <color theme="1"/>
        <name val="Aptos Narrow"/>
        <family val="2"/>
        <scheme val="minor"/>
      </font>
      <alignment horizontal="center" vertical="center" textRotation="0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1"/>
        <color theme="1"/>
        <name val="Aptos Narrow"/>
        <family val="2"/>
        <scheme val="minor"/>
      </font>
      <alignment horizontal="center" vertical="center" textRotation="0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1"/>
        <color theme="1"/>
        <name val="Aptos Narrow"/>
        <family val="2"/>
        <scheme val="minor"/>
      </font>
      <alignment horizontal="center" vertical="center" textRotation="0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1"/>
        <color theme="1"/>
        <name val="Aptos Narrow"/>
        <family val="2"/>
        <scheme val="minor"/>
      </font>
      <numFmt numFmtId="165" formatCode="0.0"/>
      <alignment horizontal="center" vertical="center" textRotation="0" indent="0" justifyLastLine="0" shrinkToFit="0" readingOrder="0"/>
      <protection locked="0" hidden="0"/>
    </dxf>
    <dxf>
      <alignment horizontal="center" vertical="bottom" textRotation="0" wrapText="0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1"/>
        <color theme="1"/>
        <name val="Aptos Narrow"/>
        <family val="2"/>
        <scheme val="minor"/>
      </font>
      <alignment horizontal="center" vertical="bottom" textRotation="0" wrapText="0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1"/>
        <color theme="1"/>
        <name val="Aptos Narrow"/>
        <family val="2"/>
        <scheme val="minor"/>
      </font>
      <numFmt numFmtId="164" formatCode="0.000"/>
      <alignment horizontal="center" vertical="bottom" textRotation="0" wrapText="0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1"/>
        <color theme="1"/>
        <name val="Aptos Narrow"/>
        <family val="2"/>
        <scheme val="minor"/>
      </font>
      <numFmt numFmtId="164" formatCode="0.000"/>
      <alignment horizontal="center" vertical="bottom" textRotation="0" wrapText="0" indent="0" justifyLastLine="0" shrinkToFit="0" readingOrder="0"/>
      <protection locked="0" hidden="0"/>
    </dxf>
    <dxf>
      <alignment horizontal="center" vertical="bottom" textRotation="0" wrapText="0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1"/>
        <color theme="1"/>
        <name val="Aptos Narrow"/>
        <family val="2"/>
        <scheme val="minor"/>
      </font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ptos Narrow"/>
        <family val="2"/>
        <scheme val="minor"/>
      </font>
      <alignment horizontal="left" vertical="center" textRotation="0" wrapText="1" indent="0" justifyLastLine="0" shrinkToFit="0" readingOrder="0"/>
    </dxf>
    <dxf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Narrow"/>
        <family val="2"/>
        <scheme val="minor"/>
      </font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protection locked="0" hidden="0"/>
    </dxf>
    <dxf>
      <alignment horizontal="left" vertical="center" textRotation="0" wrapText="1" indent="0" justifyLastLine="0" shrinkToFit="0" readingOrder="0"/>
      <protection locked="0" hidden="0"/>
    </dxf>
    <dxf>
      <font>
        <b/>
        <strike val="0"/>
        <outline val="0"/>
        <shadow val="0"/>
        <u val="none"/>
        <vertAlign val="baseline"/>
        <sz val="11"/>
        <color theme="1"/>
        <name val="Aptos Narrow"/>
        <family val="2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1"/>
        <color theme="1"/>
        <name val="Aptos Narrow"/>
        <family val="2"/>
        <scheme val="minor"/>
      </font>
      <protection locked="0" hidden="0"/>
    </dxf>
    <dxf>
      <font>
        <strike val="0"/>
        <outline val="0"/>
        <shadow val="0"/>
        <u val="none"/>
        <vertAlign val="baseline"/>
        <sz val="11"/>
        <color rgb="FF000000"/>
        <name val="Aptos Narrow"/>
        <family val="2"/>
        <scheme val="none"/>
      </font>
      <protection locked="0" hidden="0"/>
    </dxf>
    <dxf>
      <font>
        <strike val="0"/>
        <outline val="0"/>
        <shadow val="0"/>
        <u val="none"/>
        <vertAlign val="baseline"/>
        <sz val="12"/>
        <color theme="1"/>
        <name val="Aptos Narrow"/>
        <family val="2"/>
        <scheme val="minor"/>
      </font>
      <alignment horizontal="left" vertical="center" textRotation="0" wrapText="0" indent="0" justifyLastLine="0" shrinkToFit="0" readingOrder="0"/>
    </dxf>
  </dxfs>
  <tableStyles count="0" defaultTableStyle="TableStyleMedium2" defaultPivotStyle="PivotStyleLight16"/>
  <colors>
    <mruColors>
      <color rgb="FF8E4700"/>
      <color rgb="FF006666"/>
      <color rgb="FF660066"/>
      <color rgb="FF00CCFF"/>
      <color rgb="FFFFCCFF"/>
      <color rgb="FFFF99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E52EE9D6-BA11-4E17-80BD-8538B31139EC}" name="Table157" displayName="Table157" ref="A2:V99" totalsRowShown="0" headerRowDxfId="28" dataDxfId="27">
  <autoFilter ref="A2:V99" xr:uid="{7869C772-F925-4C2F-9219-2F478C29ABB5}"/>
  <sortState xmlns:xlrd2="http://schemas.microsoft.com/office/spreadsheetml/2017/richdata2" ref="A3:L98">
    <sortCondition ref="B2:B32"/>
  </sortState>
  <tableColumns count="22">
    <tableColumn id="1" xr3:uid="{1F7E4B63-6F3B-4C52-9797-D05CEE5AA92E}" name="Index" dataDxfId="26"/>
    <tableColumn id="3" xr3:uid="{B1F1A811-F9F9-4E45-BF77-C7872327E5CF}" name="Internal ID" dataDxfId="25"/>
    <tableColumn id="11" xr3:uid="{51C4347F-974A-4DDA-B90B-563AE1ED1BD1}" name="PubChem SID" dataDxfId="0"/>
    <tableColumn id="9" xr3:uid="{4AB2E168-CA97-41A2-AF0C-A0950340D136}" name="PubChem CID" dataDxfId="24"/>
    <tableColumn id="5" xr3:uid="{AF7A2EB4-73FD-46D9-88AA-2BB5794AD19D}" name="Associated researcher" dataDxfId="23"/>
    <tableColumn id="8" xr3:uid="{2D0C42AB-8DB9-4729-8FF0-AA2B8BFD87BE}" name="Compound designed for" dataDxfId="22"/>
    <tableColumn id="2" xr3:uid="{B3F9145F-E66D-425E-8CBB-86D213629301}" name="Github Repository Name" dataDxfId="21"/>
    <tableColumn id="6" xr3:uid="{DE68D426-616F-401D-9433-6E867454599E}" name="SMILES" dataDxfId="20"/>
    <tableColumn id="24" xr3:uid="{2FC739E4-7BB7-41BB-8C4E-9A928045179C}" name="Well number" dataDxfId="19"/>
    <tableColumn id="7" xr3:uid="{58818C75-9133-4ED2-9659-98D144B87AB2}" name="Molecular weight [g/mol]" dataDxfId="18"/>
    <tableColumn id="14" xr3:uid="{D7EC215E-EC0F-47E1-8203-0B2F24BA5A86}" name="Predicted cLogP" dataDxfId="17"/>
    <tableColumn id="10" xr3:uid="{1A98F2E9-EA44-42E6-88F2-576C7F309BA0}" name="Conc (mM)" dataDxfId="16"/>
    <tableColumn id="13" xr3:uid="{8D9217E5-9A76-4B4B-BAC6-E38A3910B48B}" name="Solubility (uM)" dataDxfId="15"/>
    <tableColumn id="4" xr3:uid="{CE91F9FF-D94A-4A87-853A-A7A6709AFD3E}" name="S. aureus ATCC 9144" dataDxfId="14"/>
    <tableColumn id="12" xr3:uid="{BF784FAB-08A7-4696-98D0-B408DE496ADC}" name="A. baumannii ATCC 17978" dataDxfId="13"/>
    <tableColumn id="15" xr3:uid="{6C0C6539-0259-43A2-877C-F49E764490EA}" name="A. baumannii ATCC 17978 + PMBN" dataDxfId="12"/>
    <tableColumn id="16" xr3:uid="{698BC95F-957B-4EA9-BBB0-61D499F92D38}" name="E. coli NCTC 12923" dataDxfId="11"/>
    <tableColumn id="17" xr3:uid="{07B5A0A2-9325-47BD-A4E2-75B3E0AAA1CE}" name="E. coli NCTC 12923 + PMBN" dataDxfId="10"/>
    <tableColumn id="18" xr3:uid="{44D5C457-5220-42CD-BA1D-E5D8E5A51CCD}" name="C. albicans NCPF 3281" dataDxfId="9"/>
    <tableColumn id="22" xr3:uid="{EDBC4E84-5325-4A21-B36E-720EF703EC21}" name="M. avium ATCC 15796" dataDxfId="8"/>
    <tableColumn id="21" xr3:uid="{E7AB7777-25F8-415A-B1CD-42F8DEAF4CE7}" name="M. abscessus NCTC 14045" dataDxfId="7"/>
    <tableColumn id="19" xr3:uid="{DEFCA8CB-1205-4A28-AE09-A0BD988CDAE7}" name="Haemolysis (%)" dataDxfId="6"/>
  </tableColumns>
  <tableStyleInfo name="TableStyleMedium16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Green">
      <a:dk1>
        <a:sysClr val="windowText" lastClr="000000"/>
      </a:dk1>
      <a:lt1>
        <a:sysClr val="window" lastClr="FFFFFF"/>
      </a:lt1>
      <a:dk2>
        <a:srgbClr val="455F51"/>
      </a:dk2>
      <a:lt2>
        <a:srgbClr val="E3DED1"/>
      </a:lt2>
      <a:accent1>
        <a:srgbClr val="549E39"/>
      </a:accent1>
      <a:accent2>
        <a:srgbClr val="8AB833"/>
      </a:accent2>
      <a:accent3>
        <a:srgbClr val="C0CF3A"/>
      </a:accent3>
      <a:accent4>
        <a:srgbClr val="029676"/>
      </a:accent4>
      <a:accent5>
        <a:srgbClr val="4AB5C4"/>
      </a:accent5>
      <a:accent6>
        <a:srgbClr val="0989B1"/>
      </a:accent6>
      <a:hlink>
        <a:srgbClr val="6B9F25"/>
      </a:hlink>
      <a:folHlink>
        <a:srgbClr val="BA6906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27C018-9468-4968-9EC9-3BBA9BD3D038}">
  <dimension ref="A1:AE99"/>
  <sheetViews>
    <sheetView tabSelected="1" zoomScale="60" zoomScaleNormal="60" workbookViewId="0">
      <selection activeCell="S7" sqref="S7"/>
    </sheetView>
  </sheetViews>
  <sheetFormatPr defaultRowHeight="15" x14ac:dyDescent="0.25"/>
  <cols>
    <col min="2" max="2" width="16.85546875" bestFit="1" customWidth="1"/>
    <col min="3" max="3" width="19.7109375" customWidth="1"/>
    <col min="4" max="4" width="21.85546875" customWidth="1"/>
    <col min="5" max="5" width="24.42578125" customWidth="1"/>
    <col min="6" max="6" width="50.85546875" customWidth="1"/>
    <col min="7" max="7" width="25.7109375" customWidth="1"/>
    <col min="8" max="8" width="24.42578125" customWidth="1"/>
    <col min="9" max="9" width="17.28515625" customWidth="1"/>
    <col min="10" max="10" width="23.85546875" style="1" customWidth="1"/>
    <col min="11" max="11" width="17" customWidth="1"/>
    <col min="12" max="12" width="11.85546875" customWidth="1"/>
    <col min="13" max="13" width="23.28515625" customWidth="1"/>
    <col min="14" max="14" width="18.7109375" customWidth="1"/>
    <col min="15" max="15" width="20.5703125" customWidth="1"/>
    <col min="16" max="16" width="28.42578125" customWidth="1"/>
    <col min="17" max="17" width="17.7109375" customWidth="1"/>
    <col min="18" max="18" width="20.85546875" customWidth="1"/>
    <col min="19" max="19" width="34.5703125" customWidth="1"/>
    <col min="20" max="20" width="24.42578125" customWidth="1"/>
    <col min="21" max="21" width="25.140625" customWidth="1"/>
    <col min="22" max="22" width="19.42578125" customWidth="1"/>
    <col min="23" max="23" width="11.5703125" customWidth="1"/>
    <col min="24" max="24" width="8.5703125" customWidth="1"/>
    <col min="25" max="25" width="10.140625" customWidth="1"/>
    <col min="26" max="26" width="8" customWidth="1"/>
    <col min="27" max="27" width="10.5703125" customWidth="1"/>
    <col min="28" max="30" width="8.85546875" customWidth="1"/>
  </cols>
  <sheetData>
    <row r="1" spans="1:31" ht="59.25" customHeight="1" x14ac:dyDescent="0.25">
      <c r="B1" s="40" t="s">
        <v>0</v>
      </c>
      <c r="C1" s="40"/>
      <c r="D1" s="40"/>
      <c r="E1" s="40"/>
      <c r="F1" s="40"/>
      <c r="G1" s="40"/>
      <c r="H1" s="40"/>
      <c r="I1" s="40"/>
      <c r="J1" s="37" t="s">
        <v>1</v>
      </c>
      <c r="K1" s="37"/>
      <c r="L1" s="37"/>
      <c r="M1" s="37"/>
      <c r="N1" s="38" t="s">
        <v>2</v>
      </c>
      <c r="O1" s="38"/>
      <c r="P1" s="38"/>
      <c r="Q1" s="38"/>
      <c r="R1" s="38"/>
      <c r="S1" s="29" t="s">
        <v>3</v>
      </c>
      <c r="T1" s="39" t="s">
        <v>4</v>
      </c>
      <c r="U1" s="39"/>
      <c r="V1" s="30" t="s">
        <v>5</v>
      </c>
    </row>
    <row r="2" spans="1:31" s="27" customFormat="1" ht="41.45" customHeight="1" x14ac:dyDescent="0.25">
      <c r="A2" s="24" t="s">
        <v>6</v>
      </c>
      <c r="B2" s="28" t="s">
        <v>7</v>
      </c>
      <c r="C2" s="28" t="s">
        <v>377</v>
      </c>
      <c r="D2" s="28" t="s">
        <v>378</v>
      </c>
      <c r="E2" s="25" t="s">
        <v>8</v>
      </c>
      <c r="F2" s="24" t="s">
        <v>9</v>
      </c>
      <c r="G2" s="24" t="s">
        <v>10</v>
      </c>
      <c r="H2" s="24" t="s">
        <v>11</v>
      </c>
      <c r="I2" s="24" t="s">
        <v>12</v>
      </c>
      <c r="J2" s="26" t="s">
        <v>13</v>
      </c>
      <c r="K2" s="25" t="s">
        <v>14</v>
      </c>
      <c r="L2" s="25" t="s">
        <v>15</v>
      </c>
      <c r="M2" s="24" t="s">
        <v>379</v>
      </c>
      <c r="N2" s="26" t="s">
        <v>16</v>
      </c>
      <c r="O2" s="26" t="s">
        <v>17</v>
      </c>
      <c r="P2" s="26" t="s">
        <v>18</v>
      </c>
      <c r="Q2" s="26" t="s">
        <v>19</v>
      </c>
      <c r="R2" s="26" t="s">
        <v>20</v>
      </c>
      <c r="S2" s="26" t="s">
        <v>21</v>
      </c>
      <c r="T2" s="26" t="s">
        <v>380</v>
      </c>
      <c r="U2" s="26" t="s">
        <v>381</v>
      </c>
      <c r="V2" s="26" t="s">
        <v>22</v>
      </c>
      <c r="W2" s="25" t="s">
        <v>23</v>
      </c>
      <c r="X2" s="25" t="s">
        <v>24</v>
      </c>
      <c r="Y2" s="25" t="s">
        <v>25</v>
      </c>
      <c r="Z2" s="25" t="s">
        <v>26</v>
      </c>
      <c r="AA2" s="25" t="s">
        <v>27</v>
      </c>
      <c r="AB2" s="25" t="s">
        <v>28</v>
      </c>
      <c r="AC2" s="25" t="s">
        <v>29</v>
      </c>
      <c r="AD2" s="25" t="s">
        <v>30</v>
      </c>
      <c r="AE2" s="24" t="s">
        <v>31</v>
      </c>
    </row>
    <row r="3" spans="1:31" x14ac:dyDescent="0.25">
      <c r="A3" s="7">
        <v>1</v>
      </c>
      <c r="B3" s="8" t="s">
        <v>32</v>
      </c>
      <c r="C3" s="8">
        <v>513765995</v>
      </c>
      <c r="D3" s="8">
        <v>137945172</v>
      </c>
      <c r="E3" t="s">
        <v>33</v>
      </c>
      <c r="F3" s="4" t="s">
        <v>34</v>
      </c>
      <c r="G3" s="4" t="s">
        <v>35</v>
      </c>
      <c r="H3" s="7" t="s">
        <v>36</v>
      </c>
      <c r="I3" s="10" t="s">
        <v>37</v>
      </c>
      <c r="J3" s="9">
        <v>274.49700000000001</v>
      </c>
      <c r="K3" s="9">
        <v>2.165</v>
      </c>
      <c r="L3" s="10">
        <v>10</v>
      </c>
      <c r="M3" s="34" t="s">
        <v>38</v>
      </c>
      <c r="N3" s="11">
        <v>-14.166666666666657</v>
      </c>
      <c r="O3" s="11">
        <v>0.59523809523810201</v>
      </c>
      <c r="P3" s="11">
        <v>5.9420289855072355</v>
      </c>
      <c r="Q3" s="11">
        <v>-27.70270270270268</v>
      </c>
      <c r="R3" s="11">
        <v>-23.703703703703709</v>
      </c>
      <c r="S3" s="12">
        <v>-41.409774436090224</v>
      </c>
      <c r="T3" s="31">
        <v>0.21872142140020401</v>
      </c>
      <c r="U3" s="31">
        <v>-0.92456334198858769</v>
      </c>
      <c r="V3" s="13">
        <v>0.56435495340394481</v>
      </c>
      <c r="W3" s="21">
        <f>IF(Table157[[#This Row],[S. aureus ATCC 9144]]&gt;80,1,0)</f>
        <v>0</v>
      </c>
      <c r="X3" s="21">
        <f>IF(Table157[[#This Row],[A. baumannii ATCC 17978]]&gt;80,1,0)</f>
        <v>0</v>
      </c>
      <c r="Y3" s="21">
        <f>IF(Table157[[#This Row],[A. baumannii ATCC 17978 + PMBN]]&gt;80,1,0)</f>
        <v>0</v>
      </c>
      <c r="Z3" s="21">
        <f>IF(Table157[[#This Row],[E. coli NCTC 12923]]&gt;80,1,0)</f>
        <v>0</v>
      </c>
      <c r="AA3" s="21">
        <f>IF(Table157[[#This Row],[E. coli NCTC 12923 + PMBN]]&gt;80,1,0)</f>
        <v>0</v>
      </c>
      <c r="AB3" s="21">
        <f>IF(Table157[[#This Row],[C. albicans NCPF 3281]]&gt;50,1,0)</f>
        <v>0</v>
      </c>
      <c r="AC3" s="21">
        <f>IF(Table157[[#This Row],[M. avium ATCC 15796]]&gt;50,1,0)</f>
        <v>0</v>
      </c>
      <c r="AD3" s="21">
        <f>IF(Table157[[#This Row],[M. abscessus NCTC 14045]]&gt;50,1,0)</f>
        <v>0</v>
      </c>
      <c r="AE3" s="22">
        <f>SUM(W3:AD3)</f>
        <v>0</v>
      </c>
    </row>
    <row r="4" spans="1:31" x14ac:dyDescent="0.25">
      <c r="A4" s="7">
        <v>2</v>
      </c>
      <c r="B4" s="8" t="s">
        <v>39</v>
      </c>
      <c r="C4" s="8">
        <v>513765996</v>
      </c>
      <c r="D4" s="8">
        <v>175673066</v>
      </c>
      <c r="E4" t="s">
        <v>33</v>
      </c>
      <c r="F4" s="4" t="s">
        <v>34</v>
      </c>
      <c r="G4" s="4" t="s">
        <v>40</v>
      </c>
      <c r="H4" s="7" t="s">
        <v>41</v>
      </c>
      <c r="I4" s="10" t="s">
        <v>42</v>
      </c>
      <c r="J4" s="9">
        <v>355.31799999999998</v>
      </c>
      <c r="K4" s="9">
        <v>3.1536</v>
      </c>
      <c r="L4" s="10">
        <v>10</v>
      </c>
      <c r="M4" s="32">
        <v>11.5</v>
      </c>
      <c r="N4" s="11">
        <v>97</v>
      </c>
      <c r="O4" s="11">
        <v>23.809523809523824</v>
      </c>
      <c r="P4" s="11">
        <v>33.91304347826086</v>
      </c>
      <c r="Q4" s="11">
        <v>2.1621621621621614</v>
      </c>
      <c r="R4" s="11">
        <v>35.432098765432102</v>
      </c>
      <c r="S4" s="12">
        <v>3.6560150375939742</v>
      </c>
      <c r="T4" s="31">
        <v>0.6540947434896367</v>
      </c>
      <c r="U4" s="31">
        <v>-1.2594465542382665</v>
      </c>
      <c r="V4" s="13">
        <v>-0.13928664994947429</v>
      </c>
      <c r="W4" s="22">
        <f>IF(Table157[[#This Row],[S. aureus ATCC 9144]]&gt;80,1,0)</f>
        <v>1</v>
      </c>
      <c r="X4" s="22">
        <f>IF(Table157[[#This Row],[A. baumannii ATCC 17978]]&gt;80,1,0)</f>
        <v>0</v>
      </c>
      <c r="Y4" s="22">
        <f>IF(Table157[[#This Row],[A. baumannii ATCC 17978 + PMBN]]&gt;80,1,0)</f>
        <v>0</v>
      </c>
      <c r="Z4" s="22">
        <f>IF(Table157[[#This Row],[E. coli NCTC 12923]]&gt;80,1,0)</f>
        <v>0</v>
      </c>
      <c r="AA4" s="22">
        <f>IF(Table157[[#This Row],[E. coli NCTC 12923 + PMBN]]&gt;80,1,0)</f>
        <v>0</v>
      </c>
      <c r="AB4" s="22">
        <f>IF(Table157[[#This Row],[C. albicans NCPF 3281]]&gt;80,1,0)</f>
        <v>0</v>
      </c>
      <c r="AC4" s="21">
        <f>IF(Table157[[#This Row],[M. avium ATCC 15796]]&gt;50,1,0)</f>
        <v>0</v>
      </c>
      <c r="AD4" s="21">
        <f>IF(Table157[[#This Row],[M. abscessus NCTC 14045]]&gt;50,1,0)</f>
        <v>0</v>
      </c>
      <c r="AE4" s="22">
        <f t="shared" ref="AE4:AE67" si="0">SUM(W4:AD4)</f>
        <v>1</v>
      </c>
    </row>
    <row r="5" spans="1:31" x14ac:dyDescent="0.25">
      <c r="A5" s="7">
        <v>3</v>
      </c>
      <c r="B5" s="8" t="s">
        <v>43</v>
      </c>
      <c r="C5" s="8">
        <v>513765997</v>
      </c>
      <c r="D5" s="8">
        <v>135534909</v>
      </c>
      <c r="E5" t="s">
        <v>33</v>
      </c>
      <c r="F5" s="4" t="s">
        <v>34</v>
      </c>
      <c r="G5" s="4" t="s">
        <v>44</v>
      </c>
      <c r="H5" s="7" t="s">
        <v>45</v>
      </c>
      <c r="I5" s="10" t="s">
        <v>46</v>
      </c>
      <c r="J5" s="9">
        <v>408.52499999999998</v>
      </c>
      <c r="K5" s="9">
        <v>3.3424999999999998</v>
      </c>
      <c r="L5" s="10">
        <v>10</v>
      </c>
      <c r="M5" s="35" t="s">
        <v>47</v>
      </c>
      <c r="N5" s="11">
        <v>-16.333333333333329</v>
      </c>
      <c r="O5" s="11">
        <v>1.785714285714306</v>
      </c>
      <c r="P5" s="11">
        <v>1.1594202898550776</v>
      </c>
      <c r="Q5" s="11">
        <v>-40</v>
      </c>
      <c r="R5" s="11">
        <v>-12.34567901234567</v>
      </c>
      <c r="S5" s="12">
        <v>15.930451127819545</v>
      </c>
      <c r="T5" s="31">
        <v>0.54271317799756957</v>
      </c>
      <c r="U5" s="31">
        <v>-0.88839047373328128</v>
      </c>
      <c r="V5" s="13">
        <v>-4.597477450503417E-2</v>
      </c>
      <c r="W5" s="22">
        <f>IF(Table157[[#This Row],[S. aureus ATCC 9144]]&gt;80,1,0)</f>
        <v>0</v>
      </c>
      <c r="X5" s="22">
        <f>IF(Table157[[#This Row],[A. baumannii ATCC 17978]]&gt;80,1,0)</f>
        <v>0</v>
      </c>
      <c r="Y5" s="22">
        <f>IF(Table157[[#This Row],[A. baumannii ATCC 17978 + PMBN]]&gt;80,1,0)</f>
        <v>0</v>
      </c>
      <c r="Z5" s="22">
        <f>IF(Table157[[#This Row],[E. coli NCTC 12923]]&gt;80,1,0)</f>
        <v>0</v>
      </c>
      <c r="AA5" s="22">
        <f>IF(Table157[[#This Row],[E. coli NCTC 12923 + PMBN]]&gt;80,1,0)</f>
        <v>0</v>
      </c>
      <c r="AB5" s="22">
        <f>IF(Table157[[#This Row],[C. albicans NCPF 3281]]&gt;80,1,0)</f>
        <v>0</v>
      </c>
      <c r="AC5" s="21">
        <f>IF(Table157[[#This Row],[M. avium ATCC 15796]]&gt;50,1,0)</f>
        <v>0</v>
      </c>
      <c r="AD5" s="21">
        <f>IF(Table157[[#This Row],[M. abscessus NCTC 14045]]&gt;50,1,0)</f>
        <v>0</v>
      </c>
      <c r="AE5" s="22">
        <f t="shared" si="0"/>
        <v>0</v>
      </c>
    </row>
    <row r="6" spans="1:31" x14ac:dyDescent="0.25">
      <c r="A6" s="7">
        <v>4</v>
      </c>
      <c r="B6" s="8" t="s">
        <v>48</v>
      </c>
      <c r="C6" s="8">
        <v>513765998</v>
      </c>
      <c r="D6" s="8">
        <v>175673067</v>
      </c>
      <c r="E6" s="3" t="s">
        <v>49</v>
      </c>
      <c r="F6" s="2" t="s">
        <v>50</v>
      </c>
      <c r="G6" s="2" t="s">
        <v>51</v>
      </c>
      <c r="H6" s="7" t="s">
        <v>52</v>
      </c>
      <c r="I6" s="10" t="s">
        <v>53</v>
      </c>
      <c r="J6" s="9">
        <v>453.53500000000003</v>
      </c>
      <c r="K6" s="9">
        <v>-1.7015</v>
      </c>
      <c r="L6" s="10">
        <v>10</v>
      </c>
      <c r="M6" s="34" t="s">
        <v>38</v>
      </c>
      <c r="N6" s="11">
        <v>-16.5</v>
      </c>
      <c r="O6" s="11">
        <v>1.5476190476190652</v>
      </c>
      <c r="P6" s="11">
        <v>3.1884057971014528</v>
      </c>
      <c r="Q6" s="11">
        <v>-49.324324324324323</v>
      </c>
      <c r="R6" s="11">
        <v>-18.765432098765444</v>
      </c>
      <c r="S6" s="12">
        <v>-49.887218045112789</v>
      </c>
      <c r="T6" s="31">
        <v>11.654583420039316</v>
      </c>
      <c r="U6" s="31">
        <v>-0.62996809002004284</v>
      </c>
      <c r="V6" s="13">
        <v>5.9351023616153104E-2</v>
      </c>
      <c r="W6" s="22">
        <f>IF(Table157[[#This Row],[S. aureus ATCC 9144]]&gt;80,1,0)</f>
        <v>0</v>
      </c>
      <c r="X6" s="22">
        <f>IF(Table157[[#This Row],[A. baumannii ATCC 17978]]&gt;80,1,0)</f>
        <v>0</v>
      </c>
      <c r="Y6" s="22">
        <f>IF(Table157[[#This Row],[A. baumannii ATCC 17978 + PMBN]]&gt;80,1,0)</f>
        <v>0</v>
      </c>
      <c r="Z6" s="22">
        <f>IF(Table157[[#This Row],[E. coli NCTC 12923]]&gt;80,1,0)</f>
        <v>0</v>
      </c>
      <c r="AA6" s="22">
        <f>IF(Table157[[#This Row],[E. coli NCTC 12923 + PMBN]]&gt;80,1,0)</f>
        <v>0</v>
      </c>
      <c r="AB6" s="22">
        <f>IF(Table157[[#This Row],[C. albicans NCPF 3281]]&gt;80,1,0)</f>
        <v>0</v>
      </c>
      <c r="AC6" s="21">
        <f>IF(Table157[[#This Row],[M. avium ATCC 15796]]&gt;50,1,0)</f>
        <v>0</v>
      </c>
      <c r="AD6" s="21">
        <f>IF(Table157[[#This Row],[M. abscessus NCTC 14045]]&gt;50,1,0)</f>
        <v>0</v>
      </c>
      <c r="AE6" s="22">
        <f t="shared" si="0"/>
        <v>0</v>
      </c>
    </row>
    <row r="7" spans="1:31" x14ac:dyDescent="0.25">
      <c r="A7" s="7">
        <v>5</v>
      </c>
      <c r="B7" s="8" t="s">
        <v>54</v>
      </c>
      <c r="C7" s="8">
        <v>513765999</v>
      </c>
      <c r="D7" s="8">
        <v>7259211</v>
      </c>
      <c r="E7" t="s">
        <v>33</v>
      </c>
      <c r="F7" s="4" t="s">
        <v>34</v>
      </c>
      <c r="G7" s="4" t="s">
        <v>44</v>
      </c>
      <c r="H7" s="7" t="s">
        <v>55</v>
      </c>
      <c r="I7" s="10" t="s">
        <v>56</v>
      </c>
      <c r="J7" s="9">
        <v>341.39</v>
      </c>
      <c r="K7" s="9">
        <v>1.6787000000000001</v>
      </c>
      <c r="L7" s="10">
        <v>10</v>
      </c>
      <c r="M7" s="32">
        <v>77.099999999999994</v>
      </c>
      <c r="N7" s="11">
        <v>7</v>
      </c>
      <c r="O7" s="11">
        <v>0.2380952380952408</v>
      </c>
      <c r="P7" s="11">
        <v>5.2173913043478279</v>
      </c>
      <c r="Q7" s="11">
        <v>-34.459459459459453</v>
      </c>
      <c r="R7" s="11">
        <v>-29.382716049382736</v>
      </c>
      <c r="S7" s="12">
        <v>-101.84680451127822</v>
      </c>
      <c r="T7" s="31">
        <v>-0.19139828497638689</v>
      </c>
      <c r="U7" s="31">
        <v>-0.80327464053691244</v>
      </c>
      <c r="V7" s="13">
        <v>-1.3376249111119433E-2</v>
      </c>
      <c r="W7" s="22">
        <f>IF(Table157[[#This Row],[S. aureus ATCC 9144]]&gt;80,1,0)</f>
        <v>0</v>
      </c>
      <c r="X7" s="22">
        <f>IF(Table157[[#This Row],[A. baumannii ATCC 17978]]&gt;80,1,0)</f>
        <v>0</v>
      </c>
      <c r="Y7" s="22">
        <f>IF(Table157[[#This Row],[A. baumannii ATCC 17978 + PMBN]]&gt;80,1,0)</f>
        <v>0</v>
      </c>
      <c r="Z7" s="22">
        <f>IF(Table157[[#This Row],[E. coli NCTC 12923]]&gt;80,1,0)</f>
        <v>0</v>
      </c>
      <c r="AA7" s="22">
        <f>IF(Table157[[#This Row],[E. coli NCTC 12923 + PMBN]]&gt;80,1,0)</f>
        <v>0</v>
      </c>
      <c r="AB7" s="22">
        <f>IF(Table157[[#This Row],[C. albicans NCPF 3281]]&gt;80,1,0)</f>
        <v>0</v>
      </c>
      <c r="AC7" s="21">
        <f>IF(Table157[[#This Row],[M. avium ATCC 15796]]&gt;50,1,0)</f>
        <v>0</v>
      </c>
      <c r="AD7" s="21">
        <f>IF(Table157[[#This Row],[M. abscessus NCTC 14045]]&gt;50,1,0)</f>
        <v>0</v>
      </c>
      <c r="AE7" s="22">
        <f t="shared" si="0"/>
        <v>0</v>
      </c>
    </row>
    <row r="8" spans="1:31" x14ac:dyDescent="0.25">
      <c r="A8" s="7">
        <v>6</v>
      </c>
      <c r="B8" s="8" t="s">
        <v>57</v>
      </c>
      <c r="C8" s="8">
        <v>513766000</v>
      </c>
      <c r="D8" s="8">
        <v>7185361</v>
      </c>
      <c r="E8" t="s">
        <v>33</v>
      </c>
      <c r="F8" s="4" t="s">
        <v>34</v>
      </c>
      <c r="G8" s="4" t="s">
        <v>44</v>
      </c>
      <c r="H8" s="7" t="s">
        <v>58</v>
      </c>
      <c r="I8" s="10" t="s">
        <v>59</v>
      </c>
      <c r="J8" s="9">
        <v>320.79899999999998</v>
      </c>
      <c r="K8" s="9">
        <v>3.2202000000000002</v>
      </c>
      <c r="L8" s="10">
        <v>10</v>
      </c>
      <c r="M8" s="32">
        <v>90.1</v>
      </c>
      <c r="N8" s="11">
        <v>-14.166666666666657</v>
      </c>
      <c r="O8" s="11">
        <v>0</v>
      </c>
      <c r="P8" s="11">
        <v>10.869565217391298</v>
      </c>
      <c r="Q8" s="11">
        <v>-22.027027027027032</v>
      </c>
      <c r="R8" s="11">
        <v>-20</v>
      </c>
      <c r="S8" s="12">
        <v>-110.31954887218049</v>
      </c>
      <c r="T8" s="31">
        <v>0.48767334196460865</v>
      </c>
      <c r="U8" s="31">
        <v>-0.38141737613692328</v>
      </c>
      <c r="V8" s="13">
        <v>0.1513005726262209</v>
      </c>
      <c r="W8" s="22">
        <f>IF(Table157[[#This Row],[S. aureus ATCC 9144]]&gt;80,1,0)</f>
        <v>0</v>
      </c>
      <c r="X8" s="22">
        <f>IF(Table157[[#This Row],[A. baumannii ATCC 17978]]&gt;80,1,0)</f>
        <v>0</v>
      </c>
      <c r="Y8" s="22">
        <f>IF(Table157[[#This Row],[A. baumannii ATCC 17978 + PMBN]]&gt;80,1,0)</f>
        <v>0</v>
      </c>
      <c r="Z8" s="22">
        <f>IF(Table157[[#This Row],[E. coli NCTC 12923]]&gt;80,1,0)</f>
        <v>0</v>
      </c>
      <c r="AA8" s="22">
        <f>IF(Table157[[#This Row],[E. coli NCTC 12923 + PMBN]]&gt;80,1,0)</f>
        <v>0</v>
      </c>
      <c r="AB8" s="22">
        <f>IF(Table157[[#This Row],[C. albicans NCPF 3281]]&gt;80,1,0)</f>
        <v>0</v>
      </c>
      <c r="AC8" s="21">
        <f>IF(Table157[[#This Row],[M. avium ATCC 15796]]&gt;50,1,0)</f>
        <v>0</v>
      </c>
      <c r="AD8" s="21">
        <f>IF(Table157[[#This Row],[M. abscessus NCTC 14045]]&gt;50,1,0)</f>
        <v>0</v>
      </c>
      <c r="AE8" s="22">
        <f t="shared" si="0"/>
        <v>0</v>
      </c>
    </row>
    <row r="9" spans="1:31" x14ac:dyDescent="0.25">
      <c r="A9" s="7">
        <v>7</v>
      </c>
      <c r="B9" s="8" t="s">
        <v>60</v>
      </c>
      <c r="C9" s="8">
        <v>513766001</v>
      </c>
      <c r="D9" s="8">
        <v>43842286</v>
      </c>
      <c r="E9" t="s">
        <v>33</v>
      </c>
      <c r="F9" s="4" t="s">
        <v>34</v>
      </c>
      <c r="G9" s="4" t="s">
        <v>44</v>
      </c>
      <c r="H9" s="7" t="s">
        <v>61</v>
      </c>
      <c r="I9" s="10" t="s">
        <v>62</v>
      </c>
      <c r="J9" s="9">
        <v>289.39800000000002</v>
      </c>
      <c r="K9" s="9">
        <v>2.8694000000000002</v>
      </c>
      <c r="L9" s="10">
        <v>10</v>
      </c>
      <c r="M9" s="35" t="s">
        <v>47</v>
      </c>
      <c r="N9" s="11">
        <v>-7.894736842105246</v>
      </c>
      <c r="O9" s="11">
        <v>11.92771084337349</v>
      </c>
      <c r="P9" s="11">
        <v>51.857142857142854</v>
      </c>
      <c r="Q9" s="11">
        <v>-44.189189189189193</v>
      </c>
      <c r="R9" s="11">
        <v>59.634146341463413</v>
      </c>
      <c r="S9" s="12">
        <v>-34.401898734177223</v>
      </c>
      <c r="T9" s="31">
        <v>-0.7892234077547613</v>
      </c>
      <c r="U9" s="31">
        <v>-0.10374962911379271</v>
      </c>
      <c r="V9" s="13">
        <v>0.21398398382072309</v>
      </c>
      <c r="W9" s="22">
        <f>IF(Table157[[#This Row],[S. aureus ATCC 9144]]&gt;80,1,0)</f>
        <v>0</v>
      </c>
      <c r="X9" s="22">
        <f>IF(Table157[[#This Row],[A. baumannii ATCC 17978]]&gt;80,1,0)</f>
        <v>0</v>
      </c>
      <c r="Y9" s="22">
        <f>IF(Table157[[#This Row],[A. baumannii ATCC 17978 + PMBN]]&gt;80,1,0)</f>
        <v>0</v>
      </c>
      <c r="Z9" s="22">
        <f>IF(Table157[[#This Row],[E. coli NCTC 12923]]&gt;80,1,0)</f>
        <v>0</v>
      </c>
      <c r="AA9" s="22">
        <f>IF(Table157[[#This Row],[E. coli NCTC 12923 + PMBN]]&gt;80,1,0)</f>
        <v>0</v>
      </c>
      <c r="AB9" s="22">
        <f>IF(Table157[[#This Row],[C. albicans NCPF 3281]]&gt;80,1,0)</f>
        <v>0</v>
      </c>
      <c r="AC9" s="21">
        <f>IF(Table157[[#This Row],[M. avium ATCC 15796]]&gt;50,1,0)</f>
        <v>0</v>
      </c>
      <c r="AD9" s="21">
        <f>IF(Table157[[#This Row],[M. abscessus NCTC 14045]]&gt;50,1,0)</f>
        <v>0</v>
      </c>
      <c r="AE9" s="22">
        <f t="shared" si="0"/>
        <v>0</v>
      </c>
    </row>
    <row r="10" spans="1:31" x14ac:dyDescent="0.25">
      <c r="A10" s="7">
        <v>8</v>
      </c>
      <c r="B10" s="8" t="s">
        <v>63</v>
      </c>
      <c r="C10" s="8">
        <v>513766002</v>
      </c>
      <c r="D10" s="8">
        <v>16004495</v>
      </c>
      <c r="E10" t="s">
        <v>33</v>
      </c>
      <c r="F10" s="4" t="s">
        <v>34</v>
      </c>
      <c r="G10" s="4" t="s">
        <v>44</v>
      </c>
      <c r="H10" s="7" t="s">
        <v>64</v>
      </c>
      <c r="I10" s="10" t="s">
        <v>65</v>
      </c>
      <c r="J10" s="9">
        <v>345.21600000000001</v>
      </c>
      <c r="K10" s="9">
        <v>1.7761</v>
      </c>
      <c r="L10" s="10">
        <v>10</v>
      </c>
      <c r="M10" s="32">
        <v>73.8</v>
      </c>
      <c r="N10" s="11">
        <v>-33.157894736842081</v>
      </c>
      <c r="O10" s="11">
        <v>-7.3493975903614341</v>
      </c>
      <c r="P10" s="11">
        <v>18.428571428571431</v>
      </c>
      <c r="Q10" s="11">
        <v>-38.108108108108127</v>
      </c>
      <c r="R10" s="11">
        <v>-8.2926829268292579</v>
      </c>
      <c r="S10" s="12">
        <v>-62.591772151898752</v>
      </c>
      <c r="T10" s="31">
        <v>-1.5320216476482784</v>
      </c>
      <c r="U10" s="31">
        <v>-0.42014370944005464</v>
      </c>
      <c r="V10" s="13">
        <v>0.85752613638216979</v>
      </c>
      <c r="W10" s="22">
        <f>IF(Table157[[#This Row],[S. aureus ATCC 9144]]&gt;80,1,0)</f>
        <v>0</v>
      </c>
      <c r="X10" s="22">
        <f>IF(Table157[[#This Row],[A. baumannii ATCC 17978]]&gt;80,1,0)</f>
        <v>0</v>
      </c>
      <c r="Y10" s="22">
        <f>IF(Table157[[#This Row],[A. baumannii ATCC 17978 + PMBN]]&gt;80,1,0)</f>
        <v>0</v>
      </c>
      <c r="Z10" s="22">
        <f>IF(Table157[[#This Row],[E. coli NCTC 12923]]&gt;80,1,0)</f>
        <v>0</v>
      </c>
      <c r="AA10" s="22">
        <f>IF(Table157[[#This Row],[E. coli NCTC 12923 + PMBN]]&gt;80,1,0)</f>
        <v>0</v>
      </c>
      <c r="AB10" s="22">
        <f>IF(Table157[[#This Row],[C. albicans NCPF 3281]]&gt;80,1,0)</f>
        <v>0</v>
      </c>
      <c r="AC10" s="21">
        <f>IF(Table157[[#This Row],[M. avium ATCC 15796]]&gt;50,1,0)</f>
        <v>0</v>
      </c>
      <c r="AD10" s="21">
        <f>IF(Table157[[#This Row],[M. abscessus NCTC 14045]]&gt;50,1,0)</f>
        <v>0</v>
      </c>
      <c r="AE10" s="22">
        <f t="shared" si="0"/>
        <v>0</v>
      </c>
    </row>
    <row r="11" spans="1:31" x14ac:dyDescent="0.25">
      <c r="A11" s="7">
        <v>9</v>
      </c>
      <c r="B11" s="8" t="s">
        <v>66</v>
      </c>
      <c r="C11" s="8">
        <v>513766003</v>
      </c>
      <c r="D11" s="8">
        <v>49674633</v>
      </c>
      <c r="E11" t="s">
        <v>33</v>
      </c>
      <c r="F11" s="4" t="s">
        <v>34</v>
      </c>
      <c r="G11" s="4" t="s">
        <v>44</v>
      </c>
      <c r="H11" s="7" t="s">
        <v>67</v>
      </c>
      <c r="I11" s="10" t="s">
        <v>68</v>
      </c>
      <c r="J11" s="9">
        <v>432.49799999999999</v>
      </c>
      <c r="K11" s="9">
        <v>3.4460999999999999</v>
      </c>
      <c r="L11" s="10">
        <v>10</v>
      </c>
      <c r="M11" s="32">
        <v>26.9</v>
      </c>
      <c r="N11" s="11">
        <v>-21.228070175438603</v>
      </c>
      <c r="O11" s="11">
        <v>-5.6626506024096273</v>
      </c>
      <c r="P11" s="11">
        <v>1</v>
      </c>
      <c r="Q11" s="11">
        <v>-44.594594594594582</v>
      </c>
      <c r="R11" s="11">
        <v>-24.024390243902445</v>
      </c>
      <c r="S11" s="12">
        <v>-38.332278481012658</v>
      </c>
      <c r="T11" s="31">
        <v>-1.2459823405100821</v>
      </c>
      <c r="U11" s="31">
        <v>-0.36730381867818096</v>
      </c>
      <c r="V11" s="13">
        <v>0.21108900233229483</v>
      </c>
      <c r="W11" s="22">
        <f>IF(Table157[[#This Row],[S. aureus ATCC 9144]]&gt;80,1,0)</f>
        <v>0</v>
      </c>
      <c r="X11" s="22">
        <f>IF(Table157[[#This Row],[A. baumannii ATCC 17978]]&gt;80,1,0)</f>
        <v>0</v>
      </c>
      <c r="Y11" s="22">
        <f>IF(Table157[[#This Row],[A. baumannii ATCC 17978 + PMBN]]&gt;80,1,0)</f>
        <v>0</v>
      </c>
      <c r="Z11" s="22">
        <f>IF(Table157[[#This Row],[E. coli NCTC 12923]]&gt;80,1,0)</f>
        <v>0</v>
      </c>
      <c r="AA11" s="22">
        <f>IF(Table157[[#This Row],[E. coli NCTC 12923 + PMBN]]&gt;80,1,0)</f>
        <v>0</v>
      </c>
      <c r="AB11" s="22">
        <f>IF(Table157[[#This Row],[C. albicans NCPF 3281]]&gt;80,1,0)</f>
        <v>0</v>
      </c>
      <c r="AC11" s="21">
        <f>IF(Table157[[#This Row],[M. avium ATCC 15796]]&gt;50,1,0)</f>
        <v>0</v>
      </c>
      <c r="AD11" s="21">
        <f>IF(Table157[[#This Row],[M. abscessus NCTC 14045]]&gt;50,1,0)</f>
        <v>0</v>
      </c>
      <c r="AE11" s="22">
        <f t="shared" si="0"/>
        <v>0</v>
      </c>
    </row>
    <row r="12" spans="1:31" x14ac:dyDescent="0.25">
      <c r="A12" s="7">
        <v>10</v>
      </c>
      <c r="B12" s="8" t="s">
        <v>69</v>
      </c>
      <c r="C12" s="8">
        <v>513766004</v>
      </c>
      <c r="D12" s="8">
        <v>49666140</v>
      </c>
      <c r="E12" t="s">
        <v>33</v>
      </c>
      <c r="F12" s="4" t="s">
        <v>34</v>
      </c>
      <c r="G12" s="4" t="s">
        <v>44</v>
      </c>
      <c r="H12" s="7" t="s">
        <v>70</v>
      </c>
      <c r="I12" s="10" t="s">
        <v>71</v>
      </c>
      <c r="J12" s="9">
        <v>440.45400000000001</v>
      </c>
      <c r="K12" s="9">
        <v>1.9137999999999999</v>
      </c>
      <c r="L12" s="10">
        <v>10</v>
      </c>
      <c r="M12" s="32">
        <v>70.400000000000006</v>
      </c>
      <c r="N12" s="11">
        <v>-8.596491228070164</v>
      </c>
      <c r="O12" s="11">
        <v>-2.1686746987951864</v>
      </c>
      <c r="P12" s="11">
        <v>11.285714285714278</v>
      </c>
      <c r="Q12" s="11">
        <v>-55.810810810810807</v>
      </c>
      <c r="R12" s="11">
        <v>-20.853658536585357</v>
      </c>
      <c r="S12" s="12">
        <v>-82.408227848101262</v>
      </c>
      <c r="T12" s="31">
        <v>-0.71097623026948042</v>
      </c>
      <c r="U12" s="31">
        <v>-0.196123740074853</v>
      </c>
      <c r="V12" s="14">
        <v>8.1691484676985304</v>
      </c>
      <c r="W12" s="22">
        <f>IF(Table157[[#This Row],[S. aureus ATCC 9144]]&gt;80,1,0)</f>
        <v>0</v>
      </c>
      <c r="X12" s="22">
        <f>IF(Table157[[#This Row],[A. baumannii ATCC 17978]]&gt;80,1,0)</f>
        <v>0</v>
      </c>
      <c r="Y12" s="22">
        <f>IF(Table157[[#This Row],[A. baumannii ATCC 17978 + PMBN]]&gt;80,1,0)</f>
        <v>0</v>
      </c>
      <c r="Z12" s="22">
        <f>IF(Table157[[#This Row],[E. coli NCTC 12923]]&gt;80,1,0)</f>
        <v>0</v>
      </c>
      <c r="AA12" s="22">
        <f>IF(Table157[[#This Row],[E. coli NCTC 12923 + PMBN]]&gt;80,1,0)</f>
        <v>0</v>
      </c>
      <c r="AB12" s="22">
        <f>IF(Table157[[#This Row],[C. albicans NCPF 3281]]&gt;80,1,0)</f>
        <v>0</v>
      </c>
      <c r="AC12" s="21">
        <f>IF(Table157[[#This Row],[M. avium ATCC 15796]]&gt;50,1,0)</f>
        <v>0</v>
      </c>
      <c r="AD12" s="21">
        <f>IF(Table157[[#This Row],[M. abscessus NCTC 14045]]&gt;50,1,0)</f>
        <v>0</v>
      </c>
      <c r="AE12" s="22">
        <f t="shared" si="0"/>
        <v>0</v>
      </c>
    </row>
    <row r="13" spans="1:31" x14ac:dyDescent="0.25">
      <c r="A13" s="7">
        <v>11</v>
      </c>
      <c r="B13" s="8" t="s">
        <v>72</v>
      </c>
      <c r="C13" s="8">
        <v>513766005</v>
      </c>
      <c r="D13" s="8">
        <v>49667494</v>
      </c>
      <c r="E13" t="s">
        <v>33</v>
      </c>
      <c r="F13" s="4" t="s">
        <v>34</v>
      </c>
      <c r="G13" s="4" t="s">
        <v>44</v>
      </c>
      <c r="H13" s="7" t="s">
        <v>73</v>
      </c>
      <c r="I13" s="10" t="s">
        <v>74</v>
      </c>
      <c r="J13" s="9">
        <v>442.92599999999999</v>
      </c>
      <c r="K13" s="9">
        <v>3.9416000000000002</v>
      </c>
      <c r="L13" s="10">
        <v>10</v>
      </c>
      <c r="M13" s="32">
        <v>64.2</v>
      </c>
      <c r="N13" s="11">
        <v>-17.719298245614027</v>
      </c>
      <c r="O13" s="11">
        <v>-6.7469879518072133</v>
      </c>
      <c r="P13" s="11">
        <v>4.4285714285714306</v>
      </c>
      <c r="Q13" s="11">
        <v>-45.27027027027026</v>
      </c>
      <c r="R13" s="11">
        <v>-25.853658536585371</v>
      </c>
      <c r="S13" s="12">
        <v>-123.868670886076</v>
      </c>
      <c r="T13" s="31">
        <v>-1.5320216476482784</v>
      </c>
      <c r="U13" s="31">
        <v>0.13096434746799446</v>
      </c>
      <c r="V13" s="13">
        <v>0.45259569748666661</v>
      </c>
      <c r="W13" s="22">
        <f>IF(Table157[[#This Row],[S. aureus ATCC 9144]]&gt;80,1,0)</f>
        <v>0</v>
      </c>
      <c r="X13" s="22">
        <f>IF(Table157[[#This Row],[A. baumannii ATCC 17978]]&gt;80,1,0)</f>
        <v>0</v>
      </c>
      <c r="Y13" s="22">
        <f>IF(Table157[[#This Row],[A. baumannii ATCC 17978 + PMBN]]&gt;80,1,0)</f>
        <v>0</v>
      </c>
      <c r="Z13" s="22">
        <f>IF(Table157[[#This Row],[E. coli NCTC 12923]]&gt;80,1,0)</f>
        <v>0</v>
      </c>
      <c r="AA13" s="22">
        <f>IF(Table157[[#This Row],[E. coli NCTC 12923 + PMBN]]&gt;80,1,0)</f>
        <v>0</v>
      </c>
      <c r="AB13" s="22">
        <f>IF(Table157[[#This Row],[C. albicans NCPF 3281]]&gt;80,1,0)</f>
        <v>0</v>
      </c>
      <c r="AC13" s="21">
        <f>IF(Table157[[#This Row],[M. avium ATCC 15796]]&gt;50,1,0)</f>
        <v>0</v>
      </c>
      <c r="AD13" s="21">
        <f>IF(Table157[[#This Row],[M. abscessus NCTC 14045]]&gt;50,1,0)</f>
        <v>0</v>
      </c>
      <c r="AE13" s="22">
        <f t="shared" si="0"/>
        <v>0</v>
      </c>
    </row>
    <row r="14" spans="1:31" x14ac:dyDescent="0.25">
      <c r="A14" s="7">
        <v>12</v>
      </c>
      <c r="B14" s="8" t="s">
        <v>75</v>
      </c>
      <c r="C14" s="8">
        <v>513766006</v>
      </c>
      <c r="D14" s="8">
        <v>16880442</v>
      </c>
      <c r="E14" t="s">
        <v>33</v>
      </c>
      <c r="F14" s="4" t="s">
        <v>34</v>
      </c>
      <c r="G14" s="4" t="s">
        <v>44</v>
      </c>
      <c r="H14" s="7" t="s">
        <v>76</v>
      </c>
      <c r="I14" s="10" t="s">
        <v>77</v>
      </c>
      <c r="J14" s="9">
        <v>386.47899999999998</v>
      </c>
      <c r="K14" s="9">
        <v>1.6568000000000001</v>
      </c>
      <c r="L14" s="10">
        <v>10</v>
      </c>
      <c r="M14" s="34" t="s">
        <v>38</v>
      </c>
      <c r="N14" s="11">
        <v>-11.403508771929822</v>
      </c>
      <c r="O14" s="11">
        <v>-2.5301204819276961</v>
      </c>
      <c r="P14" s="11">
        <v>4.2857142857142918</v>
      </c>
      <c r="Q14" s="11">
        <v>-41.081081081081095</v>
      </c>
      <c r="R14" s="11">
        <v>-23.536585365853654</v>
      </c>
      <c r="S14" s="12">
        <v>8.0443037974683591</v>
      </c>
      <c r="T14" s="31">
        <v>-1.2550976941416678</v>
      </c>
      <c r="U14" s="31">
        <v>3.601108716395629E-4</v>
      </c>
      <c r="V14" s="13">
        <v>0.56390977443609014</v>
      </c>
      <c r="W14" s="22">
        <f>IF(Table157[[#This Row],[S. aureus ATCC 9144]]&gt;80,1,0)</f>
        <v>0</v>
      </c>
      <c r="X14" s="22">
        <f>IF(Table157[[#This Row],[A. baumannii ATCC 17978]]&gt;80,1,0)</f>
        <v>0</v>
      </c>
      <c r="Y14" s="22">
        <f>IF(Table157[[#This Row],[A. baumannii ATCC 17978 + PMBN]]&gt;80,1,0)</f>
        <v>0</v>
      </c>
      <c r="Z14" s="22">
        <f>IF(Table157[[#This Row],[E. coli NCTC 12923]]&gt;80,1,0)</f>
        <v>0</v>
      </c>
      <c r="AA14" s="22">
        <f>IF(Table157[[#This Row],[E. coli NCTC 12923 + PMBN]]&gt;80,1,0)</f>
        <v>0</v>
      </c>
      <c r="AB14" s="22">
        <f>IF(Table157[[#This Row],[C. albicans NCPF 3281]]&gt;80,1,0)</f>
        <v>0</v>
      </c>
      <c r="AC14" s="21">
        <f>IF(Table157[[#This Row],[M. avium ATCC 15796]]&gt;50,1,0)</f>
        <v>0</v>
      </c>
      <c r="AD14" s="21">
        <f>IF(Table157[[#This Row],[M. abscessus NCTC 14045]]&gt;50,1,0)</f>
        <v>0</v>
      </c>
      <c r="AE14" s="22">
        <f t="shared" si="0"/>
        <v>0</v>
      </c>
    </row>
    <row r="15" spans="1:31" x14ac:dyDescent="0.25">
      <c r="A15" s="7">
        <v>13</v>
      </c>
      <c r="B15" s="8" t="s">
        <v>78</v>
      </c>
      <c r="C15" s="8">
        <v>513766007</v>
      </c>
      <c r="D15" s="8">
        <v>16884333</v>
      </c>
      <c r="E15" t="s">
        <v>33</v>
      </c>
      <c r="F15" s="4" t="s">
        <v>34</v>
      </c>
      <c r="G15" s="4" t="s">
        <v>44</v>
      </c>
      <c r="H15" s="7" t="s">
        <v>79</v>
      </c>
      <c r="I15" s="10" t="s">
        <v>80</v>
      </c>
      <c r="J15" s="9">
        <v>289.37</v>
      </c>
      <c r="K15" s="9">
        <v>2.8254999999999999</v>
      </c>
      <c r="L15" s="10">
        <v>10</v>
      </c>
      <c r="M15" s="34" t="s">
        <v>38</v>
      </c>
      <c r="N15" s="11">
        <v>10.333333333333343</v>
      </c>
      <c r="O15" s="11">
        <v>-4.8809523809523654</v>
      </c>
      <c r="P15" s="11">
        <v>28.840579710144922</v>
      </c>
      <c r="Q15" s="11">
        <v>0</v>
      </c>
      <c r="R15" s="11">
        <v>-9.506172839506192</v>
      </c>
      <c r="S15" s="12">
        <v>-63.106203007518815</v>
      </c>
      <c r="T15" s="31">
        <v>-0.52717013132065915</v>
      </c>
      <c r="U15" s="31">
        <v>-0.89842718378140773</v>
      </c>
      <c r="V15" s="13">
        <v>-0.19038886185860249</v>
      </c>
      <c r="W15" s="22">
        <f>IF(Table157[[#This Row],[S. aureus ATCC 9144]]&gt;80,1,0)</f>
        <v>0</v>
      </c>
      <c r="X15" s="22">
        <f>IF(Table157[[#This Row],[A. baumannii ATCC 17978]]&gt;80,1,0)</f>
        <v>0</v>
      </c>
      <c r="Y15" s="22">
        <f>IF(Table157[[#This Row],[A. baumannii ATCC 17978 + PMBN]]&gt;80,1,0)</f>
        <v>0</v>
      </c>
      <c r="Z15" s="22">
        <f>IF(Table157[[#This Row],[E. coli NCTC 12923]]&gt;80,1,0)</f>
        <v>0</v>
      </c>
      <c r="AA15" s="22">
        <f>IF(Table157[[#This Row],[E. coli NCTC 12923 + PMBN]]&gt;80,1,0)</f>
        <v>0</v>
      </c>
      <c r="AB15" s="22">
        <f>IF(Table157[[#This Row],[C. albicans NCPF 3281]]&gt;80,1,0)</f>
        <v>0</v>
      </c>
      <c r="AC15" s="21">
        <f>IF(Table157[[#This Row],[M. avium ATCC 15796]]&gt;50,1,0)</f>
        <v>0</v>
      </c>
      <c r="AD15" s="21">
        <f>IF(Table157[[#This Row],[M. abscessus NCTC 14045]]&gt;50,1,0)</f>
        <v>0</v>
      </c>
      <c r="AE15" s="22">
        <f t="shared" si="0"/>
        <v>0</v>
      </c>
    </row>
    <row r="16" spans="1:31" x14ac:dyDescent="0.25">
      <c r="A16" s="7">
        <v>14</v>
      </c>
      <c r="B16" s="8" t="s">
        <v>81</v>
      </c>
      <c r="C16" s="8">
        <v>513766008</v>
      </c>
      <c r="D16" s="8">
        <v>44017038</v>
      </c>
      <c r="E16" t="s">
        <v>33</v>
      </c>
      <c r="F16" s="4" t="s">
        <v>34</v>
      </c>
      <c r="G16" s="4" t="s">
        <v>44</v>
      </c>
      <c r="H16" s="7" t="s">
        <v>82</v>
      </c>
      <c r="I16" s="10" t="s">
        <v>83</v>
      </c>
      <c r="J16" s="9">
        <v>421.495</v>
      </c>
      <c r="K16" s="9">
        <v>2.6347999999999998</v>
      </c>
      <c r="L16" s="10">
        <v>10</v>
      </c>
      <c r="M16" s="32">
        <v>92.4</v>
      </c>
      <c r="N16" s="11">
        <v>8.8333333333333428</v>
      </c>
      <c r="O16" s="11">
        <v>-7.2619047619047592</v>
      </c>
      <c r="P16" s="11">
        <v>22.463768115942045</v>
      </c>
      <c r="Q16" s="11">
        <v>-2.0270270270270174</v>
      </c>
      <c r="R16" s="11">
        <v>22.469135802469125</v>
      </c>
      <c r="S16" s="12">
        <v>-57.603383458646633</v>
      </c>
      <c r="T16" s="31">
        <v>-0.6145874104601603</v>
      </c>
      <c r="U16" s="31">
        <v>-1.0328848793069341</v>
      </c>
      <c r="V16" s="13">
        <v>-8.570680040420664E-3</v>
      </c>
      <c r="W16" s="22">
        <f>IF(Table157[[#This Row],[S. aureus ATCC 9144]]&gt;80,1,0)</f>
        <v>0</v>
      </c>
      <c r="X16" s="22">
        <f>IF(Table157[[#This Row],[A. baumannii ATCC 17978]]&gt;80,1,0)</f>
        <v>0</v>
      </c>
      <c r="Y16" s="22">
        <f>IF(Table157[[#This Row],[A. baumannii ATCC 17978 + PMBN]]&gt;80,1,0)</f>
        <v>0</v>
      </c>
      <c r="Z16" s="22">
        <f>IF(Table157[[#This Row],[E. coli NCTC 12923]]&gt;80,1,0)</f>
        <v>0</v>
      </c>
      <c r="AA16" s="22">
        <f>IF(Table157[[#This Row],[E. coli NCTC 12923 + PMBN]]&gt;80,1,0)</f>
        <v>0</v>
      </c>
      <c r="AB16" s="22">
        <f>IF(Table157[[#This Row],[C. albicans NCPF 3281]]&gt;80,1,0)</f>
        <v>0</v>
      </c>
      <c r="AC16" s="21">
        <f>IF(Table157[[#This Row],[M. avium ATCC 15796]]&gt;50,1,0)</f>
        <v>0</v>
      </c>
      <c r="AD16" s="21">
        <f>IF(Table157[[#This Row],[M. abscessus NCTC 14045]]&gt;50,1,0)</f>
        <v>0</v>
      </c>
      <c r="AE16" s="22">
        <f t="shared" si="0"/>
        <v>0</v>
      </c>
    </row>
    <row r="17" spans="1:31" x14ac:dyDescent="0.25">
      <c r="A17" s="7">
        <v>15</v>
      </c>
      <c r="B17" s="8" t="s">
        <v>84</v>
      </c>
      <c r="C17" s="8">
        <v>513766009</v>
      </c>
      <c r="D17" s="8">
        <v>25885195</v>
      </c>
      <c r="E17" t="s">
        <v>33</v>
      </c>
      <c r="F17" s="4" t="s">
        <v>34</v>
      </c>
      <c r="G17" s="4" t="s">
        <v>44</v>
      </c>
      <c r="H17" s="7" t="s">
        <v>85</v>
      </c>
      <c r="I17" s="10" t="s">
        <v>86</v>
      </c>
      <c r="J17" s="9">
        <v>431.53399999999999</v>
      </c>
      <c r="K17" s="9">
        <v>3.6396000000000002</v>
      </c>
      <c r="L17" s="10">
        <v>10</v>
      </c>
      <c r="M17" s="32">
        <v>25.5</v>
      </c>
      <c r="N17" s="11">
        <v>5.3333333333333286</v>
      </c>
      <c r="O17" s="11">
        <v>-13.452380952380921</v>
      </c>
      <c r="P17" s="11">
        <v>11.014492753623159</v>
      </c>
      <c r="Q17" s="11">
        <v>-16.351351351351354</v>
      </c>
      <c r="R17" s="11">
        <v>4.3209876543210015</v>
      </c>
      <c r="S17" s="12">
        <v>-40.230263157894733</v>
      </c>
      <c r="T17" s="31">
        <v>0.21425186748570013</v>
      </c>
      <c r="U17" s="31">
        <v>-1.0279499595285984</v>
      </c>
      <c r="V17" s="13">
        <v>2.1267038437067258</v>
      </c>
      <c r="W17" s="22">
        <f>IF(Table157[[#This Row],[S. aureus ATCC 9144]]&gt;80,1,0)</f>
        <v>0</v>
      </c>
      <c r="X17" s="22">
        <f>IF(Table157[[#This Row],[A. baumannii ATCC 17978]]&gt;80,1,0)</f>
        <v>0</v>
      </c>
      <c r="Y17" s="22">
        <f>IF(Table157[[#This Row],[A. baumannii ATCC 17978 + PMBN]]&gt;80,1,0)</f>
        <v>0</v>
      </c>
      <c r="Z17" s="22">
        <f>IF(Table157[[#This Row],[E. coli NCTC 12923]]&gt;80,1,0)</f>
        <v>0</v>
      </c>
      <c r="AA17" s="22">
        <f>IF(Table157[[#This Row],[E. coli NCTC 12923 + PMBN]]&gt;80,1,0)</f>
        <v>0</v>
      </c>
      <c r="AB17" s="22">
        <f>IF(Table157[[#This Row],[C. albicans NCPF 3281]]&gt;80,1,0)</f>
        <v>0</v>
      </c>
      <c r="AC17" s="21">
        <f>IF(Table157[[#This Row],[M. avium ATCC 15796]]&gt;50,1,0)</f>
        <v>0</v>
      </c>
      <c r="AD17" s="21">
        <f>IF(Table157[[#This Row],[M. abscessus NCTC 14045]]&gt;50,1,0)</f>
        <v>0</v>
      </c>
      <c r="AE17" s="22">
        <f t="shared" si="0"/>
        <v>0</v>
      </c>
    </row>
    <row r="18" spans="1:31" x14ac:dyDescent="0.25">
      <c r="A18" s="7">
        <v>16</v>
      </c>
      <c r="B18" s="8" t="s">
        <v>87</v>
      </c>
      <c r="C18" s="8">
        <v>513766010</v>
      </c>
      <c r="D18" s="8">
        <v>72720199</v>
      </c>
      <c r="E18" t="s">
        <v>33</v>
      </c>
      <c r="F18" s="4" t="s">
        <v>34</v>
      </c>
      <c r="G18" s="4" t="s">
        <v>44</v>
      </c>
      <c r="H18" s="7" t="s">
        <v>88</v>
      </c>
      <c r="I18" s="10" t="s">
        <v>89</v>
      </c>
      <c r="J18" s="9">
        <v>286.35399999999998</v>
      </c>
      <c r="K18" s="9">
        <v>3.9741</v>
      </c>
      <c r="L18" s="10">
        <v>10</v>
      </c>
      <c r="M18" s="32">
        <v>23.4</v>
      </c>
      <c r="N18" s="11">
        <v>-12.5</v>
      </c>
      <c r="O18" s="11">
        <v>-13.928571428571402</v>
      </c>
      <c r="P18" s="11">
        <v>16.376811594202906</v>
      </c>
      <c r="Q18" s="11">
        <v>-14.999999999999986</v>
      </c>
      <c r="R18" s="11">
        <v>-20.123456790123441</v>
      </c>
      <c r="S18" s="12">
        <v>-126.73872180451131</v>
      </c>
      <c r="T18" s="31">
        <v>0.98832821943869931</v>
      </c>
      <c r="U18" s="31">
        <v>-1.0525904421221099</v>
      </c>
      <c r="V18" s="13">
        <v>0.16363636363636352</v>
      </c>
      <c r="W18" s="22">
        <f>IF(Table157[[#This Row],[S. aureus ATCC 9144]]&gt;80,1,0)</f>
        <v>0</v>
      </c>
      <c r="X18" s="22">
        <f>IF(Table157[[#This Row],[A. baumannii ATCC 17978]]&gt;80,1,0)</f>
        <v>0</v>
      </c>
      <c r="Y18" s="22">
        <f>IF(Table157[[#This Row],[A. baumannii ATCC 17978 + PMBN]]&gt;80,1,0)</f>
        <v>0</v>
      </c>
      <c r="Z18" s="22">
        <f>IF(Table157[[#This Row],[E. coli NCTC 12923]]&gt;80,1,0)</f>
        <v>0</v>
      </c>
      <c r="AA18" s="22">
        <f>IF(Table157[[#This Row],[E. coli NCTC 12923 + PMBN]]&gt;80,1,0)</f>
        <v>0</v>
      </c>
      <c r="AB18" s="22">
        <f>IF(Table157[[#This Row],[C. albicans NCPF 3281]]&gt;80,1,0)</f>
        <v>0</v>
      </c>
      <c r="AC18" s="21">
        <f>IF(Table157[[#This Row],[M. avium ATCC 15796]]&gt;50,1,0)</f>
        <v>0</v>
      </c>
      <c r="AD18" s="21">
        <f>IF(Table157[[#This Row],[M. abscessus NCTC 14045]]&gt;50,1,0)</f>
        <v>0</v>
      </c>
      <c r="AE18" s="22">
        <f t="shared" si="0"/>
        <v>0</v>
      </c>
    </row>
    <row r="19" spans="1:31" x14ac:dyDescent="0.25">
      <c r="A19" s="7">
        <v>17</v>
      </c>
      <c r="B19" s="8" t="s">
        <v>90</v>
      </c>
      <c r="C19" s="8">
        <v>513766011</v>
      </c>
      <c r="D19" s="8">
        <v>42959493</v>
      </c>
      <c r="E19" t="s">
        <v>33</v>
      </c>
      <c r="F19" s="4" t="s">
        <v>34</v>
      </c>
      <c r="G19" s="4" t="s">
        <v>40</v>
      </c>
      <c r="H19" s="7" t="s">
        <v>91</v>
      </c>
      <c r="I19" s="10" t="s">
        <v>92</v>
      </c>
      <c r="J19" s="9">
        <v>404.30700000000002</v>
      </c>
      <c r="K19" s="9">
        <v>3.7267000000000001</v>
      </c>
      <c r="L19" s="10">
        <v>10</v>
      </c>
      <c r="M19" s="32">
        <v>77.900000000000006</v>
      </c>
      <c r="N19" s="11">
        <v>3.6666666666666714</v>
      </c>
      <c r="O19" s="11">
        <v>4.2857142857142918</v>
      </c>
      <c r="P19" s="11">
        <v>34.347826086956516</v>
      </c>
      <c r="Q19" s="11">
        <v>-0.54054054054053324</v>
      </c>
      <c r="R19" s="11">
        <v>28.641975308641975</v>
      </c>
      <c r="S19" s="12">
        <v>26.320488721804516</v>
      </c>
      <c r="T19" s="31">
        <v>-5.3163302742922127</v>
      </c>
      <c r="U19" s="31">
        <v>-1.0771459866547133</v>
      </c>
      <c r="V19" s="13">
        <v>-2.4027845353496342E-3</v>
      </c>
      <c r="W19" s="22">
        <f>IF(Table157[[#This Row],[S. aureus ATCC 9144]]&gt;80,1,0)</f>
        <v>0</v>
      </c>
      <c r="X19" s="22">
        <f>IF(Table157[[#This Row],[A. baumannii ATCC 17978]]&gt;80,1,0)</f>
        <v>0</v>
      </c>
      <c r="Y19" s="22">
        <f>IF(Table157[[#This Row],[A. baumannii ATCC 17978 + PMBN]]&gt;80,1,0)</f>
        <v>0</v>
      </c>
      <c r="Z19" s="22">
        <f>IF(Table157[[#This Row],[E. coli NCTC 12923]]&gt;80,1,0)</f>
        <v>0</v>
      </c>
      <c r="AA19" s="22">
        <f>IF(Table157[[#This Row],[E. coli NCTC 12923 + PMBN]]&gt;80,1,0)</f>
        <v>0</v>
      </c>
      <c r="AB19" s="22">
        <f>IF(Table157[[#This Row],[C. albicans NCPF 3281]]&gt;80,1,0)</f>
        <v>0</v>
      </c>
      <c r="AC19" s="21">
        <f>IF(Table157[[#This Row],[M. avium ATCC 15796]]&gt;50,1,0)</f>
        <v>0</v>
      </c>
      <c r="AD19" s="21">
        <f>IF(Table157[[#This Row],[M. abscessus NCTC 14045]]&gt;50,1,0)</f>
        <v>0</v>
      </c>
      <c r="AE19" s="22">
        <f t="shared" si="0"/>
        <v>0</v>
      </c>
    </row>
    <row r="20" spans="1:31" x14ac:dyDescent="0.25">
      <c r="A20" s="7">
        <v>18</v>
      </c>
      <c r="B20" s="8" t="s">
        <v>93</v>
      </c>
      <c r="C20" s="8">
        <v>513766012</v>
      </c>
      <c r="D20" s="8">
        <v>53601834</v>
      </c>
      <c r="E20" t="s">
        <v>33</v>
      </c>
      <c r="F20" s="4" t="s">
        <v>34</v>
      </c>
      <c r="G20" s="4" t="s">
        <v>40</v>
      </c>
      <c r="H20" s="7" t="s">
        <v>94</v>
      </c>
      <c r="I20" s="10" t="s">
        <v>95</v>
      </c>
      <c r="J20" s="9">
        <v>322.32299999999998</v>
      </c>
      <c r="K20" s="9">
        <v>1.7359</v>
      </c>
      <c r="L20" s="10">
        <v>10</v>
      </c>
      <c r="M20" s="32">
        <v>92.3</v>
      </c>
      <c r="N20" s="11">
        <v>8.8333333333333428</v>
      </c>
      <c r="O20" s="11">
        <v>-0.8333333333333286</v>
      </c>
      <c r="P20" s="11">
        <v>14.492753623188392</v>
      </c>
      <c r="Q20" s="11">
        <v>-4.7297297297297121</v>
      </c>
      <c r="R20" s="11">
        <v>-6.790123456790127</v>
      </c>
      <c r="S20" s="12">
        <v>28.016917293233092</v>
      </c>
      <c r="T20" s="31">
        <v>6.9153933631014297E-2</v>
      </c>
      <c r="U20" s="31">
        <v>-1.2179227221112967</v>
      </c>
      <c r="V20" s="13">
        <v>0.27513005726262207</v>
      </c>
      <c r="W20" s="22">
        <f>IF(Table157[[#This Row],[S. aureus ATCC 9144]]&gt;80,1,0)</f>
        <v>0</v>
      </c>
      <c r="X20" s="22">
        <f>IF(Table157[[#This Row],[A. baumannii ATCC 17978]]&gt;80,1,0)</f>
        <v>0</v>
      </c>
      <c r="Y20" s="22">
        <f>IF(Table157[[#This Row],[A. baumannii ATCC 17978 + PMBN]]&gt;80,1,0)</f>
        <v>0</v>
      </c>
      <c r="Z20" s="22">
        <f>IF(Table157[[#This Row],[E. coli NCTC 12923]]&gt;80,1,0)</f>
        <v>0</v>
      </c>
      <c r="AA20" s="22">
        <f>IF(Table157[[#This Row],[E. coli NCTC 12923 + PMBN]]&gt;80,1,0)</f>
        <v>0</v>
      </c>
      <c r="AB20" s="22">
        <f>IF(Table157[[#This Row],[C. albicans NCPF 3281]]&gt;80,1,0)</f>
        <v>0</v>
      </c>
      <c r="AC20" s="21">
        <f>IF(Table157[[#This Row],[M. avium ATCC 15796]]&gt;50,1,0)</f>
        <v>0</v>
      </c>
      <c r="AD20" s="21">
        <f>IF(Table157[[#This Row],[M. abscessus NCTC 14045]]&gt;50,1,0)</f>
        <v>0</v>
      </c>
      <c r="AE20" s="22">
        <f t="shared" si="0"/>
        <v>0</v>
      </c>
    </row>
    <row r="21" spans="1:31" x14ac:dyDescent="0.25">
      <c r="A21" s="7">
        <v>19</v>
      </c>
      <c r="B21" s="8" t="s">
        <v>96</v>
      </c>
      <c r="C21" s="8">
        <v>513766013</v>
      </c>
      <c r="D21" s="8">
        <v>154799032</v>
      </c>
      <c r="E21" t="s">
        <v>33</v>
      </c>
      <c r="F21" s="4" t="s">
        <v>34</v>
      </c>
      <c r="G21" s="4" t="s">
        <v>40</v>
      </c>
      <c r="H21" s="7" t="s">
        <v>97</v>
      </c>
      <c r="I21" s="10" t="s">
        <v>98</v>
      </c>
      <c r="J21" s="9">
        <v>291.35300000000001</v>
      </c>
      <c r="K21" s="9">
        <v>2.1516000000000002</v>
      </c>
      <c r="L21" s="10">
        <v>10</v>
      </c>
      <c r="M21" s="34" t="s">
        <v>38</v>
      </c>
      <c r="N21" s="11">
        <v>4.9122807017543835</v>
      </c>
      <c r="O21" s="11">
        <v>3.3734939759036138</v>
      </c>
      <c r="P21" s="11">
        <v>23.714285714285722</v>
      </c>
      <c r="Q21" s="11">
        <v>-4.9999999999999858</v>
      </c>
      <c r="R21" s="11">
        <v>-3.0487804878048763</v>
      </c>
      <c r="S21" s="12">
        <v>-67.112341772151908</v>
      </c>
      <c r="T21" s="31">
        <v>0.14824408555614355</v>
      </c>
      <c r="U21" s="31">
        <v>-2.584293435138818E-2</v>
      </c>
      <c r="V21" s="13">
        <v>0.10699199191036154</v>
      </c>
      <c r="W21" s="22">
        <f>IF(Table157[[#This Row],[S. aureus ATCC 9144]]&gt;80,1,0)</f>
        <v>0</v>
      </c>
      <c r="X21" s="22">
        <f>IF(Table157[[#This Row],[A. baumannii ATCC 17978]]&gt;80,1,0)</f>
        <v>0</v>
      </c>
      <c r="Y21" s="22">
        <f>IF(Table157[[#This Row],[A. baumannii ATCC 17978 + PMBN]]&gt;80,1,0)</f>
        <v>0</v>
      </c>
      <c r="Z21" s="22">
        <f>IF(Table157[[#This Row],[E. coli NCTC 12923]]&gt;80,1,0)</f>
        <v>0</v>
      </c>
      <c r="AA21" s="22">
        <f>IF(Table157[[#This Row],[E. coli NCTC 12923 + PMBN]]&gt;80,1,0)</f>
        <v>0</v>
      </c>
      <c r="AB21" s="22">
        <f>IF(Table157[[#This Row],[C. albicans NCPF 3281]]&gt;80,1,0)</f>
        <v>0</v>
      </c>
      <c r="AC21" s="21">
        <f>IF(Table157[[#This Row],[M. avium ATCC 15796]]&gt;50,1,0)</f>
        <v>0</v>
      </c>
      <c r="AD21" s="21">
        <f>IF(Table157[[#This Row],[M. abscessus NCTC 14045]]&gt;50,1,0)</f>
        <v>0</v>
      </c>
      <c r="AE21" s="22">
        <f t="shared" si="0"/>
        <v>0</v>
      </c>
    </row>
    <row r="22" spans="1:31" x14ac:dyDescent="0.25">
      <c r="A22" s="7">
        <v>20</v>
      </c>
      <c r="B22" s="8" t="s">
        <v>99</v>
      </c>
      <c r="C22" s="8">
        <v>513766014</v>
      </c>
      <c r="D22" s="8">
        <v>175673068</v>
      </c>
      <c r="E22" t="s">
        <v>33</v>
      </c>
      <c r="F22" s="4" t="s">
        <v>34</v>
      </c>
      <c r="G22" s="4" t="s">
        <v>40</v>
      </c>
      <c r="H22" s="7" t="s">
        <v>100</v>
      </c>
      <c r="I22" s="10" t="s">
        <v>101</v>
      </c>
      <c r="J22" s="9">
        <v>319.35899999999998</v>
      </c>
      <c r="K22" s="9">
        <v>2.6145</v>
      </c>
      <c r="L22" s="10">
        <v>10</v>
      </c>
      <c r="M22" s="34" t="s">
        <v>38</v>
      </c>
      <c r="N22" s="11">
        <v>-2.2807017543859445</v>
      </c>
      <c r="O22" s="11">
        <v>-4.3373493975903585</v>
      </c>
      <c r="P22" s="11">
        <v>20.857142857142861</v>
      </c>
      <c r="Q22" s="11">
        <v>-6.6216216216216139</v>
      </c>
      <c r="R22" s="11">
        <v>-11.341463414634134</v>
      </c>
      <c r="S22" s="12">
        <v>-60.506329113924068</v>
      </c>
      <c r="T22" s="31">
        <v>-1.427765918424754</v>
      </c>
      <c r="U22" s="31">
        <v>0.10710616466103318</v>
      </c>
      <c r="V22" s="13">
        <v>2.0224096031836503E-2</v>
      </c>
      <c r="W22" s="22">
        <f>IF(Table157[[#This Row],[S. aureus ATCC 9144]]&gt;80,1,0)</f>
        <v>0</v>
      </c>
      <c r="X22" s="22">
        <f>IF(Table157[[#This Row],[A. baumannii ATCC 17978]]&gt;80,1,0)</f>
        <v>0</v>
      </c>
      <c r="Y22" s="22">
        <f>IF(Table157[[#This Row],[A. baumannii ATCC 17978 + PMBN]]&gt;80,1,0)</f>
        <v>0</v>
      </c>
      <c r="Z22" s="22">
        <f>IF(Table157[[#This Row],[E. coli NCTC 12923]]&gt;80,1,0)</f>
        <v>0</v>
      </c>
      <c r="AA22" s="22">
        <f>IF(Table157[[#This Row],[E. coli NCTC 12923 + PMBN]]&gt;80,1,0)</f>
        <v>0</v>
      </c>
      <c r="AB22" s="22">
        <f>IF(Table157[[#This Row],[C. albicans NCPF 3281]]&gt;80,1,0)</f>
        <v>0</v>
      </c>
      <c r="AC22" s="21">
        <f>IF(Table157[[#This Row],[M. avium ATCC 15796]]&gt;50,1,0)</f>
        <v>0</v>
      </c>
      <c r="AD22" s="21">
        <f>IF(Table157[[#This Row],[M. abscessus NCTC 14045]]&gt;50,1,0)</f>
        <v>0</v>
      </c>
      <c r="AE22" s="22">
        <f t="shared" si="0"/>
        <v>0</v>
      </c>
    </row>
    <row r="23" spans="1:31" x14ac:dyDescent="0.25">
      <c r="A23" s="7">
        <v>21</v>
      </c>
      <c r="B23" s="8" t="s">
        <v>102</v>
      </c>
      <c r="C23" s="8">
        <v>513766015</v>
      </c>
      <c r="D23" s="8">
        <v>166391202</v>
      </c>
      <c r="E23" t="s">
        <v>33</v>
      </c>
      <c r="F23" s="4" t="s">
        <v>34</v>
      </c>
      <c r="G23" s="4" t="s">
        <v>40</v>
      </c>
      <c r="H23" s="7" t="s">
        <v>103</v>
      </c>
      <c r="I23" s="10" t="s">
        <v>104</v>
      </c>
      <c r="J23" s="9">
        <v>300.33600000000001</v>
      </c>
      <c r="K23" s="9">
        <v>2.5470000000000002</v>
      </c>
      <c r="L23" s="10">
        <v>10</v>
      </c>
      <c r="M23" s="34" t="s">
        <v>38</v>
      </c>
      <c r="N23" s="11">
        <v>1.7543859649122879</v>
      </c>
      <c r="O23" s="11">
        <v>-0.84337349397588923</v>
      </c>
      <c r="P23" s="11">
        <v>22.285714285714292</v>
      </c>
      <c r="Q23" s="11">
        <v>-2.9729729729729684</v>
      </c>
      <c r="R23" s="11">
        <v>-1.7073170731707279</v>
      </c>
      <c r="S23" s="12">
        <v>-51.436708860759495</v>
      </c>
      <c r="T23" s="31">
        <v>-4.9536100417398643E-2</v>
      </c>
      <c r="U23" s="31">
        <v>0.10383267197853741</v>
      </c>
      <c r="V23" s="13">
        <v>3.6126107024611193E-2</v>
      </c>
      <c r="W23" s="22">
        <f>IF(Table157[[#This Row],[S. aureus ATCC 9144]]&gt;80,1,0)</f>
        <v>0</v>
      </c>
      <c r="X23" s="22">
        <f>IF(Table157[[#This Row],[A. baumannii ATCC 17978]]&gt;80,1,0)</f>
        <v>0</v>
      </c>
      <c r="Y23" s="22">
        <f>IF(Table157[[#This Row],[A. baumannii ATCC 17978 + PMBN]]&gt;80,1,0)</f>
        <v>0</v>
      </c>
      <c r="Z23" s="22">
        <f>IF(Table157[[#This Row],[E. coli NCTC 12923]]&gt;80,1,0)</f>
        <v>0</v>
      </c>
      <c r="AA23" s="22">
        <f>IF(Table157[[#This Row],[E. coli NCTC 12923 + PMBN]]&gt;80,1,0)</f>
        <v>0</v>
      </c>
      <c r="AB23" s="22">
        <f>IF(Table157[[#This Row],[C. albicans NCPF 3281]]&gt;80,1,0)</f>
        <v>0</v>
      </c>
      <c r="AC23" s="21">
        <f>IF(Table157[[#This Row],[M. avium ATCC 15796]]&gt;50,1,0)</f>
        <v>0</v>
      </c>
      <c r="AD23" s="21">
        <f>IF(Table157[[#This Row],[M. abscessus NCTC 14045]]&gt;50,1,0)</f>
        <v>0</v>
      </c>
      <c r="AE23" s="22">
        <f t="shared" si="0"/>
        <v>0</v>
      </c>
    </row>
    <row r="24" spans="1:31" x14ac:dyDescent="0.25">
      <c r="A24" s="7">
        <v>22</v>
      </c>
      <c r="B24" s="8" t="s">
        <v>105</v>
      </c>
      <c r="C24" s="8">
        <v>513766016</v>
      </c>
      <c r="D24" s="8">
        <v>154765501</v>
      </c>
      <c r="E24" t="s">
        <v>33</v>
      </c>
      <c r="F24" s="4" t="s">
        <v>34</v>
      </c>
      <c r="G24" s="4" t="s">
        <v>40</v>
      </c>
      <c r="H24" s="7" t="s">
        <v>106</v>
      </c>
      <c r="I24" s="10" t="s">
        <v>107</v>
      </c>
      <c r="J24" s="9">
        <v>307.274</v>
      </c>
      <c r="K24" s="9">
        <v>1.1059000000000001</v>
      </c>
      <c r="L24" s="10">
        <v>10</v>
      </c>
      <c r="M24" s="32">
        <v>80.8</v>
      </c>
      <c r="N24" s="11">
        <v>6.8421052631579187</v>
      </c>
      <c r="O24" s="11">
        <v>0.24096385542168264</v>
      </c>
      <c r="P24" s="11">
        <v>22.000000000000014</v>
      </c>
      <c r="Q24" s="11">
        <v>-5.9459459459459509</v>
      </c>
      <c r="R24" s="11">
        <v>-4.2682926829268268</v>
      </c>
      <c r="S24" s="12">
        <v>-94.162974683544306</v>
      </c>
      <c r="T24" s="31">
        <v>0.16874537669937695</v>
      </c>
      <c r="U24" s="31">
        <v>-9.6133725786700097E-2</v>
      </c>
      <c r="V24" s="14">
        <v>4.3195570270578845</v>
      </c>
      <c r="W24" s="22">
        <f>IF(Table157[[#This Row],[S. aureus ATCC 9144]]&gt;80,1,0)</f>
        <v>0</v>
      </c>
      <c r="X24" s="22">
        <f>IF(Table157[[#This Row],[A. baumannii ATCC 17978]]&gt;80,1,0)</f>
        <v>0</v>
      </c>
      <c r="Y24" s="22">
        <f>IF(Table157[[#This Row],[A. baumannii ATCC 17978 + PMBN]]&gt;80,1,0)</f>
        <v>0</v>
      </c>
      <c r="Z24" s="22">
        <f>IF(Table157[[#This Row],[E. coli NCTC 12923]]&gt;80,1,0)</f>
        <v>0</v>
      </c>
      <c r="AA24" s="22">
        <f>IF(Table157[[#This Row],[E. coli NCTC 12923 + PMBN]]&gt;80,1,0)</f>
        <v>0</v>
      </c>
      <c r="AB24" s="22">
        <f>IF(Table157[[#This Row],[C. albicans NCPF 3281]]&gt;80,1,0)</f>
        <v>0</v>
      </c>
      <c r="AC24" s="21">
        <f>IF(Table157[[#This Row],[M. avium ATCC 15796]]&gt;50,1,0)</f>
        <v>0</v>
      </c>
      <c r="AD24" s="21">
        <f>IF(Table157[[#This Row],[M. abscessus NCTC 14045]]&gt;50,1,0)</f>
        <v>0</v>
      </c>
      <c r="AE24" s="22">
        <f t="shared" si="0"/>
        <v>0</v>
      </c>
    </row>
    <row r="25" spans="1:31" x14ac:dyDescent="0.25">
      <c r="A25" s="7">
        <v>23</v>
      </c>
      <c r="B25" s="8" t="s">
        <v>108</v>
      </c>
      <c r="C25" s="8">
        <v>513766017</v>
      </c>
      <c r="D25" s="8">
        <v>154862819</v>
      </c>
      <c r="E25" t="s">
        <v>33</v>
      </c>
      <c r="F25" s="4" t="s">
        <v>34</v>
      </c>
      <c r="G25" s="4" t="s">
        <v>40</v>
      </c>
      <c r="H25" s="7" t="s">
        <v>109</v>
      </c>
      <c r="I25" s="10" t="s">
        <v>110</v>
      </c>
      <c r="J25" s="9">
        <v>357.45699999999999</v>
      </c>
      <c r="K25" s="9">
        <v>2.798</v>
      </c>
      <c r="L25" s="10">
        <v>10</v>
      </c>
      <c r="M25" s="32">
        <v>71.8</v>
      </c>
      <c r="N25" s="11">
        <v>22.280701754385973</v>
      </c>
      <c r="O25" s="11">
        <v>-4.8192771084337238</v>
      </c>
      <c r="P25" s="11">
        <v>28.428571428571431</v>
      </c>
      <c r="Q25" s="11">
        <v>-13.378378378378386</v>
      </c>
      <c r="R25" s="11">
        <v>-0.60975609756097526</v>
      </c>
      <c r="S25" s="12">
        <v>-73.712025316455708</v>
      </c>
      <c r="T25" s="31">
        <v>-0.12080139855281402</v>
      </c>
      <c r="U25" s="31">
        <v>0.17290606736195002</v>
      </c>
      <c r="V25" s="13">
        <v>0.24725588374406729</v>
      </c>
      <c r="W25" s="22">
        <f>IF(Table157[[#This Row],[S. aureus ATCC 9144]]&gt;80,1,0)</f>
        <v>0</v>
      </c>
      <c r="X25" s="22">
        <f>IF(Table157[[#This Row],[A. baumannii ATCC 17978]]&gt;80,1,0)</f>
        <v>0</v>
      </c>
      <c r="Y25" s="22">
        <f>IF(Table157[[#This Row],[A. baumannii ATCC 17978 + PMBN]]&gt;80,1,0)</f>
        <v>0</v>
      </c>
      <c r="Z25" s="22">
        <f>IF(Table157[[#This Row],[E. coli NCTC 12923]]&gt;80,1,0)</f>
        <v>0</v>
      </c>
      <c r="AA25" s="22">
        <f>IF(Table157[[#This Row],[E. coli NCTC 12923 + PMBN]]&gt;80,1,0)</f>
        <v>0</v>
      </c>
      <c r="AB25" s="22">
        <f>IF(Table157[[#This Row],[C. albicans NCPF 3281]]&gt;80,1,0)</f>
        <v>0</v>
      </c>
      <c r="AC25" s="21">
        <f>IF(Table157[[#This Row],[M. avium ATCC 15796]]&gt;50,1,0)</f>
        <v>0</v>
      </c>
      <c r="AD25" s="21">
        <f>IF(Table157[[#This Row],[M. abscessus NCTC 14045]]&gt;50,1,0)</f>
        <v>0</v>
      </c>
      <c r="AE25" s="22">
        <f t="shared" si="0"/>
        <v>0</v>
      </c>
    </row>
    <row r="26" spans="1:31" x14ac:dyDescent="0.25">
      <c r="A26" s="7">
        <v>24</v>
      </c>
      <c r="B26" s="8" t="s">
        <v>111</v>
      </c>
      <c r="C26" s="8">
        <v>513766018</v>
      </c>
      <c r="D26" s="8">
        <v>155858304</v>
      </c>
      <c r="E26" t="s">
        <v>33</v>
      </c>
      <c r="F26" s="4" t="s">
        <v>34</v>
      </c>
      <c r="G26" s="4" t="s">
        <v>40</v>
      </c>
      <c r="H26" s="7" t="s">
        <v>112</v>
      </c>
      <c r="I26" s="10" t="s">
        <v>113</v>
      </c>
      <c r="J26" s="9">
        <v>256.61399999999998</v>
      </c>
      <c r="K26" s="9">
        <v>3.3628999999999998</v>
      </c>
      <c r="L26" s="10">
        <v>10</v>
      </c>
      <c r="M26" s="32">
        <v>75.8</v>
      </c>
      <c r="N26" s="11">
        <v>10.000000000000028</v>
      </c>
      <c r="O26" s="11">
        <v>3.8554216867469933</v>
      </c>
      <c r="P26" s="11">
        <v>31.142857142857125</v>
      </c>
      <c r="Q26" s="11">
        <v>-10.000000000000014</v>
      </c>
      <c r="R26" s="11">
        <v>-1.2195121951219505</v>
      </c>
      <c r="S26" s="12">
        <v>-47.071202531645582</v>
      </c>
      <c r="T26" s="31">
        <v>0.66656913604799684</v>
      </c>
      <c r="U26" s="31">
        <v>4.5175244134512127E-2</v>
      </c>
      <c r="V26" s="13">
        <v>0.12868396587999278</v>
      </c>
      <c r="W26" s="22">
        <f>IF(Table157[[#This Row],[S. aureus ATCC 9144]]&gt;80,1,0)</f>
        <v>0</v>
      </c>
      <c r="X26" s="22">
        <f>IF(Table157[[#This Row],[A. baumannii ATCC 17978]]&gt;80,1,0)</f>
        <v>0</v>
      </c>
      <c r="Y26" s="22">
        <f>IF(Table157[[#This Row],[A. baumannii ATCC 17978 + PMBN]]&gt;80,1,0)</f>
        <v>0</v>
      </c>
      <c r="Z26" s="22">
        <f>IF(Table157[[#This Row],[E. coli NCTC 12923]]&gt;80,1,0)</f>
        <v>0</v>
      </c>
      <c r="AA26" s="22">
        <f>IF(Table157[[#This Row],[E. coli NCTC 12923 + PMBN]]&gt;80,1,0)</f>
        <v>0</v>
      </c>
      <c r="AB26" s="22">
        <f>IF(Table157[[#This Row],[C. albicans NCPF 3281]]&gt;80,1,0)</f>
        <v>0</v>
      </c>
      <c r="AC26" s="21">
        <f>IF(Table157[[#This Row],[M. avium ATCC 15796]]&gt;50,1,0)</f>
        <v>0</v>
      </c>
      <c r="AD26" s="21">
        <f>IF(Table157[[#This Row],[M. abscessus NCTC 14045]]&gt;50,1,0)</f>
        <v>0</v>
      </c>
      <c r="AE26" s="22">
        <f t="shared" si="0"/>
        <v>0</v>
      </c>
    </row>
    <row r="27" spans="1:31" x14ac:dyDescent="0.25">
      <c r="A27" s="7">
        <v>25</v>
      </c>
      <c r="B27" s="8" t="s">
        <v>114</v>
      </c>
      <c r="C27" s="8">
        <v>513766019</v>
      </c>
      <c r="D27" s="8">
        <v>167962491</v>
      </c>
      <c r="E27" t="s">
        <v>33</v>
      </c>
      <c r="F27" s="4" t="s">
        <v>34</v>
      </c>
      <c r="G27" s="4" t="s">
        <v>35</v>
      </c>
      <c r="H27" s="7" t="s">
        <v>115</v>
      </c>
      <c r="I27" s="10" t="s">
        <v>116</v>
      </c>
      <c r="J27" s="9">
        <v>284.28500000000003</v>
      </c>
      <c r="K27" s="9">
        <v>2.3511000000000002</v>
      </c>
      <c r="L27" s="10">
        <v>10</v>
      </c>
      <c r="M27" s="34" t="s">
        <v>38</v>
      </c>
      <c r="N27" s="11">
        <v>13.000000000000014</v>
      </c>
      <c r="O27" s="11">
        <v>-3.3333333333333428</v>
      </c>
      <c r="P27" s="11">
        <v>16.666666666666657</v>
      </c>
      <c r="Q27" s="11">
        <v>-1.4864864864864984</v>
      </c>
      <c r="R27" s="11">
        <v>0.49382716049383646</v>
      </c>
      <c r="S27" s="12">
        <v>-98.228383458646661</v>
      </c>
      <c r="T27" s="31">
        <v>1.1917497951572358</v>
      </c>
      <c r="U27" s="31">
        <v>-1.1035861182746345</v>
      </c>
      <c r="V27" s="13">
        <v>-0.39623488903027826</v>
      </c>
      <c r="W27" s="22">
        <f>IF(Table157[[#This Row],[S. aureus ATCC 9144]]&gt;80,1,0)</f>
        <v>0</v>
      </c>
      <c r="X27" s="22">
        <f>IF(Table157[[#This Row],[A. baumannii ATCC 17978]]&gt;80,1,0)</f>
        <v>0</v>
      </c>
      <c r="Y27" s="22">
        <f>IF(Table157[[#This Row],[A. baumannii ATCC 17978 + PMBN]]&gt;80,1,0)</f>
        <v>0</v>
      </c>
      <c r="Z27" s="22">
        <f>IF(Table157[[#This Row],[E. coli NCTC 12923]]&gt;80,1,0)</f>
        <v>0</v>
      </c>
      <c r="AA27" s="22">
        <f>IF(Table157[[#This Row],[E. coli NCTC 12923 + PMBN]]&gt;80,1,0)</f>
        <v>0</v>
      </c>
      <c r="AB27" s="22">
        <f>IF(Table157[[#This Row],[C. albicans NCPF 3281]]&gt;80,1,0)</f>
        <v>0</v>
      </c>
      <c r="AC27" s="21">
        <f>IF(Table157[[#This Row],[M. avium ATCC 15796]]&gt;50,1,0)</f>
        <v>0</v>
      </c>
      <c r="AD27" s="21">
        <f>IF(Table157[[#This Row],[M. abscessus NCTC 14045]]&gt;50,1,0)</f>
        <v>0</v>
      </c>
      <c r="AE27" s="22">
        <f t="shared" si="0"/>
        <v>0</v>
      </c>
    </row>
    <row r="28" spans="1:31" x14ac:dyDescent="0.25">
      <c r="A28" s="7">
        <v>26</v>
      </c>
      <c r="B28" s="15" t="s">
        <v>117</v>
      </c>
      <c r="C28" s="15">
        <v>513766020</v>
      </c>
      <c r="D28" s="15">
        <v>175673069</v>
      </c>
      <c r="E28" t="s">
        <v>49</v>
      </c>
      <c r="F28" s="4" t="s">
        <v>50</v>
      </c>
      <c r="G28" s="4" t="s">
        <v>51</v>
      </c>
      <c r="H28" s="7" t="s">
        <v>118</v>
      </c>
      <c r="I28" s="10" t="s">
        <v>119</v>
      </c>
      <c r="J28" s="9">
        <v>421.44600000000003</v>
      </c>
      <c r="K28" s="9">
        <v>2.2890999999999999</v>
      </c>
      <c r="L28" s="10">
        <v>10</v>
      </c>
      <c r="M28" s="35" t="s">
        <v>47</v>
      </c>
      <c r="N28" s="11">
        <v>15.666666666666657</v>
      </c>
      <c r="O28" s="11">
        <v>-7.1428571428571104</v>
      </c>
      <c r="P28" s="11">
        <v>9.8550724637680958</v>
      </c>
      <c r="Q28" s="11">
        <v>0.675675675675663</v>
      </c>
      <c r="R28" s="11">
        <v>8.1481481481481381</v>
      </c>
      <c r="S28" s="12">
        <v>-64.595864661654147</v>
      </c>
      <c r="T28" s="31">
        <v>11.900008719660647</v>
      </c>
      <c r="U28" s="31">
        <v>-1.1552015822337296</v>
      </c>
      <c r="V28" s="13">
        <v>-0.19383210449492888</v>
      </c>
      <c r="W28" s="22">
        <f>IF(Table157[[#This Row],[S. aureus ATCC 9144]]&gt;80,1,0)</f>
        <v>0</v>
      </c>
      <c r="X28" s="22">
        <f>IF(Table157[[#This Row],[A. baumannii ATCC 17978]]&gt;80,1,0)</f>
        <v>0</v>
      </c>
      <c r="Y28" s="22">
        <f>IF(Table157[[#This Row],[A. baumannii ATCC 17978 + PMBN]]&gt;80,1,0)</f>
        <v>0</v>
      </c>
      <c r="Z28" s="22">
        <f>IF(Table157[[#This Row],[E. coli NCTC 12923]]&gt;80,1,0)</f>
        <v>0</v>
      </c>
      <c r="AA28" s="22">
        <f>IF(Table157[[#This Row],[E. coli NCTC 12923 + PMBN]]&gt;80,1,0)</f>
        <v>0</v>
      </c>
      <c r="AB28" s="22">
        <f>IF(Table157[[#This Row],[C. albicans NCPF 3281]]&gt;80,1,0)</f>
        <v>0</v>
      </c>
      <c r="AC28" s="21">
        <f>IF(Table157[[#This Row],[M. avium ATCC 15796]]&gt;50,1,0)</f>
        <v>0</v>
      </c>
      <c r="AD28" s="21">
        <f>IF(Table157[[#This Row],[M. abscessus NCTC 14045]]&gt;50,1,0)</f>
        <v>0</v>
      </c>
      <c r="AE28" s="22">
        <f t="shared" si="0"/>
        <v>0</v>
      </c>
    </row>
    <row r="29" spans="1:31" x14ac:dyDescent="0.25">
      <c r="A29" s="7">
        <v>27</v>
      </c>
      <c r="B29" s="8" t="s">
        <v>120</v>
      </c>
      <c r="C29" s="8">
        <v>513766021</v>
      </c>
      <c r="D29" s="8">
        <v>175673070</v>
      </c>
      <c r="E29" t="s">
        <v>33</v>
      </c>
      <c r="F29" s="4" t="s">
        <v>34</v>
      </c>
      <c r="G29" s="4" t="s">
        <v>35</v>
      </c>
      <c r="H29" s="7" t="s">
        <v>121</v>
      </c>
      <c r="I29" s="10" t="s">
        <v>122</v>
      </c>
      <c r="J29" s="9">
        <v>408.315</v>
      </c>
      <c r="K29" s="9">
        <v>3.0154000000000001</v>
      </c>
      <c r="L29" s="10">
        <v>10</v>
      </c>
      <c r="M29" s="32">
        <v>97.9</v>
      </c>
      <c r="N29" s="11">
        <v>16.666666666666657</v>
      </c>
      <c r="O29" s="11">
        <v>-2.8571428571428754</v>
      </c>
      <c r="P29" s="11">
        <v>21.884057971014499</v>
      </c>
      <c r="Q29" s="11">
        <v>1.48648648648647</v>
      </c>
      <c r="R29" s="11">
        <v>0.37037037037036669</v>
      </c>
      <c r="S29" s="12">
        <v>-94.295112781954884</v>
      </c>
      <c r="T29" s="31">
        <v>5.0708800963789713E-2</v>
      </c>
      <c r="U29" s="31">
        <v>-0.93681561631389343</v>
      </c>
      <c r="V29" s="13">
        <v>0.61577903364646869</v>
      </c>
      <c r="W29" s="22">
        <f>IF(Table157[[#This Row],[S. aureus ATCC 9144]]&gt;80,1,0)</f>
        <v>0</v>
      </c>
      <c r="X29" s="22">
        <f>IF(Table157[[#This Row],[A. baumannii ATCC 17978]]&gt;80,1,0)</f>
        <v>0</v>
      </c>
      <c r="Y29" s="22">
        <f>IF(Table157[[#This Row],[A. baumannii ATCC 17978 + PMBN]]&gt;80,1,0)</f>
        <v>0</v>
      </c>
      <c r="Z29" s="22">
        <f>IF(Table157[[#This Row],[E. coli NCTC 12923]]&gt;80,1,0)</f>
        <v>0</v>
      </c>
      <c r="AA29" s="22">
        <f>IF(Table157[[#This Row],[E. coli NCTC 12923 + PMBN]]&gt;80,1,0)</f>
        <v>0</v>
      </c>
      <c r="AB29" s="22">
        <f>IF(Table157[[#This Row],[C. albicans NCPF 3281]]&gt;80,1,0)</f>
        <v>0</v>
      </c>
      <c r="AC29" s="21">
        <f>IF(Table157[[#This Row],[M. avium ATCC 15796]]&gt;50,1,0)</f>
        <v>0</v>
      </c>
      <c r="AD29" s="21">
        <f>IF(Table157[[#This Row],[M. abscessus NCTC 14045]]&gt;50,1,0)</f>
        <v>0</v>
      </c>
      <c r="AE29" s="22">
        <f t="shared" si="0"/>
        <v>0</v>
      </c>
    </row>
    <row r="30" spans="1:31" x14ac:dyDescent="0.25">
      <c r="A30" s="7">
        <v>28</v>
      </c>
      <c r="B30" s="8" t="s">
        <v>123</v>
      </c>
      <c r="C30" s="8">
        <v>513766022</v>
      </c>
      <c r="D30" s="8">
        <v>175673071</v>
      </c>
      <c r="E30" t="s">
        <v>33</v>
      </c>
      <c r="F30" s="4" t="s">
        <v>34</v>
      </c>
      <c r="G30" s="4" t="s">
        <v>35</v>
      </c>
      <c r="H30" s="7" t="s">
        <v>124</v>
      </c>
      <c r="I30" s="10" t="s">
        <v>125</v>
      </c>
      <c r="J30" s="9">
        <v>351.35700000000003</v>
      </c>
      <c r="K30" s="9">
        <v>1.6933</v>
      </c>
      <c r="L30" s="10">
        <v>10</v>
      </c>
      <c r="M30" s="34" t="s">
        <v>38</v>
      </c>
      <c r="N30" s="11">
        <v>16.666666666666657</v>
      </c>
      <c r="O30" s="11">
        <v>0.3571428571428612</v>
      </c>
      <c r="P30" s="11">
        <v>22.463768115942045</v>
      </c>
      <c r="Q30" s="11">
        <v>1.6216216216216282</v>
      </c>
      <c r="R30" s="11">
        <v>11.358024691358025</v>
      </c>
      <c r="S30" s="12">
        <v>-28.698308270676698</v>
      </c>
      <c r="T30" s="31">
        <v>9.8751986536683489E-2</v>
      </c>
      <c r="U30" s="31">
        <v>-1.0325917248024155</v>
      </c>
      <c r="V30" s="13">
        <v>-0.15987125266664187</v>
      </c>
      <c r="W30" s="22">
        <f>IF(Table157[[#This Row],[S. aureus ATCC 9144]]&gt;80,1,0)</f>
        <v>0</v>
      </c>
      <c r="X30" s="22">
        <f>IF(Table157[[#This Row],[A. baumannii ATCC 17978]]&gt;80,1,0)</f>
        <v>0</v>
      </c>
      <c r="Y30" s="22">
        <f>IF(Table157[[#This Row],[A. baumannii ATCC 17978 + PMBN]]&gt;80,1,0)</f>
        <v>0</v>
      </c>
      <c r="Z30" s="22">
        <f>IF(Table157[[#This Row],[E. coli NCTC 12923]]&gt;80,1,0)</f>
        <v>0</v>
      </c>
      <c r="AA30" s="22">
        <f>IF(Table157[[#This Row],[E. coli NCTC 12923 + PMBN]]&gt;80,1,0)</f>
        <v>0</v>
      </c>
      <c r="AB30" s="22">
        <f>IF(Table157[[#This Row],[C. albicans NCPF 3281]]&gt;80,1,0)</f>
        <v>0</v>
      </c>
      <c r="AC30" s="21">
        <f>IF(Table157[[#This Row],[M. avium ATCC 15796]]&gt;50,1,0)</f>
        <v>0</v>
      </c>
      <c r="AD30" s="21">
        <f>IF(Table157[[#This Row],[M. abscessus NCTC 14045]]&gt;50,1,0)</f>
        <v>0</v>
      </c>
      <c r="AE30" s="22">
        <f t="shared" si="0"/>
        <v>0</v>
      </c>
    </row>
    <row r="31" spans="1:31" x14ac:dyDescent="0.25">
      <c r="A31" s="7">
        <v>29</v>
      </c>
      <c r="B31" s="8" t="s">
        <v>126</v>
      </c>
      <c r="C31" s="8">
        <v>513766023</v>
      </c>
      <c r="D31" s="8">
        <v>175673072</v>
      </c>
      <c r="E31" t="s">
        <v>33</v>
      </c>
      <c r="F31" s="4" t="s">
        <v>34</v>
      </c>
      <c r="G31" s="4" t="s">
        <v>35</v>
      </c>
      <c r="H31" s="7" t="s">
        <v>127</v>
      </c>
      <c r="I31" s="10" t="s">
        <v>128</v>
      </c>
      <c r="J31" s="9">
        <v>299.32499999999999</v>
      </c>
      <c r="K31" s="9">
        <v>1.5502</v>
      </c>
      <c r="L31" s="10">
        <v>10</v>
      </c>
      <c r="M31" s="34" t="s">
        <v>38</v>
      </c>
      <c r="N31" s="11">
        <v>16.833333333333329</v>
      </c>
      <c r="O31" s="11">
        <v>-0.11904761904759198</v>
      </c>
      <c r="P31" s="11">
        <v>13.043478260869549</v>
      </c>
      <c r="Q31" s="11">
        <v>-1.2162162162162389</v>
      </c>
      <c r="R31" s="11">
        <v>-0.3703703703703809</v>
      </c>
      <c r="S31" s="12">
        <v>11.593045112781951</v>
      </c>
      <c r="T31" s="31">
        <v>0.19583351684570971</v>
      </c>
      <c r="U31" s="31">
        <v>-1.2249875409077617</v>
      </c>
      <c r="V31" s="13">
        <v>-0.29194954901006803</v>
      </c>
      <c r="W31" s="22">
        <f>IF(Table157[[#This Row],[S. aureus ATCC 9144]]&gt;80,1,0)</f>
        <v>0</v>
      </c>
      <c r="X31" s="22">
        <f>IF(Table157[[#This Row],[A. baumannii ATCC 17978]]&gt;80,1,0)</f>
        <v>0</v>
      </c>
      <c r="Y31" s="22">
        <f>IF(Table157[[#This Row],[A. baumannii ATCC 17978 + PMBN]]&gt;80,1,0)</f>
        <v>0</v>
      </c>
      <c r="Z31" s="22">
        <f>IF(Table157[[#This Row],[E. coli NCTC 12923]]&gt;80,1,0)</f>
        <v>0</v>
      </c>
      <c r="AA31" s="22">
        <f>IF(Table157[[#This Row],[E. coli NCTC 12923 + PMBN]]&gt;80,1,0)</f>
        <v>0</v>
      </c>
      <c r="AB31" s="22">
        <f>IF(Table157[[#This Row],[C. albicans NCPF 3281]]&gt;80,1,0)</f>
        <v>0</v>
      </c>
      <c r="AC31" s="21">
        <f>IF(Table157[[#This Row],[M. avium ATCC 15796]]&gt;50,1,0)</f>
        <v>0</v>
      </c>
      <c r="AD31" s="21">
        <f>IF(Table157[[#This Row],[M. abscessus NCTC 14045]]&gt;50,1,0)</f>
        <v>0</v>
      </c>
      <c r="AE31" s="22">
        <f t="shared" si="0"/>
        <v>0</v>
      </c>
    </row>
    <row r="32" spans="1:31" x14ac:dyDescent="0.25">
      <c r="A32" s="7">
        <v>30</v>
      </c>
      <c r="B32" s="8" t="s">
        <v>129</v>
      </c>
      <c r="C32" s="8">
        <v>513766024</v>
      </c>
      <c r="D32" s="8">
        <v>3091419</v>
      </c>
      <c r="E32" t="s">
        <v>33</v>
      </c>
      <c r="F32" s="4" t="s">
        <v>34</v>
      </c>
      <c r="G32" s="4" t="s">
        <v>130</v>
      </c>
      <c r="H32" s="7" t="s">
        <v>131</v>
      </c>
      <c r="I32" s="10" t="s">
        <v>132</v>
      </c>
      <c r="J32" s="9">
        <v>273.71800000000002</v>
      </c>
      <c r="K32" s="9">
        <v>2.5526</v>
      </c>
      <c r="L32" s="10">
        <v>10</v>
      </c>
      <c r="M32" s="34" t="s">
        <v>38</v>
      </c>
      <c r="N32" s="11">
        <v>100</v>
      </c>
      <c r="O32" s="11">
        <v>37.857142857142854</v>
      </c>
      <c r="P32" s="11">
        <v>98.550724637681157</v>
      </c>
      <c r="Q32" s="11">
        <v>20.27027027027026</v>
      </c>
      <c r="R32" s="11">
        <v>61.358024691358018</v>
      </c>
      <c r="S32" s="12">
        <v>100.6015037593985</v>
      </c>
      <c r="T32" s="31">
        <v>1.6572615246647473</v>
      </c>
      <c r="U32" s="31">
        <v>-1.1411617758562187</v>
      </c>
      <c r="V32" s="13">
        <v>-0.11149369362625856</v>
      </c>
      <c r="W32" s="22">
        <f>IF(Table157[[#This Row],[S. aureus ATCC 9144]]&gt;80,1,0)</f>
        <v>1</v>
      </c>
      <c r="X32" s="22">
        <f>IF(Table157[[#This Row],[A. baumannii ATCC 17978]]&gt;80,1,0)</f>
        <v>0</v>
      </c>
      <c r="Y32" s="22">
        <f>IF(Table157[[#This Row],[A. baumannii ATCC 17978 + PMBN]]&gt;80,1,0)</f>
        <v>1</v>
      </c>
      <c r="Z32" s="22">
        <f>IF(Table157[[#This Row],[E. coli NCTC 12923]]&gt;80,1,0)</f>
        <v>0</v>
      </c>
      <c r="AA32" s="22">
        <f>IF(Table157[[#This Row],[E. coli NCTC 12923 + PMBN]]&gt;80,1,0)</f>
        <v>0</v>
      </c>
      <c r="AB32" s="22">
        <f>IF(Table157[[#This Row],[C. albicans NCPF 3281]]&gt;80,1,0)</f>
        <v>1</v>
      </c>
      <c r="AC32" s="21">
        <f>IF(Table157[[#This Row],[M. avium ATCC 15796]]&gt;50,1,0)</f>
        <v>0</v>
      </c>
      <c r="AD32" s="21">
        <f>IF(Table157[[#This Row],[M. abscessus NCTC 14045]]&gt;50,1,0)</f>
        <v>0</v>
      </c>
      <c r="AE32" s="22">
        <f t="shared" si="0"/>
        <v>3</v>
      </c>
    </row>
    <row r="33" spans="1:31" x14ac:dyDescent="0.25">
      <c r="A33" s="7">
        <v>31</v>
      </c>
      <c r="B33" s="8" t="s">
        <v>133</v>
      </c>
      <c r="C33" s="8">
        <v>513766025</v>
      </c>
      <c r="D33" s="8">
        <v>94539592</v>
      </c>
      <c r="E33" t="s">
        <v>134</v>
      </c>
      <c r="F33" s="4" t="s">
        <v>135</v>
      </c>
      <c r="G33" s="4" t="s">
        <v>130</v>
      </c>
      <c r="H33" s="7" t="s">
        <v>136</v>
      </c>
      <c r="I33" s="10" t="s">
        <v>137</v>
      </c>
      <c r="J33" s="9">
        <v>197.233</v>
      </c>
      <c r="K33" s="9">
        <v>0.77039999999999997</v>
      </c>
      <c r="L33" s="10">
        <v>10</v>
      </c>
      <c r="M33" s="34" t="s">
        <v>38</v>
      </c>
      <c r="N33" s="11">
        <v>14.385964912280699</v>
      </c>
      <c r="O33" s="11">
        <v>0</v>
      </c>
      <c r="P33" s="11">
        <v>22.428571428571431</v>
      </c>
      <c r="Q33" s="11">
        <v>-6.7567567567567579</v>
      </c>
      <c r="R33" s="11">
        <v>5.8536585365853711</v>
      </c>
      <c r="S33" s="12">
        <v>-64.416139240506311</v>
      </c>
      <c r="T33" s="31">
        <v>0.2251736325125222</v>
      </c>
      <c r="U33" s="31">
        <v>-3.109496991143601E-3</v>
      </c>
      <c r="V33" s="13">
        <v>-2.6054833395854377E-2</v>
      </c>
      <c r="W33" s="22">
        <f>IF(Table157[[#This Row],[S. aureus ATCC 9144]]&gt;80,1,0)</f>
        <v>0</v>
      </c>
      <c r="X33" s="22">
        <f>IF(Table157[[#This Row],[A. baumannii ATCC 17978]]&gt;80,1,0)</f>
        <v>0</v>
      </c>
      <c r="Y33" s="22">
        <f>IF(Table157[[#This Row],[A. baumannii ATCC 17978 + PMBN]]&gt;80,1,0)</f>
        <v>0</v>
      </c>
      <c r="Z33" s="22">
        <f>IF(Table157[[#This Row],[E. coli NCTC 12923]]&gt;80,1,0)</f>
        <v>0</v>
      </c>
      <c r="AA33" s="22">
        <f>IF(Table157[[#This Row],[E. coli NCTC 12923 + PMBN]]&gt;80,1,0)</f>
        <v>0</v>
      </c>
      <c r="AB33" s="22">
        <f>IF(Table157[[#This Row],[C. albicans NCPF 3281]]&gt;80,1,0)</f>
        <v>0</v>
      </c>
      <c r="AC33" s="21">
        <f>IF(Table157[[#This Row],[M. avium ATCC 15796]]&gt;50,1,0)</f>
        <v>0</v>
      </c>
      <c r="AD33" s="21">
        <f>IF(Table157[[#This Row],[M. abscessus NCTC 14045]]&gt;50,1,0)</f>
        <v>0</v>
      </c>
      <c r="AE33" s="22">
        <f t="shared" si="0"/>
        <v>0</v>
      </c>
    </row>
    <row r="34" spans="1:31" x14ac:dyDescent="0.25">
      <c r="A34" s="7">
        <v>32</v>
      </c>
      <c r="B34" s="8" t="s">
        <v>138</v>
      </c>
      <c r="C34" s="8">
        <v>513766026</v>
      </c>
      <c r="D34" s="8">
        <v>60832012</v>
      </c>
      <c r="E34" t="s">
        <v>134</v>
      </c>
      <c r="F34" s="4" t="s">
        <v>135</v>
      </c>
      <c r="G34" s="4" t="s">
        <v>130</v>
      </c>
      <c r="H34" s="7" t="s">
        <v>139</v>
      </c>
      <c r="I34" s="10" t="s">
        <v>140</v>
      </c>
      <c r="J34" s="9">
        <v>231.25</v>
      </c>
      <c r="K34" s="9">
        <v>1.8461000000000001</v>
      </c>
      <c r="L34" s="10">
        <v>10</v>
      </c>
      <c r="M34" s="34" t="s">
        <v>38</v>
      </c>
      <c r="N34" s="11">
        <v>17.017543859649138</v>
      </c>
      <c r="O34" s="11">
        <v>-1.2048192771084274</v>
      </c>
      <c r="P34" s="11">
        <v>18.571428571428569</v>
      </c>
      <c r="Q34" s="11">
        <v>-5.2702702702702453</v>
      </c>
      <c r="R34" s="11">
        <v>-5.1219512195121979</v>
      </c>
      <c r="S34" s="12">
        <v>-51.299050632911396</v>
      </c>
      <c r="T34" s="31">
        <v>0.2847146125584743</v>
      </c>
      <c r="U34" s="31">
        <v>-0.11445203716526464</v>
      </c>
      <c r="V34" s="13">
        <v>0.12868396587999278</v>
      </c>
      <c r="W34" s="22">
        <f>IF(Table157[[#This Row],[S. aureus ATCC 9144]]&gt;80,1,0)</f>
        <v>0</v>
      </c>
      <c r="X34" s="22">
        <f>IF(Table157[[#This Row],[A. baumannii ATCC 17978]]&gt;80,1,0)</f>
        <v>0</v>
      </c>
      <c r="Y34" s="22">
        <f>IF(Table157[[#This Row],[A. baumannii ATCC 17978 + PMBN]]&gt;80,1,0)</f>
        <v>0</v>
      </c>
      <c r="Z34" s="22">
        <f>IF(Table157[[#This Row],[E. coli NCTC 12923]]&gt;80,1,0)</f>
        <v>0</v>
      </c>
      <c r="AA34" s="22">
        <f>IF(Table157[[#This Row],[E. coli NCTC 12923 + PMBN]]&gt;80,1,0)</f>
        <v>0</v>
      </c>
      <c r="AB34" s="22">
        <f>IF(Table157[[#This Row],[C. albicans NCPF 3281]]&gt;80,1,0)</f>
        <v>0</v>
      </c>
      <c r="AC34" s="21">
        <f>IF(Table157[[#This Row],[M. avium ATCC 15796]]&gt;50,1,0)</f>
        <v>0</v>
      </c>
      <c r="AD34" s="21">
        <f>IF(Table157[[#This Row],[M. abscessus NCTC 14045]]&gt;50,1,0)</f>
        <v>0</v>
      </c>
      <c r="AE34" s="22">
        <f t="shared" si="0"/>
        <v>0</v>
      </c>
    </row>
    <row r="35" spans="1:31" x14ac:dyDescent="0.25">
      <c r="A35" s="7">
        <v>33</v>
      </c>
      <c r="B35" s="8" t="s">
        <v>141</v>
      </c>
      <c r="C35" s="8">
        <v>513766027</v>
      </c>
      <c r="D35" s="8">
        <v>1090982</v>
      </c>
      <c r="E35" t="s">
        <v>134</v>
      </c>
      <c r="F35" s="4" t="s">
        <v>135</v>
      </c>
      <c r="G35" s="4" t="s">
        <v>142</v>
      </c>
      <c r="H35" s="7" t="s">
        <v>143</v>
      </c>
      <c r="I35" s="10" t="s">
        <v>144</v>
      </c>
      <c r="J35" s="9">
        <v>179.131</v>
      </c>
      <c r="K35" s="9">
        <v>0.58489999999999998</v>
      </c>
      <c r="L35" s="10">
        <v>10</v>
      </c>
      <c r="M35" s="34" t="s">
        <v>38</v>
      </c>
      <c r="N35" s="11">
        <v>20.350877192982466</v>
      </c>
      <c r="O35" s="11">
        <v>-3.7349397590361377</v>
      </c>
      <c r="P35" s="11">
        <v>19.428571428571431</v>
      </c>
      <c r="Q35" s="11">
        <v>1.8918918918919019</v>
      </c>
      <c r="R35" s="11">
        <v>3.2926829268292721</v>
      </c>
      <c r="S35" s="12">
        <v>-23.713607594936711</v>
      </c>
      <c r="T35" s="31">
        <v>-0.18993339813495425</v>
      </c>
      <c r="U35" s="31">
        <v>-0.23041079007451515</v>
      </c>
      <c r="V35" s="13">
        <v>0.21977394679757953</v>
      </c>
      <c r="W35" s="22">
        <f>IF(Table157[[#This Row],[S. aureus ATCC 9144]]&gt;80,1,0)</f>
        <v>0</v>
      </c>
      <c r="X35" s="22">
        <f>IF(Table157[[#This Row],[A. baumannii ATCC 17978]]&gt;80,1,0)</f>
        <v>0</v>
      </c>
      <c r="Y35" s="22">
        <f>IF(Table157[[#This Row],[A. baumannii ATCC 17978 + PMBN]]&gt;80,1,0)</f>
        <v>0</v>
      </c>
      <c r="Z35" s="22">
        <f>IF(Table157[[#This Row],[E. coli NCTC 12923]]&gt;80,1,0)</f>
        <v>0</v>
      </c>
      <c r="AA35" s="22">
        <f>IF(Table157[[#This Row],[E. coli NCTC 12923 + PMBN]]&gt;80,1,0)</f>
        <v>0</v>
      </c>
      <c r="AB35" s="22">
        <f>IF(Table157[[#This Row],[C. albicans NCPF 3281]]&gt;80,1,0)</f>
        <v>0</v>
      </c>
      <c r="AC35" s="21">
        <f>IF(Table157[[#This Row],[M. avium ATCC 15796]]&gt;50,1,0)</f>
        <v>0</v>
      </c>
      <c r="AD35" s="21">
        <f>IF(Table157[[#This Row],[M. abscessus NCTC 14045]]&gt;50,1,0)</f>
        <v>0</v>
      </c>
      <c r="AE35" s="22">
        <f t="shared" si="0"/>
        <v>0</v>
      </c>
    </row>
    <row r="36" spans="1:31" x14ac:dyDescent="0.25">
      <c r="A36" s="7">
        <v>34</v>
      </c>
      <c r="B36" s="8" t="s">
        <v>145</v>
      </c>
      <c r="C36" s="8">
        <v>513766028</v>
      </c>
      <c r="D36" s="8">
        <v>920381</v>
      </c>
      <c r="E36" t="s">
        <v>134</v>
      </c>
      <c r="F36" s="4" t="s">
        <v>135</v>
      </c>
      <c r="G36" s="4" t="s">
        <v>142</v>
      </c>
      <c r="H36" s="7" t="s">
        <v>146</v>
      </c>
      <c r="I36" s="10" t="s">
        <v>147</v>
      </c>
      <c r="J36" s="9">
        <v>204.61600000000001</v>
      </c>
      <c r="K36" s="9">
        <v>2.3157000000000001</v>
      </c>
      <c r="L36" s="10">
        <v>10</v>
      </c>
      <c r="M36" s="34" t="s">
        <v>38</v>
      </c>
      <c r="N36" s="11">
        <v>15.614035087719301</v>
      </c>
      <c r="O36" s="11">
        <v>-0.72289156626506212</v>
      </c>
      <c r="P36" s="11">
        <v>26.571428571428584</v>
      </c>
      <c r="Q36" s="11">
        <v>-0.81081081081080697</v>
      </c>
      <c r="R36" s="11">
        <v>1.7073170731707279</v>
      </c>
      <c r="S36" s="12">
        <v>-135.04905063291142</v>
      </c>
      <c r="T36" s="31">
        <v>0.34907799885490931</v>
      </c>
      <c r="U36" s="31">
        <v>5.9905983772097215E-2</v>
      </c>
      <c r="V36" s="14">
        <v>6.0505928595893215</v>
      </c>
      <c r="W36" s="22">
        <f>IF(Table157[[#This Row],[S. aureus ATCC 9144]]&gt;80,1,0)</f>
        <v>0</v>
      </c>
      <c r="X36" s="22">
        <f>IF(Table157[[#This Row],[A. baumannii ATCC 17978]]&gt;80,1,0)</f>
        <v>0</v>
      </c>
      <c r="Y36" s="22">
        <f>IF(Table157[[#This Row],[A. baumannii ATCC 17978 + PMBN]]&gt;80,1,0)</f>
        <v>0</v>
      </c>
      <c r="Z36" s="22">
        <f>IF(Table157[[#This Row],[E. coli NCTC 12923]]&gt;80,1,0)</f>
        <v>0</v>
      </c>
      <c r="AA36" s="22">
        <f>IF(Table157[[#This Row],[E. coli NCTC 12923 + PMBN]]&gt;80,1,0)</f>
        <v>0</v>
      </c>
      <c r="AB36" s="22">
        <f>IF(Table157[[#This Row],[C. albicans NCPF 3281]]&gt;80,1,0)</f>
        <v>0</v>
      </c>
      <c r="AC36" s="21">
        <f>IF(Table157[[#This Row],[M. avium ATCC 15796]]&gt;50,1,0)</f>
        <v>0</v>
      </c>
      <c r="AD36" s="21">
        <f>IF(Table157[[#This Row],[M. abscessus NCTC 14045]]&gt;50,1,0)</f>
        <v>0</v>
      </c>
      <c r="AE36" s="22">
        <f t="shared" si="0"/>
        <v>0</v>
      </c>
    </row>
    <row r="37" spans="1:31" x14ac:dyDescent="0.25">
      <c r="A37" s="7">
        <v>35</v>
      </c>
      <c r="B37" s="8" t="s">
        <v>148</v>
      </c>
      <c r="C37" s="8">
        <v>513766029</v>
      </c>
      <c r="D37" s="8">
        <v>93451131</v>
      </c>
      <c r="E37" t="s">
        <v>134</v>
      </c>
      <c r="F37" s="4" t="s">
        <v>149</v>
      </c>
      <c r="G37" s="4" t="s">
        <v>150</v>
      </c>
      <c r="H37" s="7" t="s">
        <v>151</v>
      </c>
      <c r="I37" s="10" t="s">
        <v>152</v>
      </c>
      <c r="J37" s="9">
        <v>257.35300000000001</v>
      </c>
      <c r="K37" s="9">
        <v>-8.6800000000000002E-2</v>
      </c>
      <c r="L37" s="10">
        <v>10</v>
      </c>
      <c r="M37" s="34" t="s">
        <v>38</v>
      </c>
      <c r="N37" s="11">
        <v>14.736842105263165</v>
      </c>
      <c r="O37" s="11">
        <v>-0.12048192771084132</v>
      </c>
      <c r="P37" s="11">
        <v>20.857142857142861</v>
      </c>
      <c r="Q37" s="11">
        <v>-6.8918918918918735</v>
      </c>
      <c r="R37" s="11">
        <v>1.2195121951219505</v>
      </c>
      <c r="S37" s="12">
        <v>-65.862341772151893</v>
      </c>
      <c r="T37" s="31">
        <v>0.18716411882731165</v>
      </c>
      <c r="U37" s="31">
        <v>-0.25591588118302866</v>
      </c>
      <c r="V37" s="13">
        <v>0.3253388351573076</v>
      </c>
      <c r="W37" s="22">
        <f>IF(Table157[[#This Row],[S. aureus ATCC 9144]]&gt;80,1,0)</f>
        <v>0</v>
      </c>
      <c r="X37" s="22">
        <f>IF(Table157[[#This Row],[A. baumannii ATCC 17978]]&gt;80,1,0)</f>
        <v>0</v>
      </c>
      <c r="Y37" s="22">
        <f>IF(Table157[[#This Row],[A. baumannii ATCC 17978 + PMBN]]&gt;80,1,0)</f>
        <v>0</v>
      </c>
      <c r="Z37" s="22">
        <f>IF(Table157[[#This Row],[E. coli NCTC 12923]]&gt;80,1,0)</f>
        <v>0</v>
      </c>
      <c r="AA37" s="22">
        <f>IF(Table157[[#This Row],[E. coli NCTC 12923 + PMBN]]&gt;80,1,0)</f>
        <v>0</v>
      </c>
      <c r="AB37" s="22">
        <f>IF(Table157[[#This Row],[C. albicans NCPF 3281]]&gt;80,1,0)</f>
        <v>0</v>
      </c>
      <c r="AC37" s="21">
        <f>IF(Table157[[#This Row],[M. avium ATCC 15796]]&gt;50,1,0)</f>
        <v>0</v>
      </c>
      <c r="AD37" s="21">
        <f>IF(Table157[[#This Row],[M. abscessus NCTC 14045]]&gt;50,1,0)</f>
        <v>0</v>
      </c>
      <c r="AE37" s="22">
        <f t="shared" si="0"/>
        <v>0</v>
      </c>
    </row>
    <row r="38" spans="1:31" x14ac:dyDescent="0.25">
      <c r="A38" s="7">
        <v>36</v>
      </c>
      <c r="B38" s="8" t="s">
        <v>153</v>
      </c>
      <c r="C38" s="8">
        <v>513766030</v>
      </c>
      <c r="D38" s="8">
        <v>166336988</v>
      </c>
      <c r="E38" t="s">
        <v>134</v>
      </c>
      <c r="F38" s="4" t="s">
        <v>149</v>
      </c>
      <c r="G38" s="4" t="s">
        <v>150</v>
      </c>
      <c r="H38" s="7" t="s">
        <v>154</v>
      </c>
      <c r="I38" s="10" t="s">
        <v>155</v>
      </c>
      <c r="J38" s="9">
        <v>300.35700000000003</v>
      </c>
      <c r="K38" s="9">
        <v>1.6767000000000001</v>
      </c>
      <c r="L38" s="10">
        <v>10</v>
      </c>
      <c r="M38" s="32">
        <v>55.9</v>
      </c>
      <c r="N38" s="11">
        <v>13.68421052631578</v>
      </c>
      <c r="O38" s="11">
        <v>-1.4457831325301242</v>
      </c>
      <c r="P38" s="11">
        <v>23.857142857142861</v>
      </c>
      <c r="Q38" s="11">
        <v>-10.540540540540547</v>
      </c>
      <c r="R38" s="11">
        <v>4.3902439024390247</v>
      </c>
      <c r="S38" s="12">
        <v>-63.941455696202524</v>
      </c>
      <c r="T38" s="31">
        <v>2.2389377968007693</v>
      </c>
      <c r="U38" s="31">
        <v>-0.2527329155474547</v>
      </c>
      <c r="V38" s="13">
        <v>0.26894785771369856</v>
      </c>
      <c r="W38" s="22">
        <f>IF(Table157[[#This Row],[S. aureus ATCC 9144]]&gt;80,1,0)</f>
        <v>0</v>
      </c>
      <c r="X38" s="22">
        <f>IF(Table157[[#This Row],[A. baumannii ATCC 17978]]&gt;80,1,0)</f>
        <v>0</v>
      </c>
      <c r="Y38" s="22">
        <f>IF(Table157[[#This Row],[A. baumannii ATCC 17978 + PMBN]]&gt;80,1,0)</f>
        <v>0</v>
      </c>
      <c r="Z38" s="22">
        <f>IF(Table157[[#This Row],[E. coli NCTC 12923]]&gt;80,1,0)</f>
        <v>0</v>
      </c>
      <c r="AA38" s="22">
        <f>IF(Table157[[#This Row],[E. coli NCTC 12923 + PMBN]]&gt;80,1,0)</f>
        <v>0</v>
      </c>
      <c r="AB38" s="22">
        <f>IF(Table157[[#This Row],[C. albicans NCPF 3281]]&gt;80,1,0)</f>
        <v>0</v>
      </c>
      <c r="AC38" s="21">
        <f>IF(Table157[[#This Row],[M. avium ATCC 15796]]&gt;50,1,0)</f>
        <v>0</v>
      </c>
      <c r="AD38" s="21">
        <f>IF(Table157[[#This Row],[M. abscessus NCTC 14045]]&gt;50,1,0)</f>
        <v>0</v>
      </c>
      <c r="AE38" s="22">
        <f t="shared" si="0"/>
        <v>0</v>
      </c>
    </row>
    <row r="39" spans="1:31" x14ac:dyDescent="0.25">
      <c r="A39" s="7">
        <v>37</v>
      </c>
      <c r="B39" s="8" t="s">
        <v>156</v>
      </c>
      <c r="C39" s="8">
        <v>513766031</v>
      </c>
      <c r="D39" s="8">
        <v>175673073</v>
      </c>
      <c r="E39" t="s">
        <v>157</v>
      </c>
      <c r="F39" s="4" t="s">
        <v>158</v>
      </c>
      <c r="G39" s="4" t="s">
        <v>159</v>
      </c>
      <c r="H39" s="7" t="s">
        <v>160</v>
      </c>
      <c r="I39" s="10" t="s">
        <v>161</v>
      </c>
      <c r="J39" s="9">
        <v>358.36</v>
      </c>
      <c r="K39" s="9">
        <v>2.5592000000000001</v>
      </c>
      <c r="L39" s="10">
        <v>10</v>
      </c>
      <c r="M39" s="32">
        <v>62.3</v>
      </c>
      <c r="N39" s="11">
        <v>14.999999999999986</v>
      </c>
      <c r="O39" s="11">
        <v>-1.3095238095238102</v>
      </c>
      <c r="P39" s="11">
        <v>15.217391304347828</v>
      </c>
      <c r="Q39" s="11">
        <v>0.675675675675663</v>
      </c>
      <c r="R39" s="11">
        <v>10.617283950617278</v>
      </c>
      <c r="S39" s="12">
        <v>-10.277255639097746</v>
      </c>
      <c r="T39" s="31">
        <v>-0.67343301160252622</v>
      </c>
      <c r="U39" s="31">
        <v>-0.68234424361388335</v>
      </c>
      <c r="V39" s="13">
        <v>-0.15266289906059372</v>
      </c>
      <c r="W39" s="22">
        <f>IF(Table157[[#This Row],[S. aureus ATCC 9144]]&gt;80,1,0)</f>
        <v>0</v>
      </c>
      <c r="X39" s="22">
        <f>IF(Table157[[#This Row],[A. baumannii ATCC 17978]]&gt;80,1,0)</f>
        <v>0</v>
      </c>
      <c r="Y39" s="22">
        <f>IF(Table157[[#This Row],[A. baumannii ATCC 17978 + PMBN]]&gt;80,1,0)</f>
        <v>0</v>
      </c>
      <c r="Z39" s="22">
        <f>IF(Table157[[#This Row],[E. coli NCTC 12923]]&gt;80,1,0)</f>
        <v>0</v>
      </c>
      <c r="AA39" s="22">
        <f>IF(Table157[[#This Row],[E. coli NCTC 12923 + PMBN]]&gt;80,1,0)</f>
        <v>0</v>
      </c>
      <c r="AB39" s="22">
        <f>IF(Table157[[#This Row],[C. albicans NCPF 3281]]&gt;80,1,0)</f>
        <v>0</v>
      </c>
      <c r="AC39" s="21">
        <f>IF(Table157[[#This Row],[M. avium ATCC 15796]]&gt;50,1,0)</f>
        <v>0</v>
      </c>
      <c r="AD39" s="21">
        <f>IF(Table157[[#This Row],[M. abscessus NCTC 14045]]&gt;50,1,0)</f>
        <v>0</v>
      </c>
      <c r="AE39" s="22">
        <f t="shared" si="0"/>
        <v>0</v>
      </c>
    </row>
    <row r="40" spans="1:31" x14ac:dyDescent="0.25">
      <c r="A40" s="7">
        <v>38</v>
      </c>
      <c r="B40" s="8" t="s">
        <v>162</v>
      </c>
      <c r="C40" s="8">
        <v>513766032</v>
      </c>
      <c r="D40" s="8">
        <v>175673074</v>
      </c>
      <c r="E40" t="s">
        <v>157</v>
      </c>
      <c r="F40" s="4" t="s">
        <v>158</v>
      </c>
      <c r="G40" s="4" t="s">
        <v>159</v>
      </c>
      <c r="H40" s="7" t="s">
        <v>163</v>
      </c>
      <c r="I40" s="10" t="s">
        <v>164</v>
      </c>
      <c r="J40" s="9">
        <v>357.37200000000001</v>
      </c>
      <c r="K40" s="9">
        <v>3.4691000000000001</v>
      </c>
      <c r="L40" s="10">
        <v>10</v>
      </c>
      <c r="M40" s="32">
        <v>86.5</v>
      </c>
      <c r="N40" s="11">
        <v>16.166666666666657</v>
      </c>
      <c r="O40" s="11">
        <v>-0.8333333333333286</v>
      </c>
      <c r="P40" s="11">
        <v>16.376811594202906</v>
      </c>
      <c r="Q40" s="11">
        <v>0.27027027027027373</v>
      </c>
      <c r="R40" s="11">
        <v>17.160493827160494</v>
      </c>
      <c r="S40" s="12">
        <v>-19.666353383458656</v>
      </c>
      <c r="T40" s="31">
        <v>-1.2393779066417636</v>
      </c>
      <c r="U40" s="31">
        <v>-0.94129916950276993</v>
      </c>
      <c r="V40" s="13">
        <v>-0.19142931995957951</v>
      </c>
      <c r="W40" s="22">
        <f>IF(Table157[[#This Row],[S. aureus ATCC 9144]]&gt;80,1,0)</f>
        <v>0</v>
      </c>
      <c r="X40" s="22">
        <f>IF(Table157[[#This Row],[A. baumannii ATCC 17978]]&gt;80,1,0)</f>
        <v>0</v>
      </c>
      <c r="Y40" s="22">
        <f>IF(Table157[[#This Row],[A. baumannii ATCC 17978 + PMBN]]&gt;80,1,0)</f>
        <v>0</v>
      </c>
      <c r="Z40" s="22">
        <f>IF(Table157[[#This Row],[E. coli NCTC 12923]]&gt;80,1,0)</f>
        <v>0</v>
      </c>
      <c r="AA40" s="22">
        <f>IF(Table157[[#This Row],[E. coli NCTC 12923 + PMBN]]&gt;80,1,0)</f>
        <v>0</v>
      </c>
      <c r="AB40" s="22">
        <f>IF(Table157[[#This Row],[C. albicans NCPF 3281]]&gt;80,1,0)</f>
        <v>0</v>
      </c>
      <c r="AC40" s="21">
        <f>IF(Table157[[#This Row],[M. avium ATCC 15796]]&gt;50,1,0)</f>
        <v>0</v>
      </c>
      <c r="AD40" s="21">
        <f>IF(Table157[[#This Row],[M. abscessus NCTC 14045]]&gt;50,1,0)</f>
        <v>0</v>
      </c>
      <c r="AE40" s="22">
        <f t="shared" si="0"/>
        <v>0</v>
      </c>
    </row>
    <row r="41" spans="1:31" x14ac:dyDescent="0.25">
      <c r="A41" s="7">
        <v>39</v>
      </c>
      <c r="B41" s="8" t="s">
        <v>165</v>
      </c>
      <c r="C41" s="8">
        <v>513766033</v>
      </c>
      <c r="D41" s="8">
        <v>1669188</v>
      </c>
      <c r="E41" t="s">
        <v>157</v>
      </c>
      <c r="F41" s="4" t="s">
        <v>158</v>
      </c>
      <c r="G41" s="4" t="s">
        <v>166</v>
      </c>
      <c r="H41" s="7" t="s">
        <v>167</v>
      </c>
      <c r="I41" s="10" t="s">
        <v>168</v>
      </c>
      <c r="J41" s="9">
        <v>329.375</v>
      </c>
      <c r="K41" s="9">
        <v>2.2694999999999999</v>
      </c>
      <c r="L41" s="10">
        <v>10</v>
      </c>
      <c r="M41" s="32">
        <v>75.2</v>
      </c>
      <c r="N41" s="11">
        <v>16.333333333333329</v>
      </c>
      <c r="O41" s="11">
        <v>0.59523809523810201</v>
      </c>
      <c r="P41" s="11">
        <v>12.608695652173907</v>
      </c>
      <c r="Q41" s="11">
        <v>-0.13513513513514397</v>
      </c>
      <c r="R41" s="11">
        <v>3.5802469135802539</v>
      </c>
      <c r="S41" s="12">
        <v>-60.780075187969949</v>
      </c>
      <c r="T41" s="31">
        <v>-0.35176546326252378</v>
      </c>
      <c r="U41" s="31">
        <v>-0.90488055124254174</v>
      </c>
      <c r="V41" s="13">
        <v>2.5952692840300911</v>
      </c>
      <c r="W41" s="22">
        <f>IF(Table157[[#This Row],[S. aureus ATCC 9144]]&gt;80,1,0)</f>
        <v>0</v>
      </c>
      <c r="X41" s="22">
        <f>IF(Table157[[#This Row],[A. baumannii ATCC 17978]]&gt;80,1,0)</f>
        <v>0</v>
      </c>
      <c r="Y41" s="22">
        <f>IF(Table157[[#This Row],[A. baumannii ATCC 17978 + PMBN]]&gt;80,1,0)</f>
        <v>0</v>
      </c>
      <c r="Z41" s="22">
        <f>IF(Table157[[#This Row],[E. coli NCTC 12923]]&gt;80,1,0)</f>
        <v>0</v>
      </c>
      <c r="AA41" s="22">
        <f>IF(Table157[[#This Row],[E. coli NCTC 12923 + PMBN]]&gt;80,1,0)</f>
        <v>0</v>
      </c>
      <c r="AB41" s="22">
        <f>IF(Table157[[#This Row],[C. albicans NCPF 3281]]&gt;80,1,0)</f>
        <v>0</v>
      </c>
      <c r="AC41" s="21">
        <f>IF(Table157[[#This Row],[M. avium ATCC 15796]]&gt;50,1,0)</f>
        <v>0</v>
      </c>
      <c r="AD41" s="21">
        <f>IF(Table157[[#This Row],[M. abscessus NCTC 14045]]&gt;50,1,0)</f>
        <v>0</v>
      </c>
      <c r="AE41" s="22">
        <f t="shared" si="0"/>
        <v>0</v>
      </c>
    </row>
    <row r="42" spans="1:31" x14ac:dyDescent="0.25">
      <c r="A42" s="7">
        <v>40</v>
      </c>
      <c r="B42" s="8" t="s">
        <v>169</v>
      </c>
      <c r="C42" s="8">
        <v>513766034</v>
      </c>
      <c r="D42" s="8">
        <v>175673075</v>
      </c>
      <c r="E42" t="s">
        <v>157</v>
      </c>
      <c r="F42" s="4" t="s">
        <v>158</v>
      </c>
      <c r="G42" s="4" t="s">
        <v>40</v>
      </c>
      <c r="H42" s="7" t="s">
        <v>170</v>
      </c>
      <c r="I42" s="10" t="s">
        <v>171</v>
      </c>
      <c r="J42" s="9">
        <v>320.31700000000001</v>
      </c>
      <c r="K42" s="9">
        <v>2.8142</v>
      </c>
      <c r="L42" s="10">
        <v>10</v>
      </c>
      <c r="M42" s="32">
        <v>72.900000000000006</v>
      </c>
      <c r="N42" s="11">
        <v>99.666666666666671</v>
      </c>
      <c r="O42" s="11">
        <v>9.7619047619047734</v>
      </c>
      <c r="P42" s="11">
        <v>53.623188405797094</v>
      </c>
      <c r="Q42" s="11">
        <v>12.837837837837839</v>
      </c>
      <c r="R42" s="11">
        <v>17.65432098765433</v>
      </c>
      <c r="S42" s="12">
        <v>-78.900375939849638</v>
      </c>
      <c r="T42" s="31">
        <v>-0.3104966912892877</v>
      </c>
      <c r="U42" s="31">
        <v>-1.1339024407644303</v>
      </c>
      <c r="V42" s="13">
        <v>0.40961113814139738</v>
      </c>
      <c r="W42" s="22">
        <f>IF(Table157[[#This Row],[S. aureus ATCC 9144]]&gt;80,1,0)</f>
        <v>1</v>
      </c>
      <c r="X42" s="22">
        <f>IF(Table157[[#This Row],[A. baumannii ATCC 17978]]&gt;80,1,0)</f>
        <v>0</v>
      </c>
      <c r="Y42" s="22">
        <f>IF(Table157[[#This Row],[A. baumannii ATCC 17978 + PMBN]]&gt;80,1,0)</f>
        <v>0</v>
      </c>
      <c r="Z42" s="22">
        <f>IF(Table157[[#This Row],[E. coli NCTC 12923]]&gt;80,1,0)</f>
        <v>0</v>
      </c>
      <c r="AA42" s="22">
        <f>IF(Table157[[#This Row],[E. coli NCTC 12923 + PMBN]]&gt;80,1,0)</f>
        <v>0</v>
      </c>
      <c r="AB42" s="22">
        <f>IF(Table157[[#This Row],[C. albicans NCPF 3281]]&gt;80,1,0)</f>
        <v>0</v>
      </c>
      <c r="AC42" s="21">
        <f>IF(Table157[[#This Row],[M. avium ATCC 15796]]&gt;50,1,0)</f>
        <v>0</v>
      </c>
      <c r="AD42" s="21">
        <f>IF(Table157[[#This Row],[M. abscessus NCTC 14045]]&gt;50,1,0)</f>
        <v>0</v>
      </c>
      <c r="AE42" s="22">
        <f t="shared" si="0"/>
        <v>1</v>
      </c>
    </row>
    <row r="43" spans="1:31" x14ac:dyDescent="0.25">
      <c r="A43" s="7">
        <v>41</v>
      </c>
      <c r="B43" s="8" t="s">
        <v>172</v>
      </c>
      <c r="C43" s="8">
        <v>513766035</v>
      </c>
      <c r="D43" s="8">
        <v>175673076</v>
      </c>
      <c r="E43" t="s">
        <v>157</v>
      </c>
      <c r="F43" s="4" t="s">
        <v>135</v>
      </c>
      <c r="G43" s="4" t="s">
        <v>40</v>
      </c>
      <c r="H43" s="7" t="s">
        <v>173</v>
      </c>
      <c r="I43" s="10" t="s">
        <v>174</v>
      </c>
      <c r="J43" s="9">
        <v>364.32600000000002</v>
      </c>
      <c r="K43" s="9">
        <v>1.6994</v>
      </c>
      <c r="L43" s="10">
        <v>10</v>
      </c>
      <c r="M43" s="32">
        <v>14.3</v>
      </c>
      <c r="N43" s="11">
        <v>9.6666666666666856</v>
      </c>
      <c r="O43" s="11">
        <v>-4.8809523809523654</v>
      </c>
      <c r="P43" s="11">
        <v>28.260869565217376</v>
      </c>
      <c r="Q43" s="11">
        <v>0.81081081081080697</v>
      </c>
      <c r="R43" s="11">
        <v>11.604938271604937</v>
      </c>
      <c r="S43" s="12">
        <v>-24.393796992481207</v>
      </c>
      <c r="T43" s="31">
        <v>0.85805273841860696</v>
      </c>
      <c r="U43" s="31">
        <v>-0.68705249341216756</v>
      </c>
      <c r="V43" s="13">
        <v>0.17324750177776105</v>
      </c>
      <c r="W43" s="22">
        <f>IF(Table157[[#This Row],[S. aureus ATCC 9144]]&gt;80,1,0)</f>
        <v>0</v>
      </c>
      <c r="X43" s="22">
        <f>IF(Table157[[#This Row],[A. baumannii ATCC 17978]]&gt;80,1,0)</f>
        <v>0</v>
      </c>
      <c r="Y43" s="22">
        <f>IF(Table157[[#This Row],[A. baumannii ATCC 17978 + PMBN]]&gt;80,1,0)</f>
        <v>0</v>
      </c>
      <c r="Z43" s="22">
        <f>IF(Table157[[#This Row],[E. coli NCTC 12923]]&gt;80,1,0)</f>
        <v>0</v>
      </c>
      <c r="AA43" s="22">
        <f>IF(Table157[[#This Row],[E. coli NCTC 12923 + PMBN]]&gt;80,1,0)</f>
        <v>0</v>
      </c>
      <c r="AB43" s="22">
        <f>IF(Table157[[#This Row],[C. albicans NCPF 3281]]&gt;80,1,0)</f>
        <v>0</v>
      </c>
      <c r="AC43" s="21">
        <f>IF(Table157[[#This Row],[M. avium ATCC 15796]]&gt;50,1,0)</f>
        <v>0</v>
      </c>
      <c r="AD43" s="21">
        <f>IF(Table157[[#This Row],[M. abscessus NCTC 14045]]&gt;50,1,0)</f>
        <v>0</v>
      </c>
      <c r="AE43" s="22">
        <f t="shared" si="0"/>
        <v>0</v>
      </c>
    </row>
    <row r="44" spans="1:31" ht="13.5" customHeight="1" x14ac:dyDescent="0.25">
      <c r="A44" s="7">
        <v>42</v>
      </c>
      <c r="B44" s="8" t="s">
        <v>175</v>
      </c>
      <c r="C44" s="8">
        <v>513766036</v>
      </c>
      <c r="D44" s="8">
        <v>175673077</v>
      </c>
      <c r="E44" t="s">
        <v>33</v>
      </c>
      <c r="F44" s="4" t="s">
        <v>176</v>
      </c>
      <c r="G44" s="4" t="s">
        <v>40</v>
      </c>
      <c r="H44" s="7" t="s">
        <v>177</v>
      </c>
      <c r="I44" s="10" t="s">
        <v>178</v>
      </c>
      <c r="J44" s="9">
        <v>284.745</v>
      </c>
      <c r="K44" s="9">
        <v>3.3805999999999998</v>
      </c>
      <c r="L44" s="10">
        <v>10</v>
      </c>
      <c r="M44" s="32">
        <v>97.1</v>
      </c>
      <c r="N44" s="11">
        <v>100</v>
      </c>
      <c r="O44" s="11">
        <v>65.238095238095241</v>
      </c>
      <c r="P44" s="11">
        <v>101.01449275362319</v>
      </c>
      <c r="Q44" s="11">
        <v>25.000000000000014</v>
      </c>
      <c r="R44" s="11">
        <v>100.8641975308642</v>
      </c>
      <c r="S44" s="12">
        <v>100.38063909774436</v>
      </c>
      <c r="T44" s="31">
        <v>0.3396647638195418</v>
      </c>
      <c r="U44" s="31">
        <v>-0.90944313812993016</v>
      </c>
      <c r="V44" s="13">
        <v>0.53928664994947417</v>
      </c>
      <c r="W44" s="22">
        <f>IF(Table157[[#This Row],[S. aureus ATCC 9144]]&gt;80,1,0)</f>
        <v>1</v>
      </c>
      <c r="X44" s="22">
        <f>IF(Table157[[#This Row],[A. baumannii ATCC 17978]]&gt;80,1,0)</f>
        <v>0</v>
      </c>
      <c r="Y44" s="22">
        <f>IF(Table157[[#This Row],[A. baumannii ATCC 17978 + PMBN]]&gt;80,1,0)</f>
        <v>1</v>
      </c>
      <c r="Z44" s="22">
        <f>IF(Table157[[#This Row],[E. coli NCTC 12923]]&gt;80,1,0)</f>
        <v>0</v>
      </c>
      <c r="AA44" s="22">
        <f>IF(Table157[[#This Row],[E. coli NCTC 12923 + PMBN]]&gt;80,1,0)</f>
        <v>1</v>
      </c>
      <c r="AB44" s="22">
        <f>IF(Table157[[#This Row],[C. albicans NCPF 3281]]&gt;80,1,0)</f>
        <v>1</v>
      </c>
      <c r="AC44" s="21">
        <f>IF(Table157[[#This Row],[M. avium ATCC 15796]]&gt;50,1,0)</f>
        <v>0</v>
      </c>
      <c r="AD44" s="21">
        <f>IF(Table157[[#This Row],[M. abscessus NCTC 14045]]&gt;50,1,0)</f>
        <v>0</v>
      </c>
      <c r="AE44" s="22">
        <f t="shared" si="0"/>
        <v>4</v>
      </c>
    </row>
    <row r="45" spans="1:31" x14ac:dyDescent="0.25">
      <c r="A45" s="7">
        <v>43</v>
      </c>
      <c r="B45" s="8" t="s">
        <v>179</v>
      </c>
      <c r="C45" s="8">
        <v>513766037</v>
      </c>
      <c r="D45" s="8">
        <v>4162926</v>
      </c>
      <c r="E45" t="s">
        <v>33</v>
      </c>
      <c r="F45" s="4" t="s">
        <v>180</v>
      </c>
      <c r="G45" s="4" t="s">
        <v>130</v>
      </c>
      <c r="H45" s="7" t="s">
        <v>181</v>
      </c>
      <c r="I45" s="10" t="s">
        <v>182</v>
      </c>
      <c r="J45" s="9">
        <v>341.71499999999997</v>
      </c>
      <c r="K45" s="9">
        <v>3.4009</v>
      </c>
      <c r="L45" s="10">
        <v>10</v>
      </c>
      <c r="M45" s="32">
        <v>97.2</v>
      </c>
      <c r="N45" s="11">
        <v>101.05263157894737</v>
      </c>
      <c r="O45" s="11">
        <v>46.626506024096393</v>
      </c>
      <c r="P45" s="11">
        <v>99.571428571428569</v>
      </c>
      <c r="Q45" s="11">
        <v>34.459459459459453</v>
      </c>
      <c r="R45" s="11">
        <v>100</v>
      </c>
      <c r="S45" s="12">
        <v>100.5617088607595</v>
      </c>
      <c r="T45" s="31">
        <v>1.1301479963452152</v>
      </c>
      <c r="U45" s="31">
        <v>4.2463252270096064E-2</v>
      </c>
      <c r="V45" s="13">
        <v>9.8307047445076692E-2</v>
      </c>
      <c r="W45" s="22">
        <f>IF(Table157[[#This Row],[S. aureus ATCC 9144]]&gt;80,1,0)</f>
        <v>1</v>
      </c>
      <c r="X45" s="22">
        <f>IF(Table157[[#This Row],[A. baumannii ATCC 17978]]&gt;80,1,0)</f>
        <v>0</v>
      </c>
      <c r="Y45" s="22">
        <f>IF(Table157[[#This Row],[A. baumannii ATCC 17978 + PMBN]]&gt;80,1,0)</f>
        <v>1</v>
      </c>
      <c r="Z45" s="22">
        <f>IF(Table157[[#This Row],[E. coli NCTC 12923]]&gt;80,1,0)</f>
        <v>0</v>
      </c>
      <c r="AA45" s="22">
        <f>IF(Table157[[#This Row],[E. coli NCTC 12923 + PMBN]]&gt;80,1,0)</f>
        <v>1</v>
      </c>
      <c r="AB45" s="22">
        <f>IF(Table157[[#This Row],[C. albicans NCPF 3281]]&gt;80,1,0)</f>
        <v>1</v>
      </c>
      <c r="AC45" s="21">
        <f>IF(Table157[[#This Row],[M. avium ATCC 15796]]&gt;50,1,0)</f>
        <v>0</v>
      </c>
      <c r="AD45" s="21">
        <f>IF(Table157[[#This Row],[M. abscessus NCTC 14045]]&gt;50,1,0)</f>
        <v>0</v>
      </c>
      <c r="AE45" s="22">
        <f t="shared" si="0"/>
        <v>4</v>
      </c>
    </row>
    <row r="46" spans="1:31" x14ac:dyDescent="0.25">
      <c r="A46" s="7">
        <v>44</v>
      </c>
      <c r="B46" s="8" t="s">
        <v>183</v>
      </c>
      <c r="C46" s="8">
        <v>513766038</v>
      </c>
      <c r="D46" s="8">
        <v>1085896</v>
      </c>
      <c r="E46" t="s">
        <v>134</v>
      </c>
      <c r="F46" s="4" t="s">
        <v>135</v>
      </c>
      <c r="G46" s="4" t="s">
        <v>142</v>
      </c>
      <c r="H46" s="7" t="s">
        <v>184</v>
      </c>
      <c r="I46" s="10" t="s">
        <v>185</v>
      </c>
      <c r="J46" s="9">
        <v>401.529</v>
      </c>
      <c r="K46" s="9">
        <v>2.262</v>
      </c>
      <c r="L46" s="10">
        <v>10</v>
      </c>
      <c r="M46" s="32">
        <v>41.8</v>
      </c>
      <c r="N46" s="11">
        <v>12.631578947368411</v>
      </c>
      <c r="O46" s="11">
        <v>-2.5301204819276961</v>
      </c>
      <c r="P46" s="11">
        <v>25.714285714285722</v>
      </c>
      <c r="Q46" s="11">
        <v>-1.0810810810810949</v>
      </c>
      <c r="R46" s="11">
        <v>5.7317073170731732</v>
      </c>
      <c r="S46" s="12">
        <v>-44.889240506329116</v>
      </c>
      <c r="T46" s="31">
        <v>-0.59614342444960755</v>
      </c>
      <c r="U46" s="31">
        <v>0.1818997416526571</v>
      </c>
      <c r="V46" s="13">
        <v>0.2660528762252703</v>
      </c>
      <c r="W46" s="22">
        <f>IF(Table157[[#This Row],[S. aureus ATCC 9144]]&gt;80,1,0)</f>
        <v>0</v>
      </c>
      <c r="X46" s="22">
        <f>IF(Table157[[#This Row],[A. baumannii ATCC 17978]]&gt;80,1,0)</f>
        <v>0</v>
      </c>
      <c r="Y46" s="22">
        <f>IF(Table157[[#This Row],[A. baumannii ATCC 17978 + PMBN]]&gt;80,1,0)</f>
        <v>0</v>
      </c>
      <c r="Z46" s="22">
        <f>IF(Table157[[#This Row],[E. coli NCTC 12923]]&gt;80,1,0)</f>
        <v>0</v>
      </c>
      <c r="AA46" s="22">
        <f>IF(Table157[[#This Row],[E. coli NCTC 12923 + PMBN]]&gt;80,1,0)</f>
        <v>0</v>
      </c>
      <c r="AB46" s="22">
        <f>IF(Table157[[#This Row],[C. albicans NCPF 3281]]&gt;80,1,0)</f>
        <v>0</v>
      </c>
      <c r="AC46" s="21">
        <f>IF(Table157[[#This Row],[M. avium ATCC 15796]]&gt;50,1,0)</f>
        <v>0</v>
      </c>
      <c r="AD46" s="21">
        <f>IF(Table157[[#This Row],[M. abscessus NCTC 14045]]&gt;50,1,0)</f>
        <v>0</v>
      </c>
      <c r="AE46" s="22">
        <f t="shared" si="0"/>
        <v>0</v>
      </c>
    </row>
    <row r="47" spans="1:31" x14ac:dyDescent="0.25">
      <c r="A47" s="7">
        <v>45</v>
      </c>
      <c r="B47" s="8" t="s">
        <v>186</v>
      </c>
      <c r="C47" s="8">
        <v>513766039</v>
      </c>
      <c r="D47" s="8">
        <v>3157289</v>
      </c>
      <c r="E47" t="s">
        <v>134</v>
      </c>
      <c r="F47" s="4" t="s">
        <v>135</v>
      </c>
      <c r="G47" s="4" t="s">
        <v>142</v>
      </c>
      <c r="H47" s="7" t="s">
        <v>187</v>
      </c>
      <c r="I47" s="10" t="s">
        <v>188</v>
      </c>
      <c r="J47" s="9">
        <v>348.80900000000003</v>
      </c>
      <c r="K47" s="9">
        <v>4.0754999999999999</v>
      </c>
      <c r="L47" s="10">
        <v>10</v>
      </c>
      <c r="M47" s="32">
        <v>24.8</v>
      </c>
      <c r="N47" s="11">
        <v>2.2807017543859871</v>
      </c>
      <c r="O47" s="11">
        <v>-4.3373493975903585</v>
      </c>
      <c r="P47" s="11">
        <v>19.142857142857153</v>
      </c>
      <c r="Q47" s="11">
        <v>-30.810810810810807</v>
      </c>
      <c r="R47" s="11">
        <v>-13.17073170731706</v>
      </c>
      <c r="S47" s="12">
        <v>-74.356012658227854</v>
      </c>
      <c r="T47" s="31">
        <v>0.39619320946829362</v>
      </c>
      <c r="U47" s="31">
        <v>-0.26600412557071706</v>
      </c>
      <c r="V47" s="14">
        <v>4.4207998303785505</v>
      </c>
      <c r="W47" s="22">
        <f>IF(Table157[[#This Row],[S. aureus ATCC 9144]]&gt;80,1,0)</f>
        <v>0</v>
      </c>
      <c r="X47" s="22">
        <f>IF(Table157[[#This Row],[A. baumannii ATCC 17978]]&gt;80,1,0)</f>
        <v>0</v>
      </c>
      <c r="Y47" s="22">
        <f>IF(Table157[[#This Row],[A. baumannii ATCC 17978 + PMBN]]&gt;80,1,0)</f>
        <v>0</v>
      </c>
      <c r="Z47" s="22">
        <f>IF(Table157[[#This Row],[E. coli NCTC 12923]]&gt;80,1,0)</f>
        <v>0</v>
      </c>
      <c r="AA47" s="22">
        <f>IF(Table157[[#This Row],[E. coli NCTC 12923 + PMBN]]&gt;80,1,0)</f>
        <v>0</v>
      </c>
      <c r="AB47" s="22">
        <f>IF(Table157[[#This Row],[C. albicans NCPF 3281]]&gt;80,1,0)</f>
        <v>0</v>
      </c>
      <c r="AC47" s="21">
        <f>IF(Table157[[#This Row],[M. avium ATCC 15796]]&gt;50,1,0)</f>
        <v>0</v>
      </c>
      <c r="AD47" s="21">
        <f>IF(Table157[[#This Row],[M. abscessus NCTC 14045]]&gt;50,1,0)</f>
        <v>0</v>
      </c>
      <c r="AE47" s="22">
        <f t="shared" si="0"/>
        <v>0</v>
      </c>
    </row>
    <row r="48" spans="1:31" x14ac:dyDescent="0.25">
      <c r="A48" s="7">
        <v>46</v>
      </c>
      <c r="B48" s="8" t="s">
        <v>189</v>
      </c>
      <c r="C48" s="8">
        <v>513766040</v>
      </c>
      <c r="D48" s="8">
        <v>1090307</v>
      </c>
      <c r="E48" t="s">
        <v>134</v>
      </c>
      <c r="F48" s="4" t="s">
        <v>135</v>
      </c>
      <c r="G48" s="4" t="s">
        <v>142</v>
      </c>
      <c r="H48" s="7" t="s">
        <v>190</v>
      </c>
      <c r="I48" s="10" t="s">
        <v>191</v>
      </c>
      <c r="J48" s="9">
        <v>337.39699999999999</v>
      </c>
      <c r="K48" s="9">
        <v>2.9272</v>
      </c>
      <c r="L48" s="10">
        <v>10</v>
      </c>
      <c r="M48" s="32">
        <v>21.7</v>
      </c>
      <c r="N48" s="11">
        <v>6.4912280701754526</v>
      </c>
      <c r="O48" s="11">
        <v>14.578313253012041</v>
      </c>
      <c r="P48" s="11">
        <v>18.142857142857153</v>
      </c>
      <c r="Q48" s="11">
        <v>-2.4324324324324351</v>
      </c>
      <c r="R48" s="11">
        <v>6.4634146341463463</v>
      </c>
      <c r="S48" s="12">
        <v>95.234177215189874</v>
      </c>
      <c r="T48" s="31">
        <v>-5.1975141310805384E-2</v>
      </c>
      <c r="U48" s="31">
        <v>0.14844292354176503</v>
      </c>
      <c r="V48" s="13">
        <v>1.2479816678355324</v>
      </c>
      <c r="W48" s="22">
        <f>IF(Table157[[#This Row],[S. aureus ATCC 9144]]&gt;80,1,0)</f>
        <v>0</v>
      </c>
      <c r="X48" s="22">
        <f>IF(Table157[[#This Row],[A. baumannii ATCC 17978]]&gt;80,1,0)</f>
        <v>0</v>
      </c>
      <c r="Y48" s="22">
        <f>IF(Table157[[#This Row],[A. baumannii ATCC 17978 + PMBN]]&gt;80,1,0)</f>
        <v>0</v>
      </c>
      <c r="Z48" s="22">
        <f>IF(Table157[[#This Row],[E. coli NCTC 12923]]&gt;80,1,0)</f>
        <v>0</v>
      </c>
      <c r="AA48" s="22">
        <f>IF(Table157[[#This Row],[E. coli NCTC 12923 + PMBN]]&gt;80,1,0)</f>
        <v>0</v>
      </c>
      <c r="AB48" s="22">
        <f>IF(Table157[[#This Row],[C. albicans NCPF 3281]]&gt;80,1,0)</f>
        <v>1</v>
      </c>
      <c r="AC48" s="21">
        <f>IF(Table157[[#This Row],[M. avium ATCC 15796]]&gt;50,1,0)</f>
        <v>0</v>
      </c>
      <c r="AD48" s="21">
        <f>IF(Table157[[#This Row],[M. abscessus NCTC 14045]]&gt;50,1,0)</f>
        <v>0</v>
      </c>
      <c r="AE48" s="22">
        <f t="shared" si="0"/>
        <v>1</v>
      </c>
    </row>
    <row r="49" spans="1:31" x14ac:dyDescent="0.25">
      <c r="A49" s="7">
        <v>47</v>
      </c>
      <c r="B49" s="8" t="s">
        <v>192</v>
      </c>
      <c r="C49" s="8">
        <v>513766041</v>
      </c>
      <c r="D49" s="8">
        <v>865868</v>
      </c>
      <c r="E49" t="s">
        <v>134</v>
      </c>
      <c r="F49" s="4" t="s">
        <v>135</v>
      </c>
      <c r="G49" s="4" t="s">
        <v>142</v>
      </c>
      <c r="H49" s="7" t="s">
        <v>193</v>
      </c>
      <c r="I49" s="10" t="s">
        <v>194</v>
      </c>
      <c r="J49" s="9">
        <v>340.40600000000001</v>
      </c>
      <c r="K49" s="9">
        <v>1.6717</v>
      </c>
      <c r="L49" s="10">
        <v>10</v>
      </c>
      <c r="M49" s="34" t="s">
        <v>38</v>
      </c>
      <c r="N49" s="11">
        <v>15.26315789473685</v>
      </c>
      <c r="O49" s="11">
        <v>0.84337349397591765</v>
      </c>
      <c r="P49" s="11">
        <v>23.428571428571431</v>
      </c>
      <c r="Q49" s="11">
        <v>-3.2432432432432563</v>
      </c>
      <c r="R49" s="11">
        <v>2.8048780487804947</v>
      </c>
      <c r="S49" s="12">
        <v>-39.281645569620267</v>
      </c>
      <c r="T49" s="31">
        <v>0.36406158365012686</v>
      </c>
      <c r="U49" s="31">
        <v>0.48356651792698813</v>
      </c>
      <c r="V49" s="13">
        <v>0.12289400290313621</v>
      </c>
      <c r="W49" s="22">
        <f>IF(Table157[[#This Row],[S. aureus ATCC 9144]]&gt;80,1,0)</f>
        <v>0</v>
      </c>
      <c r="X49" s="22">
        <f>IF(Table157[[#This Row],[A. baumannii ATCC 17978]]&gt;80,1,0)</f>
        <v>0</v>
      </c>
      <c r="Y49" s="22">
        <f>IF(Table157[[#This Row],[A. baumannii ATCC 17978 + PMBN]]&gt;80,1,0)</f>
        <v>0</v>
      </c>
      <c r="Z49" s="22">
        <f>IF(Table157[[#This Row],[E. coli NCTC 12923]]&gt;80,1,0)</f>
        <v>0</v>
      </c>
      <c r="AA49" s="22">
        <f>IF(Table157[[#This Row],[E. coli NCTC 12923 + PMBN]]&gt;80,1,0)</f>
        <v>0</v>
      </c>
      <c r="AB49" s="22">
        <f>IF(Table157[[#This Row],[C. albicans NCPF 3281]]&gt;80,1,0)</f>
        <v>0</v>
      </c>
      <c r="AC49" s="21">
        <f>IF(Table157[[#This Row],[M. avium ATCC 15796]]&gt;50,1,0)</f>
        <v>0</v>
      </c>
      <c r="AD49" s="21">
        <f>IF(Table157[[#This Row],[M. abscessus NCTC 14045]]&gt;50,1,0)</f>
        <v>0</v>
      </c>
      <c r="AE49" s="22">
        <f t="shared" si="0"/>
        <v>0</v>
      </c>
    </row>
    <row r="50" spans="1:31" ht="15.75" x14ac:dyDescent="0.25">
      <c r="A50" s="7">
        <v>48</v>
      </c>
      <c r="B50" s="8" t="s">
        <v>195</v>
      </c>
      <c r="C50" s="8">
        <v>513766042</v>
      </c>
      <c r="D50" s="8">
        <v>175673078</v>
      </c>
      <c r="E50" t="s">
        <v>196</v>
      </c>
      <c r="F50" s="23" t="s">
        <v>197</v>
      </c>
      <c r="G50" s="36" t="s">
        <v>198</v>
      </c>
      <c r="H50" s="7" t="s">
        <v>199</v>
      </c>
      <c r="I50" s="10" t="s">
        <v>200</v>
      </c>
      <c r="J50" s="9">
        <v>295.22399999999999</v>
      </c>
      <c r="K50" s="9">
        <v>1.3753</v>
      </c>
      <c r="L50" s="10">
        <v>10</v>
      </c>
      <c r="M50" s="34" t="s">
        <v>38</v>
      </c>
      <c r="N50" s="11">
        <v>16.666666666666671</v>
      </c>
      <c r="O50" s="11">
        <v>10.361445783132538</v>
      </c>
      <c r="P50" s="11">
        <v>21.571428571428569</v>
      </c>
      <c r="Q50" s="11">
        <v>-2.1621621621621614</v>
      </c>
      <c r="R50" s="11">
        <v>11.219512195121951</v>
      </c>
      <c r="S50" s="12">
        <v>17.01265822784811</v>
      </c>
      <c r="T50" s="31">
        <v>1.5166257958405822</v>
      </c>
      <c r="U50" s="31">
        <v>0.12511973923837161</v>
      </c>
      <c r="V50" s="13">
        <v>0.15037593984962405</v>
      </c>
      <c r="W50" s="22">
        <f>IF(Table157[[#This Row],[S. aureus ATCC 9144]]&gt;80,1,0)</f>
        <v>0</v>
      </c>
      <c r="X50" s="22">
        <f>IF(Table157[[#This Row],[A. baumannii ATCC 17978]]&gt;80,1,0)</f>
        <v>0</v>
      </c>
      <c r="Y50" s="22">
        <f>IF(Table157[[#This Row],[A. baumannii ATCC 17978 + PMBN]]&gt;80,1,0)</f>
        <v>0</v>
      </c>
      <c r="Z50" s="22">
        <f>IF(Table157[[#This Row],[E. coli NCTC 12923]]&gt;80,1,0)</f>
        <v>0</v>
      </c>
      <c r="AA50" s="22">
        <f>IF(Table157[[#This Row],[E. coli NCTC 12923 + PMBN]]&gt;80,1,0)</f>
        <v>0</v>
      </c>
      <c r="AB50" s="22">
        <f>IF(Table157[[#This Row],[C. albicans NCPF 3281]]&gt;80,1,0)</f>
        <v>0</v>
      </c>
      <c r="AC50" s="21">
        <f>IF(Table157[[#This Row],[M. avium ATCC 15796]]&gt;50,1,0)</f>
        <v>0</v>
      </c>
      <c r="AD50" s="21">
        <f>IF(Table157[[#This Row],[M. abscessus NCTC 14045]]&gt;50,1,0)</f>
        <v>0</v>
      </c>
      <c r="AE50" s="22">
        <f t="shared" si="0"/>
        <v>0</v>
      </c>
    </row>
    <row r="51" spans="1:31" ht="15.75" x14ac:dyDescent="0.25">
      <c r="A51" s="7">
        <v>49</v>
      </c>
      <c r="B51" s="8" t="s">
        <v>201</v>
      </c>
      <c r="C51" s="8">
        <v>513766043</v>
      </c>
      <c r="D51" s="8">
        <v>175673079</v>
      </c>
      <c r="E51" t="s">
        <v>196</v>
      </c>
      <c r="F51" s="23" t="s">
        <v>197</v>
      </c>
      <c r="G51" s="36" t="s">
        <v>198</v>
      </c>
      <c r="H51" s="7" t="s">
        <v>202</v>
      </c>
      <c r="I51" s="10" t="s">
        <v>203</v>
      </c>
      <c r="J51" s="9">
        <v>242.23699999999999</v>
      </c>
      <c r="K51" s="9">
        <v>0.85409999999999997</v>
      </c>
      <c r="L51" s="10">
        <v>10</v>
      </c>
      <c r="M51" s="34" t="s">
        <v>38</v>
      </c>
      <c r="N51" s="11">
        <v>22</v>
      </c>
      <c r="O51" s="11">
        <v>12.619047619047635</v>
      </c>
      <c r="P51" s="11">
        <v>22.753623188405797</v>
      </c>
      <c r="Q51" s="11">
        <v>18.648648648648631</v>
      </c>
      <c r="R51" s="11">
        <v>1.3580246913580254</v>
      </c>
      <c r="S51" s="12">
        <v>79.191729323308266</v>
      </c>
      <c r="T51" s="31">
        <v>-1.8903234724592721</v>
      </c>
      <c r="U51" s="31">
        <v>-0.37663624176474286</v>
      </c>
      <c r="V51" s="13">
        <v>-0.10188255548486104</v>
      </c>
      <c r="W51" s="22">
        <f>IF(Table157[[#This Row],[S. aureus ATCC 9144]]&gt;80,1,0)</f>
        <v>0</v>
      </c>
      <c r="X51" s="22">
        <f>IF(Table157[[#This Row],[A. baumannii ATCC 17978]]&gt;80,1,0)</f>
        <v>0</v>
      </c>
      <c r="Y51" s="22">
        <f>IF(Table157[[#This Row],[A. baumannii ATCC 17978 + PMBN]]&gt;80,1,0)</f>
        <v>0</v>
      </c>
      <c r="Z51" s="22">
        <f>IF(Table157[[#This Row],[E. coli NCTC 12923]]&gt;80,1,0)</f>
        <v>0</v>
      </c>
      <c r="AA51" s="22">
        <f>IF(Table157[[#This Row],[E. coli NCTC 12923 + PMBN]]&gt;80,1,0)</f>
        <v>0</v>
      </c>
      <c r="AB51" s="22">
        <f>IF(Table157[[#This Row],[C. albicans NCPF 3281]]&gt;80,1,0)</f>
        <v>0</v>
      </c>
      <c r="AC51" s="21">
        <f>IF(Table157[[#This Row],[M. avium ATCC 15796]]&gt;50,1,0)</f>
        <v>0</v>
      </c>
      <c r="AD51" s="21">
        <f>IF(Table157[[#This Row],[M. abscessus NCTC 14045]]&gt;50,1,0)</f>
        <v>0</v>
      </c>
      <c r="AE51" s="22">
        <f t="shared" si="0"/>
        <v>0</v>
      </c>
    </row>
    <row r="52" spans="1:31" ht="15.75" x14ac:dyDescent="0.25">
      <c r="A52" s="7">
        <v>50</v>
      </c>
      <c r="B52" s="8" t="s">
        <v>204</v>
      </c>
      <c r="C52" s="8">
        <v>513766044</v>
      </c>
      <c r="D52" s="8">
        <v>175673080</v>
      </c>
      <c r="E52" t="s">
        <v>196</v>
      </c>
      <c r="F52" s="23" t="s">
        <v>197</v>
      </c>
      <c r="G52" s="36" t="s">
        <v>198</v>
      </c>
      <c r="H52" s="7" t="s">
        <v>205</v>
      </c>
      <c r="I52" s="10" t="s">
        <v>206</v>
      </c>
      <c r="J52" s="9">
        <v>242.24100000000001</v>
      </c>
      <c r="K52" s="9">
        <v>0.32969999999999999</v>
      </c>
      <c r="L52" s="10">
        <v>10</v>
      </c>
      <c r="M52" s="34" t="s">
        <v>38</v>
      </c>
      <c r="N52" s="11">
        <v>19.166666666666657</v>
      </c>
      <c r="O52" s="11">
        <v>-1.4285714285714164</v>
      </c>
      <c r="P52" s="11">
        <v>11.304347826086939</v>
      </c>
      <c r="Q52" s="11">
        <v>-0.94594594594596515</v>
      </c>
      <c r="R52" s="11">
        <v>-2.098765432098773</v>
      </c>
      <c r="S52" s="12">
        <v>3.9191729323308309</v>
      </c>
      <c r="T52" s="31">
        <v>3.777045763587239E-2</v>
      </c>
      <c r="U52" s="31">
        <v>-0.70972877638739362</v>
      </c>
      <c r="V52" s="13">
        <v>-0.16363636363636377</v>
      </c>
      <c r="W52" s="22">
        <f>IF(Table157[[#This Row],[S. aureus ATCC 9144]]&gt;80,1,0)</f>
        <v>0</v>
      </c>
      <c r="X52" s="22">
        <f>IF(Table157[[#This Row],[A. baumannii ATCC 17978]]&gt;80,1,0)</f>
        <v>0</v>
      </c>
      <c r="Y52" s="22">
        <f>IF(Table157[[#This Row],[A. baumannii ATCC 17978 + PMBN]]&gt;80,1,0)</f>
        <v>0</v>
      </c>
      <c r="Z52" s="22">
        <f>IF(Table157[[#This Row],[E. coli NCTC 12923]]&gt;80,1,0)</f>
        <v>0</v>
      </c>
      <c r="AA52" s="22">
        <f>IF(Table157[[#This Row],[E. coli NCTC 12923 + PMBN]]&gt;80,1,0)</f>
        <v>0</v>
      </c>
      <c r="AB52" s="22">
        <f>IF(Table157[[#This Row],[C. albicans NCPF 3281]]&gt;80,1,0)</f>
        <v>0</v>
      </c>
      <c r="AC52" s="21">
        <f>IF(Table157[[#This Row],[M. avium ATCC 15796]]&gt;50,1,0)</f>
        <v>0</v>
      </c>
      <c r="AD52" s="21">
        <f>IF(Table157[[#This Row],[M. abscessus NCTC 14045]]&gt;50,1,0)</f>
        <v>0</v>
      </c>
      <c r="AE52" s="22">
        <f t="shared" si="0"/>
        <v>0</v>
      </c>
    </row>
    <row r="53" spans="1:31" ht="15.75" x14ac:dyDescent="0.25">
      <c r="A53" s="7">
        <v>51</v>
      </c>
      <c r="B53" s="8" t="s">
        <v>207</v>
      </c>
      <c r="C53" s="8">
        <v>513766045</v>
      </c>
      <c r="D53" s="8">
        <v>175673081</v>
      </c>
      <c r="E53" t="s">
        <v>196</v>
      </c>
      <c r="F53" s="23" t="s">
        <v>197</v>
      </c>
      <c r="G53" s="36" t="s">
        <v>198</v>
      </c>
      <c r="H53" s="7" t="s">
        <v>208</v>
      </c>
      <c r="I53" s="10" t="s">
        <v>209</v>
      </c>
      <c r="J53" s="9">
        <v>233.27</v>
      </c>
      <c r="K53" s="9">
        <v>0.62609999999999999</v>
      </c>
      <c r="L53" s="10">
        <v>10</v>
      </c>
      <c r="M53" s="34" t="s">
        <v>38</v>
      </c>
      <c r="N53" s="11">
        <v>15.999999999999986</v>
      </c>
      <c r="O53" s="11">
        <v>0.3571428571428612</v>
      </c>
      <c r="P53" s="11">
        <v>13.188405797101439</v>
      </c>
      <c r="Q53" s="11">
        <v>-1.6216216216216282</v>
      </c>
      <c r="R53" s="11">
        <v>1.1111111111111143</v>
      </c>
      <c r="S53" s="12">
        <v>-26.499060150375939</v>
      </c>
      <c r="T53" s="31">
        <v>4.7536705620703685</v>
      </c>
      <c r="U53" s="31">
        <v>-2.7228309199188061</v>
      </c>
      <c r="V53" s="13">
        <v>1.6315580672929375</v>
      </c>
      <c r="W53" s="22">
        <f>IF(Table157[[#This Row],[S. aureus ATCC 9144]]&gt;80,1,0)</f>
        <v>0</v>
      </c>
      <c r="X53" s="22">
        <f>IF(Table157[[#This Row],[A. baumannii ATCC 17978]]&gt;80,1,0)</f>
        <v>0</v>
      </c>
      <c r="Y53" s="22">
        <f>IF(Table157[[#This Row],[A. baumannii ATCC 17978 + PMBN]]&gt;80,1,0)</f>
        <v>0</v>
      </c>
      <c r="Z53" s="22">
        <f>IF(Table157[[#This Row],[E. coli NCTC 12923]]&gt;80,1,0)</f>
        <v>0</v>
      </c>
      <c r="AA53" s="22">
        <f>IF(Table157[[#This Row],[E. coli NCTC 12923 + PMBN]]&gt;80,1,0)</f>
        <v>0</v>
      </c>
      <c r="AB53" s="22">
        <f>IF(Table157[[#This Row],[C. albicans NCPF 3281]]&gt;80,1,0)</f>
        <v>0</v>
      </c>
      <c r="AC53" s="21">
        <f>IF(Table157[[#This Row],[M. avium ATCC 15796]]&gt;50,1,0)</f>
        <v>0</v>
      </c>
      <c r="AD53" s="21">
        <f>IF(Table157[[#This Row],[M. abscessus NCTC 14045]]&gt;50,1,0)</f>
        <v>0</v>
      </c>
      <c r="AE53" s="22">
        <f t="shared" si="0"/>
        <v>0</v>
      </c>
    </row>
    <row r="54" spans="1:31" ht="15.75" x14ac:dyDescent="0.25">
      <c r="A54" s="7">
        <v>52</v>
      </c>
      <c r="B54" s="8" t="s">
        <v>210</v>
      </c>
      <c r="C54" s="8">
        <v>513766046</v>
      </c>
      <c r="D54" s="8">
        <v>135479730</v>
      </c>
      <c r="E54" t="s">
        <v>196</v>
      </c>
      <c r="F54" s="23" t="s">
        <v>197</v>
      </c>
      <c r="G54" s="36" t="s">
        <v>198</v>
      </c>
      <c r="H54" s="7" t="s">
        <v>211</v>
      </c>
      <c r="I54" s="10" t="s">
        <v>212</v>
      </c>
      <c r="J54" s="9">
        <v>292.29700000000003</v>
      </c>
      <c r="K54" s="9">
        <v>2.2250000000000001</v>
      </c>
      <c r="L54" s="10">
        <v>10</v>
      </c>
      <c r="M54" s="32">
        <v>96.9</v>
      </c>
      <c r="N54" s="11">
        <v>23.333333333333329</v>
      </c>
      <c r="O54" s="11">
        <v>13.69047619047619</v>
      </c>
      <c r="P54" s="11">
        <v>37.10144927536232</v>
      </c>
      <c r="Q54" s="11">
        <v>8.6486486486486598</v>
      </c>
      <c r="R54" s="11">
        <v>-1.7283950617283921</v>
      </c>
      <c r="S54" s="12">
        <v>-33.726503759398483</v>
      </c>
      <c r="T54" s="31">
        <v>-0.55049989445947745</v>
      </c>
      <c r="U54" s="31">
        <v>-0.77450583033567</v>
      </c>
      <c r="V54" s="13">
        <v>0.564998690070736</v>
      </c>
      <c r="W54" s="22">
        <f>IF(Table157[[#This Row],[S. aureus ATCC 9144]]&gt;80,1,0)</f>
        <v>0</v>
      </c>
      <c r="X54" s="22">
        <f>IF(Table157[[#This Row],[A. baumannii ATCC 17978]]&gt;80,1,0)</f>
        <v>0</v>
      </c>
      <c r="Y54" s="22">
        <f>IF(Table157[[#This Row],[A. baumannii ATCC 17978 + PMBN]]&gt;80,1,0)</f>
        <v>0</v>
      </c>
      <c r="Z54" s="22">
        <f>IF(Table157[[#This Row],[E. coli NCTC 12923]]&gt;80,1,0)</f>
        <v>0</v>
      </c>
      <c r="AA54" s="22">
        <f>IF(Table157[[#This Row],[E. coli NCTC 12923 + PMBN]]&gt;80,1,0)</f>
        <v>0</v>
      </c>
      <c r="AB54" s="22">
        <f>IF(Table157[[#This Row],[C. albicans NCPF 3281]]&gt;80,1,0)</f>
        <v>0</v>
      </c>
      <c r="AC54" s="21">
        <f>IF(Table157[[#This Row],[M. avium ATCC 15796]]&gt;50,1,0)</f>
        <v>0</v>
      </c>
      <c r="AD54" s="21">
        <f>IF(Table157[[#This Row],[M. abscessus NCTC 14045]]&gt;50,1,0)</f>
        <v>0</v>
      </c>
      <c r="AE54" s="22">
        <f t="shared" si="0"/>
        <v>0</v>
      </c>
    </row>
    <row r="55" spans="1:31" x14ac:dyDescent="0.25">
      <c r="A55" s="7">
        <v>53</v>
      </c>
      <c r="B55" s="8" t="s">
        <v>213</v>
      </c>
      <c r="C55" s="8">
        <v>513766047</v>
      </c>
      <c r="D55" s="8">
        <v>175673082</v>
      </c>
      <c r="E55" t="s">
        <v>214</v>
      </c>
      <c r="F55" s="5" t="s">
        <v>215</v>
      </c>
      <c r="G55" s="5" t="s">
        <v>216</v>
      </c>
      <c r="H55" s="7" t="s">
        <v>217</v>
      </c>
      <c r="I55" s="10" t="s">
        <v>218</v>
      </c>
      <c r="J55" s="9">
        <v>322.38400000000001</v>
      </c>
      <c r="K55" s="9">
        <v>2.0444</v>
      </c>
      <c r="L55" s="10">
        <v>10</v>
      </c>
      <c r="M55" s="32">
        <v>69.900000000000006</v>
      </c>
      <c r="N55" s="11">
        <v>17.333333333333329</v>
      </c>
      <c r="O55" s="11">
        <v>-1.7857142857142776</v>
      </c>
      <c r="P55" s="11">
        <v>25.797101449275345</v>
      </c>
      <c r="Q55" s="11">
        <v>-0.94594594594596515</v>
      </c>
      <c r="R55" s="11">
        <v>-2.3456790123456841</v>
      </c>
      <c r="S55" s="12">
        <v>-18.787593984962413</v>
      </c>
      <c r="T55" s="31">
        <v>-0.63678954373706631</v>
      </c>
      <c r="U55" s="31">
        <v>-0.52608673152249708</v>
      </c>
      <c r="V55" s="13">
        <v>-0.13448108087877553</v>
      </c>
      <c r="W55" s="22">
        <f>IF(Table157[[#This Row],[S. aureus ATCC 9144]]&gt;80,1,0)</f>
        <v>0</v>
      </c>
      <c r="X55" s="22">
        <f>IF(Table157[[#This Row],[A. baumannii ATCC 17978]]&gt;80,1,0)</f>
        <v>0</v>
      </c>
      <c r="Y55" s="22">
        <f>IF(Table157[[#This Row],[A. baumannii ATCC 17978 + PMBN]]&gt;80,1,0)</f>
        <v>0</v>
      </c>
      <c r="Z55" s="22">
        <f>IF(Table157[[#This Row],[E. coli NCTC 12923]]&gt;80,1,0)</f>
        <v>0</v>
      </c>
      <c r="AA55" s="22">
        <f>IF(Table157[[#This Row],[E. coli NCTC 12923 + PMBN]]&gt;80,1,0)</f>
        <v>0</v>
      </c>
      <c r="AB55" s="22">
        <f>IF(Table157[[#This Row],[C. albicans NCPF 3281]]&gt;80,1,0)</f>
        <v>0</v>
      </c>
      <c r="AC55" s="21">
        <f>IF(Table157[[#This Row],[M. avium ATCC 15796]]&gt;50,1,0)</f>
        <v>0</v>
      </c>
      <c r="AD55" s="21">
        <f>IF(Table157[[#This Row],[M. abscessus NCTC 14045]]&gt;50,1,0)</f>
        <v>0</v>
      </c>
      <c r="AE55" s="22">
        <f t="shared" si="0"/>
        <v>0</v>
      </c>
    </row>
    <row r="56" spans="1:31" x14ac:dyDescent="0.25">
      <c r="A56" s="7">
        <v>54</v>
      </c>
      <c r="B56" s="8" t="s">
        <v>219</v>
      </c>
      <c r="C56" s="8">
        <v>513766048</v>
      </c>
      <c r="D56" s="8">
        <v>175673083</v>
      </c>
      <c r="E56" t="s">
        <v>214</v>
      </c>
      <c r="F56" s="2" t="s">
        <v>220</v>
      </c>
      <c r="G56" s="2" t="s">
        <v>221</v>
      </c>
      <c r="H56" s="7" t="s">
        <v>222</v>
      </c>
      <c r="I56" s="10" t="s">
        <v>223</v>
      </c>
      <c r="J56" s="9">
        <v>286.41699999999997</v>
      </c>
      <c r="K56" s="9">
        <v>3.9491999999999998</v>
      </c>
      <c r="L56" s="10">
        <v>10</v>
      </c>
      <c r="M56" s="32">
        <v>28.7</v>
      </c>
      <c r="N56" s="11">
        <v>7</v>
      </c>
      <c r="O56" s="11">
        <v>-2.2619047619047592</v>
      </c>
      <c r="P56" s="11">
        <v>16.811594202898533</v>
      </c>
      <c r="Q56" s="11">
        <v>-3.6486486486486456</v>
      </c>
      <c r="R56" s="11">
        <v>18.148148148148152</v>
      </c>
      <c r="S56" s="12">
        <v>-79.624060150375968</v>
      </c>
      <c r="T56" s="31">
        <v>0.88972053656026162</v>
      </c>
      <c r="U56" s="31">
        <v>-0.54038353042811593</v>
      </c>
      <c r="V56" s="13">
        <v>-0.19142931995957951</v>
      </c>
      <c r="W56" s="22">
        <f>IF(Table157[[#This Row],[S. aureus ATCC 9144]]&gt;80,1,0)</f>
        <v>0</v>
      </c>
      <c r="X56" s="22">
        <f>IF(Table157[[#This Row],[A. baumannii ATCC 17978]]&gt;80,1,0)</f>
        <v>0</v>
      </c>
      <c r="Y56" s="22">
        <f>IF(Table157[[#This Row],[A. baumannii ATCC 17978 + PMBN]]&gt;80,1,0)</f>
        <v>0</v>
      </c>
      <c r="Z56" s="22">
        <f>IF(Table157[[#This Row],[E. coli NCTC 12923]]&gt;80,1,0)</f>
        <v>0</v>
      </c>
      <c r="AA56" s="22">
        <f>IF(Table157[[#This Row],[E. coli NCTC 12923 + PMBN]]&gt;80,1,0)</f>
        <v>0</v>
      </c>
      <c r="AB56" s="22">
        <f>IF(Table157[[#This Row],[C. albicans NCPF 3281]]&gt;80,1,0)</f>
        <v>0</v>
      </c>
      <c r="AC56" s="21">
        <f>IF(Table157[[#This Row],[M. avium ATCC 15796]]&gt;50,1,0)</f>
        <v>0</v>
      </c>
      <c r="AD56" s="21">
        <f>IF(Table157[[#This Row],[M. abscessus NCTC 14045]]&gt;50,1,0)</f>
        <v>0</v>
      </c>
      <c r="AE56" s="22">
        <f t="shared" si="0"/>
        <v>0</v>
      </c>
    </row>
    <row r="57" spans="1:31" x14ac:dyDescent="0.25">
      <c r="A57" s="7">
        <v>55</v>
      </c>
      <c r="B57" s="8" t="s">
        <v>224</v>
      </c>
      <c r="C57" s="8">
        <v>513766049</v>
      </c>
      <c r="D57" s="8">
        <v>21210483</v>
      </c>
      <c r="E57" t="s">
        <v>214</v>
      </c>
      <c r="F57" s="2" t="s">
        <v>225</v>
      </c>
      <c r="G57" s="2" t="s">
        <v>226</v>
      </c>
      <c r="H57" s="7" t="s">
        <v>227</v>
      </c>
      <c r="I57" s="10" t="s">
        <v>228</v>
      </c>
      <c r="J57" s="9">
        <v>393.38400000000001</v>
      </c>
      <c r="K57" s="9">
        <v>4.2026000000000003</v>
      </c>
      <c r="L57" s="10">
        <v>10</v>
      </c>
      <c r="M57" s="32">
        <v>24.8</v>
      </c>
      <c r="N57" s="11">
        <v>81.929824561403507</v>
      </c>
      <c r="O57" s="11">
        <v>59.156626506024097</v>
      </c>
      <c r="P57" s="11">
        <v>67.857142857142847</v>
      </c>
      <c r="Q57" s="11">
        <v>-5.4054054054054177</v>
      </c>
      <c r="R57" s="11">
        <v>90</v>
      </c>
      <c r="S57" s="12">
        <v>25.344936708860772</v>
      </c>
      <c r="T57" s="31">
        <v>0.5279820533426971</v>
      </c>
      <c r="U57" s="31">
        <v>-0.45178222813906643</v>
      </c>
      <c r="V57" s="13">
        <v>1.22624891947874</v>
      </c>
      <c r="W57" s="22">
        <f>IF(Table157[[#This Row],[S. aureus ATCC 9144]]&gt;80,1,0)</f>
        <v>1</v>
      </c>
      <c r="X57" s="22">
        <f>IF(Table157[[#This Row],[A. baumannii ATCC 17978]]&gt;80,1,0)</f>
        <v>0</v>
      </c>
      <c r="Y57" s="22">
        <f>IF(Table157[[#This Row],[A. baumannii ATCC 17978 + PMBN]]&gt;80,1,0)</f>
        <v>0</v>
      </c>
      <c r="Z57" s="22">
        <f>IF(Table157[[#This Row],[E. coli NCTC 12923]]&gt;80,1,0)</f>
        <v>0</v>
      </c>
      <c r="AA57" s="22">
        <f>IF(Table157[[#This Row],[E. coli NCTC 12923 + PMBN]]&gt;80,1,0)</f>
        <v>1</v>
      </c>
      <c r="AB57" s="22">
        <f>IF(Table157[[#This Row],[C. albicans NCPF 3281]]&gt;80,1,0)</f>
        <v>0</v>
      </c>
      <c r="AC57" s="21">
        <f>IF(Table157[[#This Row],[M. avium ATCC 15796]]&gt;50,1,0)</f>
        <v>0</v>
      </c>
      <c r="AD57" s="21">
        <f>IF(Table157[[#This Row],[M. abscessus NCTC 14045]]&gt;50,1,0)</f>
        <v>0</v>
      </c>
      <c r="AE57" s="22">
        <f t="shared" si="0"/>
        <v>2</v>
      </c>
    </row>
    <row r="58" spans="1:31" x14ac:dyDescent="0.25">
      <c r="A58" s="7">
        <v>56</v>
      </c>
      <c r="B58" s="8" t="s">
        <v>229</v>
      </c>
      <c r="C58" s="8">
        <v>513766050</v>
      </c>
      <c r="D58" s="8">
        <v>134133105</v>
      </c>
      <c r="E58" t="s">
        <v>214</v>
      </c>
      <c r="F58" s="4" t="s">
        <v>225</v>
      </c>
      <c r="G58" s="2" t="s">
        <v>226</v>
      </c>
      <c r="H58" s="7" t="s">
        <v>230</v>
      </c>
      <c r="I58" s="10" t="s">
        <v>231</v>
      </c>
      <c r="J58" s="9">
        <v>371.84300000000002</v>
      </c>
      <c r="K58" s="9">
        <v>3.6947000000000001</v>
      </c>
      <c r="L58" s="10">
        <v>10</v>
      </c>
      <c r="M58" s="32">
        <v>93.5</v>
      </c>
      <c r="N58" s="11">
        <v>64.561403508771932</v>
      </c>
      <c r="O58" s="11">
        <v>15.180722891566276</v>
      </c>
      <c r="P58" s="11">
        <v>80.142857142857139</v>
      </c>
      <c r="Q58" s="11">
        <v>4.0540540540540633</v>
      </c>
      <c r="R58" s="11">
        <v>86.341463414634148</v>
      </c>
      <c r="S58" s="12">
        <v>-41.213607594936704</v>
      </c>
      <c r="T58" s="31">
        <v>6.470436167586513E-2</v>
      </c>
      <c r="U58" s="31">
        <v>-0.36808821992720198</v>
      </c>
      <c r="V58" s="13">
        <v>0.62466361130592185</v>
      </c>
      <c r="W58" s="22">
        <f>IF(Table157[[#This Row],[S. aureus ATCC 9144]]&gt;80,1,0)</f>
        <v>0</v>
      </c>
      <c r="X58" s="22">
        <f>IF(Table157[[#This Row],[A. baumannii ATCC 17978]]&gt;80,1,0)</f>
        <v>0</v>
      </c>
      <c r="Y58" s="22">
        <f>IF(Table157[[#This Row],[A. baumannii ATCC 17978 + PMBN]]&gt;80,1,0)</f>
        <v>1</v>
      </c>
      <c r="Z58" s="22">
        <f>IF(Table157[[#This Row],[E. coli NCTC 12923]]&gt;80,1,0)</f>
        <v>0</v>
      </c>
      <c r="AA58" s="22">
        <f>IF(Table157[[#This Row],[E. coli NCTC 12923 + PMBN]]&gt;80,1,0)</f>
        <v>1</v>
      </c>
      <c r="AB58" s="22">
        <f>IF(Table157[[#This Row],[C. albicans NCPF 3281]]&gt;80,1,0)</f>
        <v>0</v>
      </c>
      <c r="AC58" s="21">
        <f>IF(Table157[[#This Row],[M. avium ATCC 15796]]&gt;50,1,0)</f>
        <v>0</v>
      </c>
      <c r="AD58" s="21">
        <f>IF(Table157[[#This Row],[M. abscessus NCTC 14045]]&gt;50,1,0)</f>
        <v>0</v>
      </c>
      <c r="AE58" s="22">
        <f t="shared" si="0"/>
        <v>2</v>
      </c>
    </row>
    <row r="59" spans="1:31" x14ac:dyDescent="0.25">
      <c r="A59" s="7">
        <v>57</v>
      </c>
      <c r="B59" s="8" t="s">
        <v>232</v>
      </c>
      <c r="C59" s="8">
        <v>513766051</v>
      </c>
      <c r="D59" s="8">
        <v>175673084</v>
      </c>
      <c r="E59" t="s">
        <v>233</v>
      </c>
      <c r="F59" s="4" t="s">
        <v>234</v>
      </c>
      <c r="G59" s="4" t="s">
        <v>235</v>
      </c>
      <c r="H59" s="7" t="s">
        <v>236</v>
      </c>
      <c r="I59" s="10" t="s">
        <v>237</v>
      </c>
      <c r="J59" s="9">
        <v>522.47</v>
      </c>
      <c r="K59" s="9">
        <v>-1.1100000000000001</v>
      </c>
      <c r="L59" s="10">
        <v>11.4</v>
      </c>
      <c r="M59" s="34" t="s">
        <v>38</v>
      </c>
      <c r="N59" s="11">
        <v>16.666666666666671</v>
      </c>
      <c r="O59" s="11">
        <v>-4.5783132530120554</v>
      </c>
      <c r="P59" s="11">
        <v>11.714285714285708</v>
      </c>
      <c r="Q59" s="11">
        <v>-2.5675675675675507</v>
      </c>
      <c r="R59" s="11">
        <v>-3.5365853658536679</v>
      </c>
      <c r="S59" s="12">
        <v>-84.006329113924039</v>
      </c>
      <c r="T59" s="31">
        <v>1.5637612817319848</v>
      </c>
      <c r="U59" s="31">
        <v>5.2565980498641807E-2</v>
      </c>
      <c r="V59" s="13">
        <v>0.12289400290313621</v>
      </c>
      <c r="W59" s="22">
        <f>IF(Table157[[#This Row],[S. aureus ATCC 9144]]&gt;80,1,0)</f>
        <v>0</v>
      </c>
      <c r="X59" s="22">
        <f>IF(Table157[[#This Row],[A. baumannii ATCC 17978]]&gt;80,1,0)</f>
        <v>0</v>
      </c>
      <c r="Y59" s="22">
        <f>IF(Table157[[#This Row],[A. baumannii ATCC 17978 + PMBN]]&gt;80,1,0)</f>
        <v>0</v>
      </c>
      <c r="Z59" s="22">
        <f>IF(Table157[[#This Row],[E. coli NCTC 12923]]&gt;80,1,0)</f>
        <v>0</v>
      </c>
      <c r="AA59" s="22">
        <f>IF(Table157[[#This Row],[E. coli NCTC 12923 + PMBN]]&gt;80,1,0)</f>
        <v>0</v>
      </c>
      <c r="AB59" s="22">
        <f>IF(Table157[[#This Row],[C. albicans NCPF 3281]]&gt;80,1,0)</f>
        <v>0</v>
      </c>
      <c r="AC59" s="21">
        <f>IF(Table157[[#This Row],[M. avium ATCC 15796]]&gt;50,1,0)</f>
        <v>0</v>
      </c>
      <c r="AD59" s="21">
        <f>IF(Table157[[#This Row],[M. abscessus NCTC 14045]]&gt;50,1,0)</f>
        <v>0</v>
      </c>
      <c r="AE59" s="22">
        <f t="shared" si="0"/>
        <v>0</v>
      </c>
    </row>
    <row r="60" spans="1:31" x14ac:dyDescent="0.25">
      <c r="A60" s="7">
        <v>58</v>
      </c>
      <c r="B60" s="8" t="s">
        <v>238</v>
      </c>
      <c r="C60" s="8">
        <v>513766052</v>
      </c>
      <c r="D60" s="8">
        <v>175673085</v>
      </c>
      <c r="E60" t="s">
        <v>233</v>
      </c>
      <c r="F60" s="4" t="s">
        <v>234</v>
      </c>
      <c r="G60" s="4" t="s">
        <v>235</v>
      </c>
      <c r="H60" s="7" t="s">
        <v>239</v>
      </c>
      <c r="I60" s="10" t="s">
        <v>240</v>
      </c>
      <c r="J60" s="9">
        <v>431.21</v>
      </c>
      <c r="K60" s="9">
        <v>-0.64</v>
      </c>
      <c r="L60" s="10">
        <v>11.3</v>
      </c>
      <c r="M60" s="34" t="s">
        <v>38</v>
      </c>
      <c r="N60" s="11">
        <v>18.421052631578945</v>
      </c>
      <c r="O60" s="11">
        <v>-0.84337349397588923</v>
      </c>
      <c r="P60" s="11">
        <v>9.857142857142847</v>
      </c>
      <c r="Q60" s="11">
        <v>-2.9729729729729684</v>
      </c>
      <c r="R60" s="11">
        <v>-2.0731707317073216</v>
      </c>
      <c r="S60" s="12">
        <v>-78.254746835443044</v>
      </c>
      <c r="T60" s="31">
        <v>0.92215996476735995</v>
      </c>
      <c r="U60" s="31">
        <v>-0.107363686909693</v>
      </c>
      <c r="V60" s="13">
        <v>1.3405395266909139</v>
      </c>
      <c r="W60" s="22">
        <f>IF(Table157[[#This Row],[S. aureus ATCC 9144]]&gt;80,1,0)</f>
        <v>0</v>
      </c>
      <c r="X60" s="22">
        <f>IF(Table157[[#This Row],[A. baumannii ATCC 17978]]&gt;80,1,0)</f>
        <v>0</v>
      </c>
      <c r="Y60" s="22">
        <f>IF(Table157[[#This Row],[A. baumannii ATCC 17978 + PMBN]]&gt;80,1,0)</f>
        <v>0</v>
      </c>
      <c r="Z60" s="22">
        <f>IF(Table157[[#This Row],[E. coli NCTC 12923]]&gt;80,1,0)</f>
        <v>0</v>
      </c>
      <c r="AA60" s="22">
        <f>IF(Table157[[#This Row],[E. coli NCTC 12923 + PMBN]]&gt;80,1,0)</f>
        <v>0</v>
      </c>
      <c r="AB60" s="22">
        <f>IF(Table157[[#This Row],[C. albicans NCPF 3281]]&gt;80,1,0)</f>
        <v>0</v>
      </c>
      <c r="AC60" s="21">
        <f>IF(Table157[[#This Row],[M. avium ATCC 15796]]&gt;50,1,0)</f>
        <v>0</v>
      </c>
      <c r="AD60" s="21">
        <f>IF(Table157[[#This Row],[M. abscessus NCTC 14045]]&gt;50,1,0)</f>
        <v>0</v>
      </c>
      <c r="AE60" s="22">
        <f t="shared" si="0"/>
        <v>0</v>
      </c>
    </row>
    <row r="61" spans="1:31" x14ac:dyDescent="0.25">
      <c r="A61" s="7">
        <v>59</v>
      </c>
      <c r="B61" s="8" t="s">
        <v>241</v>
      </c>
      <c r="C61" s="8">
        <v>513766053</v>
      </c>
      <c r="D61" s="8">
        <v>175673086</v>
      </c>
      <c r="E61" t="s">
        <v>233</v>
      </c>
      <c r="F61" s="4" t="s">
        <v>234</v>
      </c>
      <c r="G61" s="4" t="s">
        <v>235</v>
      </c>
      <c r="H61" s="7" t="s">
        <v>242</v>
      </c>
      <c r="I61" s="10" t="s">
        <v>243</v>
      </c>
      <c r="J61" s="9">
        <v>521.54300000000001</v>
      </c>
      <c r="K61" s="9">
        <v>1.1828000000000001</v>
      </c>
      <c r="L61" s="10">
        <v>5.7</v>
      </c>
      <c r="M61" s="32">
        <v>54.9</v>
      </c>
      <c r="N61" s="11">
        <v>14.736842105263165</v>
      </c>
      <c r="O61" s="11">
        <v>4.3373493975903585</v>
      </c>
      <c r="P61" s="11">
        <v>19.714285714285722</v>
      </c>
      <c r="Q61" s="11">
        <v>-6.3513513513513402</v>
      </c>
      <c r="R61" s="11">
        <v>1.5853658536585442</v>
      </c>
      <c r="S61" s="12">
        <v>-44.458860759493675</v>
      </c>
      <c r="T61" s="31">
        <v>0.48024245911500429</v>
      </c>
      <c r="U61" s="31">
        <v>-7.0264779458838689E-2</v>
      </c>
      <c r="V61" s="13">
        <v>0.30654184267610457</v>
      </c>
      <c r="W61" s="22">
        <f>IF(Table157[[#This Row],[S. aureus ATCC 9144]]&gt;80,1,0)</f>
        <v>0</v>
      </c>
      <c r="X61" s="22">
        <f>IF(Table157[[#This Row],[A. baumannii ATCC 17978]]&gt;80,1,0)</f>
        <v>0</v>
      </c>
      <c r="Y61" s="22">
        <f>IF(Table157[[#This Row],[A. baumannii ATCC 17978 + PMBN]]&gt;80,1,0)</f>
        <v>0</v>
      </c>
      <c r="Z61" s="22">
        <f>IF(Table157[[#This Row],[E. coli NCTC 12923]]&gt;80,1,0)</f>
        <v>0</v>
      </c>
      <c r="AA61" s="22">
        <f>IF(Table157[[#This Row],[E. coli NCTC 12923 + PMBN]]&gt;80,1,0)</f>
        <v>0</v>
      </c>
      <c r="AB61" s="22">
        <f>IF(Table157[[#This Row],[C. albicans NCPF 3281]]&gt;80,1,0)</f>
        <v>0</v>
      </c>
      <c r="AC61" s="21">
        <f>IF(Table157[[#This Row],[M. avium ATCC 15796]]&gt;50,1,0)</f>
        <v>0</v>
      </c>
      <c r="AD61" s="21">
        <f>IF(Table157[[#This Row],[M. abscessus NCTC 14045]]&gt;50,1,0)</f>
        <v>0</v>
      </c>
      <c r="AE61" s="22">
        <f t="shared" si="0"/>
        <v>0</v>
      </c>
    </row>
    <row r="62" spans="1:31" x14ac:dyDescent="0.25">
      <c r="A62" s="7">
        <v>60</v>
      </c>
      <c r="B62" s="8" t="s">
        <v>244</v>
      </c>
      <c r="C62" s="8">
        <v>513766054</v>
      </c>
      <c r="D62" s="8">
        <v>175673087</v>
      </c>
      <c r="E62" t="s">
        <v>233</v>
      </c>
      <c r="F62" s="4" t="s">
        <v>234</v>
      </c>
      <c r="G62" s="4" t="s">
        <v>235</v>
      </c>
      <c r="H62" s="7" t="s">
        <v>245</v>
      </c>
      <c r="I62" s="10" t="s">
        <v>246</v>
      </c>
      <c r="J62" s="9">
        <v>514.51199999999994</v>
      </c>
      <c r="K62" s="9">
        <v>1.6368</v>
      </c>
      <c r="L62" s="10">
        <v>5.8</v>
      </c>
      <c r="M62" s="32">
        <v>26.7</v>
      </c>
      <c r="N62" s="11">
        <v>10.175438596491233</v>
      </c>
      <c r="O62" s="11">
        <v>4.5783132530120554</v>
      </c>
      <c r="P62" s="11">
        <v>24.000000000000014</v>
      </c>
      <c r="Q62" s="11">
        <v>0.94594594594593673</v>
      </c>
      <c r="R62" s="11">
        <v>9.5121951219512226</v>
      </c>
      <c r="S62" s="12">
        <v>-114.90506329113926</v>
      </c>
      <c r="T62" s="31">
        <v>1.6964023119186322</v>
      </c>
      <c r="U62" s="31">
        <v>-9.3896280981553559E-2</v>
      </c>
      <c r="V62" s="13">
        <v>0.45838566046352303</v>
      </c>
      <c r="W62" s="22">
        <f>IF(Table157[[#This Row],[S. aureus ATCC 9144]]&gt;80,1,0)</f>
        <v>0</v>
      </c>
      <c r="X62" s="22">
        <f>IF(Table157[[#This Row],[A. baumannii ATCC 17978]]&gt;80,1,0)</f>
        <v>0</v>
      </c>
      <c r="Y62" s="22">
        <f>IF(Table157[[#This Row],[A. baumannii ATCC 17978 + PMBN]]&gt;80,1,0)</f>
        <v>0</v>
      </c>
      <c r="Z62" s="22">
        <f>IF(Table157[[#This Row],[E. coli NCTC 12923]]&gt;80,1,0)</f>
        <v>0</v>
      </c>
      <c r="AA62" s="22">
        <f>IF(Table157[[#This Row],[E. coli NCTC 12923 + PMBN]]&gt;80,1,0)</f>
        <v>0</v>
      </c>
      <c r="AB62" s="22">
        <f>IF(Table157[[#This Row],[C. albicans NCPF 3281]]&gt;80,1,0)</f>
        <v>0</v>
      </c>
      <c r="AC62" s="21">
        <f>IF(Table157[[#This Row],[M. avium ATCC 15796]]&gt;50,1,0)</f>
        <v>0</v>
      </c>
      <c r="AD62" s="21">
        <f>IF(Table157[[#This Row],[M. abscessus NCTC 14045]]&gt;50,1,0)</f>
        <v>0</v>
      </c>
      <c r="AE62" s="22">
        <f t="shared" si="0"/>
        <v>0</v>
      </c>
    </row>
    <row r="63" spans="1:31" x14ac:dyDescent="0.25">
      <c r="A63" s="7">
        <v>61</v>
      </c>
      <c r="B63" s="8" t="s">
        <v>247</v>
      </c>
      <c r="C63" s="8">
        <v>513766055</v>
      </c>
      <c r="D63" s="8">
        <v>175673088</v>
      </c>
      <c r="E63" t="s">
        <v>233</v>
      </c>
      <c r="F63" s="4" t="s">
        <v>234</v>
      </c>
      <c r="G63" s="4" t="s">
        <v>235</v>
      </c>
      <c r="H63" s="7" t="s">
        <v>248</v>
      </c>
      <c r="I63" s="10" t="s">
        <v>249</v>
      </c>
      <c r="J63" s="9">
        <v>481.47899999999998</v>
      </c>
      <c r="K63" s="9">
        <v>0.32850000000000001</v>
      </c>
      <c r="L63" s="10">
        <v>6.2</v>
      </c>
      <c r="M63" s="34" t="s">
        <v>38</v>
      </c>
      <c r="N63" s="11">
        <v>17.666666666666657</v>
      </c>
      <c r="O63" s="11">
        <v>-1.904761904761898</v>
      </c>
      <c r="P63" s="11">
        <v>12.028985507246375</v>
      </c>
      <c r="Q63" s="11">
        <v>-4.3243243243243228</v>
      </c>
      <c r="R63" s="11">
        <v>0.98765432098765871</v>
      </c>
      <c r="S63" s="12">
        <v>-21.071428571428562</v>
      </c>
      <c r="T63" s="31">
        <v>-0.10567303731387767</v>
      </c>
      <c r="U63" s="31">
        <v>-0.97715640095393042</v>
      </c>
      <c r="V63" s="13">
        <v>-2.9155282757588247E-2</v>
      </c>
      <c r="W63" s="22">
        <f>IF(Table157[[#This Row],[S. aureus ATCC 9144]]&gt;80,1,0)</f>
        <v>0</v>
      </c>
      <c r="X63" s="22">
        <f>IF(Table157[[#This Row],[A. baumannii ATCC 17978]]&gt;80,1,0)</f>
        <v>0</v>
      </c>
      <c r="Y63" s="22">
        <f>IF(Table157[[#This Row],[A. baumannii ATCC 17978 + PMBN]]&gt;80,1,0)</f>
        <v>0</v>
      </c>
      <c r="Z63" s="22">
        <f>IF(Table157[[#This Row],[E. coli NCTC 12923]]&gt;80,1,0)</f>
        <v>0</v>
      </c>
      <c r="AA63" s="22">
        <f>IF(Table157[[#This Row],[E. coli NCTC 12923 + PMBN]]&gt;80,1,0)</f>
        <v>0</v>
      </c>
      <c r="AB63" s="22">
        <f>IF(Table157[[#This Row],[C. albicans NCPF 3281]]&gt;80,1,0)</f>
        <v>0</v>
      </c>
      <c r="AC63" s="21">
        <f>IF(Table157[[#This Row],[M. avium ATCC 15796]]&gt;50,1,0)</f>
        <v>0</v>
      </c>
      <c r="AD63" s="21">
        <f>IF(Table157[[#This Row],[M. abscessus NCTC 14045]]&gt;50,1,0)</f>
        <v>0</v>
      </c>
      <c r="AE63" s="22">
        <f t="shared" si="0"/>
        <v>0</v>
      </c>
    </row>
    <row r="64" spans="1:31" x14ac:dyDescent="0.25">
      <c r="A64" s="7">
        <v>62</v>
      </c>
      <c r="B64" s="8" t="s">
        <v>250</v>
      </c>
      <c r="C64" s="8">
        <v>513766056</v>
      </c>
      <c r="D64" s="8">
        <v>167896242</v>
      </c>
      <c r="E64" t="s">
        <v>157</v>
      </c>
      <c r="F64" s="4" t="s">
        <v>251</v>
      </c>
      <c r="G64" s="4" t="s">
        <v>159</v>
      </c>
      <c r="H64" s="7" t="s">
        <v>252</v>
      </c>
      <c r="I64" s="10" t="s">
        <v>253</v>
      </c>
      <c r="J64" s="9">
        <v>438.33800000000002</v>
      </c>
      <c r="K64" s="9">
        <v>3.875</v>
      </c>
      <c r="L64" s="10">
        <v>10</v>
      </c>
      <c r="M64" s="32">
        <v>87.9</v>
      </c>
      <c r="N64" s="11">
        <v>17</v>
      </c>
      <c r="O64" s="11">
        <v>22.738095238095241</v>
      </c>
      <c r="P64" s="11">
        <v>65.797101449275374</v>
      </c>
      <c r="Q64" s="11">
        <v>0.13513513513512976</v>
      </c>
      <c r="R64" s="11">
        <v>22.222222222222214</v>
      </c>
      <c r="S64" s="12">
        <v>-103.47744360902257</v>
      </c>
      <c r="T64" s="31">
        <v>0.39345339682367353</v>
      </c>
      <c r="U64" s="31">
        <v>-1.1055696953766727</v>
      </c>
      <c r="V64" s="13">
        <v>-0.27136494629290042</v>
      </c>
      <c r="W64" s="22">
        <f>IF(Table157[[#This Row],[S. aureus ATCC 9144]]&gt;80,1,0)</f>
        <v>0</v>
      </c>
      <c r="X64" s="22">
        <f>IF(Table157[[#This Row],[A. baumannii ATCC 17978]]&gt;80,1,0)</f>
        <v>0</v>
      </c>
      <c r="Y64" s="22">
        <f>IF(Table157[[#This Row],[A. baumannii ATCC 17978 + PMBN]]&gt;80,1,0)</f>
        <v>0</v>
      </c>
      <c r="Z64" s="22">
        <f>IF(Table157[[#This Row],[E. coli NCTC 12923]]&gt;80,1,0)</f>
        <v>0</v>
      </c>
      <c r="AA64" s="22">
        <f>IF(Table157[[#This Row],[E. coli NCTC 12923 + PMBN]]&gt;80,1,0)</f>
        <v>0</v>
      </c>
      <c r="AB64" s="22">
        <f>IF(Table157[[#This Row],[C. albicans NCPF 3281]]&gt;80,1,0)</f>
        <v>0</v>
      </c>
      <c r="AC64" s="21">
        <f>IF(Table157[[#This Row],[M. avium ATCC 15796]]&gt;50,1,0)</f>
        <v>0</v>
      </c>
      <c r="AD64" s="21">
        <f>IF(Table157[[#This Row],[M. abscessus NCTC 14045]]&gt;50,1,0)</f>
        <v>0</v>
      </c>
      <c r="AE64" s="22">
        <f t="shared" si="0"/>
        <v>0</v>
      </c>
    </row>
    <row r="65" spans="1:31" x14ac:dyDescent="0.25">
      <c r="A65" s="7">
        <v>63</v>
      </c>
      <c r="B65" s="8" t="s">
        <v>254</v>
      </c>
      <c r="C65" s="8">
        <v>513766057</v>
      </c>
      <c r="D65" s="8">
        <v>175673089</v>
      </c>
      <c r="E65" t="s">
        <v>157</v>
      </c>
      <c r="F65" s="4" t="s">
        <v>255</v>
      </c>
      <c r="G65" s="4" t="s">
        <v>159</v>
      </c>
      <c r="H65" s="7" t="s">
        <v>256</v>
      </c>
      <c r="I65" s="10" t="s">
        <v>257</v>
      </c>
      <c r="J65" s="9">
        <v>393.42599999999999</v>
      </c>
      <c r="K65" s="9">
        <v>2.6206999999999998</v>
      </c>
      <c r="L65" s="10">
        <v>10</v>
      </c>
      <c r="M65" s="32">
        <v>72.7</v>
      </c>
      <c r="N65" s="11">
        <v>70</v>
      </c>
      <c r="O65" s="11">
        <v>-18.333333333333314</v>
      </c>
      <c r="P65" s="11">
        <v>34.05797101449275</v>
      </c>
      <c r="Q65" s="11">
        <v>0.13513513513512976</v>
      </c>
      <c r="R65" s="11">
        <v>21.728395061728392</v>
      </c>
      <c r="S65" s="12">
        <v>-30.455827067669169</v>
      </c>
      <c r="T65" s="31">
        <v>0.20781352699388833</v>
      </c>
      <c r="U65" s="31">
        <v>-0.3585578958406046</v>
      </c>
      <c r="V65" s="13">
        <v>1.6946742018788128</v>
      </c>
      <c r="W65" s="22">
        <f>IF(Table157[[#This Row],[S. aureus ATCC 9144]]&gt;80,1,0)</f>
        <v>0</v>
      </c>
      <c r="X65" s="22">
        <f>IF(Table157[[#This Row],[A. baumannii ATCC 17978]]&gt;80,1,0)</f>
        <v>0</v>
      </c>
      <c r="Y65" s="22">
        <f>IF(Table157[[#This Row],[A. baumannii ATCC 17978 + PMBN]]&gt;80,1,0)</f>
        <v>0</v>
      </c>
      <c r="Z65" s="22">
        <f>IF(Table157[[#This Row],[E. coli NCTC 12923]]&gt;80,1,0)</f>
        <v>0</v>
      </c>
      <c r="AA65" s="22">
        <f>IF(Table157[[#This Row],[E. coli NCTC 12923 + PMBN]]&gt;80,1,0)</f>
        <v>0</v>
      </c>
      <c r="AB65" s="22">
        <f>IF(Table157[[#This Row],[C. albicans NCPF 3281]]&gt;80,1,0)</f>
        <v>0</v>
      </c>
      <c r="AC65" s="21">
        <f>IF(Table157[[#This Row],[M. avium ATCC 15796]]&gt;50,1,0)</f>
        <v>0</v>
      </c>
      <c r="AD65" s="21">
        <f>IF(Table157[[#This Row],[M. abscessus NCTC 14045]]&gt;50,1,0)</f>
        <v>0</v>
      </c>
      <c r="AE65" s="22">
        <f t="shared" si="0"/>
        <v>0</v>
      </c>
    </row>
    <row r="66" spans="1:31" x14ac:dyDescent="0.25">
      <c r="A66" s="7">
        <v>64</v>
      </c>
      <c r="B66" s="8" t="s">
        <v>258</v>
      </c>
      <c r="C66" s="8">
        <v>513766058</v>
      </c>
      <c r="D66" s="8">
        <v>175673090</v>
      </c>
      <c r="E66" t="s">
        <v>157</v>
      </c>
      <c r="F66" s="4" t="s">
        <v>158</v>
      </c>
      <c r="G66" s="4" t="s">
        <v>159</v>
      </c>
      <c r="H66" s="7" t="s">
        <v>259</v>
      </c>
      <c r="I66" s="10" t="s">
        <v>260</v>
      </c>
      <c r="J66" s="9">
        <v>357.37200000000001</v>
      </c>
      <c r="K66" s="9">
        <v>3.4691000000000001</v>
      </c>
      <c r="L66" s="10">
        <v>10</v>
      </c>
      <c r="M66" s="34" t="s">
        <v>38</v>
      </c>
      <c r="N66" s="11">
        <v>9.5000000000000142</v>
      </c>
      <c r="O66" s="11">
        <v>-3.5714285714285836</v>
      </c>
      <c r="P66" s="11">
        <v>18.840579710144908</v>
      </c>
      <c r="Q66" s="11">
        <v>-9.5945945945945965</v>
      </c>
      <c r="R66" s="11">
        <v>5.9259259259259238</v>
      </c>
      <c r="S66" s="12">
        <v>-19.031954887218035</v>
      </c>
      <c r="T66" s="31">
        <v>0.2537644802774679</v>
      </c>
      <c r="U66" s="31">
        <v>-0.70352086922412127</v>
      </c>
      <c r="V66" s="13">
        <v>1.8219469291515396</v>
      </c>
      <c r="W66" s="22">
        <f>IF(Table157[[#This Row],[S. aureus ATCC 9144]]&gt;80,1,0)</f>
        <v>0</v>
      </c>
      <c r="X66" s="22">
        <f>IF(Table157[[#This Row],[A. baumannii ATCC 17978]]&gt;80,1,0)</f>
        <v>0</v>
      </c>
      <c r="Y66" s="22">
        <f>IF(Table157[[#This Row],[A. baumannii ATCC 17978 + PMBN]]&gt;80,1,0)</f>
        <v>0</v>
      </c>
      <c r="Z66" s="22">
        <f>IF(Table157[[#This Row],[E. coli NCTC 12923]]&gt;80,1,0)</f>
        <v>0</v>
      </c>
      <c r="AA66" s="22">
        <f>IF(Table157[[#This Row],[E. coli NCTC 12923 + PMBN]]&gt;80,1,0)</f>
        <v>0</v>
      </c>
      <c r="AB66" s="22">
        <f>IF(Table157[[#This Row],[C. albicans NCPF 3281]]&gt;80,1,0)</f>
        <v>0</v>
      </c>
      <c r="AC66" s="21">
        <f>IF(Table157[[#This Row],[M. avium ATCC 15796]]&gt;50,1,0)</f>
        <v>0</v>
      </c>
      <c r="AD66" s="21">
        <f>IF(Table157[[#This Row],[M. abscessus NCTC 14045]]&gt;50,1,0)</f>
        <v>0</v>
      </c>
      <c r="AE66" s="22">
        <f t="shared" si="0"/>
        <v>0</v>
      </c>
    </row>
    <row r="67" spans="1:31" x14ac:dyDescent="0.25">
      <c r="A67" s="7">
        <v>65</v>
      </c>
      <c r="B67" s="8" t="s">
        <v>261</v>
      </c>
      <c r="C67" s="8">
        <v>513766059</v>
      </c>
      <c r="D67" s="8">
        <v>175673091</v>
      </c>
      <c r="E67" t="s">
        <v>262</v>
      </c>
      <c r="F67" s="4" t="s">
        <v>263</v>
      </c>
      <c r="G67" s="4" t="s">
        <v>264</v>
      </c>
      <c r="H67" s="7" t="s">
        <v>265</v>
      </c>
      <c r="I67" s="10" t="s">
        <v>266</v>
      </c>
      <c r="J67" s="9">
        <v>398.45699999999999</v>
      </c>
      <c r="K67" s="9">
        <v>1.9192</v>
      </c>
      <c r="L67" s="10">
        <v>10</v>
      </c>
      <c r="M67" s="32">
        <v>78.5</v>
      </c>
      <c r="N67" s="11">
        <v>11.666666666666686</v>
      </c>
      <c r="O67" s="11">
        <v>2.3809523809523796</v>
      </c>
      <c r="P67" s="11">
        <v>19.420289855072454</v>
      </c>
      <c r="Q67" s="11">
        <v>0.54054054054054745</v>
      </c>
      <c r="R67" s="11">
        <v>0.12345679012345556</v>
      </c>
      <c r="S67" s="12">
        <v>-72.03477443609026</v>
      </c>
      <c r="T67" s="31">
        <v>-6.1738753802302426E-2</v>
      </c>
      <c r="U67" s="31">
        <v>-0.55772982741363819</v>
      </c>
      <c r="V67" s="13">
        <v>-0.14785732998989498</v>
      </c>
      <c r="W67" s="22">
        <f>IF(Table157[[#This Row],[S. aureus ATCC 9144]]&gt;80,1,0)</f>
        <v>0</v>
      </c>
      <c r="X67" s="22">
        <f>IF(Table157[[#This Row],[A. baumannii ATCC 17978]]&gt;80,1,0)</f>
        <v>0</v>
      </c>
      <c r="Y67" s="22">
        <f>IF(Table157[[#This Row],[A. baumannii ATCC 17978 + PMBN]]&gt;80,1,0)</f>
        <v>0</v>
      </c>
      <c r="Z67" s="22">
        <f>IF(Table157[[#This Row],[E. coli NCTC 12923]]&gt;80,1,0)</f>
        <v>0</v>
      </c>
      <c r="AA67" s="22">
        <f>IF(Table157[[#This Row],[E. coli NCTC 12923 + PMBN]]&gt;80,1,0)</f>
        <v>0</v>
      </c>
      <c r="AB67" s="22">
        <f>IF(Table157[[#This Row],[C. albicans NCPF 3281]]&gt;80,1,0)</f>
        <v>0</v>
      </c>
      <c r="AC67" s="21">
        <f>IF(Table157[[#This Row],[M. avium ATCC 15796]]&gt;50,1,0)</f>
        <v>0</v>
      </c>
      <c r="AD67" s="21">
        <f>IF(Table157[[#This Row],[M. abscessus NCTC 14045]]&gt;50,1,0)</f>
        <v>0</v>
      </c>
      <c r="AE67" s="22">
        <f t="shared" si="0"/>
        <v>0</v>
      </c>
    </row>
    <row r="68" spans="1:31" x14ac:dyDescent="0.25">
      <c r="A68" s="7">
        <v>66</v>
      </c>
      <c r="B68" s="8" t="s">
        <v>267</v>
      </c>
      <c r="C68" s="8">
        <v>513766060</v>
      </c>
      <c r="D68" s="8">
        <v>175673092</v>
      </c>
      <c r="E68" t="s">
        <v>262</v>
      </c>
      <c r="F68" s="4" t="s">
        <v>263</v>
      </c>
      <c r="G68" s="4" t="s">
        <v>264</v>
      </c>
      <c r="H68" s="7" t="s">
        <v>268</v>
      </c>
      <c r="I68" s="10" t="s">
        <v>269</v>
      </c>
      <c r="J68" s="9">
        <v>417.30200000000002</v>
      </c>
      <c r="K68" s="9">
        <v>2.7844000000000002</v>
      </c>
      <c r="L68" s="10">
        <v>10</v>
      </c>
      <c r="M68" s="32">
        <v>51.9</v>
      </c>
      <c r="N68" s="11">
        <v>5.3333333333333286</v>
      </c>
      <c r="O68" s="11">
        <v>1.4285714285714306</v>
      </c>
      <c r="P68" s="11">
        <v>17.536231884057969</v>
      </c>
      <c r="Q68" s="11">
        <v>-5.2702702702702453</v>
      </c>
      <c r="R68" s="11">
        <v>4.3209876543210015</v>
      </c>
      <c r="S68" s="12">
        <v>-56.442669172932341</v>
      </c>
      <c r="T68" s="31">
        <v>-0.7336298150957532</v>
      </c>
      <c r="U68" s="31">
        <v>-1.0002585866366758</v>
      </c>
      <c r="V68" s="13">
        <v>0.17669074441408728</v>
      </c>
      <c r="W68" s="22">
        <f>IF(Table157[[#This Row],[S. aureus ATCC 9144]]&gt;80,1,0)</f>
        <v>0</v>
      </c>
      <c r="X68" s="22">
        <f>IF(Table157[[#This Row],[A. baumannii ATCC 17978]]&gt;80,1,0)</f>
        <v>0</v>
      </c>
      <c r="Y68" s="22">
        <f>IF(Table157[[#This Row],[A. baumannii ATCC 17978 + PMBN]]&gt;80,1,0)</f>
        <v>0</v>
      </c>
      <c r="Z68" s="22">
        <f>IF(Table157[[#This Row],[E. coli NCTC 12923]]&gt;80,1,0)</f>
        <v>0</v>
      </c>
      <c r="AA68" s="22">
        <f>IF(Table157[[#This Row],[E. coli NCTC 12923 + PMBN]]&gt;80,1,0)</f>
        <v>0</v>
      </c>
      <c r="AB68" s="22">
        <f>IF(Table157[[#This Row],[C. albicans NCPF 3281]]&gt;80,1,0)</f>
        <v>0</v>
      </c>
      <c r="AC68" s="21">
        <f>IF(Table157[[#This Row],[M. avium ATCC 15796]]&gt;50,1,0)</f>
        <v>0</v>
      </c>
      <c r="AD68" s="21">
        <f>IF(Table157[[#This Row],[M. abscessus NCTC 14045]]&gt;50,1,0)</f>
        <v>0</v>
      </c>
      <c r="AE68" s="22">
        <f t="shared" ref="AE68:AE98" si="1">SUM(W68:AD68)</f>
        <v>0</v>
      </c>
    </row>
    <row r="69" spans="1:31" x14ac:dyDescent="0.25">
      <c r="A69" s="7">
        <v>67</v>
      </c>
      <c r="B69" s="8" t="s">
        <v>270</v>
      </c>
      <c r="C69" s="8">
        <v>513766061</v>
      </c>
      <c r="D69" s="8">
        <v>175673093</v>
      </c>
      <c r="E69" t="s">
        <v>262</v>
      </c>
      <c r="F69" s="4" t="s">
        <v>263</v>
      </c>
      <c r="G69" s="4" t="s">
        <v>264</v>
      </c>
      <c r="H69" s="7" t="s">
        <v>271</v>
      </c>
      <c r="I69" s="10" t="s">
        <v>272</v>
      </c>
      <c r="J69" s="9">
        <v>370.87900000000002</v>
      </c>
      <c r="K69" s="9">
        <v>3.8292000000000002</v>
      </c>
      <c r="L69" s="10">
        <v>10</v>
      </c>
      <c r="M69" s="32">
        <v>15.8</v>
      </c>
      <c r="N69" s="11">
        <v>4.2105263157894797</v>
      </c>
      <c r="O69" s="11">
        <v>-22.168674698795172</v>
      </c>
      <c r="P69" s="11">
        <v>13.857142857142861</v>
      </c>
      <c r="Q69" s="11">
        <v>-30</v>
      </c>
      <c r="R69" s="11">
        <v>-14.024390243902431</v>
      </c>
      <c r="S69" s="12">
        <v>-54.259493670886087</v>
      </c>
      <c r="T69" s="31">
        <v>0.25214027157637986</v>
      </c>
      <c r="U69" s="31">
        <v>-0.14935518309167151</v>
      </c>
      <c r="V69" s="13">
        <v>0.30221975763704256</v>
      </c>
      <c r="W69" s="22">
        <f>IF(Table157[[#This Row],[S. aureus ATCC 9144]]&gt;80,1,0)</f>
        <v>0</v>
      </c>
      <c r="X69" s="22">
        <f>IF(Table157[[#This Row],[A. baumannii ATCC 17978]]&gt;80,1,0)</f>
        <v>0</v>
      </c>
      <c r="Y69" s="22">
        <f>IF(Table157[[#This Row],[A. baumannii ATCC 17978 + PMBN]]&gt;80,1,0)</f>
        <v>0</v>
      </c>
      <c r="Z69" s="22">
        <f>IF(Table157[[#This Row],[E. coli NCTC 12923]]&gt;80,1,0)</f>
        <v>0</v>
      </c>
      <c r="AA69" s="22">
        <f>IF(Table157[[#This Row],[E. coli NCTC 12923 + PMBN]]&gt;80,1,0)</f>
        <v>0</v>
      </c>
      <c r="AB69" s="22">
        <f>IF(Table157[[#This Row],[C. albicans NCPF 3281]]&gt;80,1,0)</f>
        <v>0</v>
      </c>
      <c r="AC69" s="21">
        <f>IF(Table157[[#This Row],[M. avium ATCC 15796]]&gt;50,1,0)</f>
        <v>0</v>
      </c>
      <c r="AD69" s="21">
        <f>IF(Table157[[#This Row],[M. abscessus NCTC 14045]]&gt;50,1,0)</f>
        <v>0</v>
      </c>
      <c r="AE69" s="22">
        <f t="shared" si="1"/>
        <v>0</v>
      </c>
    </row>
    <row r="70" spans="1:31" x14ac:dyDescent="0.25">
      <c r="A70" s="7">
        <v>68</v>
      </c>
      <c r="B70" s="8" t="s">
        <v>273</v>
      </c>
      <c r="C70" s="8">
        <v>513766062</v>
      </c>
      <c r="D70" s="8">
        <v>175673094</v>
      </c>
      <c r="E70" t="s">
        <v>274</v>
      </c>
      <c r="F70" s="6" t="s">
        <v>275</v>
      </c>
      <c r="G70" s="6" t="s">
        <v>276</v>
      </c>
      <c r="H70" s="7" t="s">
        <v>277</v>
      </c>
      <c r="I70" s="10" t="s">
        <v>278</v>
      </c>
      <c r="J70" s="9">
        <v>408.5</v>
      </c>
      <c r="K70" s="9">
        <v>3.0568</v>
      </c>
      <c r="L70" s="10">
        <v>10</v>
      </c>
      <c r="M70" s="32">
        <v>77.5</v>
      </c>
      <c r="N70" s="11">
        <v>10.350877192982495</v>
      </c>
      <c r="O70" s="11">
        <v>-3.7349397590361377</v>
      </c>
      <c r="P70" s="11">
        <v>39.857142857142861</v>
      </c>
      <c r="Q70" s="11">
        <v>6.3513513513513402</v>
      </c>
      <c r="R70" s="11">
        <v>-10.975609756097555</v>
      </c>
      <c r="S70" s="12">
        <v>2.3037974683544249</v>
      </c>
      <c r="T70" s="31">
        <v>3.412902601939777</v>
      </c>
      <c r="U70" s="31">
        <v>0.73468041848967403</v>
      </c>
      <c r="V70" s="13">
        <v>0.31233180565296076</v>
      </c>
      <c r="W70" s="22">
        <f>IF(Table157[[#This Row],[S. aureus ATCC 9144]]&gt;80,1,0)</f>
        <v>0</v>
      </c>
      <c r="X70" s="22">
        <f>IF(Table157[[#This Row],[A. baumannii ATCC 17978]]&gt;80,1,0)</f>
        <v>0</v>
      </c>
      <c r="Y70" s="22">
        <f>IF(Table157[[#This Row],[A. baumannii ATCC 17978 + PMBN]]&gt;80,1,0)</f>
        <v>0</v>
      </c>
      <c r="Z70" s="22">
        <f>IF(Table157[[#This Row],[E. coli NCTC 12923]]&gt;80,1,0)</f>
        <v>0</v>
      </c>
      <c r="AA70" s="22">
        <f>IF(Table157[[#This Row],[E. coli NCTC 12923 + PMBN]]&gt;80,1,0)</f>
        <v>0</v>
      </c>
      <c r="AB70" s="22">
        <f>IF(Table157[[#This Row],[C. albicans NCPF 3281]]&gt;80,1,0)</f>
        <v>0</v>
      </c>
      <c r="AC70" s="21">
        <f>IF(Table157[[#This Row],[M. avium ATCC 15796]]&gt;50,1,0)</f>
        <v>0</v>
      </c>
      <c r="AD70" s="21">
        <f>IF(Table157[[#This Row],[M. abscessus NCTC 14045]]&gt;50,1,0)</f>
        <v>0</v>
      </c>
      <c r="AE70" s="22">
        <f t="shared" si="1"/>
        <v>0</v>
      </c>
    </row>
    <row r="71" spans="1:31" x14ac:dyDescent="0.25">
      <c r="A71" s="7">
        <v>69</v>
      </c>
      <c r="B71" s="8" t="s">
        <v>279</v>
      </c>
      <c r="C71" s="8">
        <v>513766063</v>
      </c>
      <c r="D71" s="8">
        <v>175673095</v>
      </c>
      <c r="E71" t="s">
        <v>274</v>
      </c>
      <c r="F71" s="6" t="s">
        <v>275</v>
      </c>
      <c r="G71" s="6" t="s">
        <v>276</v>
      </c>
      <c r="H71" s="7" t="s">
        <v>280</v>
      </c>
      <c r="I71" s="10" t="s">
        <v>281</v>
      </c>
      <c r="J71" s="9">
        <v>486.61500000000001</v>
      </c>
      <c r="K71" s="9">
        <v>3.0377999999999998</v>
      </c>
      <c r="L71" s="10">
        <v>10</v>
      </c>
      <c r="M71" s="32">
        <v>91.7</v>
      </c>
      <c r="N71" s="11">
        <v>7.8947368421052886</v>
      </c>
      <c r="O71" s="11">
        <v>-7.3493975903614341</v>
      </c>
      <c r="P71" s="11">
        <v>29.571428571428555</v>
      </c>
      <c r="Q71" s="11">
        <v>2.5675675675675507</v>
      </c>
      <c r="R71" s="11">
        <v>10.121951219512198</v>
      </c>
      <c r="S71" s="12">
        <v>-73.808544303797447</v>
      </c>
      <c r="T71" s="31">
        <v>3.7834609894885745</v>
      </c>
      <c r="U71" s="31">
        <v>-5.8800479583325682E-2</v>
      </c>
      <c r="V71" s="13">
        <v>0.17206791381925532</v>
      </c>
      <c r="W71" s="22">
        <f>IF(Table157[[#This Row],[S. aureus ATCC 9144]]&gt;80,1,0)</f>
        <v>0</v>
      </c>
      <c r="X71" s="22">
        <f>IF(Table157[[#This Row],[A. baumannii ATCC 17978]]&gt;80,1,0)</f>
        <v>0</v>
      </c>
      <c r="Y71" s="22">
        <f>IF(Table157[[#This Row],[A. baumannii ATCC 17978 + PMBN]]&gt;80,1,0)</f>
        <v>0</v>
      </c>
      <c r="Z71" s="22">
        <f>IF(Table157[[#This Row],[E. coli NCTC 12923]]&gt;80,1,0)</f>
        <v>0</v>
      </c>
      <c r="AA71" s="22">
        <f>IF(Table157[[#This Row],[E. coli NCTC 12923 + PMBN]]&gt;80,1,0)</f>
        <v>0</v>
      </c>
      <c r="AB71" s="22">
        <f>IF(Table157[[#This Row],[C. albicans NCPF 3281]]&gt;80,1,0)</f>
        <v>0</v>
      </c>
      <c r="AC71" s="21">
        <f>IF(Table157[[#This Row],[M. avium ATCC 15796]]&gt;50,1,0)</f>
        <v>0</v>
      </c>
      <c r="AD71" s="21">
        <f>IF(Table157[[#This Row],[M. abscessus NCTC 14045]]&gt;50,1,0)</f>
        <v>0</v>
      </c>
      <c r="AE71" s="22">
        <f t="shared" si="1"/>
        <v>0</v>
      </c>
    </row>
    <row r="72" spans="1:31" ht="14.25" customHeight="1" x14ac:dyDescent="0.25">
      <c r="A72" s="7">
        <v>70</v>
      </c>
      <c r="B72" s="8" t="s">
        <v>282</v>
      </c>
      <c r="C72" s="8">
        <v>513766064</v>
      </c>
      <c r="D72" s="8">
        <v>175673096</v>
      </c>
      <c r="E72" t="s">
        <v>274</v>
      </c>
      <c r="F72" s="6" t="s">
        <v>275</v>
      </c>
      <c r="G72" s="6" t="s">
        <v>276</v>
      </c>
      <c r="H72" s="7" t="s">
        <v>283</v>
      </c>
      <c r="I72" s="10" t="s">
        <v>284</v>
      </c>
      <c r="J72" s="9">
        <v>483.57100000000003</v>
      </c>
      <c r="K72" s="9">
        <v>3.7216999999999998</v>
      </c>
      <c r="L72" s="10">
        <v>10</v>
      </c>
      <c r="M72" s="32">
        <v>7.8</v>
      </c>
      <c r="N72" s="11">
        <v>99.824561403508767</v>
      </c>
      <c r="O72" s="11">
        <v>48.55421686746989</v>
      </c>
      <c r="P72" s="11">
        <v>70.428571428571416</v>
      </c>
      <c r="Q72" s="11">
        <v>14.459459459459453</v>
      </c>
      <c r="R72" s="11">
        <v>78.780487804878049</v>
      </c>
      <c r="S72" s="12">
        <v>-107.69303797468355</v>
      </c>
      <c r="T72" s="31">
        <v>3.9415673055310378</v>
      </c>
      <c r="U72" s="31">
        <v>0.13984639188599601</v>
      </c>
      <c r="V72" s="13">
        <v>2.0983315120773733</v>
      </c>
      <c r="W72" s="22">
        <f>IF(Table157[[#This Row],[S. aureus ATCC 9144]]&gt;80,1,0)</f>
        <v>1</v>
      </c>
      <c r="X72" s="22">
        <f>IF(Table157[[#This Row],[A. baumannii ATCC 17978]]&gt;80,1,0)</f>
        <v>0</v>
      </c>
      <c r="Y72" s="22">
        <f>IF(Table157[[#This Row],[A. baumannii ATCC 17978 + PMBN]]&gt;80,1,0)</f>
        <v>0</v>
      </c>
      <c r="Z72" s="22">
        <f>IF(Table157[[#This Row],[E. coli NCTC 12923]]&gt;80,1,0)</f>
        <v>0</v>
      </c>
      <c r="AA72" s="22">
        <f>IF(Table157[[#This Row],[E. coli NCTC 12923 + PMBN]]&gt;80,1,0)</f>
        <v>0</v>
      </c>
      <c r="AB72" s="22">
        <f>IF(Table157[[#This Row],[C. albicans NCPF 3281]]&gt;80,1,0)</f>
        <v>0</v>
      </c>
      <c r="AC72" s="21">
        <f>IF(Table157[[#This Row],[M. avium ATCC 15796]]&gt;50,1,0)</f>
        <v>0</v>
      </c>
      <c r="AD72" s="21">
        <f>IF(Table157[[#This Row],[M. abscessus NCTC 14045]]&gt;50,1,0)</f>
        <v>0</v>
      </c>
      <c r="AE72" s="22">
        <f t="shared" si="1"/>
        <v>1</v>
      </c>
    </row>
    <row r="73" spans="1:31" x14ac:dyDescent="0.25">
      <c r="A73" s="7">
        <v>71</v>
      </c>
      <c r="B73" s="8" t="s">
        <v>285</v>
      </c>
      <c r="C73" s="8">
        <v>513766065</v>
      </c>
      <c r="D73" s="8">
        <v>175673097</v>
      </c>
      <c r="E73" t="s">
        <v>274</v>
      </c>
      <c r="F73" s="6" t="s">
        <v>275</v>
      </c>
      <c r="G73" s="6" t="s">
        <v>276</v>
      </c>
      <c r="H73" s="7" t="s">
        <v>286</v>
      </c>
      <c r="I73" s="10" t="s">
        <v>287</v>
      </c>
      <c r="J73" s="9">
        <v>380.411</v>
      </c>
      <c r="K73" s="9">
        <v>2.3408000000000002</v>
      </c>
      <c r="L73" s="10">
        <v>10</v>
      </c>
      <c r="M73" s="35" t="s">
        <v>47</v>
      </c>
      <c r="N73" s="11">
        <v>37.543859649122815</v>
      </c>
      <c r="O73" s="11">
        <v>18.795180722891587</v>
      </c>
      <c r="P73" s="11">
        <v>19.571428571428569</v>
      </c>
      <c r="Q73" s="11">
        <v>12.702702702702723</v>
      </c>
      <c r="R73" s="11">
        <v>49.146341463414622</v>
      </c>
      <c r="S73" s="12">
        <v>84.180379746835442</v>
      </c>
      <c r="T73" s="31">
        <v>1.145607430388452</v>
      </c>
      <c r="U73" s="31">
        <v>0.76885959068707166</v>
      </c>
      <c r="V73" s="13">
        <v>0.20823479523102745</v>
      </c>
      <c r="W73" s="22">
        <f>IF(Table157[[#This Row],[S. aureus ATCC 9144]]&gt;80,1,0)</f>
        <v>0</v>
      </c>
      <c r="X73" s="22">
        <f>IF(Table157[[#This Row],[A. baumannii ATCC 17978]]&gt;80,1,0)</f>
        <v>0</v>
      </c>
      <c r="Y73" s="22">
        <f>IF(Table157[[#This Row],[A. baumannii ATCC 17978 + PMBN]]&gt;80,1,0)</f>
        <v>0</v>
      </c>
      <c r="Z73" s="22">
        <f>IF(Table157[[#This Row],[E. coli NCTC 12923]]&gt;80,1,0)</f>
        <v>0</v>
      </c>
      <c r="AA73" s="22">
        <f>IF(Table157[[#This Row],[E. coli NCTC 12923 + PMBN]]&gt;80,1,0)</f>
        <v>0</v>
      </c>
      <c r="AB73" s="22">
        <f>IF(Table157[[#This Row],[C. albicans NCPF 3281]]&gt;80,1,0)</f>
        <v>1</v>
      </c>
      <c r="AC73" s="21">
        <f>IF(Table157[[#This Row],[M. avium ATCC 15796]]&gt;50,1,0)</f>
        <v>0</v>
      </c>
      <c r="AD73" s="21">
        <f>IF(Table157[[#This Row],[M. abscessus NCTC 14045]]&gt;50,1,0)</f>
        <v>0</v>
      </c>
      <c r="AE73" s="22">
        <f t="shared" si="1"/>
        <v>1</v>
      </c>
    </row>
    <row r="74" spans="1:31" x14ac:dyDescent="0.25">
      <c r="A74" s="7">
        <v>72</v>
      </c>
      <c r="B74" s="8" t="s">
        <v>288</v>
      </c>
      <c r="C74" s="8">
        <v>513766066</v>
      </c>
      <c r="D74" s="8">
        <v>175673098</v>
      </c>
      <c r="E74" t="s">
        <v>274</v>
      </c>
      <c r="F74" s="6" t="s">
        <v>275</v>
      </c>
      <c r="G74" s="6" t="s">
        <v>276</v>
      </c>
      <c r="H74" s="7" t="s">
        <v>289</v>
      </c>
      <c r="I74" s="10" t="s">
        <v>290</v>
      </c>
      <c r="J74" s="9">
        <v>388.51400000000001</v>
      </c>
      <c r="K74" s="9">
        <v>1.3125</v>
      </c>
      <c r="L74" s="10">
        <v>10</v>
      </c>
      <c r="M74" s="34" t="s">
        <v>38</v>
      </c>
      <c r="N74" s="11">
        <v>37.543859649122815</v>
      </c>
      <c r="O74" s="11">
        <v>17.349397590361463</v>
      </c>
      <c r="P74" s="11">
        <v>29.857142857142847</v>
      </c>
      <c r="Q74" s="11">
        <v>11.486486486486484</v>
      </c>
      <c r="R74" s="11">
        <v>2.0731707317073216</v>
      </c>
      <c r="S74" s="12">
        <v>-117.73259493670886</v>
      </c>
      <c r="T74" s="31">
        <v>5.5761316286705096</v>
      </c>
      <c r="U74" s="31">
        <v>1.5886132100248318</v>
      </c>
      <c r="V74" s="13">
        <v>0.15037593984962405</v>
      </c>
      <c r="W74" s="22">
        <f>IF(Table157[[#This Row],[S. aureus ATCC 9144]]&gt;80,1,0)</f>
        <v>0</v>
      </c>
      <c r="X74" s="22">
        <f>IF(Table157[[#This Row],[A. baumannii ATCC 17978]]&gt;80,1,0)</f>
        <v>0</v>
      </c>
      <c r="Y74" s="22">
        <f>IF(Table157[[#This Row],[A. baumannii ATCC 17978 + PMBN]]&gt;80,1,0)</f>
        <v>0</v>
      </c>
      <c r="Z74" s="22">
        <f>IF(Table157[[#This Row],[E. coli NCTC 12923]]&gt;80,1,0)</f>
        <v>0</v>
      </c>
      <c r="AA74" s="22">
        <f>IF(Table157[[#This Row],[E. coli NCTC 12923 + PMBN]]&gt;80,1,0)</f>
        <v>0</v>
      </c>
      <c r="AB74" s="22">
        <f>IF(Table157[[#This Row],[C. albicans NCPF 3281]]&gt;80,1,0)</f>
        <v>0</v>
      </c>
      <c r="AC74" s="21">
        <f>IF(Table157[[#This Row],[M. avium ATCC 15796]]&gt;50,1,0)</f>
        <v>0</v>
      </c>
      <c r="AD74" s="21">
        <f>IF(Table157[[#This Row],[M. abscessus NCTC 14045]]&gt;50,1,0)</f>
        <v>0</v>
      </c>
      <c r="AE74" s="22">
        <f t="shared" si="1"/>
        <v>0</v>
      </c>
    </row>
    <row r="75" spans="1:31" x14ac:dyDescent="0.25">
      <c r="A75" s="7">
        <v>73</v>
      </c>
      <c r="B75" s="8" t="s">
        <v>291</v>
      </c>
      <c r="C75" s="8">
        <v>513766067</v>
      </c>
      <c r="D75" s="8">
        <v>175673099</v>
      </c>
      <c r="E75" t="s">
        <v>274</v>
      </c>
      <c r="F75" s="6" t="s">
        <v>275</v>
      </c>
      <c r="G75" s="6" t="s">
        <v>276</v>
      </c>
      <c r="H75" s="7" t="s">
        <v>292</v>
      </c>
      <c r="I75" s="10" t="s">
        <v>293</v>
      </c>
      <c r="J75" s="9">
        <v>383.45400000000001</v>
      </c>
      <c r="K75" s="9">
        <v>1.6846000000000001</v>
      </c>
      <c r="L75" s="10">
        <v>10</v>
      </c>
      <c r="M75" s="32">
        <v>83.6</v>
      </c>
      <c r="N75" s="11">
        <v>33</v>
      </c>
      <c r="O75" s="11">
        <v>3.3333333333333286</v>
      </c>
      <c r="P75" s="11">
        <v>17.536231884057969</v>
      </c>
      <c r="Q75" s="11">
        <v>5.135135135135144</v>
      </c>
      <c r="R75" s="11">
        <v>-10.123456790123456</v>
      </c>
      <c r="S75" s="12">
        <v>13.261278195488714</v>
      </c>
      <c r="T75" s="31">
        <v>1.8103986317759819</v>
      </c>
      <c r="U75" s="31">
        <v>-0.36859882954405521</v>
      </c>
      <c r="V75" s="13">
        <v>0.19759721546465053</v>
      </c>
      <c r="W75" s="22">
        <f>IF(Table157[[#This Row],[S. aureus ATCC 9144]]&gt;80,1,0)</f>
        <v>0</v>
      </c>
      <c r="X75" s="22">
        <f>IF(Table157[[#This Row],[A. baumannii ATCC 17978]]&gt;80,1,0)</f>
        <v>0</v>
      </c>
      <c r="Y75" s="22">
        <f>IF(Table157[[#This Row],[A. baumannii ATCC 17978 + PMBN]]&gt;80,1,0)</f>
        <v>0</v>
      </c>
      <c r="Z75" s="22">
        <f>IF(Table157[[#This Row],[E. coli NCTC 12923]]&gt;80,1,0)</f>
        <v>0</v>
      </c>
      <c r="AA75" s="22">
        <f>IF(Table157[[#This Row],[E. coli NCTC 12923 + PMBN]]&gt;80,1,0)</f>
        <v>0</v>
      </c>
      <c r="AB75" s="22">
        <f>IF(Table157[[#This Row],[C. albicans NCPF 3281]]&gt;80,1,0)</f>
        <v>0</v>
      </c>
      <c r="AC75" s="21">
        <f>IF(Table157[[#This Row],[M. avium ATCC 15796]]&gt;50,1,0)</f>
        <v>0</v>
      </c>
      <c r="AD75" s="21">
        <f>IF(Table157[[#This Row],[M. abscessus NCTC 14045]]&gt;50,1,0)</f>
        <v>0</v>
      </c>
      <c r="AE75" s="22">
        <f t="shared" si="1"/>
        <v>0</v>
      </c>
    </row>
    <row r="76" spans="1:31" x14ac:dyDescent="0.25">
      <c r="A76" s="7">
        <v>74</v>
      </c>
      <c r="B76" s="8" t="s">
        <v>294</v>
      </c>
      <c r="C76" s="8">
        <v>513766068</v>
      </c>
      <c r="D76" s="8">
        <v>175673100</v>
      </c>
      <c r="E76" t="s">
        <v>157</v>
      </c>
      <c r="F76" s="4" t="s">
        <v>158</v>
      </c>
      <c r="G76" s="4" t="s">
        <v>159</v>
      </c>
      <c r="H76" s="7" t="s">
        <v>295</v>
      </c>
      <c r="I76" s="10" t="s">
        <v>296</v>
      </c>
      <c r="J76" s="9">
        <v>363.42</v>
      </c>
      <c r="K76" s="9">
        <v>3.5592000000000001</v>
      </c>
      <c r="L76" s="10">
        <v>10</v>
      </c>
      <c r="M76" s="32">
        <v>92.5</v>
      </c>
      <c r="N76" s="11">
        <v>7.1666666666666714</v>
      </c>
      <c r="O76" s="11">
        <v>-15.8333333333333</v>
      </c>
      <c r="P76" s="11">
        <v>17.101449275362299</v>
      </c>
      <c r="Q76" s="11">
        <v>1.0810810810810807</v>
      </c>
      <c r="R76" s="11">
        <v>6.1728395061728349</v>
      </c>
      <c r="S76" s="12">
        <v>6.0714285714285765</v>
      </c>
      <c r="T76" s="31">
        <v>-0.38940626711602988</v>
      </c>
      <c r="U76" s="31">
        <v>-1.0691211839304344</v>
      </c>
      <c r="V76" s="13">
        <v>7.7854710131367022E-2</v>
      </c>
      <c r="W76" s="22">
        <f>IF(Table157[[#This Row],[S. aureus ATCC 9144]]&gt;80,1,0)</f>
        <v>0</v>
      </c>
      <c r="X76" s="22">
        <f>IF(Table157[[#This Row],[A. baumannii ATCC 17978]]&gt;80,1,0)</f>
        <v>0</v>
      </c>
      <c r="Y76" s="22">
        <f>IF(Table157[[#This Row],[A. baumannii ATCC 17978 + PMBN]]&gt;80,1,0)</f>
        <v>0</v>
      </c>
      <c r="Z76" s="22">
        <f>IF(Table157[[#This Row],[E. coli NCTC 12923]]&gt;80,1,0)</f>
        <v>0</v>
      </c>
      <c r="AA76" s="22">
        <f>IF(Table157[[#This Row],[E. coli NCTC 12923 + PMBN]]&gt;80,1,0)</f>
        <v>0</v>
      </c>
      <c r="AB76" s="22">
        <f>IF(Table157[[#This Row],[C. albicans NCPF 3281]]&gt;80,1,0)</f>
        <v>0</v>
      </c>
      <c r="AC76" s="21">
        <f>IF(Table157[[#This Row],[M. avium ATCC 15796]]&gt;50,1,0)</f>
        <v>0</v>
      </c>
      <c r="AD76" s="21">
        <f>IF(Table157[[#This Row],[M. abscessus NCTC 14045]]&gt;50,1,0)</f>
        <v>0</v>
      </c>
      <c r="AE76" s="22">
        <f t="shared" si="1"/>
        <v>0</v>
      </c>
    </row>
    <row r="77" spans="1:31" ht="13.5" customHeight="1" x14ac:dyDescent="0.25">
      <c r="A77" s="7">
        <v>75</v>
      </c>
      <c r="B77" s="8" t="s">
        <v>297</v>
      </c>
      <c r="C77" s="8">
        <v>513766069</v>
      </c>
      <c r="D77" s="8">
        <v>175673101</v>
      </c>
      <c r="E77" t="s">
        <v>33</v>
      </c>
      <c r="F77" s="4" t="s">
        <v>180</v>
      </c>
      <c r="G77" s="4" t="s">
        <v>35</v>
      </c>
      <c r="H77" s="7" t="s">
        <v>298</v>
      </c>
      <c r="I77" s="10" t="s">
        <v>299</v>
      </c>
      <c r="J77" s="9">
        <v>378.447</v>
      </c>
      <c r="K77" s="9">
        <v>3.5937999999999999</v>
      </c>
      <c r="L77" s="10">
        <v>10</v>
      </c>
      <c r="M77" s="32">
        <v>41.9</v>
      </c>
      <c r="N77" s="11">
        <v>24.666666666666657</v>
      </c>
      <c r="O77" s="11">
        <v>8.2142857142857224</v>
      </c>
      <c r="P77" s="11">
        <v>37.971014492753618</v>
      </c>
      <c r="Q77" s="11">
        <v>5.8108108108107928</v>
      </c>
      <c r="R77" s="11">
        <v>14.691358024691354</v>
      </c>
      <c r="S77" s="12">
        <v>98.402255639097746</v>
      </c>
      <c r="T77" s="31">
        <v>-0.55524491414220734</v>
      </c>
      <c r="U77" s="31">
        <v>-0.87867906400505547</v>
      </c>
      <c r="V77" s="13">
        <v>2.6058460271716752</v>
      </c>
      <c r="W77" s="22">
        <f>IF(Table157[[#This Row],[S. aureus ATCC 9144]]&gt;80,1,0)</f>
        <v>0</v>
      </c>
      <c r="X77" s="22">
        <f>IF(Table157[[#This Row],[A. baumannii ATCC 17978]]&gt;80,1,0)</f>
        <v>0</v>
      </c>
      <c r="Y77" s="22">
        <f>IF(Table157[[#This Row],[A. baumannii ATCC 17978 + PMBN]]&gt;80,1,0)</f>
        <v>0</v>
      </c>
      <c r="Z77" s="22">
        <f>IF(Table157[[#This Row],[E. coli NCTC 12923]]&gt;80,1,0)</f>
        <v>0</v>
      </c>
      <c r="AA77" s="22">
        <f>IF(Table157[[#This Row],[E. coli NCTC 12923 + PMBN]]&gt;80,1,0)</f>
        <v>0</v>
      </c>
      <c r="AB77" s="22">
        <f>IF(Table157[[#This Row],[C. albicans NCPF 3281]]&gt;80,1,0)</f>
        <v>1</v>
      </c>
      <c r="AC77" s="21">
        <f>IF(Table157[[#This Row],[M. avium ATCC 15796]]&gt;50,1,0)</f>
        <v>0</v>
      </c>
      <c r="AD77" s="21">
        <f>IF(Table157[[#This Row],[M. abscessus NCTC 14045]]&gt;50,1,0)</f>
        <v>0</v>
      </c>
      <c r="AE77" s="22">
        <f t="shared" si="1"/>
        <v>1</v>
      </c>
    </row>
    <row r="78" spans="1:31" x14ac:dyDescent="0.25">
      <c r="A78" s="7">
        <v>76</v>
      </c>
      <c r="B78" s="8" t="s">
        <v>300</v>
      </c>
      <c r="C78" s="8">
        <v>513766070</v>
      </c>
      <c r="D78" s="8">
        <v>139010151</v>
      </c>
      <c r="E78" t="s">
        <v>33</v>
      </c>
      <c r="F78" s="4" t="s">
        <v>180</v>
      </c>
      <c r="G78" s="4" t="s">
        <v>40</v>
      </c>
      <c r="H78" s="7" t="s">
        <v>301</v>
      </c>
      <c r="I78" s="10" t="s">
        <v>302</v>
      </c>
      <c r="J78" s="9">
        <v>318.29700000000003</v>
      </c>
      <c r="K78" s="9">
        <v>3.6229</v>
      </c>
      <c r="L78" s="10">
        <v>10</v>
      </c>
      <c r="M78" s="32">
        <v>95.2</v>
      </c>
      <c r="N78" s="11">
        <v>99.666666666666671</v>
      </c>
      <c r="O78" s="11">
        <v>68.452380952380949</v>
      </c>
      <c r="P78" s="11">
        <v>100</v>
      </c>
      <c r="Q78" s="11">
        <v>22.297297297297305</v>
      </c>
      <c r="R78" s="11">
        <v>100.49382716049382</v>
      </c>
      <c r="S78" s="12">
        <v>100.04699248120301</v>
      </c>
      <c r="T78" s="31">
        <v>-0.17643072876761323</v>
      </c>
      <c r="U78" s="31">
        <v>-0.64818311857462163</v>
      </c>
      <c r="V78" s="13">
        <v>2.8398068789999624</v>
      </c>
      <c r="W78" s="22">
        <f>IF(Table157[[#This Row],[S. aureus ATCC 9144]]&gt;80,1,0)</f>
        <v>1</v>
      </c>
      <c r="X78" s="22">
        <f>IF(Table157[[#This Row],[A. baumannii ATCC 17978]]&gt;80,1,0)</f>
        <v>0</v>
      </c>
      <c r="Y78" s="22">
        <f>IF(Table157[[#This Row],[A. baumannii ATCC 17978 + PMBN]]&gt;80,1,0)</f>
        <v>1</v>
      </c>
      <c r="Z78" s="22">
        <f>IF(Table157[[#This Row],[E. coli NCTC 12923]]&gt;80,1,0)</f>
        <v>0</v>
      </c>
      <c r="AA78" s="22">
        <f>IF(Table157[[#This Row],[E. coli NCTC 12923 + PMBN]]&gt;80,1,0)</f>
        <v>1</v>
      </c>
      <c r="AB78" s="22">
        <f>IF(Table157[[#This Row],[C. albicans NCPF 3281]]&gt;80,1,0)</f>
        <v>1</v>
      </c>
      <c r="AC78" s="21">
        <f>IF(Table157[[#This Row],[M. avium ATCC 15796]]&gt;50,1,0)</f>
        <v>0</v>
      </c>
      <c r="AD78" s="21">
        <f>IF(Table157[[#This Row],[M. abscessus NCTC 14045]]&gt;50,1,0)</f>
        <v>0</v>
      </c>
      <c r="AE78" s="22">
        <f t="shared" si="1"/>
        <v>4</v>
      </c>
    </row>
    <row r="79" spans="1:31" x14ac:dyDescent="0.25">
      <c r="A79" s="7">
        <v>77</v>
      </c>
      <c r="B79" s="8" t="s">
        <v>303</v>
      </c>
      <c r="C79" s="8">
        <v>513766071</v>
      </c>
      <c r="D79" s="8">
        <v>27371795</v>
      </c>
      <c r="E79" t="s">
        <v>33</v>
      </c>
      <c r="F79" s="4" t="s">
        <v>180</v>
      </c>
      <c r="G79" s="4" t="s">
        <v>44</v>
      </c>
      <c r="H79" s="7" t="s">
        <v>304</v>
      </c>
      <c r="I79" s="10" t="s">
        <v>305</v>
      </c>
      <c r="J79" s="9">
        <v>486.642</v>
      </c>
      <c r="K79" s="9">
        <v>3.9670000000000001</v>
      </c>
      <c r="L79" s="10">
        <v>10</v>
      </c>
      <c r="M79" s="32">
        <v>97.4</v>
      </c>
      <c r="N79" s="11">
        <v>6.1666666666666714</v>
      </c>
      <c r="O79" s="11">
        <v>-3.5714285714285836</v>
      </c>
      <c r="P79" s="11">
        <v>5.0724637681159379</v>
      </c>
      <c r="Q79" s="11">
        <v>9.189189189189193</v>
      </c>
      <c r="R79" s="11">
        <v>0.98765432098765871</v>
      </c>
      <c r="S79" s="12">
        <v>24.62875939849625</v>
      </c>
      <c r="T79" s="31">
        <v>9.536440707178258</v>
      </c>
      <c r="U79" s="31">
        <v>-1.1809827962353978</v>
      </c>
      <c r="V79" s="13">
        <v>0.26655937722220141</v>
      </c>
      <c r="W79" s="22">
        <f>IF(Table157[[#This Row],[S. aureus ATCC 9144]]&gt;80,1,0)</f>
        <v>0</v>
      </c>
      <c r="X79" s="22">
        <f>IF(Table157[[#This Row],[A. baumannii ATCC 17978]]&gt;80,1,0)</f>
        <v>0</v>
      </c>
      <c r="Y79" s="22">
        <f>IF(Table157[[#This Row],[A. baumannii ATCC 17978 + PMBN]]&gt;80,1,0)</f>
        <v>0</v>
      </c>
      <c r="Z79" s="22">
        <f>IF(Table157[[#This Row],[E. coli NCTC 12923]]&gt;80,1,0)</f>
        <v>0</v>
      </c>
      <c r="AA79" s="22">
        <f>IF(Table157[[#This Row],[E. coli NCTC 12923 + PMBN]]&gt;80,1,0)</f>
        <v>0</v>
      </c>
      <c r="AB79" s="22">
        <f>IF(Table157[[#This Row],[C. albicans NCPF 3281]]&gt;80,1,0)</f>
        <v>0</v>
      </c>
      <c r="AC79" s="21">
        <f>IF(Table157[[#This Row],[M. avium ATCC 15796]]&gt;50,1,0)</f>
        <v>0</v>
      </c>
      <c r="AD79" s="21">
        <f>IF(Table157[[#This Row],[M. abscessus NCTC 14045]]&gt;50,1,0)</f>
        <v>0</v>
      </c>
      <c r="AE79" s="22">
        <f t="shared" si="1"/>
        <v>0</v>
      </c>
    </row>
    <row r="80" spans="1:31" x14ac:dyDescent="0.25">
      <c r="A80" s="7">
        <v>78</v>
      </c>
      <c r="B80" s="8" t="s">
        <v>306</v>
      </c>
      <c r="C80" s="8">
        <v>513766072</v>
      </c>
      <c r="D80" s="8">
        <v>18593471</v>
      </c>
      <c r="E80" t="s">
        <v>33</v>
      </c>
      <c r="F80" s="4" t="s">
        <v>180</v>
      </c>
      <c r="G80" s="4" t="s">
        <v>44</v>
      </c>
      <c r="H80" s="7" t="s">
        <v>307</v>
      </c>
      <c r="I80" s="10" t="s">
        <v>308</v>
      </c>
      <c r="J80" s="9">
        <v>309.49200000000002</v>
      </c>
      <c r="K80" s="9">
        <v>2.8851</v>
      </c>
      <c r="L80" s="10">
        <v>10</v>
      </c>
      <c r="M80" s="34" t="s">
        <v>38</v>
      </c>
      <c r="N80" s="11">
        <v>17</v>
      </c>
      <c r="O80" s="11">
        <v>29.404761904761912</v>
      </c>
      <c r="P80" s="11">
        <v>79.130434782608688</v>
      </c>
      <c r="Q80" s="11">
        <v>19.86486486486487</v>
      </c>
      <c r="R80" s="11">
        <v>100.12345679012346</v>
      </c>
      <c r="S80" s="12">
        <v>100.15507518796993</v>
      </c>
      <c r="T80" s="31">
        <v>-0.79686733135095267</v>
      </c>
      <c r="U80" s="31">
        <v>-1.2545903521292985</v>
      </c>
      <c r="V80" s="13">
        <v>1.0404581009765546E-3</v>
      </c>
      <c r="W80" s="22">
        <f>IF(Table157[[#This Row],[S. aureus ATCC 9144]]&gt;80,1,0)</f>
        <v>0</v>
      </c>
      <c r="X80" s="22">
        <f>IF(Table157[[#This Row],[A. baumannii ATCC 17978]]&gt;80,1,0)</f>
        <v>0</v>
      </c>
      <c r="Y80" s="22">
        <f>IF(Table157[[#This Row],[A. baumannii ATCC 17978 + PMBN]]&gt;80,1,0)</f>
        <v>0</v>
      </c>
      <c r="Z80" s="22">
        <f>IF(Table157[[#This Row],[E. coli NCTC 12923]]&gt;80,1,0)</f>
        <v>0</v>
      </c>
      <c r="AA80" s="22">
        <f>IF(Table157[[#This Row],[E. coli NCTC 12923 + PMBN]]&gt;80,1,0)</f>
        <v>1</v>
      </c>
      <c r="AB80" s="22">
        <f>IF(Table157[[#This Row],[C. albicans NCPF 3281]]&gt;80,1,0)</f>
        <v>1</v>
      </c>
      <c r="AC80" s="21">
        <f>IF(Table157[[#This Row],[M. avium ATCC 15796]]&gt;50,1,0)</f>
        <v>0</v>
      </c>
      <c r="AD80" s="21">
        <f>IF(Table157[[#This Row],[M. abscessus NCTC 14045]]&gt;50,1,0)</f>
        <v>0</v>
      </c>
      <c r="AE80" s="22">
        <f t="shared" si="1"/>
        <v>2</v>
      </c>
    </row>
    <row r="81" spans="1:31" x14ac:dyDescent="0.25">
      <c r="A81" s="7">
        <v>79</v>
      </c>
      <c r="B81" s="8" t="s">
        <v>309</v>
      </c>
      <c r="C81" s="8">
        <v>513766073</v>
      </c>
      <c r="D81" s="8">
        <v>18582264</v>
      </c>
      <c r="E81" t="s">
        <v>33</v>
      </c>
      <c r="F81" s="4" t="s">
        <v>180</v>
      </c>
      <c r="G81" s="4" t="s">
        <v>44</v>
      </c>
      <c r="H81" s="7" t="s">
        <v>310</v>
      </c>
      <c r="I81" s="10" t="s">
        <v>311</v>
      </c>
      <c r="J81" s="9">
        <v>318.37900000000002</v>
      </c>
      <c r="K81" s="9">
        <v>2.6486000000000001</v>
      </c>
      <c r="L81" s="10">
        <v>10</v>
      </c>
      <c r="M81" s="32">
        <v>65.2</v>
      </c>
      <c r="N81" s="11">
        <v>1.7543859649122879</v>
      </c>
      <c r="O81" s="11">
        <v>1.2048192771084416</v>
      </c>
      <c r="P81" s="11">
        <v>55</v>
      </c>
      <c r="Q81" s="11">
        <v>-5.810810810810807</v>
      </c>
      <c r="R81" s="11">
        <v>8.4146341463414558</v>
      </c>
      <c r="S81" s="12">
        <v>-13.795886075949351</v>
      </c>
      <c r="T81" s="31">
        <v>1.0856476424517751</v>
      </c>
      <c r="U81" s="31">
        <v>0.72297172233857054</v>
      </c>
      <c r="V81" s="13">
        <v>0.22266892828600779</v>
      </c>
      <c r="W81" s="22">
        <f>IF(Table157[[#This Row],[S. aureus ATCC 9144]]&gt;80,1,0)</f>
        <v>0</v>
      </c>
      <c r="X81" s="22">
        <f>IF(Table157[[#This Row],[A. baumannii ATCC 17978]]&gt;80,1,0)</f>
        <v>0</v>
      </c>
      <c r="Y81" s="22">
        <f>IF(Table157[[#This Row],[A. baumannii ATCC 17978 + PMBN]]&gt;80,1,0)</f>
        <v>0</v>
      </c>
      <c r="Z81" s="22">
        <f>IF(Table157[[#This Row],[E. coli NCTC 12923]]&gt;80,1,0)</f>
        <v>0</v>
      </c>
      <c r="AA81" s="22">
        <f>IF(Table157[[#This Row],[E. coli NCTC 12923 + PMBN]]&gt;80,1,0)</f>
        <v>0</v>
      </c>
      <c r="AB81" s="22">
        <f>IF(Table157[[#This Row],[C. albicans NCPF 3281]]&gt;80,1,0)</f>
        <v>0</v>
      </c>
      <c r="AC81" s="21">
        <f>IF(Table157[[#This Row],[M. avium ATCC 15796]]&gt;50,1,0)</f>
        <v>0</v>
      </c>
      <c r="AD81" s="21">
        <f>IF(Table157[[#This Row],[M. abscessus NCTC 14045]]&gt;50,1,0)</f>
        <v>0</v>
      </c>
      <c r="AE81" s="22">
        <f t="shared" si="1"/>
        <v>0</v>
      </c>
    </row>
    <row r="82" spans="1:31" x14ac:dyDescent="0.25">
      <c r="A82" s="7">
        <v>80</v>
      </c>
      <c r="B82" s="8" t="s">
        <v>312</v>
      </c>
      <c r="C82" s="8">
        <v>513766074</v>
      </c>
      <c r="D82" s="8">
        <v>175673102</v>
      </c>
      <c r="E82" t="s">
        <v>313</v>
      </c>
      <c r="F82" s="4" t="s">
        <v>314</v>
      </c>
      <c r="G82" s="4" t="s">
        <v>315</v>
      </c>
      <c r="H82" s="7" t="s">
        <v>316</v>
      </c>
      <c r="I82" s="10" t="s">
        <v>317</v>
      </c>
      <c r="J82" s="9">
        <v>414.53199999999998</v>
      </c>
      <c r="K82" s="9">
        <v>3.8105000000000002</v>
      </c>
      <c r="L82" s="10">
        <v>10</v>
      </c>
      <c r="M82" s="32">
        <v>3.5</v>
      </c>
      <c r="N82" s="11">
        <v>98.070175438596493</v>
      </c>
      <c r="O82" s="11">
        <v>98.07228915662651</v>
      </c>
      <c r="P82" s="11">
        <v>96.285714285714292</v>
      </c>
      <c r="Q82" s="11">
        <v>9.4594594594594668</v>
      </c>
      <c r="R82" s="11">
        <v>96.951219512195124</v>
      </c>
      <c r="S82" s="12">
        <v>94.982594936708864</v>
      </c>
      <c r="T82" s="31">
        <v>3.0028449499306049</v>
      </c>
      <c r="U82" s="31">
        <v>0.13566251422417963</v>
      </c>
      <c r="V82" s="13">
        <v>1.0411332017679775</v>
      </c>
      <c r="W82" s="22">
        <f>IF(Table157[[#This Row],[S. aureus ATCC 9144]]&gt;80,1,0)</f>
        <v>1</v>
      </c>
      <c r="X82" s="22">
        <f>IF(Table157[[#This Row],[A. baumannii ATCC 17978]]&gt;80,1,0)</f>
        <v>1</v>
      </c>
      <c r="Y82" s="22">
        <f>IF(Table157[[#This Row],[A. baumannii ATCC 17978 + PMBN]]&gt;80,1,0)</f>
        <v>1</v>
      </c>
      <c r="Z82" s="22">
        <f>IF(Table157[[#This Row],[E. coli NCTC 12923]]&gt;80,1,0)</f>
        <v>0</v>
      </c>
      <c r="AA82" s="22">
        <f>IF(Table157[[#This Row],[E. coli NCTC 12923 + PMBN]]&gt;80,1,0)</f>
        <v>1</v>
      </c>
      <c r="AB82" s="22">
        <f>IF(Table157[[#This Row],[C. albicans NCPF 3281]]&gt;80,1,0)</f>
        <v>1</v>
      </c>
      <c r="AC82" s="21">
        <f>IF(Table157[[#This Row],[M. avium ATCC 15796]]&gt;50,1,0)</f>
        <v>0</v>
      </c>
      <c r="AD82" s="21">
        <f>IF(Table157[[#This Row],[M. abscessus NCTC 14045]]&gt;50,1,0)</f>
        <v>0</v>
      </c>
      <c r="AE82" s="22">
        <f t="shared" si="1"/>
        <v>5</v>
      </c>
    </row>
    <row r="83" spans="1:31" x14ac:dyDescent="0.25">
      <c r="A83" s="7">
        <v>81</v>
      </c>
      <c r="B83" s="8" t="s">
        <v>318</v>
      </c>
      <c r="C83" s="8">
        <v>513766075</v>
      </c>
      <c r="D83" s="8">
        <v>175673103</v>
      </c>
      <c r="E83" t="s">
        <v>313</v>
      </c>
      <c r="F83" s="4" t="s">
        <v>314</v>
      </c>
      <c r="G83" s="4" t="s">
        <v>315</v>
      </c>
      <c r="H83" s="7" t="s">
        <v>319</v>
      </c>
      <c r="I83" s="10" t="s">
        <v>320</v>
      </c>
      <c r="J83" s="9">
        <v>398.46499999999997</v>
      </c>
      <c r="K83" s="9">
        <v>3.4036</v>
      </c>
      <c r="L83" s="10">
        <v>10</v>
      </c>
      <c r="M83" s="32">
        <v>18.600000000000001</v>
      </c>
      <c r="N83" s="11">
        <v>101.05263157894737</v>
      </c>
      <c r="O83" s="11">
        <v>53.132530120481931</v>
      </c>
      <c r="P83" s="11">
        <v>95.857142857142861</v>
      </c>
      <c r="Q83" s="11">
        <v>14.054054054054063</v>
      </c>
      <c r="R83" s="11">
        <v>98.536585365853654</v>
      </c>
      <c r="S83" s="12">
        <v>-104.14398734177215</v>
      </c>
      <c r="T83" s="31">
        <v>1.5315070159803952</v>
      </c>
      <c r="U83" s="31">
        <v>0.18637601625503919</v>
      </c>
      <c r="V83" s="13">
        <v>0.67530540015983564</v>
      </c>
      <c r="W83" s="22">
        <f>IF(Table157[[#This Row],[S. aureus ATCC 9144]]&gt;80,1,0)</f>
        <v>1</v>
      </c>
      <c r="X83" s="22">
        <f>IF(Table157[[#This Row],[A. baumannii ATCC 17978]]&gt;80,1,0)</f>
        <v>0</v>
      </c>
      <c r="Y83" s="22">
        <f>IF(Table157[[#This Row],[A. baumannii ATCC 17978 + PMBN]]&gt;80,1,0)</f>
        <v>1</v>
      </c>
      <c r="Z83" s="22">
        <f>IF(Table157[[#This Row],[E. coli NCTC 12923]]&gt;80,1,0)</f>
        <v>0</v>
      </c>
      <c r="AA83" s="22">
        <f>IF(Table157[[#This Row],[E. coli NCTC 12923 + PMBN]]&gt;80,1,0)</f>
        <v>1</v>
      </c>
      <c r="AB83" s="22">
        <f>IF(Table157[[#This Row],[C. albicans NCPF 3281]]&gt;80,1,0)</f>
        <v>0</v>
      </c>
      <c r="AC83" s="21">
        <f>IF(Table157[[#This Row],[M. avium ATCC 15796]]&gt;50,1,0)</f>
        <v>0</v>
      </c>
      <c r="AD83" s="21">
        <f>IF(Table157[[#This Row],[M. abscessus NCTC 14045]]&gt;50,1,0)</f>
        <v>0</v>
      </c>
      <c r="AE83" s="22">
        <f t="shared" si="1"/>
        <v>3</v>
      </c>
    </row>
    <row r="84" spans="1:31" x14ac:dyDescent="0.25">
      <c r="A84" s="7">
        <v>82</v>
      </c>
      <c r="B84" s="16" t="s">
        <v>321</v>
      </c>
      <c r="C84" s="8">
        <v>513766076</v>
      </c>
      <c r="D84" s="8">
        <v>17550406</v>
      </c>
      <c r="E84" t="s">
        <v>322</v>
      </c>
      <c r="F84" s="4" t="s">
        <v>323</v>
      </c>
      <c r="G84" s="4" t="s">
        <v>324</v>
      </c>
      <c r="H84" s="17" t="s">
        <v>325</v>
      </c>
      <c r="I84" s="10" t="s">
        <v>326</v>
      </c>
      <c r="J84" s="18">
        <v>377.40300000000002</v>
      </c>
      <c r="K84" s="18">
        <v>0.86819999999999997</v>
      </c>
      <c r="L84" s="10">
        <v>10</v>
      </c>
      <c r="M84" s="32">
        <v>67.3</v>
      </c>
      <c r="N84" s="11">
        <v>-6.6666666666666714</v>
      </c>
      <c r="O84" s="11">
        <v>-4.5783132530120554</v>
      </c>
      <c r="P84" s="11">
        <v>4.142857142857153</v>
      </c>
      <c r="Q84" s="11">
        <v>-5.5405405405405332</v>
      </c>
      <c r="R84" s="11">
        <v>-9.75609756097559</v>
      </c>
      <c r="S84" s="12">
        <v>-14.351265822784804</v>
      </c>
      <c r="T84" s="31">
        <v>-9.895302467879219E-2</v>
      </c>
      <c r="U84" s="31">
        <v>-0.27759545902121374</v>
      </c>
      <c r="V84" s="13">
        <v>0.54225857485361983</v>
      </c>
      <c r="W84" s="22">
        <f>IF(Table157[[#This Row],[S. aureus ATCC 9144]]&gt;80,1,0)</f>
        <v>0</v>
      </c>
      <c r="X84" s="22">
        <f>IF(Table157[[#This Row],[A. baumannii ATCC 17978]]&gt;80,1,0)</f>
        <v>0</v>
      </c>
      <c r="Y84" s="22">
        <f>IF(Table157[[#This Row],[A. baumannii ATCC 17978 + PMBN]]&gt;80,1,0)</f>
        <v>0</v>
      </c>
      <c r="Z84" s="22">
        <f>IF(Table157[[#This Row],[E. coli NCTC 12923]]&gt;80,1,0)</f>
        <v>0</v>
      </c>
      <c r="AA84" s="22">
        <f>IF(Table157[[#This Row],[E. coli NCTC 12923 + PMBN]]&gt;80,1,0)</f>
        <v>0</v>
      </c>
      <c r="AB84" s="22">
        <f>IF(Table157[[#This Row],[C. albicans NCPF 3281]]&gt;80,1,0)</f>
        <v>0</v>
      </c>
      <c r="AC84" s="21">
        <f>IF(Table157[[#This Row],[M. avium ATCC 15796]]&gt;50,1,0)</f>
        <v>0</v>
      </c>
      <c r="AD84" s="21">
        <f>IF(Table157[[#This Row],[M. abscessus NCTC 14045]]&gt;50,1,0)</f>
        <v>0</v>
      </c>
      <c r="AE84" s="22">
        <f t="shared" si="1"/>
        <v>0</v>
      </c>
    </row>
    <row r="85" spans="1:31" x14ac:dyDescent="0.25">
      <c r="A85" s="7">
        <v>83</v>
      </c>
      <c r="B85" s="8" t="s">
        <v>327</v>
      </c>
      <c r="C85" s="8">
        <v>513766077</v>
      </c>
      <c r="D85" s="8">
        <v>175673104</v>
      </c>
      <c r="E85" t="s">
        <v>313</v>
      </c>
      <c r="F85" s="4" t="s">
        <v>314</v>
      </c>
      <c r="G85" s="4" t="s">
        <v>315</v>
      </c>
      <c r="H85" s="7" t="s">
        <v>328</v>
      </c>
      <c r="I85" s="10" t="s">
        <v>329</v>
      </c>
      <c r="J85" s="9">
        <v>263.29899999999998</v>
      </c>
      <c r="K85" s="9">
        <v>2.5087000000000002</v>
      </c>
      <c r="L85" s="10">
        <v>10</v>
      </c>
      <c r="M85" s="34" t="s">
        <v>38</v>
      </c>
      <c r="N85" s="11">
        <v>101.57894736842105</v>
      </c>
      <c r="O85" s="11">
        <v>34.216867469879517</v>
      </c>
      <c r="P85" s="11">
        <v>100.57142857142857</v>
      </c>
      <c r="Q85" s="11">
        <v>43.783783783783782</v>
      </c>
      <c r="R85" s="11">
        <v>100</v>
      </c>
      <c r="S85" s="12">
        <v>100.62658227848101</v>
      </c>
      <c r="T85" s="31">
        <v>1.8246151524274268</v>
      </c>
      <c r="U85" s="31">
        <v>0.15373174730720507</v>
      </c>
      <c r="V85" s="13">
        <v>4.7706032978324237E-2</v>
      </c>
      <c r="W85" s="22">
        <f>IF(Table157[[#This Row],[S. aureus ATCC 9144]]&gt;80,1,0)</f>
        <v>1</v>
      </c>
      <c r="X85" s="22">
        <f>IF(Table157[[#This Row],[A. baumannii ATCC 17978]]&gt;80,1,0)</f>
        <v>0</v>
      </c>
      <c r="Y85" s="22">
        <f>IF(Table157[[#This Row],[A. baumannii ATCC 17978 + PMBN]]&gt;80,1,0)</f>
        <v>1</v>
      </c>
      <c r="Z85" s="22">
        <f>IF(Table157[[#This Row],[E. coli NCTC 12923]]&gt;80,1,0)</f>
        <v>0</v>
      </c>
      <c r="AA85" s="22">
        <f>IF(Table157[[#This Row],[E. coli NCTC 12923 + PMBN]]&gt;80,1,0)</f>
        <v>1</v>
      </c>
      <c r="AB85" s="22">
        <f>IF(Table157[[#This Row],[C. albicans NCPF 3281]]&gt;80,1,0)</f>
        <v>1</v>
      </c>
      <c r="AC85" s="21">
        <f>IF(Table157[[#This Row],[M. avium ATCC 15796]]&gt;50,1,0)</f>
        <v>0</v>
      </c>
      <c r="AD85" s="21">
        <f>IF(Table157[[#This Row],[M. abscessus NCTC 14045]]&gt;50,1,0)</f>
        <v>0</v>
      </c>
      <c r="AE85" s="22">
        <f t="shared" si="1"/>
        <v>4</v>
      </c>
    </row>
    <row r="86" spans="1:31" x14ac:dyDescent="0.25">
      <c r="A86" s="7">
        <v>84</v>
      </c>
      <c r="B86" s="8" t="s">
        <v>330</v>
      </c>
      <c r="C86" s="8">
        <v>513766078</v>
      </c>
      <c r="D86" s="8">
        <v>175673105</v>
      </c>
      <c r="E86" t="s">
        <v>322</v>
      </c>
      <c r="F86" s="4" t="s">
        <v>314</v>
      </c>
      <c r="G86" s="4" t="s">
        <v>331</v>
      </c>
      <c r="H86" s="7" t="s">
        <v>332</v>
      </c>
      <c r="I86" s="10" t="s">
        <v>333</v>
      </c>
      <c r="J86" s="9">
        <v>388.29500000000002</v>
      </c>
      <c r="K86" s="9">
        <v>3.1040999999999999</v>
      </c>
      <c r="L86" s="10">
        <v>10</v>
      </c>
      <c r="M86" s="33">
        <v>99.2</v>
      </c>
      <c r="N86" s="11">
        <v>-9.4736842105263293</v>
      </c>
      <c r="O86" s="11">
        <v>-14.81927710843371</v>
      </c>
      <c r="P86" s="11">
        <v>4.8571428571428612</v>
      </c>
      <c r="Q86" s="11">
        <v>-7.1621621621621472</v>
      </c>
      <c r="R86" s="11">
        <v>-9.0243902439024311</v>
      </c>
      <c r="S86" s="12">
        <v>-49.188291139240491</v>
      </c>
      <c r="T86" s="31">
        <v>-0.28940513311121663</v>
      </c>
      <c r="U86" s="31">
        <v>-0.23668126509627996</v>
      </c>
      <c r="V86" s="13">
        <v>5.0601014466752477E-2</v>
      </c>
      <c r="W86" s="22">
        <f>IF(Table157[[#This Row],[S. aureus ATCC 9144]]&gt;80,1,0)</f>
        <v>0</v>
      </c>
      <c r="X86" s="22">
        <f>IF(Table157[[#This Row],[A. baumannii ATCC 17978]]&gt;80,1,0)</f>
        <v>0</v>
      </c>
      <c r="Y86" s="22">
        <f>IF(Table157[[#This Row],[A. baumannii ATCC 17978 + PMBN]]&gt;80,1,0)</f>
        <v>0</v>
      </c>
      <c r="Z86" s="22">
        <f>IF(Table157[[#This Row],[E. coli NCTC 12923]]&gt;80,1,0)</f>
        <v>0</v>
      </c>
      <c r="AA86" s="22">
        <f>IF(Table157[[#This Row],[E. coli NCTC 12923 + PMBN]]&gt;80,1,0)</f>
        <v>0</v>
      </c>
      <c r="AB86" s="22">
        <f>IF(Table157[[#This Row],[C. albicans NCPF 3281]]&gt;80,1,0)</f>
        <v>0</v>
      </c>
      <c r="AC86" s="21">
        <f>IF(Table157[[#This Row],[M. avium ATCC 15796]]&gt;50,1,0)</f>
        <v>0</v>
      </c>
      <c r="AD86" s="21">
        <f>IF(Table157[[#This Row],[M. abscessus NCTC 14045]]&gt;50,1,0)</f>
        <v>0</v>
      </c>
      <c r="AE86" s="22">
        <f t="shared" si="1"/>
        <v>0</v>
      </c>
    </row>
    <row r="87" spans="1:31" x14ac:dyDescent="0.25">
      <c r="A87" s="7">
        <v>85</v>
      </c>
      <c r="B87" s="8" t="s">
        <v>334</v>
      </c>
      <c r="C87" s="8">
        <v>513766079</v>
      </c>
      <c r="D87" s="8">
        <v>175673106</v>
      </c>
      <c r="E87" t="s">
        <v>322</v>
      </c>
      <c r="F87" s="4" t="s">
        <v>314</v>
      </c>
      <c r="G87" s="4" t="s">
        <v>331</v>
      </c>
      <c r="H87" s="7" t="s">
        <v>335</v>
      </c>
      <c r="I87" s="10" t="s">
        <v>336</v>
      </c>
      <c r="J87" s="9">
        <v>412.39499999999998</v>
      </c>
      <c r="K87" s="9">
        <v>2.5106999999999999</v>
      </c>
      <c r="L87" s="10">
        <v>10</v>
      </c>
      <c r="M87" s="32">
        <v>92.5</v>
      </c>
      <c r="N87" s="11">
        <v>-22.833333333333329</v>
      </c>
      <c r="O87" s="11">
        <v>-16.428571428571416</v>
      </c>
      <c r="P87" s="11">
        <v>-15.507246376811594</v>
      </c>
      <c r="Q87" s="11">
        <v>-38.783783783783775</v>
      </c>
      <c r="R87" s="11">
        <v>-28.148148148148152</v>
      </c>
      <c r="S87" s="12">
        <v>-17.330827067669169</v>
      </c>
      <c r="T87" s="31">
        <v>-0.71303511933726327</v>
      </c>
      <c r="U87" s="31">
        <v>-0.53644585511595722</v>
      </c>
      <c r="V87" s="13">
        <v>-8.85063063737416E-2</v>
      </c>
      <c r="W87" s="22">
        <f>IF(Table157[[#This Row],[S. aureus ATCC 9144]]&gt;80,1,0)</f>
        <v>0</v>
      </c>
      <c r="X87" s="22">
        <f>IF(Table157[[#This Row],[A. baumannii ATCC 17978]]&gt;80,1,0)</f>
        <v>0</v>
      </c>
      <c r="Y87" s="22">
        <f>IF(Table157[[#This Row],[A. baumannii ATCC 17978 + PMBN]]&gt;80,1,0)</f>
        <v>0</v>
      </c>
      <c r="Z87" s="22">
        <f>IF(Table157[[#This Row],[E. coli NCTC 12923]]&gt;80,1,0)</f>
        <v>0</v>
      </c>
      <c r="AA87" s="22">
        <f>IF(Table157[[#This Row],[E. coli NCTC 12923 + PMBN]]&gt;80,1,0)</f>
        <v>0</v>
      </c>
      <c r="AB87" s="22">
        <f>IF(Table157[[#This Row],[C. albicans NCPF 3281]]&gt;80,1,0)</f>
        <v>0</v>
      </c>
      <c r="AC87" s="21">
        <f>IF(Table157[[#This Row],[M. avium ATCC 15796]]&gt;50,1,0)</f>
        <v>0</v>
      </c>
      <c r="AD87" s="21">
        <f>IF(Table157[[#This Row],[M. abscessus NCTC 14045]]&gt;50,1,0)</f>
        <v>0</v>
      </c>
      <c r="AE87" s="22">
        <f t="shared" si="1"/>
        <v>0</v>
      </c>
    </row>
    <row r="88" spans="1:31" x14ac:dyDescent="0.25">
      <c r="A88" s="7">
        <v>86</v>
      </c>
      <c r="B88" s="8" t="s">
        <v>337</v>
      </c>
      <c r="C88" s="8">
        <v>513766080</v>
      </c>
      <c r="D88" s="8">
        <v>2303354</v>
      </c>
      <c r="E88" t="s">
        <v>322</v>
      </c>
      <c r="F88" s="4" t="s">
        <v>338</v>
      </c>
      <c r="G88" s="4" t="s">
        <v>339</v>
      </c>
      <c r="H88" s="7" t="s">
        <v>340</v>
      </c>
      <c r="I88" s="10" t="s">
        <v>341</v>
      </c>
      <c r="J88" s="9">
        <v>325.77100000000002</v>
      </c>
      <c r="K88" s="9">
        <v>4.1204999999999998</v>
      </c>
      <c r="L88" s="10">
        <v>10</v>
      </c>
      <c r="M88" s="32">
        <v>71.400000000000006</v>
      </c>
      <c r="N88" s="11">
        <v>98.166666666666671</v>
      </c>
      <c r="O88" s="11">
        <v>-15.357142857142819</v>
      </c>
      <c r="P88" s="11">
        <v>-8.840579710144965</v>
      </c>
      <c r="Q88" s="11">
        <v>-42.567567567567579</v>
      </c>
      <c r="R88" s="11">
        <v>-20.493827160493836</v>
      </c>
      <c r="S88" s="12">
        <v>-1.7387218045112931</v>
      </c>
      <c r="T88" s="31">
        <v>-0.49937300427134801</v>
      </c>
      <c r="U88" s="31">
        <v>-0.71552117891428679</v>
      </c>
      <c r="V88" s="13">
        <v>8.3378868969646885E-2</v>
      </c>
      <c r="W88" s="22">
        <f>IF(Table157[[#This Row],[S. aureus ATCC 9144]]&gt;80,1,0)</f>
        <v>1</v>
      </c>
      <c r="X88" s="22">
        <f>IF(Table157[[#This Row],[A. baumannii ATCC 17978]]&gt;80,1,0)</f>
        <v>0</v>
      </c>
      <c r="Y88" s="22">
        <f>IF(Table157[[#This Row],[A. baumannii ATCC 17978 + PMBN]]&gt;80,1,0)</f>
        <v>0</v>
      </c>
      <c r="Z88" s="22">
        <f>IF(Table157[[#This Row],[E. coli NCTC 12923]]&gt;80,1,0)</f>
        <v>0</v>
      </c>
      <c r="AA88" s="22">
        <f>IF(Table157[[#This Row],[E. coli NCTC 12923 + PMBN]]&gt;80,1,0)</f>
        <v>0</v>
      </c>
      <c r="AB88" s="22">
        <f>IF(Table157[[#This Row],[C. albicans NCPF 3281]]&gt;80,1,0)</f>
        <v>0</v>
      </c>
      <c r="AC88" s="21">
        <f>IF(Table157[[#This Row],[M. avium ATCC 15796]]&gt;50,1,0)</f>
        <v>0</v>
      </c>
      <c r="AD88" s="21">
        <f>IF(Table157[[#This Row],[M. abscessus NCTC 14045]]&gt;50,1,0)</f>
        <v>0</v>
      </c>
      <c r="AE88" s="22">
        <f t="shared" si="1"/>
        <v>1</v>
      </c>
    </row>
    <row r="89" spans="1:31" x14ac:dyDescent="0.25">
      <c r="A89" s="7">
        <v>87</v>
      </c>
      <c r="B89" s="8" t="s">
        <v>342</v>
      </c>
      <c r="C89" s="8">
        <v>513766081</v>
      </c>
      <c r="D89" s="8">
        <v>175673107</v>
      </c>
      <c r="E89" t="s">
        <v>322</v>
      </c>
      <c r="F89" s="4" t="s">
        <v>255</v>
      </c>
      <c r="G89" s="4" t="s">
        <v>324</v>
      </c>
      <c r="H89" s="7" t="s">
        <v>343</v>
      </c>
      <c r="I89" s="10" t="s">
        <v>344</v>
      </c>
      <c r="J89" s="9">
        <v>323.74200000000002</v>
      </c>
      <c r="K89" s="9">
        <v>2.7048000000000001</v>
      </c>
      <c r="L89" s="10">
        <v>10</v>
      </c>
      <c r="M89" s="32">
        <v>23.5</v>
      </c>
      <c r="N89" s="11">
        <v>-41.5</v>
      </c>
      <c r="O89" s="11">
        <v>-14.523809523809518</v>
      </c>
      <c r="P89" s="11">
        <v>-14.202898550724655</v>
      </c>
      <c r="Q89" s="11">
        <v>-51.621621621621614</v>
      </c>
      <c r="R89" s="11">
        <v>-43.827160493827165</v>
      </c>
      <c r="S89" s="12">
        <v>25.874060150375954</v>
      </c>
      <c r="T89" s="31">
        <v>-0.87940838623008233</v>
      </c>
      <c r="U89" s="31">
        <v>-0.57727486881201173</v>
      </c>
      <c r="V89" s="13">
        <v>2.7855832927879036</v>
      </c>
      <c r="W89" s="22">
        <f>IF(Table157[[#This Row],[S. aureus ATCC 9144]]&gt;80,1,0)</f>
        <v>0</v>
      </c>
      <c r="X89" s="22">
        <f>IF(Table157[[#This Row],[A. baumannii ATCC 17978]]&gt;80,1,0)</f>
        <v>0</v>
      </c>
      <c r="Y89" s="22">
        <f>IF(Table157[[#This Row],[A. baumannii ATCC 17978 + PMBN]]&gt;80,1,0)</f>
        <v>0</v>
      </c>
      <c r="Z89" s="22">
        <f>IF(Table157[[#This Row],[E. coli NCTC 12923]]&gt;80,1,0)</f>
        <v>0</v>
      </c>
      <c r="AA89" s="22">
        <f>IF(Table157[[#This Row],[E. coli NCTC 12923 + PMBN]]&gt;80,1,0)</f>
        <v>0</v>
      </c>
      <c r="AB89" s="22">
        <f>IF(Table157[[#This Row],[C. albicans NCPF 3281]]&gt;80,1,0)</f>
        <v>0</v>
      </c>
      <c r="AC89" s="21">
        <f>IF(Table157[[#This Row],[M. avium ATCC 15796]]&gt;50,1,0)</f>
        <v>0</v>
      </c>
      <c r="AD89" s="21">
        <f>IF(Table157[[#This Row],[M. abscessus NCTC 14045]]&gt;50,1,0)</f>
        <v>0</v>
      </c>
      <c r="AE89" s="22">
        <f t="shared" si="1"/>
        <v>0</v>
      </c>
    </row>
    <row r="90" spans="1:31" x14ac:dyDescent="0.25">
      <c r="A90" s="7">
        <v>88</v>
      </c>
      <c r="B90" s="8" t="s">
        <v>345</v>
      </c>
      <c r="C90" s="8">
        <v>513766082</v>
      </c>
      <c r="D90" s="8">
        <v>175673108</v>
      </c>
      <c r="E90" t="s">
        <v>49</v>
      </c>
      <c r="F90" s="4" t="s">
        <v>50</v>
      </c>
      <c r="G90" s="4" t="s">
        <v>51</v>
      </c>
      <c r="H90" s="7" t="s">
        <v>346</v>
      </c>
      <c r="I90" s="10" t="s">
        <v>347</v>
      </c>
      <c r="J90" s="9">
        <v>403.48599999999999</v>
      </c>
      <c r="K90" s="9">
        <v>1.5624</v>
      </c>
      <c r="L90" s="10">
        <v>10</v>
      </c>
      <c r="M90" s="34" t="s">
        <v>38</v>
      </c>
      <c r="N90" s="11">
        <v>48.666666666666671</v>
      </c>
      <c r="O90" s="11">
        <v>-12.976190476190453</v>
      </c>
      <c r="P90" s="11">
        <v>-10.579710144927532</v>
      </c>
      <c r="Q90" s="11">
        <v>-67.162162162162161</v>
      </c>
      <c r="R90" s="11">
        <v>-40.740740740740733</v>
      </c>
      <c r="S90" s="12">
        <v>-16.682330827067666</v>
      </c>
      <c r="T90" s="31">
        <v>5.5611463545494217</v>
      </c>
      <c r="U90" s="31">
        <v>-0.89023352348347373</v>
      </c>
      <c r="V90" s="13">
        <v>0.25110221190912801</v>
      </c>
      <c r="W90" s="22">
        <f>IF(Table157[[#This Row],[S. aureus ATCC 9144]]&gt;80,1,0)</f>
        <v>0</v>
      </c>
      <c r="X90" s="22">
        <f>IF(Table157[[#This Row],[A. baumannii ATCC 17978]]&gt;80,1,0)</f>
        <v>0</v>
      </c>
      <c r="Y90" s="22">
        <f>IF(Table157[[#This Row],[A. baumannii ATCC 17978 + PMBN]]&gt;80,1,0)</f>
        <v>0</v>
      </c>
      <c r="Z90" s="22">
        <f>IF(Table157[[#This Row],[E. coli NCTC 12923]]&gt;80,1,0)</f>
        <v>0</v>
      </c>
      <c r="AA90" s="22">
        <f>IF(Table157[[#This Row],[E. coli NCTC 12923 + PMBN]]&gt;80,1,0)</f>
        <v>0</v>
      </c>
      <c r="AB90" s="22">
        <f>IF(Table157[[#This Row],[C. albicans NCPF 3281]]&gt;80,1,0)</f>
        <v>0</v>
      </c>
      <c r="AC90" s="21">
        <f>IF(Table157[[#This Row],[M. avium ATCC 15796]]&gt;50,1,0)</f>
        <v>0</v>
      </c>
      <c r="AD90" s="21">
        <f>IF(Table157[[#This Row],[M. abscessus NCTC 14045]]&gt;50,1,0)</f>
        <v>0</v>
      </c>
      <c r="AE90" s="22">
        <f t="shared" si="1"/>
        <v>0</v>
      </c>
    </row>
    <row r="91" spans="1:31" ht="13.5" customHeight="1" x14ac:dyDescent="0.25">
      <c r="A91" s="7">
        <v>89</v>
      </c>
      <c r="B91" s="8" t="s">
        <v>348</v>
      </c>
      <c r="C91" s="8">
        <v>513766083</v>
      </c>
      <c r="D91" s="8">
        <v>44528665</v>
      </c>
      <c r="E91" t="s">
        <v>49</v>
      </c>
      <c r="F91" s="4" t="s">
        <v>349</v>
      </c>
      <c r="G91" s="4" t="s">
        <v>51</v>
      </c>
      <c r="H91" s="7" t="s">
        <v>350</v>
      </c>
      <c r="I91" s="10" t="s">
        <v>351</v>
      </c>
      <c r="J91" s="9">
        <v>403.48599999999999</v>
      </c>
      <c r="K91" s="9">
        <v>1.5624</v>
      </c>
      <c r="L91" s="10">
        <v>10</v>
      </c>
      <c r="M91" s="32">
        <v>96.4</v>
      </c>
      <c r="N91" s="11">
        <v>27.333333333333329</v>
      </c>
      <c r="O91" s="11">
        <v>-9.5238095238095184</v>
      </c>
      <c r="P91" s="11">
        <v>-11.594202898550733</v>
      </c>
      <c r="Q91" s="11">
        <v>1.2162162162162105</v>
      </c>
      <c r="R91" s="11">
        <v>91.604938271604937</v>
      </c>
      <c r="S91" s="12">
        <v>-67.875939849624089</v>
      </c>
      <c r="T91" s="31">
        <v>50.4634076589439</v>
      </c>
      <c r="U91" s="31">
        <v>0.71974724382516797</v>
      </c>
      <c r="V91" s="13">
        <v>-0.34513267712114976</v>
      </c>
      <c r="W91" s="22">
        <f>IF(Table157[[#This Row],[S. aureus ATCC 9144]]&gt;80,1,0)</f>
        <v>0</v>
      </c>
      <c r="X91" s="22">
        <f>IF(Table157[[#This Row],[A. baumannii ATCC 17978]]&gt;80,1,0)</f>
        <v>0</v>
      </c>
      <c r="Y91" s="22">
        <f>IF(Table157[[#This Row],[A. baumannii ATCC 17978 + PMBN]]&gt;80,1,0)</f>
        <v>0</v>
      </c>
      <c r="Z91" s="22">
        <f>IF(Table157[[#This Row],[E. coli NCTC 12923]]&gt;80,1,0)</f>
        <v>0</v>
      </c>
      <c r="AA91" s="22">
        <f>IF(Table157[[#This Row],[E. coli NCTC 12923 + PMBN]]&gt;80,1,0)</f>
        <v>1</v>
      </c>
      <c r="AB91" s="22">
        <f>IF(Table157[[#This Row],[C. albicans NCPF 3281]]&gt;80,1,0)</f>
        <v>0</v>
      </c>
      <c r="AC91" s="21">
        <f>IF(Table157[[#This Row],[M. avium ATCC 15796]]&gt;50,1,0)</f>
        <v>1</v>
      </c>
      <c r="AD91" s="21">
        <f>IF(Table157[[#This Row],[M. abscessus NCTC 14045]]&gt;50,1,0)</f>
        <v>0</v>
      </c>
      <c r="AE91" s="22">
        <f t="shared" si="1"/>
        <v>2</v>
      </c>
    </row>
    <row r="92" spans="1:31" x14ac:dyDescent="0.25">
      <c r="A92" s="7">
        <v>90</v>
      </c>
      <c r="B92" s="8" t="s">
        <v>352</v>
      </c>
      <c r="C92" s="8">
        <v>513766084</v>
      </c>
      <c r="D92" s="8">
        <v>175673109</v>
      </c>
      <c r="E92" t="s">
        <v>49</v>
      </c>
      <c r="F92" s="4" t="s">
        <v>50</v>
      </c>
      <c r="G92" s="4" t="s">
        <v>51</v>
      </c>
      <c r="H92" s="7" t="s">
        <v>353</v>
      </c>
      <c r="I92" s="10" t="s">
        <v>354</v>
      </c>
      <c r="J92" s="9">
        <v>419.529</v>
      </c>
      <c r="K92" s="9">
        <v>1.9742999999999999</v>
      </c>
      <c r="L92" s="10">
        <v>10</v>
      </c>
      <c r="M92" s="32">
        <v>98.7</v>
      </c>
      <c r="N92" s="11">
        <v>-17.666666666666671</v>
      </c>
      <c r="O92" s="11">
        <v>-8.6904761904761756</v>
      </c>
      <c r="P92" s="11">
        <v>-8.6956521739130608</v>
      </c>
      <c r="Q92" s="11">
        <v>-84.324324324324294</v>
      </c>
      <c r="R92" s="11">
        <v>-22.34567901234567</v>
      </c>
      <c r="S92" s="12">
        <v>43.515037593984957</v>
      </c>
      <c r="T92" s="31">
        <v>11.965825992637562</v>
      </c>
      <c r="U92" s="31">
        <v>-0.68693881645147314</v>
      </c>
      <c r="V92" s="13">
        <v>-0.40824881170702504</v>
      </c>
      <c r="W92" s="22">
        <f>IF(Table157[[#This Row],[S. aureus ATCC 9144]]&gt;80,1,0)</f>
        <v>0</v>
      </c>
      <c r="X92" s="22">
        <f>IF(Table157[[#This Row],[A. baumannii ATCC 17978]]&gt;80,1,0)</f>
        <v>0</v>
      </c>
      <c r="Y92" s="22">
        <f>IF(Table157[[#This Row],[A. baumannii ATCC 17978 + PMBN]]&gt;80,1,0)</f>
        <v>0</v>
      </c>
      <c r="Z92" s="22">
        <f>IF(Table157[[#This Row],[E. coli NCTC 12923]]&gt;80,1,0)</f>
        <v>0</v>
      </c>
      <c r="AA92" s="22">
        <f>IF(Table157[[#This Row],[E. coli NCTC 12923 + PMBN]]&gt;80,1,0)</f>
        <v>0</v>
      </c>
      <c r="AB92" s="22">
        <f>IF(Table157[[#This Row],[C. albicans NCPF 3281]]&gt;80,1,0)</f>
        <v>0</v>
      </c>
      <c r="AC92" s="21">
        <f>IF(Table157[[#This Row],[M. avium ATCC 15796]]&gt;50,1,0)</f>
        <v>0</v>
      </c>
      <c r="AD92" s="21">
        <f>IF(Table157[[#This Row],[M. abscessus NCTC 14045]]&gt;50,1,0)</f>
        <v>0</v>
      </c>
      <c r="AE92" s="22">
        <f t="shared" si="1"/>
        <v>0</v>
      </c>
    </row>
    <row r="93" spans="1:31" x14ac:dyDescent="0.25">
      <c r="A93" s="7">
        <v>91</v>
      </c>
      <c r="B93" s="8" t="s">
        <v>355</v>
      </c>
      <c r="C93" s="8">
        <v>513766085</v>
      </c>
      <c r="D93" s="8">
        <v>175673110</v>
      </c>
      <c r="E93" t="s">
        <v>49</v>
      </c>
      <c r="F93" s="4" t="s">
        <v>50</v>
      </c>
      <c r="G93" s="4" t="s">
        <v>51</v>
      </c>
      <c r="H93" s="7" t="s">
        <v>356</v>
      </c>
      <c r="I93" s="10" t="s">
        <v>357</v>
      </c>
      <c r="J93" s="9">
        <v>405.50200000000001</v>
      </c>
      <c r="K93" s="9">
        <v>1.5199</v>
      </c>
      <c r="L93" s="10">
        <v>10</v>
      </c>
      <c r="M93" s="34" t="s">
        <v>38</v>
      </c>
      <c r="N93" s="11">
        <v>-22.280701754385973</v>
      </c>
      <c r="O93" s="11">
        <v>-15.060240963855392</v>
      </c>
      <c r="P93" s="11">
        <v>-10.857142857142861</v>
      </c>
      <c r="Q93" s="11">
        <v>-28.513513513513487</v>
      </c>
      <c r="R93" s="11">
        <v>-17.195121951219505</v>
      </c>
      <c r="S93" s="12">
        <v>-122.67721518987341</v>
      </c>
      <c r="T93" s="31">
        <v>16.168580519522635</v>
      </c>
      <c r="U93" s="31">
        <v>-0.36134721052958696</v>
      </c>
      <c r="V93" s="13">
        <v>0.21834684324694575</v>
      </c>
      <c r="W93" s="22">
        <f>IF(Table157[[#This Row],[S. aureus ATCC 9144]]&gt;80,1,0)</f>
        <v>0</v>
      </c>
      <c r="X93" s="22">
        <f>IF(Table157[[#This Row],[A. baumannii ATCC 17978]]&gt;80,1,0)</f>
        <v>0</v>
      </c>
      <c r="Y93" s="22">
        <f>IF(Table157[[#This Row],[A. baumannii ATCC 17978 + PMBN]]&gt;80,1,0)</f>
        <v>0</v>
      </c>
      <c r="Z93" s="22">
        <f>IF(Table157[[#This Row],[E. coli NCTC 12923]]&gt;80,1,0)</f>
        <v>0</v>
      </c>
      <c r="AA93" s="22">
        <f>IF(Table157[[#This Row],[E. coli NCTC 12923 + PMBN]]&gt;80,1,0)</f>
        <v>0</v>
      </c>
      <c r="AB93" s="22">
        <f>IF(Table157[[#This Row],[C. albicans NCPF 3281]]&gt;80,1,0)</f>
        <v>0</v>
      </c>
      <c r="AC93" s="21">
        <f>IF(Table157[[#This Row],[M. avium ATCC 15796]]&gt;50,1,0)</f>
        <v>0</v>
      </c>
      <c r="AD93" s="21">
        <f>IF(Table157[[#This Row],[M. abscessus NCTC 14045]]&gt;50,1,0)</f>
        <v>0</v>
      </c>
      <c r="AE93" s="22">
        <f t="shared" si="1"/>
        <v>0</v>
      </c>
    </row>
    <row r="94" spans="1:31" x14ac:dyDescent="0.25">
      <c r="A94" s="7">
        <v>92</v>
      </c>
      <c r="B94" s="8" t="s">
        <v>358</v>
      </c>
      <c r="C94" s="8">
        <v>513766086</v>
      </c>
      <c r="D94" s="8">
        <v>175673111</v>
      </c>
      <c r="E94" t="s">
        <v>49</v>
      </c>
      <c r="F94" s="4" t="s">
        <v>50</v>
      </c>
      <c r="G94" s="4" t="s">
        <v>51</v>
      </c>
      <c r="H94" s="7" t="s">
        <v>359</v>
      </c>
      <c r="I94" s="10" t="s">
        <v>360</v>
      </c>
      <c r="J94" s="9">
        <v>419.529</v>
      </c>
      <c r="K94" s="9">
        <v>1.9742999999999999</v>
      </c>
      <c r="L94" s="10">
        <v>10</v>
      </c>
      <c r="M94" s="34" t="s">
        <v>38</v>
      </c>
      <c r="N94" s="11">
        <v>-39.649122807017534</v>
      </c>
      <c r="O94" s="11">
        <v>-17.831325301204814</v>
      </c>
      <c r="P94" s="11">
        <v>-15.857142857142861</v>
      </c>
      <c r="Q94" s="11">
        <v>-29.594594594594582</v>
      </c>
      <c r="R94" s="11">
        <v>-27.439024390243901</v>
      </c>
      <c r="S94" s="12">
        <v>-21.726265822784804</v>
      </c>
      <c r="T94" s="31">
        <v>10.261629749671798</v>
      </c>
      <c r="U94" s="31">
        <v>-0.38299109621328853</v>
      </c>
      <c r="V94" s="13">
        <v>9.3984962406014991E-2</v>
      </c>
      <c r="W94" s="22">
        <f>IF(Table157[[#This Row],[S. aureus ATCC 9144]]&gt;80,1,0)</f>
        <v>0</v>
      </c>
      <c r="X94" s="22">
        <f>IF(Table157[[#This Row],[A. baumannii ATCC 17978]]&gt;80,1,0)</f>
        <v>0</v>
      </c>
      <c r="Y94" s="22">
        <f>IF(Table157[[#This Row],[A. baumannii ATCC 17978 + PMBN]]&gt;80,1,0)</f>
        <v>0</v>
      </c>
      <c r="Z94" s="22">
        <f>IF(Table157[[#This Row],[E. coli NCTC 12923]]&gt;80,1,0)</f>
        <v>0</v>
      </c>
      <c r="AA94" s="22">
        <f>IF(Table157[[#This Row],[E. coli NCTC 12923 + PMBN]]&gt;80,1,0)</f>
        <v>0</v>
      </c>
      <c r="AB94" s="22">
        <f>IF(Table157[[#This Row],[C. albicans NCPF 3281]]&gt;80,1,0)</f>
        <v>0</v>
      </c>
      <c r="AC94" s="21">
        <f>IF(Table157[[#This Row],[M. avium ATCC 15796]]&gt;50,1,0)</f>
        <v>0</v>
      </c>
      <c r="AD94" s="21">
        <f>IF(Table157[[#This Row],[M. abscessus NCTC 14045]]&gt;50,1,0)</f>
        <v>0</v>
      </c>
      <c r="AE94" s="22">
        <f t="shared" si="1"/>
        <v>0</v>
      </c>
    </row>
    <row r="95" spans="1:31" x14ac:dyDescent="0.25">
      <c r="A95" s="7">
        <v>93</v>
      </c>
      <c r="B95" s="8" t="s">
        <v>361</v>
      </c>
      <c r="C95" s="8">
        <v>513766087</v>
      </c>
      <c r="D95" s="8">
        <v>175673112</v>
      </c>
      <c r="E95" t="s">
        <v>49</v>
      </c>
      <c r="F95" s="4" t="s">
        <v>50</v>
      </c>
      <c r="G95" s="4" t="s">
        <v>51</v>
      </c>
      <c r="H95" s="7" t="s">
        <v>362</v>
      </c>
      <c r="I95" s="10" t="s">
        <v>363</v>
      </c>
      <c r="J95" s="9">
        <v>377.44799999999998</v>
      </c>
      <c r="K95" s="9">
        <v>0.84719999999999995</v>
      </c>
      <c r="L95" s="10">
        <v>10</v>
      </c>
      <c r="M95" s="34" t="s">
        <v>38</v>
      </c>
      <c r="N95" s="11">
        <v>-35.438596491228083</v>
      </c>
      <c r="O95" s="11">
        <v>-14.457831325301186</v>
      </c>
      <c r="P95" s="11">
        <v>-25.571428571428584</v>
      </c>
      <c r="Q95" s="11">
        <v>-32.432432432432421</v>
      </c>
      <c r="R95" s="11">
        <v>-31.82926829268294</v>
      </c>
      <c r="S95" s="12">
        <v>-29.606012658227836</v>
      </c>
      <c r="T95" s="31">
        <v>45.223596035166082</v>
      </c>
      <c r="U95" s="31">
        <v>-0.2850573321891261</v>
      </c>
      <c r="V95" s="13">
        <v>0.12868396587999278</v>
      </c>
      <c r="W95" s="22">
        <f>IF(Table157[[#This Row],[S. aureus ATCC 9144]]&gt;80,1,0)</f>
        <v>0</v>
      </c>
      <c r="X95" s="22">
        <f>IF(Table157[[#This Row],[A. baumannii ATCC 17978]]&gt;80,1,0)</f>
        <v>0</v>
      </c>
      <c r="Y95" s="22">
        <f>IF(Table157[[#This Row],[A. baumannii ATCC 17978 + PMBN]]&gt;80,1,0)</f>
        <v>0</v>
      </c>
      <c r="Z95" s="22">
        <f>IF(Table157[[#This Row],[E. coli NCTC 12923]]&gt;80,1,0)</f>
        <v>0</v>
      </c>
      <c r="AA95" s="22">
        <f>IF(Table157[[#This Row],[E. coli NCTC 12923 + PMBN]]&gt;80,1,0)</f>
        <v>0</v>
      </c>
      <c r="AB95" s="22">
        <f>IF(Table157[[#This Row],[C. albicans NCPF 3281]]&gt;80,1,0)</f>
        <v>0</v>
      </c>
      <c r="AC95" s="21">
        <f>IF(Table157[[#This Row],[M. avium ATCC 15796]]&gt;50,1,0)</f>
        <v>0</v>
      </c>
      <c r="AD95" s="21">
        <f>IF(Table157[[#This Row],[M. abscessus NCTC 14045]]&gt;50,1,0)</f>
        <v>0</v>
      </c>
      <c r="AE95" s="22">
        <f t="shared" si="1"/>
        <v>0</v>
      </c>
    </row>
    <row r="96" spans="1:31" x14ac:dyDescent="0.25">
      <c r="A96" s="7">
        <v>94</v>
      </c>
      <c r="B96" s="8" t="s">
        <v>364</v>
      </c>
      <c r="C96" s="8">
        <v>513766088</v>
      </c>
      <c r="D96" s="8">
        <v>446816</v>
      </c>
      <c r="E96" t="s">
        <v>365</v>
      </c>
      <c r="F96" s="5" t="s">
        <v>215</v>
      </c>
      <c r="G96" s="5" t="s">
        <v>366</v>
      </c>
      <c r="H96" s="7" t="s">
        <v>367</v>
      </c>
      <c r="I96" s="10" t="s">
        <v>368</v>
      </c>
      <c r="J96" s="9">
        <v>306.79599999999999</v>
      </c>
      <c r="K96" s="9">
        <v>3.4565999999999999</v>
      </c>
      <c r="L96" s="10">
        <v>10</v>
      </c>
      <c r="M96" s="32">
        <v>92.1</v>
      </c>
      <c r="N96" s="11">
        <v>-18.421052631578931</v>
      </c>
      <c r="O96" s="11">
        <v>-12.048192771084302</v>
      </c>
      <c r="P96" s="11">
        <v>83</v>
      </c>
      <c r="Q96" s="11">
        <v>12.567567567567565</v>
      </c>
      <c r="R96" s="11">
        <v>99.390243902439025</v>
      </c>
      <c r="S96" s="12">
        <v>-75.153481012658233</v>
      </c>
      <c r="T96" s="31">
        <v>0.44212021635249243</v>
      </c>
      <c r="U96" s="31">
        <v>-0.34688034452705097</v>
      </c>
      <c r="V96" s="13">
        <v>0.90380506580986064</v>
      </c>
      <c r="W96" s="22">
        <f>IF(Table157[[#This Row],[S. aureus ATCC 9144]]&gt;80,1,0)</f>
        <v>0</v>
      </c>
      <c r="X96" s="22">
        <f>IF(Table157[[#This Row],[A. baumannii ATCC 17978]]&gt;80,1,0)</f>
        <v>0</v>
      </c>
      <c r="Y96" s="22">
        <f>IF(Table157[[#This Row],[A. baumannii ATCC 17978 + PMBN]]&gt;80,1,0)</f>
        <v>1</v>
      </c>
      <c r="Z96" s="22">
        <f>IF(Table157[[#This Row],[E. coli NCTC 12923]]&gt;80,1,0)</f>
        <v>0</v>
      </c>
      <c r="AA96" s="22">
        <f>IF(Table157[[#This Row],[E. coli NCTC 12923 + PMBN]]&gt;80,1,0)</f>
        <v>1</v>
      </c>
      <c r="AB96" s="22">
        <f>IF(Table157[[#This Row],[C. albicans NCPF 3281]]&gt;80,1,0)</f>
        <v>0</v>
      </c>
      <c r="AC96" s="21">
        <f>IF(Table157[[#This Row],[M. avium ATCC 15796]]&gt;50,1,0)</f>
        <v>0</v>
      </c>
      <c r="AD96" s="21">
        <f>IF(Table157[[#This Row],[M. abscessus NCTC 14045]]&gt;50,1,0)</f>
        <v>0</v>
      </c>
      <c r="AE96" s="22">
        <f t="shared" si="1"/>
        <v>2</v>
      </c>
    </row>
    <row r="97" spans="1:31" x14ac:dyDescent="0.25">
      <c r="A97" s="7">
        <v>95</v>
      </c>
      <c r="B97" s="8" t="s">
        <v>369</v>
      </c>
      <c r="C97" s="8">
        <v>513766089</v>
      </c>
      <c r="D97" s="8">
        <v>175673113</v>
      </c>
      <c r="E97" t="s">
        <v>365</v>
      </c>
      <c r="F97" s="5" t="s">
        <v>215</v>
      </c>
      <c r="G97" s="5" t="s">
        <v>366</v>
      </c>
      <c r="H97" s="7" t="s">
        <v>370</v>
      </c>
      <c r="I97" s="10" t="s">
        <v>371</v>
      </c>
      <c r="J97" s="9">
        <v>306.79599999999999</v>
      </c>
      <c r="K97" s="9">
        <v>3.4565999999999999</v>
      </c>
      <c r="L97" s="10">
        <v>10</v>
      </c>
      <c r="M97" s="32">
        <v>68.8</v>
      </c>
      <c r="N97" s="11">
        <v>-14.736842105263136</v>
      </c>
      <c r="O97" s="11">
        <v>-22.048192771084317</v>
      </c>
      <c r="P97" s="11">
        <v>-3</v>
      </c>
      <c r="Q97" s="11">
        <v>-25</v>
      </c>
      <c r="R97" s="11">
        <v>-30.365853658536594</v>
      </c>
      <c r="S97" s="12">
        <v>-94.017405063291136</v>
      </c>
      <c r="T97" s="31">
        <v>0.56654424220016608</v>
      </c>
      <c r="U97" s="31">
        <v>-0.42249700525478318</v>
      </c>
      <c r="V97" s="13">
        <v>0.27473782069055475</v>
      </c>
      <c r="W97" s="22">
        <f>IF(Table157[[#This Row],[S. aureus ATCC 9144]]&gt;80,1,0)</f>
        <v>0</v>
      </c>
      <c r="X97" s="22">
        <f>IF(Table157[[#This Row],[A. baumannii ATCC 17978]]&gt;80,1,0)</f>
        <v>0</v>
      </c>
      <c r="Y97" s="22">
        <f>IF(Table157[[#This Row],[A. baumannii ATCC 17978 + PMBN]]&gt;80,1,0)</f>
        <v>0</v>
      </c>
      <c r="Z97" s="22">
        <f>IF(Table157[[#This Row],[E. coli NCTC 12923]]&gt;80,1,0)</f>
        <v>0</v>
      </c>
      <c r="AA97" s="22">
        <f>IF(Table157[[#This Row],[E. coli NCTC 12923 + PMBN]]&gt;80,1,0)</f>
        <v>0</v>
      </c>
      <c r="AB97" s="22">
        <f>IF(Table157[[#This Row],[C. albicans NCPF 3281]]&gt;80,1,0)</f>
        <v>0</v>
      </c>
      <c r="AC97" s="21">
        <f>IF(Table157[[#This Row],[M. avium ATCC 15796]]&gt;50,1,0)</f>
        <v>0</v>
      </c>
      <c r="AD97" s="21">
        <f>IF(Table157[[#This Row],[M. abscessus NCTC 14045]]&gt;50,1,0)</f>
        <v>0</v>
      </c>
      <c r="AE97" s="22">
        <f t="shared" si="1"/>
        <v>0</v>
      </c>
    </row>
    <row r="98" spans="1:31" x14ac:dyDescent="0.25">
      <c r="A98" s="7">
        <v>96</v>
      </c>
      <c r="B98" s="8" t="s">
        <v>372</v>
      </c>
      <c r="C98" s="8">
        <v>513766090</v>
      </c>
      <c r="D98" s="8">
        <v>86765987</v>
      </c>
      <c r="E98" t="s">
        <v>365</v>
      </c>
      <c r="F98" s="5" t="s">
        <v>215</v>
      </c>
      <c r="G98" s="5" t="s">
        <v>366</v>
      </c>
      <c r="H98" s="7" t="s">
        <v>373</v>
      </c>
      <c r="I98" s="10" t="s">
        <v>374</v>
      </c>
      <c r="J98" s="9">
        <v>384.48599999999999</v>
      </c>
      <c r="K98" s="9">
        <v>2.1570999999999998</v>
      </c>
      <c r="L98" s="10">
        <v>10</v>
      </c>
      <c r="M98" s="32">
        <v>7.9</v>
      </c>
      <c r="N98" s="11">
        <v>-3.8596491228070278</v>
      </c>
      <c r="O98" s="11">
        <v>-4.216867469879503</v>
      </c>
      <c r="P98" s="11">
        <v>57.571428571428577</v>
      </c>
      <c r="Q98" s="11">
        <v>-18.243243243243242</v>
      </c>
      <c r="R98" s="11">
        <v>99.146341463414629</v>
      </c>
      <c r="S98" s="12">
        <v>-63.988924050632917</v>
      </c>
      <c r="T98" s="31">
        <v>0.54044073939061832</v>
      </c>
      <c r="U98" s="31">
        <v>-0.41533082720633274</v>
      </c>
      <c r="V98" s="13">
        <v>1.6080195064668179</v>
      </c>
      <c r="W98" s="22">
        <f>IF(Table157[[#This Row],[S. aureus ATCC 9144]]&gt;80,1,0)</f>
        <v>0</v>
      </c>
      <c r="X98" s="22">
        <f>IF(Table157[[#This Row],[A. baumannii ATCC 17978]]&gt;80,1,0)</f>
        <v>0</v>
      </c>
      <c r="Y98" s="22">
        <f>IF(Table157[[#This Row],[A. baumannii ATCC 17978 + PMBN]]&gt;80,1,0)</f>
        <v>0</v>
      </c>
      <c r="Z98" s="22">
        <f>IF(Table157[[#This Row],[E. coli NCTC 12923]]&gt;80,1,0)</f>
        <v>0</v>
      </c>
      <c r="AA98" s="22">
        <f>IF(Table157[[#This Row],[E. coli NCTC 12923 + PMBN]]&gt;80,1,0)</f>
        <v>1</v>
      </c>
      <c r="AB98" s="22">
        <f>IF(Table157[[#This Row],[C. albicans NCPF 3281]]&gt;80,1,0)</f>
        <v>0</v>
      </c>
      <c r="AC98" s="21">
        <f>IF(Table157[[#This Row],[M. avium ATCC 15796]]&gt;50,1,0)</f>
        <v>0</v>
      </c>
      <c r="AD98" s="21">
        <f>IF(Table157[[#This Row],[M. abscessus NCTC 14045]]&gt;50,1,0)</f>
        <v>0</v>
      </c>
      <c r="AE98" s="22">
        <f t="shared" si="1"/>
        <v>1</v>
      </c>
    </row>
    <row r="99" spans="1:31" x14ac:dyDescent="0.25">
      <c r="A99" s="7"/>
      <c r="B99" s="19"/>
      <c r="C99" s="19"/>
      <c r="D99" s="19"/>
      <c r="E99" s="8"/>
      <c r="F99" s="8"/>
      <c r="G99" s="8"/>
      <c r="H99" s="7"/>
      <c r="I99" s="10"/>
      <c r="J99" s="9"/>
      <c r="K99" s="9"/>
      <c r="L99" s="10"/>
      <c r="M99" s="10"/>
      <c r="N99" s="11" t="s">
        <v>375</v>
      </c>
      <c r="O99" s="20" t="s">
        <v>376</v>
      </c>
      <c r="P99" s="20" t="s">
        <v>376</v>
      </c>
      <c r="Q99" s="20" t="s">
        <v>376</v>
      </c>
      <c r="R99" s="20" t="s">
        <v>376</v>
      </c>
      <c r="S99" s="12" t="s">
        <v>375</v>
      </c>
      <c r="T99" s="12"/>
      <c r="U99" s="12"/>
      <c r="V99" s="20" t="s">
        <v>375</v>
      </c>
      <c r="W99" s="20"/>
      <c r="X99" s="20"/>
      <c r="Y99" s="20"/>
      <c r="Z99" s="20"/>
      <c r="AA99" s="20"/>
      <c r="AB99" s="20"/>
      <c r="AC99" s="20"/>
      <c r="AD99" s="20"/>
      <c r="AE99" s="20"/>
    </row>
  </sheetData>
  <mergeCells count="4">
    <mergeCell ref="J1:M1"/>
    <mergeCell ref="N1:R1"/>
    <mergeCell ref="T1:U1"/>
    <mergeCell ref="B1:I1"/>
  </mergeCells>
  <phoneticPr fontId="2" type="noConversion"/>
  <conditionalFormatting sqref="M3:M98">
    <cfRule type="colorScale" priority="1">
      <colorScale>
        <cfvo type="min"/>
        <cfvo type="max"/>
        <color rgb="FF7030A0"/>
        <color rgb="FFFF99CC"/>
      </colorScale>
    </cfRule>
  </conditionalFormatting>
  <conditionalFormatting sqref="N3:N99">
    <cfRule type="colorScale" priority="45">
      <colorScale>
        <cfvo type="num" val="0"/>
        <cfvo type="num" val="50"/>
        <cfvo type="num" val="100"/>
        <color rgb="FF92D050"/>
        <color rgb="FFFFEB84"/>
        <color rgb="FFF8696B"/>
      </colorScale>
    </cfRule>
  </conditionalFormatting>
  <conditionalFormatting sqref="O3:R99">
    <cfRule type="colorScale" priority="44">
      <colorScale>
        <cfvo type="num" val="0"/>
        <cfvo type="num" val="50"/>
        <cfvo type="num" val="100"/>
        <color rgb="FF92D050"/>
        <color rgb="FFFFEB84"/>
        <color rgb="FFF96A4D"/>
      </colorScale>
    </cfRule>
  </conditionalFormatting>
  <conditionalFormatting sqref="S3:U99">
    <cfRule type="colorScale" priority="43">
      <colorScale>
        <cfvo type="num" val="0"/>
        <cfvo type="num" val="50"/>
        <cfvo type="num" val="100"/>
        <color rgb="FF92D050"/>
        <color rgb="FFFFEB84"/>
        <color rgb="FFF96A4D"/>
      </colorScale>
    </cfRule>
  </conditionalFormatting>
  <conditionalFormatting sqref="W3:AD98">
    <cfRule type="cellIs" dxfId="5" priority="38" operator="greaterThanOrEqual">
      <formula>1</formula>
    </cfRule>
  </conditionalFormatting>
  <conditionalFormatting sqref="AE3:AE98">
    <cfRule type="cellIs" dxfId="4" priority="39" operator="lessThan">
      <formula>1</formula>
    </cfRule>
    <cfRule type="cellIs" dxfId="3" priority="40" operator="greaterThan">
      <formula>2</formula>
    </cfRule>
    <cfRule type="cellIs" dxfId="2" priority="41" operator="equal">
      <formula>2</formula>
    </cfRule>
    <cfRule type="cellIs" dxfId="1" priority="42" operator="equal">
      <formula>1</formula>
    </cfRule>
  </conditionalFormatting>
  <pageMargins left="0.7" right="0.7" top="0.75" bottom="0.75" header="0.3" footer="0.3"/>
  <tableParts count="1">
    <tablePart r:id="rId1"/>
  </tableParts>
</worksheet>
</file>

<file path=docMetadata/LabelInfo.xml><?xml version="1.0" encoding="utf-8"?>
<clbl:labelList xmlns:clbl="http://schemas.microsoft.com/office/2020/mipLabelMetadata">
  <clbl:label id="{1faf88fe-a998-4c5b-93c9-210a11d9a5c2}" enabled="0" method="" siteId="{1faf88fe-a998-4c5b-93c9-210a11d9a5c2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Assay data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Isaksson, Rebecka</dc:creator>
  <cp:keywords/>
  <dc:description/>
  <cp:lastModifiedBy>Isaksson, Rebecka</cp:lastModifiedBy>
  <cp:revision/>
  <dcterms:created xsi:type="dcterms:W3CDTF">2024-07-29T13:08:32Z</dcterms:created>
  <dcterms:modified xsi:type="dcterms:W3CDTF">2025-07-16T09:11:37Z</dcterms:modified>
  <cp:category/>
  <cp:contentStatus/>
</cp:coreProperties>
</file>