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OliPFUEL\Results and softwatre\Global process paper\revised\Zenodo energy conversion management\"/>
    </mc:Choice>
  </mc:AlternateContent>
  <xr:revisionPtr revIDLastSave="0" documentId="13_ncr:1_{9C069F85-9D56-430A-A49B-BD77DD59D9F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alibration curve" sheetId="1" r:id="rId1"/>
    <sheet name="Phenol concentr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2" l="1"/>
  <c r="C25" i="2"/>
  <c r="C32" i="2"/>
  <c r="C33" i="2"/>
  <c r="C34" i="2"/>
  <c r="C35" i="2"/>
  <c r="C36" i="2"/>
  <c r="C26" i="2"/>
  <c r="C27" i="2"/>
  <c r="C28" i="2"/>
  <c r="C5" i="2"/>
  <c r="C6" i="2"/>
  <c r="C7" i="2"/>
  <c r="C8" i="2"/>
  <c r="C9" i="2"/>
  <c r="C10" i="2"/>
  <c r="C11" i="2"/>
  <c r="C12" i="2"/>
  <c r="C13" i="2"/>
  <c r="C29" i="2"/>
  <c r="C30" i="2"/>
  <c r="C31" i="2"/>
  <c r="C14" i="2"/>
  <c r="C15" i="2"/>
  <c r="C16" i="2"/>
  <c r="C17" i="2"/>
  <c r="C18" i="2"/>
  <c r="C19" i="2"/>
  <c r="C20" i="2"/>
  <c r="C21" i="2"/>
  <c r="C22" i="2"/>
  <c r="C2" i="2"/>
  <c r="C3" i="2"/>
  <c r="C4" i="2"/>
  <c r="C47" i="2"/>
  <c r="C56" i="2"/>
  <c r="C57" i="2"/>
  <c r="C51" i="2"/>
  <c r="C50" i="2"/>
  <c r="C54" i="2"/>
  <c r="C55" i="2"/>
  <c r="C48" i="2"/>
  <c r="C49" i="2"/>
  <c r="C41" i="2"/>
  <c r="C42" i="2"/>
  <c r="C45" i="2"/>
  <c r="C46" i="2"/>
  <c r="C43" i="2"/>
  <c r="C44" i="2"/>
  <c r="C39" i="2"/>
  <c r="C40" i="2"/>
  <c r="C52" i="2"/>
  <c r="C53" i="2"/>
  <c r="C59" i="2"/>
  <c r="C60" i="2"/>
  <c r="C23" i="2"/>
  <c r="F24" i="2" l="1"/>
  <c r="G24" i="2" s="1"/>
  <c r="F25" i="2"/>
  <c r="G25" i="2" s="1"/>
  <c r="F32" i="2"/>
  <c r="G32" i="2" s="1"/>
  <c r="F33" i="2"/>
  <c r="G33" i="2" s="1"/>
  <c r="F34" i="2"/>
  <c r="G34" i="2" s="1"/>
  <c r="F35" i="2"/>
  <c r="G35" i="2" s="1"/>
  <c r="F36" i="2"/>
  <c r="G36" i="2" s="1"/>
  <c r="F26" i="2"/>
  <c r="G26" i="2" s="1"/>
  <c r="F27" i="2"/>
  <c r="G27" i="2" s="1"/>
  <c r="F28" i="2"/>
  <c r="G28" i="2" s="1"/>
  <c r="F53" i="2"/>
  <c r="G53" i="2" s="1"/>
  <c r="F40" i="2"/>
  <c r="G40" i="2" s="1"/>
  <c r="F44" i="2"/>
  <c r="G44" i="2" s="1"/>
  <c r="F46" i="2"/>
  <c r="G46" i="2" s="1"/>
  <c r="F42" i="2"/>
  <c r="G42" i="2" s="1"/>
  <c r="F49" i="2"/>
  <c r="G49" i="2" s="1"/>
  <c r="F55" i="2"/>
  <c r="G55" i="2" s="1"/>
  <c r="F50" i="2"/>
  <c r="G50" i="2" s="1"/>
  <c r="F57" i="2"/>
  <c r="G57" i="2" s="1"/>
  <c r="F47" i="2"/>
  <c r="G47" i="2" s="1"/>
  <c r="F60" i="2"/>
  <c r="G60" i="2" s="1"/>
  <c r="F4" i="2"/>
  <c r="G4" i="2" s="1"/>
  <c r="F2" i="2"/>
  <c r="G2" i="2" s="1"/>
  <c r="F21" i="2"/>
  <c r="G21" i="2" s="1"/>
  <c r="F20" i="2"/>
  <c r="G20" i="2" s="1"/>
  <c r="F18" i="2"/>
  <c r="G18" i="2" s="1"/>
  <c r="F17" i="2"/>
  <c r="G17" i="2" s="1"/>
  <c r="F16" i="2"/>
  <c r="G16" i="2" s="1"/>
  <c r="F15" i="2"/>
  <c r="G15" i="2" s="1"/>
  <c r="F31" i="2"/>
  <c r="G31" i="2" s="1"/>
  <c r="F29" i="2"/>
  <c r="G29" i="2" s="1"/>
  <c r="F13" i="2"/>
  <c r="G13" i="2" s="1"/>
  <c r="F11" i="2"/>
  <c r="G11" i="2" s="1"/>
  <c r="F10" i="2"/>
  <c r="G10" i="2" s="1"/>
  <c r="F8" i="2"/>
  <c r="G8" i="2" s="1"/>
  <c r="F59" i="2"/>
  <c r="G59" i="2" s="1"/>
  <c r="H47" i="2" l="1"/>
  <c r="I47" i="2" s="1"/>
  <c r="H27" i="2"/>
  <c r="I27" i="2" s="1"/>
  <c r="H8" i="2"/>
  <c r="I8" i="2" s="1"/>
  <c r="H57" i="2"/>
  <c r="I57" i="2" s="1"/>
  <c r="H26" i="2"/>
  <c r="I26" i="2" s="1"/>
  <c r="H21" i="2"/>
  <c r="I21" i="2" s="1"/>
  <c r="H10" i="2"/>
  <c r="I10" i="2" s="1"/>
  <c r="H11" i="2"/>
  <c r="I11" i="2" s="1"/>
  <c r="H50" i="2"/>
  <c r="I50" i="2" s="1"/>
  <c r="H36" i="2"/>
  <c r="I36" i="2" s="1"/>
  <c r="H55" i="2"/>
  <c r="I55" i="2" s="1"/>
  <c r="H35" i="2"/>
  <c r="I35" i="2" s="1"/>
  <c r="H31" i="2"/>
  <c r="I31" i="2" s="1"/>
  <c r="H49" i="2"/>
  <c r="I49" i="2" s="1"/>
  <c r="H34" i="2"/>
  <c r="I34" i="2" s="1"/>
  <c r="H53" i="2"/>
  <c r="I53" i="2" s="1"/>
  <c r="H29" i="2"/>
  <c r="I29" i="2" s="1"/>
  <c r="H42" i="2"/>
  <c r="I42" i="2" s="1"/>
  <c r="H33" i="2"/>
  <c r="I33" i="2" s="1"/>
  <c r="H13" i="2"/>
  <c r="I13" i="2" s="1"/>
  <c r="H46" i="2"/>
  <c r="I46" i="2" s="1"/>
  <c r="H32" i="2"/>
  <c r="I32" i="2" s="1"/>
  <c r="H28" i="2"/>
  <c r="I28" i="2" s="1"/>
  <c r="H18" i="2"/>
  <c r="I18" i="2" s="1"/>
  <c r="H44" i="2"/>
  <c r="I44" i="2" s="1"/>
  <c r="H25" i="2"/>
  <c r="I25" i="2" s="1"/>
  <c r="H15" i="2"/>
  <c r="I15" i="2" s="1"/>
  <c r="H16" i="2"/>
  <c r="I16" i="2" s="1"/>
  <c r="H17" i="2"/>
  <c r="I17" i="2" s="1"/>
  <c r="H20" i="2"/>
  <c r="I20" i="2" s="1"/>
  <c r="H40" i="2"/>
  <c r="I40" i="2" s="1"/>
  <c r="H24" i="2"/>
  <c r="I24" i="2" s="1"/>
  <c r="F5" i="2"/>
  <c r="G5" i="2" s="1"/>
  <c r="F6" i="2"/>
  <c r="G6" i="2" s="1"/>
  <c r="F7" i="2"/>
  <c r="G7" i="2" s="1"/>
  <c r="F9" i="2"/>
  <c r="G9" i="2" s="1"/>
  <c r="F12" i="2"/>
  <c r="G12" i="2" s="1"/>
  <c r="F30" i="2"/>
  <c r="G30" i="2" s="1"/>
  <c r="F14" i="2"/>
  <c r="G14" i="2" s="1"/>
  <c r="F19" i="2"/>
  <c r="G19" i="2" s="1"/>
  <c r="F22" i="2"/>
  <c r="G22" i="2" s="1"/>
  <c r="F3" i="2"/>
  <c r="G3" i="2" s="1"/>
  <c r="F56" i="2"/>
  <c r="G56" i="2" s="1"/>
  <c r="F51" i="2"/>
  <c r="G51" i="2" s="1"/>
  <c r="F54" i="2"/>
  <c r="G54" i="2" s="1"/>
  <c r="F48" i="2"/>
  <c r="G48" i="2" s="1"/>
  <c r="F41" i="2"/>
  <c r="G41" i="2" s="1"/>
  <c r="F45" i="2"/>
  <c r="G45" i="2" s="1"/>
  <c r="F43" i="2"/>
  <c r="G43" i="2" s="1"/>
  <c r="F39" i="2"/>
  <c r="G39" i="2" s="1"/>
  <c r="F52" i="2"/>
  <c r="G52" i="2" s="1"/>
  <c r="F23" i="2"/>
  <c r="G23" i="2" s="1"/>
  <c r="H5" i="2" l="1"/>
  <c r="H54" i="2"/>
  <c r="I54" i="2" s="1"/>
  <c r="H22" i="2"/>
  <c r="I22" i="2" s="1"/>
  <c r="H19" i="2"/>
  <c r="I19" i="2" s="1"/>
  <c r="H6" i="2"/>
  <c r="I6" i="2" s="1"/>
  <c r="H52" i="2"/>
  <c r="I52" i="2" s="1"/>
  <c r="H14" i="2"/>
  <c r="I14" i="2" s="1"/>
  <c r="H39" i="2"/>
  <c r="I39" i="2" s="1"/>
  <c r="H30" i="2"/>
  <c r="I30" i="2" s="1"/>
  <c r="H51" i="2"/>
  <c r="I51" i="2" s="1"/>
  <c r="H43" i="2"/>
  <c r="I43" i="2" s="1"/>
  <c r="H48" i="2"/>
  <c r="I48" i="2" s="1"/>
  <c r="H23" i="2"/>
  <c r="I23" i="2" s="1"/>
  <c r="H12" i="2"/>
  <c r="I12" i="2" s="1"/>
  <c r="H45" i="2"/>
  <c r="I45" i="2" s="1"/>
  <c r="H9" i="2"/>
  <c r="I9" i="2" s="1"/>
  <c r="H56" i="2"/>
  <c r="I56" i="2" s="1"/>
  <c r="H41" i="2"/>
  <c r="I41" i="2" s="1"/>
  <c r="H7" i="2"/>
  <c r="I7" i="2" s="1"/>
  <c r="I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Dr Adnan Asad Karim</author>
  </authors>
  <commentList>
    <comment ref="G1" authorId="0" shapeId="0" xr:uid="{0311DC2A-18FB-4B0E-A4F6-B43F7EE0EDFD}">
      <text>
        <r>
          <rPr>
            <b/>
            <sz val="9"/>
            <color indexed="81"/>
            <rFont val="Tahoma"/>
            <family val="2"/>
          </rPr>
          <t>Dr Adnan Asad Karim:</t>
        </r>
        <r>
          <rPr>
            <sz val="9"/>
            <color indexed="81"/>
            <rFont val="Tahoma"/>
            <family val="2"/>
          </rPr>
          <t xml:space="preserve">
After multiplying dilution factor</t>
        </r>
      </text>
    </comment>
  </commentList>
</comments>
</file>

<file path=xl/sharedStrings.xml><?xml version="1.0" encoding="utf-8"?>
<sst xmlns="http://schemas.openxmlformats.org/spreadsheetml/2006/main" count="71" uniqueCount="34">
  <si>
    <t>Absorbance</t>
  </si>
  <si>
    <t>Absorbance - Blank</t>
  </si>
  <si>
    <t>BLANK</t>
  </si>
  <si>
    <t>Calibration</t>
  </si>
  <si>
    <t>y = 0.0018x + 0.0015</t>
  </si>
  <si>
    <t xml:space="preserve">P250-30 </t>
  </si>
  <si>
    <t>P215-16</t>
  </si>
  <si>
    <t>P215-30</t>
  </si>
  <si>
    <t>P250-16</t>
  </si>
  <si>
    <t>P180-16</t>
  </si>
  <si>
    <t>P215-2</t>
  </si>
  <si>
    <t>Final volume (ml)</t>
  </si>
  <si>
    <t>M215-16</t>
  </si>
  <si>
    <t>M250-16</t>
  </si>
  <si>
    <t>M250-30</t>
  </si>
  <si>
    <t>M215-30</t>
  </si>
  <si>
    <t>M180-2</t>
  </si>
  <si>
    <t>M180-16</t>
  </si>
  <si>
    <t>M180-30</t>
  </si>
  <si>
    <t>M250-2</t>
  </si>
  <si>
    <t>M215-2</t>
  </si>
  <si>
    <t>P180-30</t>
  </si>
  <si>
    <t xml:space="preserve">P180-2 </t>
  </si>
  <si>
    <t>P250-2</t>
  </si>
  <si>
    <t>FERMENTATION HYDROLYSATE</t>
  </si>
  <si>
    <t>raw olive pomace water</t>
  </si>
  <si>
    <r>
      <t>Concentration (mg</t>
    </r>
    <r>
      <rPr>
        <sz val="11"/>
        <color theme="1"/>
        <rFont val="Aptos Narrow"/>
        <family val="2"/>
      </rPr>
      <t>·dm</t>
    </r>
    <r>
      <rPr>
        <vertAlign val="superscript"/>
        <sz val="11"/>
        <color theme="1"/>
        <rFont val="Aptos Narrow"/>
        <family val="2"/>
      </rPr>
      <t>−3</t>
    </r>
    <r>
      <rPr>
        <sz val="11"/>
        <color theme="1"/>
        <rFont val="Calibri"/>
        <family val="2"/>
        <scheme val="minor"/>
      </rPr>
      <t>)</t>
    </r>
  </si>
  <si>
    <r>
      <t>Final concentration (mg·dm</t>
    </r>
    <r>
      <rPr>
        <vertAlign val="superscript"/>
        <sz val="11"/>
        <color theme="1"/>
        <rFont val="Calibri"/>
        <family val="2"/>
        <scheme val="minor"/>
      </rPr>
      <t>−3</t>
    </r>
    <r>
      <rPr>
        <sz val="11"/>
        <color theme="1"/>
        <rFont val="Calibri"/>
        <family val="2"/>
        <scheme val="minor"/>
      </rPr>
      <t>)</t>
    </r>
  </si>
  <si>
    <r>
      <t>mg</t>
    </r>
    <r>
      <rPr>
        <sz val="11"/>
        <color theme="1"/>
        <rFont val="Aptos Narrow"/>
        <family val="2"/>
      </rPr>
      <t>·</t>
    </r>
    <r>
      <rPr>
        <sz val="11"/>
        <color theme="1"/>
        <rFont val="Calibri"/>
        <family val="2"/>
        <scheme val="minor"/>
      </rPr>
      <t>g</t>
    </r>
    <r>
      <rPr>
        <vertAlign val="superscript"/>
        <sz val="11"/>
        <color theme="1"/>
        <rFont val="Aptos Narrow"/>
        <family val="2"/>
      </rPr>
      <t>−1</t>
    </r>
  </si>
  <si>
    <t>Sample Wt. (g)</t>
  </si>
  <si>
    <t>Sample volume (mg·dm−3)</t>
  </si>
  <si>
    <t>Percent (%)</t>
  </si>
  <si>
    <r>
      <t>Concentration (mg</t>
    </r>
    <r>
      <rPr>
        <sz val="11"/>
        <color theme="1"/>
        <rFont val="Aptos Narrow"/>
        <family val="2"/>
      </rPr>
      <t>·</t>
    </r>
    <r>
      <rPr>
        <sz val="11"/>
        <color theme="1"/>
        <rFont val="Calibri"/>
        <family val="2"/>
      </rPr>
      <t>dm</t>
    </r>
    <r>
      <rPr>
        <vertAlign val="superscript"/>
        <sz val="11"/>
        <color theme="1"/>
        <rFont val="Calibri Light"/>
        <family val="2"/>
      </rPr>
      <t>−3</t>
    </r>
    <r>
      <rPr>
        <sz val="11"/>
        <color theme="1"/>
        <rFont val="Calibri"/>
        <family val="2"/>
      </rPr>
      <t>)</t>
    </r>
  </si>
  <si>
    <t>Samples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</si>
</sst>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1"/>
      <name val="Aptos Narrow"/>
      <family val="2"/>
    </font>
    <font>
      <vertAlign val="superscript"/>
      <sz val="11"/>
      <color theme="1"/>
      <name val="Aptos Narrow"/>
      <family val="2"/>
    </font>
    <font>
      <vertAlign val="superscript"/>
      <sz val="11"/>
      <color theme="1"/>
      <name val="Calibri Light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IN"/>
              <a:t>Gallic acid calibration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8858396517229233E-2"/>
                  <c:y val="0.30391231816361935"/>
                </c:manualLayout>
              </c:layout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curve'!$B$4:$B$9</c:f>
              <c:numCache>
                <c:formatCode>General</c:formatCode>
                <c:ptCount val="6"/>
                <c:pt idx="0">
                  <c:v>20</c:v>
                </c:pt>
                <c:pt idx="1">
                  <c:v>50</c:v>
                </c:pt>
                <c:pt idx="2">
                  <c:v>100</c:v>
                </c:pt>
                <c:pt idx="3">
                  <c:v>200</c:v>
                </c:pt>
                <c:pt idx="4">
                  <c:v>400</c:v>
                </c:pt>
                <c:pt idx="5">
                  <c:v>500</c:v>
                </c:pt>
              </c:numCache>
            </c:numRef>
          </c:xVal>
          <c:yVal>
            <c:numRef>
              <c:f>'Calibration curve'!$D$4:$D$9</c:f>
              <c:numCache>
                <c:formatCode>General</c:formatCode>
                <c:ptCount val="6"/>
                <c:pt idx="0">
                  <c:v>0.04</c:v>
                </c:pt>
                <c:pt idx="1">
                  <c:v>9.7000000000000003E-2</c:v>
                </c:pt>
                <c:pt idx="2">
                  <c:v>0.185</c:v>
                </c:pt>
                <c:pt idx="3">
                  <c:v>0.36</c:v>
                </c:pt>
                <c:pt idx="4">
                  <c:v>0.73499999999999999</c:v>
                </c:pt>
                <c:pt idx="5">
                  <c:v>0.92200000000000004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D4-4EE8-AC07-5CA7FDD77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607855"/>
        <c:axId val="2004209791"/>
      </c:scatterChart>
      <c:valAx>
        <c:axId val="20006078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IN"/>
                  <a:t>Concentration (mg·dm</a:t>
                </a:r>
                <a:r>
                  <a:rPr lang="en-IN" baseline="30000"/>
                  <a:t>−3</a:t>
                </a:r>
                <a:r>
                  <a:rPr lang="en-IN"/>
                  <a:t>)</a:t>
                </a:r>
              </a:p>
            </c:rich>
          </c:tx>
          <c:layout>
            <c:manualLayout>
              <c:xMode val="edge"/>
              <c:yMode val="edge"/>
              <c:x val="0.40972674217249561"/>
              <c:y val="0.91940677966101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4209791"/>
        <c:crosses val="autoZero"/>
        <c:crossBetween val="midCat"/>
      </c:valAx>
      <c:valAx>
        <c:axId val="200420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IN"/>
                  <a:t>Absorbance</a:t>
                </a:r>
              </a:p>
            </c:rich>
          </c:tx>
          <c:layout>
            <c:manualLayout>
              <c:xMode val="edge"/>
              <c:yMode val="edge"/>
              <c:x val="9.0876045074518349E-3"/>
              <c:y val="0.346042751012055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00607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390524</xdr:colOff>
      <xdr:row>5</xdr:row>
      <xdr:rowOff>9525</xdr:rowOff>
    </xdr:from>
    <xdr:to>
      <xdr:col>17</xdr:col>
      <xdr:colOff>346709</xdr:colOff>
      <xdr:row>21</xdr:row>
      <xdr:rowOff>120015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FCA097-A5C7-3F67-F2B4-F211756C1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V22"/>
  <sheetViews>
    <sheetView workbookViewId="0">
      <selection activeCell="F30" sqref="F30"/>
    </sheetView>
  </sheetViews>
  <sheetFormatPr defaultColWidth="9.140625" defaultRowHeight="15" x14ac:dyDescent="0.25"/>
  <cols>
    <col min="2" max="2" width="23.42578125" customWidth="1"/>
    <col min="3" max="3" width="14.28515625" customWidth="1"/>
    <col min="4" max="4" width="18.7109375" customWidth="1"/>
  </cols>
  <sheetData>
    <row r="2" spans="2:4" ht="17.25" x14ac:dyDescent="0.25">
      <c r="B2" t="s">
        <v>32</v>
      </c>
      <c r="C2" t="s">
        <v>0</v>
      </c>
      <c r="D2" t="s">
        <v>1</v>
      </c>
    </row>
    <row r="3" spans="2:4" x14ac:dyDescent="0.25">
      <c r="B3" t="s">
        <v>2</v>
      </c>
      <c r="C3">
        <v>5.0999999999999997E-2</v>
      </c>
    </row>
    <row r="4" spans="2:4" x14ac:dyDescent="0.25">
      <c r="B4">
        <v>20</v>
      </c>
      <c r="C4">
        <v>9.0999999999999998E-2</v>
      </c>
      <c r="D4">
        <v>0.04</v>
      </c>
    </row>
    <row r="5" spans="2:4" x14ac:dyDescent="0.25">
      <c r="B5">
        <v>50</v>
      </c>
      <c r="C5">
        <v>0.14799999999999999</v>
      </c>
      <c r="D5">
        <v>9.7000000000000003E-2</v>
      </c>
    </row>
    <row r="6" spans="2:4" x14ac:dyDescent="0.25">
      <c r="B6">
        <v>100</v>
      </c>
      <c r="C6">
        <v>0.23599999999999999</v>
      </c>
      <c r="D6">
        <v>0.185</v>
      </c>
    </row>
    <row r="7" spans="2:4" x14ac:dyDescent="0.25">
      <c r="B7">
        <v>200</v>
      </c>
      <c r="C7">
        <v>0.41099999999999998</v>
      </c>
      <c r="D7">
        <v>0.36</v>
      </c>
    </row>
    <row r="8" spans="2:4" x14ac:dyDescent="0.25">
      <c r="B8">
        <v>400</v>
      </c>
      <c r="C8">
        <v>0.78600000000000003</v>
      </c>
      <c r="D8">
        <v>0.73499999999999999</v>
      </c>
    </row>
    <row r="9" spans="2:4" x14ac:dyDescent="0.25">
      <c r="B9">
        <v>500</v>
      </c>
      <c r="C9">
        <v>0.97299999999999998</v>
      </c>
      <c r="D9">
        <v>0.92200000000000004</v>
      </c>
    </row>
    <row r="22" spans="22:22" x14ac:dyDescent="0.25">
      <c r="V22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A1F75-4264-4A31-A05E-2E46111F2580}">
  <dimension ref="A1:O63"/>
  <sheetViews>
    <sheetView tabSelected="1" topLeftCell="A33" workbookViewId="0">
      <selection activeCell="Q17" sqref="Q17"/>
    </sheetView>
  </sheetViews>
  <sheetFormatPr defaultColWidth="9.140625" defaultRowHeight="15" x14ac:dyDescent="0.25"/>
  <cols>
    <col min="1" max="1" width="18.85546875" customWidth="1"/>
    <col min="2" max="2" width="10" customWidth="1"/>
    <col min="3" max="3" width="9.7109375" customWidth="1"/>
    <col min="4" max="4" width="13.85546875" customWidth="1"/>
    <col min="5" max="5" width="11.140625" customWidth="1"/>
    <col min="6" max="6" width="23.5703125" style="1" customWidth="1"/>
    <col min="7" max="7" width="27.5703125" style="1" customWidth="1"/>
    <col min="8" max="8" width="23.5703125" style="1" customWidth="1"/>
    <col min="9" max="9" width="11.5703125" customWidth="1"/>
  </cols>
  <sheetData>
    <row r="1" spans="1:15" ht="17.25" x14ac:dyDescent="0.25">
      <c r="A1" t="s">
        <v>33</v>
      </c>
      <c r="B1" t="s">
        <v>11</v>
      </c>
      <c r="C1" t="s">
        <v>30</v>
      </c>
      <c r="D1" t="s">
        <v>29</v>
      </c>
      <c r="E1" t="s">
        <v>0</v>
      </c>
      <c r="F1" s="1" t="s">
        <v>26</v>
      </c>
      <c r="G1" s="1" t="s">
        <v>27</v>
      </c>
      <c r="H1" s="2" t="s">
        <v>28</v>
      </c>
      <c r="I1" t="s">
        <v>31</v>
      </c>
    </row>
    <row r="2" spans="1:15" x14ac:dyDescent="0.25">
      <c r="A2" t="s">
        <v>25</v>
      </c>
      <c r="B2">
        <v>50</v>
      </c>
      <c r="C2">
        <f>B2/1000</f>
        <v>0.05</v>
      </c>
      <c r="E2">
        <v>0.55000000000000004</v>
      </c>
      <c r="F2" s="1">
        <f t="shared" ref="F2:F23" si="0">(E2-0.0015)/0.0018</f>
        <v>304.72222222222229</v>
      </c>
      <c r="G2" s="1">
        <f t="shared" ref="G2:G43" si="1">F2*10</f>
        <v>3047.2222222222226</v>
      </c>
      <c r="O2" t="s">
        <v>4</v>
      </c>
    </row>
    <row r="3" spans="1:15" x14ac:dyDescent="0.25">
      <c r="A3" t="s">
        <v>25</v>
      </c>
      <c r="B3">
        <v>50</v>
      </c>
      <c r="C3">
        <f>B3/1000</f>
        <v>0.05</v>
      </c>
      <c r="E3">
        <v>0.55200000000000005</v>
      </c>
      <c r="F3" s="1">
        <f t="shared" si="0"/>
        <v>305.83333333333337</v>
      </c>
      <c r="G3" s="1">
        <f t="shared" si="1"/>
        <v>3058.3333333333339</v>
      </c>
    </row>
    <row r="4" spans="1:15" x14ac:dyDescent="0.25">
      <c r="A4" t="s">
        <v>25</v>
      </c>
      <c r="B4">
        <v>50</v>
      </c>
      <c r="C4">
        <f>B4/1000</f>
        <v>0.05</v>
      </c>
      <c r="E4">
        <v>0.55000000000000004</v>
      </c>
      <c r="F4" s="1">
        <f t="shared" si="0"/>
        <v>304.72222222222229</v>
      </c>
      <c r="G4" s="1">
        <f t="shared" si="1"/>
        <v>3047.2222222222226</v>
      </c>
    </row>
    <row r="5" spans="1:15" x14ac:dyDescent="0.25">
      <c r="A5" t="s">
        <v>18</v>
      </c>
      <c r="B5">
        <v>500</v>
      </c>
      <c r="C5">
        <f>B5/1000</f>
        <v>0.5</v>
      </c>
      <c r="D5" s="1">
        <v>23.717600000000001</v>
      </c>
      <c r="E5">
        <v>0.17100000000000001</v>
      </c>
      <c r="F5" s="1">
        <f t="shared" si="0"/>
        <v>94.166666666666671</v>
      </c>
      <c r="G5" s="1">
        <f t="shared" si="1"/>
        <v>941.66666666666674</v>
      </c>
      <c r="H5" s="1">
        <f t="shared" ref="H5:H23" si="2">(G5*C5)/D5</f>
        <v>19.851643224159837</v>
      </c>
      <c r="I5" s="1">
        <f t="shared" ref="I2:I23" si="3">H5/10</f>
        <v>1.9851643224159836</v>
      </c>
      <c r="J5" s="1"/>
      <c r="K5" s="1"/>
    </row>
    <row r="6" spans="1:15" x14ac:dyDescent="0.25">
      <c r="A6" t="s">
        <v>18</v>
      </c>
      <c r="B6">
        <v>500</v>
      </c>
      <c r="C6">
        <f>B6/1000</f>
        <v>0.5</v>
      </c>
      <c r="D6" s="1">
        <v>23.748699999999999</v>
      </c>
      <c r="E6">
        <v>0.155</v>
      </c>
      <c r="F6" s="1">
        <f t="shared" si="0"/>
        <v>85.277777777777786</v>
      </c>
      <c r="G6" s="1">
        <f t="shared" si="1"/>
        <v>852.77777777777783</v>
      </c>
      <c r="H6" s="1">
        <f t="shared" si="2"/>
        <v>17.954199130431935</v>
      </c>
      <c r="I6" s="1">
        <f t="shared" si="3"/>
        <v>1.7954199130431934</v>
      </c>
      <c r="J6" s="1"/>
      <c r="K6" s="1"/>
    </row>
    <row r="7" spans="1:15" x14ac:dyDescent="0.25">
      <c r="A7" t="s">
        <v>18</v>
      </c>
      <c r="B7">
        <v>500</v>
      </c>
      <c r="C7">
        <f>B7/1000</f>
        <v>0.5</v>
      </c>
      <c r="D7" s="1">
        <v>31.67</v>
      </c>
      <c r="E7">
        <v>0.189</v>
      </c>
      <c r="F7" s="1">
        <f t="shared" si="0"/>
        <v>104.16666666666667</v>
      </c>
      <c r="G7" s="1">
        <f t="shared" si="1"/>
        <v>1041.6666666666667</v>
      </c>
      <c r="H7" s="1">
        <f t="shared" si="2"/>
        <v>16.445637301336703</v>
      </c>
      <c r="I7" s="1">
        <f t="shared" si="3"/>
        <v>1.6445637301336702</v>
      </c>
      <c r="J7" s="1"/>
      <c r="K7" s="1"/>
    </row>
    <row r="8" spans="1:15" x14ac:dyDescent="0.25">
      <c r="A8" t="s">
        <v>16</v>
      </c>
      <c r="B8">
        <v>500</v>
      </c>
      <c r="C8">
        <f>B8/1000</f>
        <v>0.5</v>
      </c>
      <c r="D8" s="1">
        <v>23.725000000000001</v>
      </c>
      <c r="E8">
        <v>0.14699999999999999</v>
      </c>
      <c r="F8" s="1">
        <f t="shared" si="0"/>
        <v>80.833333333333329</v>
      </c>
      <c r="G8" s="1">
        <f t="shared" si="1"/>
        <v>808.33333333333326</v>
      </c>
      <c r="H8" s="1">
        <f t="shared" si="2"/>
        <v>17.035475939585528</v>
      </c>
      <c r="I8" s="1">
        <f t="shared" si="3"/>
        <v>1.7035475939585527</v>
      </c>
      <c r="J8" s="1"/>
      <c r="K8" s="1"/>
    </row>
    <row r="9" spans="1:15" x14ac:dyDescent="0.25">
      <c r="A9" t="s">
        <v>16</v>
      </c>
      <c r="B9">
        <v>500</v>
      </c>
      <c r="C9">
        <f>B9/1000</f>
        <v>0.5</v>
      </c>
      <c r="D9" s="1">
        <v>23.717400000000001</v>
      </c>
      <c r="E9">
        <v>0.14599999999999999</v>
      </c>
      <c r="F9" s="1">
        <f t="shared" si="0"/>
        <v>80.277777777777771</v>
      </c>
      <c r="G9" s="1">
        <f t="shared" si="1"/>
        <v>802.77777777777771</v>
      </c>
      <c r="H9" s="1">
        <f t="shared" si="2"/>
        <v>16.92381495816948</v>
      </c>
      <c r="I9" s="1">
        <f t="shared" si="3"/>
        <v>1.6923814958169481</v>
      </c>
      <c r="J9" s="1"/>
      <c r="K9" s="1"/>
    </row>
    <row r="10" spans="1:15" x14ac:dyDescent="0.25">
      <c r="A10" t="s">
        <v>16</v>
      </c>
      <c r="B10">
        <v>500</v>
      </c>
      <c r="C10">
        <f>B10/1000</f>
        <v>0.5</v>
      </c>
      <c r="D10" s="1">
        <v>31.5459</v>
      </c>
      <c r="E10">
        <v>0.182</v>
      </c>
      <c r="F10" s="1">
        <f t="shared" si="0"/>
        <v>100.27777777777777</v>
      </c>
      <c r="G10" s="1">
        <f t="shared" si="1"/>
        <v>1002.7777777777777</v>
      </c>
      <c r="H10" s="1">
        <f t="shared" si="2"/>
        <v>15.893947831220187</v>
      </c>
      <c r="I10" s="1">
        <f t="shared" si="3"/>
        <v>1.5893947831220188</v>
      </c>
      <c r="J10" s="1"/>
      <c r="K10" s="1"/>
    </row>
    <row r="11" spans="1:15" x14ac:dyDescent="0.25">
      <c r="A11" t="s">
        <v>17</v>
      </c>
      <c r="B11">
        <v>500</v>
      </c>
      <c r="C11">
        <f>B11/1000</f>
        <v>0.5</v>
      </c>
      <c r="D11" s="1">
        <v>23.720700000000001</v>
      </c>
      <c r="E11">
        <v>0.13400000000000001</v>
      </c>
      <c r="F11" s="1">
        <f t="shared" si="0"/>
        <v>73.611111111111114</v>
      </c>
      <c r="G11" s="1">
        <f t="shared" si="1"/>
        <v>736.11111111111109</v>
      </c>
      <c r="H11" s="1">
        <f t="shared" si="2"/>
        <v>15.516218136714159</v>
      </c>
      <c r="I11" s="1">
        <f t="shared" si="3"/>
        <v>1.5516218136714159</v>
      </c>
      <c r="J11" s="1"/>
      <c r="K11" s="1"/>
    </row>
    <row r="12" spans="1:15" x14ac:dyDescent="0.25">
      <c r="A12" t="s">
        <v>17</v>
      </c>
      <c r="B12">
        <v>500</v>
      </c>
      <c r="C12">
        <f>B12/1000</f>
        <v>0.5</v>
      </c>
      <c r="D12" s="1">
        <v>23.616800000000001</v>
      </c>
      <c r="E12">
        <v>0.154</v>
      </c>
      <c r="F12" s="1">
        <f t="shared" si="0"/>
        <v>84.722222222222229</v>
      </c>
      <c r="G12" s="1">
        <f t="shared" si="1"/>
        <v>847.22222222222229</v>
      </c>
      <c r="H12" s="1">
        <f t="shared" si="2"/>
        <v>17.936854743704107</v>
      </c>
      <c r="I12" s="1">
        <f t="shared" si="3"/>
        <v>1.7936854743704107</v>
      </c>
      <c r="J12" s="1"/>
      <c r="K12" s="1"/>
    </row>
    <row r="13" spans="1:15" x14ac:dyDescent="0.25">
      <c r="A13" t="s">
        <v>17</v>
      </c>
      <c r="B13">
        <v>500</v>
      </c>
      <c r="C13">
        <f>B13/1000</f>
        <v>0.5</v>
      </c>
      <c r="D13" s="1">
        <v>23.618300000000001</v>
      </c>
      <c r="E13">
        <v>0.14599999999999999</v>
      </c>
      <c r="F13" s="1">
        <f t="shared" si="0"/>
        <v>80.277777777777771</v>
      </c>
      <c r="G13" s="1">
        <f t="shared" si="1"/>
        <v>802.77777777777771</v>
      </c>
      <c r="H13" s="1">
        <f t="shared" si="2"/>
        <v>16.99482557546008</v>
      </c>
      <c r="I13" s="1">
        <f t="shared" si="3"/>
        <v>1.699482557546008</v>
      </c>
      <c r="J13" s="1"/>
      <c r="K13" s="1"/>
    </row>
    <row r="14" spans="1:15" x14ac:dyDescent="0.25">
      <c r="A14" t="s">
        <v>20</v>
      </c>
      <c r="B14">
        <v>500</v>
      </c>
      <c r="C14">
        <f>B14/1000</f>
        <v>0.5</v>
      </c>
      <c r="D14" s="1">
        <v>23.715199999999999</v>
      </c>
      <c r="E14">
        <v>0.185</v>
      </c>
      <c r="F14" s="1">
        <f t="shared" si="0"/>
        <v>101.94444444444444</v>
      </c>
      <c r="G14" s="1">
        <f t="shared" si="1"/>
        <v>1019.4444444444445</v>
      </c>
      <c r="H14" s="1">
        <f t="shared" si="2"/>
        <v>21.493481911273033</v>
      </c>
      <c r="I14" s="1">
        <f t="shared" si="3"/>
        <v>2.1493481911273031</v>
      </c>
      <c r="J14" s="1"/>
      <c r="K14" s="1"/>
    </row>
    <row r="15" spans="1:15" x14ac:dyDescent="0.25">
      <c r="A15" t="s">
        <v>20</v>
      </c>
      <c r="B15">
        <v>500</v>
      </c>
      <c r="C15">
        <f>B15/1000</f>
        <v>0.5</v>
      </c>
      <c r="D15" s="1">
        <v>23.791899999999998</v>
      </c>
      <c r="E15">
        <v>0.183</v>
      </c>
      <c r="F15" s="1">
        <f t="shared" si="0"/>
        <v>100.83333333333333</v>
      </c>
      <c r="G15" s="1">
        <f t="shared" si="1"/>
        <v>1008.3333333333333</v>
      </c>
      <c r="H15" s="1">
        <f t="shared" si="2"/>
        <v>21.190685345292586</v>
      </c>
      <c r="I15" s="1">
        <f t="shared" si="3"/>
        <v>2.1190685345292586</v>
      </c>
      <c r="J15" s="1"/>
      <c r="K15" s="1"/>
    </row>
    <row r="16" spans="1:15" x14ac:dyDescent="0.25">
      <c r="A16" t="s">
        <v>20</v>
      </c>
      <c r="B16">
        <v>500</v>
      </c>
      <c r="C16">
        <f>B16/1000</f>
        <v>0.5</v>
      </c>
      <c r="D16" s="1">
        <v>23.791699999999999</v>
      </c>
      <c r="E16">
        <v>0.183</v>
      </c>
      <c r="F16" s="1">
        <f t="shared" si="0"/>
        <v>100.83333333333333</v>
      </c>
      <c r="G16" s="1">
        <f t="shared" si="1"/>
        <v>1008.3333333333333</v>
      </c>
      <c r="H16" s="1">
        <f t="shared" si="2"/>
        <v>21.190863480401429</v>
      </c>
      <c r="I16" s="1">
        <f t="shared" si="3"/>
        <v>2.1190863480401427</v>
      </c>
      <c r="J16" s="1"/>
      <c r="K16" s="1"/>
    </row>
    <row r="17" spans="1:11" x14ac:dyDescent="0.25">
      <c r="A17" t="s">
        <v>12</v>
      </c>
      <c r="B17">
        <v>500</v>
      </c>
      <c r="C17">
        <f>B17/1000</f>
        <v>0.5</v>
      </c>
      <c r="D17" s="1">
        <v>23.721900000000002</v>
      </c>
      <c r="E17">
        <v>0.16200000000000001</v>
      </c>
      <c r="F17" s="1">
        <f t="shared" si="0"/>
        <v>89.166666666666671</v>
      </c>
      <c r="G17" s="1">
        <f t="shared" si="1"/>
        <v>891.66666666666674</v>
      </c>
      <c r="H17" s="1">
        <f t="shared" si="2"/>
        <v>18.794166290783341</v>
      </c>
      <c r="I17" s="1">
        <f t="shared" si="3"/>
        <v>1.8794166290783341</v>
      </c>
      <c r="J17" s="1"/>
      <c r="K17" s="1"/>
    </row>
    <row r="18" spans="1:11" x14ac:dyDescent="0.25">
      <c r="A18" t="s">
        <v>12</v>
      </c>
      <c r="B18">
        <v>500</v>
      </c>
      <c r="C18">
        <f>B18/1000</f>
        <v>0.5</v>
      </c>
      <c r="D18" s="1">
        <v>23.7121</v>
      </c>
      <c r="E18">
        <v>0.16</v>
      </c>
      <c r="F18" s="1">
        <f t="shared" si="0"/>
        <v>88.055555555555557</v>
      </c>
      <c r="G18" s="1">
        <f t="shared" si="1"/>
        <v>880.55555555555554</v>
      </c>
      <c r="H18" s="1">
        <f t="shared" si="2"/>
        <v>18.567641743151292</v>
      </c>
      <c r="I18" s="1">
        <f t="shared" si="3"/>
        <v>1.8567641743151291</v>
      </c>
      <c r="J18" s="1"/>
      <c r="K18" s="1"/>
    </row>
    <row r="19" spans="1:11" x14ac:dyDescent="0.25">
      <c r="A19" t="s">
        <v>12</v>
      </c>
      <c r="B19">
        <v>500</v>
      </c>
      <c r="C19">
        <f>B19/1000</f>
        <v>0.5</v>
      </c>
      <c r="D19" s="1">
        <v>23.7134</v>
      </c>
      <c r="E19">
        <v>0.16</v>
      </c>
      <c r="F19" s="1">
        <f t="shared" si="0"/>
        <v>88.055555555555557</v>
      </c>
      <c r="G19" s="1">
        <f t="shared" si="1"/>
        <v>880.55555555555554</v>
      </c>
      <c r="H19" s="1">
        <f t="shared" si="2"/>
        <v>18.566623840435273</v>
      </c>
      <c r="I19" s="1">
        <f t="shared" si="3"/>
        <v>1.8566623840435272</v>
      </c>
      <c r="J19" s="1"/>
      <c r="K19" s="1"/>
    </row>
    <row r="20" spans="1:11" x14ac:dyDescent="0.25">
      <c r="A20" t="s">
        <v>12</v>
      </c>
      <c r="B20">
        <v>500</v>
      </c>
      <c r="C20">
        <f>B20/1000</f>
        <v>0.5</v>
      </c>
      <c r="D20" s="1">
        <v>23.7011</v>
      </c>
      <c r="E20">
        <v>0.155</v>
      </c>
      <c r="F20" s="1">
        <f t="shared" si="0"/>
        <v>85.277777777777786</v>
      </c>
      <c r="G20" s="1">
        <f t="shared" si="1"/>
        <v>852.77777777777783</v>
      </c>
      <c r="H20" s="1">
        <f t="shared" si="2"/>
        <v>17.990257367332696</v>
      </c>
      <c r="I20" s="1">
        <f t="shared" si="3"/>
        <v>1.7990257367332696</v>
      </c>
      <c r="J20" s="1"/>
      <c r="K20" s="1"/>
    </row>
    <row r="21" spans="1:11" x14ac:dyDescent="0.25">
      <c r="A21" t="s">
        <v>12</v>
      </c>
      <c r="B21">
        <v>500</v>
      </c>
      <c r="C21">
        <f>B21/1000</f>
        <v>0.5</v>
      </c>
      <c r="D21" s="1">
        <v>23.762</v>
      </c>
      <c r="E21">
        <v>0.153</v>
      </c>
      <c r="F21" s="1">
        <f t="shared" si="0"/>
        <v>84.166666666666671</v>
      </c>
      <c r="G21" s="1">
        <f t="shared" si="1"/>
        <v>841.66666666666674</v>
      </c>
      <c r="H21" s="1">
        <f t="shared" si="2"/>
        <v>17.710349858317201</v>
      </c>
      <c r="I21" s="1">
        <f t="shared" si="3"/>
        <v>1.77103498583172</v>
      </c>
      <c r="J21" s="1"/>
      <c r="K21" s="1"/>
    </row>
    <row r="22" spans="1:11" x14ac:dyDescent="0.25">
      <c r="A22" t="s">
        <v>12</v>
      </c>
      <c r="B22">
        <v>500</v>
      </c>
      <c r="C22">
        <f>B22/1000</f>
        <v>0.5</v>
      </c>
      <c r="D22" s="1">
        <v>16.0305</v>
      </c>
      <c r="E22">
        <v>0.151</v>
      </c>
      <c r="F22" s="1">
        <f t="shared" si="0"/>
        <v>83.055555555555557</v>
      </c>
      <c r="G22" s="1">
        <f t="shared" si="1"/>
        <v>830.55555555555554</v>
      </c>
      <c r="H22" s="1">
        <f t="shared" si="2"/>
        <v>25.905478792163549</v>
      </c>
      <c r="I22" s="1">
        <f t="shared" si="3"/>
        <v>2.5905478792163548</v>
      </c>
      <c r="J22" s="1"/>
      <c r="K22" s="1"/>
    </row>
    <row r="23" spans="1:11" x14ac:dyDescent="0.25">
      <c r="A23" t="s">
        <v>12</v>
      </c>
      <c r="B23">
        <v>500</v>
      </c>
      <c r="C23">
        <f>B23/1000</f>
        <v>0.5</v>
      </c>
      <c r="D23" s="1">
        <v>23.7622</v>
      </c>
      <c r="E23">
        <v>0.17899999999999999</v>
      </c>
      <c r="F23" s="1">
        <f t="shared" si="0"/>
        <v>98.611111111111114</v>
      </c>
      <c r="G23" s="1">
        <f t="shared" si="1"/>
        <v>986.11111111111109</v>
      </c>
      <c r="H23" s="1">
        <f t="shared" si="2"/>
        <v>20.749575188978948</v>
      </c>
      <c r="I23" s="1">
        <f t="shared" si="3"/>
        <v>2.0749575188978948</v>
      </c>
      <c r="J23" s="1"/>
      <c r="K23" s="1"/>
    </row>
    <row r="24" spans="1:11" x14ac:dyDescent="0.25">
      <c r="A24" t="s">
        <v>12</v>
      </c>
      <c r="B24">
        <v>500</v>
      </c>
      <c r="C24">
        <f>B24/1000</f>
        <v>0.5</v>
      </c>
      <c r="D24" s="1">
        <v>23.707999999999998</v>
      </c>
      <c r="E24">
        <v>0.17499999999999999</v>
      </c>
      <c r="F24" s="1">
        <f t="shared" ref="F24:F36" si="4">(E24-0.0015)/0.0018</f>
        <v>96.388888888888886</v>
      </c>
      <c r="G24" s="1">
        <f t="shared" si="1"/>
        <v>963.88888888888891</v>
      </c>
      <c r="H24" s="1">
        <f t="shared" ref="H24:H57" si="5">(G24*C24)/D24</f>
        <v>20.328346737153893</v>
      </c>
      <c r="I24" s="1">
        <f t="shared" ref="I24:I57" si="6">H24/10</f>
        <v>2.0328346737153895</v>
      </c>
      <c r="J24" s="1"/>
      <c r="K24" s="1"/>
    </row>
    <row r="25" spans="1:11" x14ac:dyDescent="0.25">
      <c r="A25" t="s">
        <v>12</v>
      </c>
      <c r="B25">
        <v>500</v>
      </c>
      <c r="C25">
        <f>B25/1000</f>
        <v>0.5</v>
      </c>
      <c r="D25" s="1">
        <v>31.653400000000001</v>
      </c>
      <c r="E25">
        <v>0.17499999999999999</v>
      </c>
      <c r="F25" s="1">
        <f t="shared" si="4"/>
        <v>96.388888888888886</v>
      </c>
      <c r="G25" s="1">
        <f t="shared" si="1"/>
        <v>963.88888888888891</v>
      </c>
      <c r="H25" s="1">
        <f t="shared" si="5"/>
        <v>15.22567700292684</v>
      </c>
      <c r="I25" s="1">
        <f t="shared" si="6"/>
        <v>1.5225677002926841</v>
      </c>
      <c r="J25" s="1"/>
      <c r="K25" s="1"/>
    </row>
    <row r="26" spans="1:11" x14ac:dyDescent="0.25">
      <c r="A26" t="s">
        <v>15</v>
      </c>
      <c r="B26">
        <v>500</v>
      </c>
      <c r="C26">
        <f>B26/1000</f>
        <v>0.5</v>
      </c>
      <c r="D26" s="1">
        <v>23.6692</v>
      </c>
      <c r="E26">
        <v>0.19</v>
      </c>
      <c r="F26" s="1">
        <f t="shared" ref="F26:F31" si="7">(E26-0.0015)/0.0018</f>
        <v>104.72222222222223</v>
      </c>
      <c r="G26" s="1">
        <f t="shared" si="1"/>
        <v>1047.2222222222222</v>
      </c>
      <c r="H26" s="1">
        <f t="shared" ref="H26:H31" si="8">(G26*C26)/D26</f>
        <v>22.122045151974341</v>
      </c>
      <c r="I26" s="1">
        <f t="shared" ref="I26:I31" si="9">H26/10</f>
        <v>2.2122045151974339</v>
      </c>
      <c r="J26" s="1"/>
      <c r="K26" s="1"/>
    </row>
    <row r="27" spans="1:11" x14ac:dyDescent="0.25">
      <c r="A27" t="s">
        <v>15</v>
      </c>
      <c r="B27">
        <v>500</v>
      </c>
      <c r="C27">
        <f>B27/1000</f>
        <v>0.5</v>
      </c>
      <c r="D27" s="1">
        <v>23.7105</v>
      </c>
      <c r="E27">
        <v>0.193</v>
      </c>
      <c r="F27" s="1">
        <f t="shared" si="7"/>
        <v>106.3888888888889</v>
      </c>
      <c r="G27" s="1">
        <f t="shared" si="1"/>
        <v>1063.8888888888889</v>
      </c>
      <c r="H27" s="1">
        <f t="shared" si="8"/>
        <v>22.434973722378039</v>
      </c>
      <c r="I27" s="1">
        <f t="shared" si="9"/>
        <v>2.2434973722378038</v>
      </c>
      <c r="J27" s="1"/>
      <c r="K27" s="1"/>
    </row>
    <row r="28" spans="1:11" x14ac:dyDescent="0.25">
      <c r="A28" t="s">
        <v>15</v>
      </c>
      <c r="B28">
        <v>500</v>
      </c>
      <c r="C28">
        <f>B28/1000</f>
        <v>0.5</v>
      </c>
      <c r="D28" s="1">
        <v>31.595199999999998</v>
      </c>
      <c r="E28">
        <v>0.19</v>
      </c>
      <c r="F28" s="1">
        <f t="shared" si="7"/>
        <v>104.72222222222223</v>
      </c>
      <c r="G28" s="1">
        <f t="shared" si="1"/>
        <v>1047.2222222222222</v>
      </c>
      <c r="H28" s="1">
        <f t="shared" si="8"/>
        <v>16.572489210738059</v>
      </c>
      <c r="I28" s="1">
        <f t="shared" si="9"/>
        <v>1.6572489210738059</v>
      </c>
      <c r="J28" s="1"/>
      <c r="K28" s="1"/>
    </row>
    <row r="29" spans="1:11" x14ac:dyDescent="0.25">
      <c r="A29" t="s">
        <v>19</v>
      </c>
      <c r="B29">
        <v>500</v>
      </c>
      <c r="C29">
        <f>B29/1000</f>
        <v>0.5</v>
      </c>
      <c r="D29" s="1">
        <v>23.670999999999999</v>
      </c>
      <c r="E29">
        <v>0.19600000000000001</v>
      </c>
      <c r="F29" s="1">
        <f t="shared" si="7"/>
        <v>108.05555555555556</v>
      </c>
      <c r="G29" s="1">
        <f t="shared" si="1"/>
        <v>1080.5555555555557</v>
      </c>
      <c r="H29" s="1">
        <f t="shared" si="8"/>
        <v>22.824459371288828</v>
      </c>
      <c r="I29" s="1">
        <f t="shared" si="9"/>
        <v>2.282445937128883</v>
      </c>
      <c r="J29" s="1"/>
      <c r="K29" s="1"/>
    </row>
    <row r="30" spans="1:11" x14ac:dyDescent="0.25">
      <c r="A30" t="s">
        <v>19</v>
      </c>
      <c r="B30">
        <v>500</v>
      </c>
      <c r="C30">
        <f>B30/1000</f>
        <v>0.5</v>
      </c>
      <c r="D30" s="1">
        <v>23.6099</v>
      </c>
      <c r="E30">
        <v>0.19800000000000001</v>
      </c>
      <c r="F30" s="1">
        <f t="shared" si="7"/>
        <v>109.16666666666667</v>
      </c>
      <c r="G30" s="1">
        <f t="shared" si="1"/>
        <v>1091.6666666666667</v>
      </c>
      <c r="H30" s="1">
        <f t="shared" si="8"/>
        <v>23.118832918959139</v>
      </c>
      <c r="I30" s="1">
        <f t="shared" si="9"/>
        <v>2.311883291895914</v>
      </c>
      <c r="J30" s="1"/>
      <c r="K30" s="1"/>
    </row>
    <row r="31" spans="1:11" x14ac:dyDescent="0.25">
      <c r="A31" t="s">
        <v>19</v>
      </c>
      <c r="B31">
        <v>500</v>
      </c>
      <c r="C31">
        <f>B31/1000</f>
        <v>0.5</v>
      </c>
      <c r="D31" s="1">
        <v>23.560600000000001</v>
      </c>
      <c r="E31">
        <v>0.193</v>
      </c>
      <c r="F31" s="1">
        <f t="shared" si="7"/>
        <v>106.3888888888889</v>
      </c>
      <c r="G31" s="1">
        <f t="shared" si="1"/>
        <v>1063.8888888888889</v>
      </c>
      <c r="H31" s="1">
        <f t="shared" si="8"/>
        <v>22.57771213145864</v>
      </c>
      <c r="I31" s="1">
        <f t="shared" si="9"/>
        <v>2.257771213145864</v>
      </c>
      <c r="J31" s="1"/>
      <c r="K31" s="1"/>
    </row>
    <row r="32" spans="1:11" x14ac:dyDescent="0.25">
      <c r="A32" t="s">
        <v>13</v>
      </c>
      <c r="B32">
        <v>500</v>
      </c>
      <c r="C32">
        <f>B32/1000</f>
        <v>0.5</v>
      </c>
      <c r="D32" s="1">
        <v>23.626899999999999</v>
      </c>
      <c r="E32">
        <v>0.21299999999999999</v>
      </c>
      <c r="F32" s="1">
        <f t="shared" si="4"/>
        <v>117.5</v>
      </c>
      <c r="G32" s="1">
        <f t="shared" si="1"/>
        <v>1175</v>
      </c>
      <c r="H32" s="1">
        <f t="shared" si="5"/>
        <v>24.865725084543467</v>
      </c>
      <c r="I32" s="1">
        <f t="shared" si="6"/>
        <v>2.4865725084543469</v>
      </c>
      <c r="J32" s="1"/>
      <c r="K32" s="1"/>
    </row>
    <row r="33" spans="1:11" x14ac:dyDescent="0.25">
      <c r="A33" t="s">
        <v>13</v>
      </c>
      <c r="B33">
        <v>500</v>
      </c>
      <c r="C33">
        <f>B33/1000</f>
        <v>0.5</v>
      </c>
      <c r="D33" s="1">
        <v>31.676500000000001</v>
      </c>
      <c r="E33">
        <v>0.27300000000000002</v>
      </c>
      <c r="F33" s="1">
        <f t="shared" si="4"/>
        <v>150.83333333333334</v>
      </c>
      <c r="G33" s="1">
        <f t="shared" si="1"/>
        <v>1508.3333333333335</v>
      </c>
      <c r="H33" s="1">
        <f t="shared" si="5"/>
        <v>23.808396340083871</v>
      </c>
      <c r="I33" s="1">
        <f t="shared" si="6"/>
        <v>2.3808396340083871</v>
      </c>
      <c r="J33" s="1"/>
      <c r="K33" s="1"/>
    </row>
    <row r="34" spans="1:11" x14ac:dyDescent="0.25">
      <c r="A34" t="s">
        <v>14</v>
      </c>
      <c r="B34">
        <v>500</v>
      </c>
      <c r="C34">
        <f>B34/1000</f>
        <v>0.5</v>
      </c>
      <c r="D34" s="1">
        <v>23.5351</v>
      </c>
      <c r="E34">
        <v>0.24399999999999999</v>
      </c>
      <c r="F34" s="1">
        <f t="shared" si="4"/>
        <v>134.72222222222223</v>
      </c>
      <c r="G34" s="1">
        <f t="shared" si="1"/>
        <v>1347.2222222222222</v>
      </c>
      <c r="H34" s="1">
        <f t="shared" si="5"/>
        <v>28.621552961793707</v>
      </c>
      <c r="I34" s="1">
        <f t="shared" si="6"/>
        <v>2.8621552961793708</v>
      </c>
      <c r="J34" s="1"/>
      <c r="K34" s="1"/>
    </row>
    <row r="35" spans="1:11" x14ac:dyDescent="0.25">
      <c r="A35" t="s">
        <v>14</v>
      </c>
      <c r="B35">
        <v>500</v>
      </c>
      <c r="C35">
        <f>B35/1000</f>
        <v>0.5</v>
      </c>
      <c r="D35" s="1">
        <v>23.528700000000001</v>
      </c>
      <c r="E35">
        <v>0.247</v>
      </c>
      <c r="F35" s="1">
        <f t="shared" si="4"/>
        <v>136.38888888888889</v>
      </c>
      <c r="G35" s="1">
        <f t="shared" si="1"/>
        <v>1363.8888888888889</v>
      </c>
      <c r="H35" s="1">
        <f t="shared" si="5"/>
        <v>28.983515640237005</v>
      </c>
      <c r="I35" s="1">
        <f t="shared" si="6"/>
        <v>2.8983515640237005</v>
      </c>
      <c r="J35" s="1"/>
      <c r="K35" s="1"/>
    </row>
    <row r="36" spans="1:11" x14ac:dyDescent="0.25">
      <c r="A36" t="s">
        <v>14</v>
      </c>
      <c r="B36">
        <v>500</v>
      </c>
      <c r="C36">
        <f>B36/1000</f>
        <v>0.5</v>
      </c>
      <c r="D36" s="1">
        <v>31.4451</v>
      </c>
      <c r="E36">
        <v>0.247</v>
      </c>
      <c r="F36" s="1">
        <f t="shared" si="4"/>
        <v>136.38888888888889</v>
      </c>
      <c r="G36" s="1">
        <f t="shared" si="1"/>
        <v>1363.8888888888889</v>
      </c>
      <c r="H36" s="1">
        <f t="shared" si="5"/>
        <v>21.686827023747561</v>
      </c>
      <c r="I36" s="1">
        <f t="shared" si="6"/>
        <v>2.1686827023747561</v>
      </c>
      <c r="J36" s="1"/>
      <c r="K36" s="1"/>
    </row>
    <row r="37" spans="1:11" x14ac:dyDescent="0.25">
      <c r="D37" s="1"/>
      <c r="I37" s="1"/>
      <c r="J37" s="1"/>
      <c r="K37" s="1"/>
    </row>
    <row r="38" spans="1:11" x14ac:dyDescent="0.25">
      <c r="D38" s="1"/>
      <c r="I38" s="1"/>
      <c r="J38" s="1"/>
      <c r="K38" s="1"/>
    </row>
    <row r="39" spans="1:11" x14ac:dyDescent="0.25">
      <c r="A39" t="s">
        <v>22</v>
      </c>
      <c r="B39">
        <v>2100</v>
      </c>
      <c r="C39">
        <f>B39/1000</f>
        <v>2.1</v>
      </c>
      <c r="D39" s="1">
        <v>226.29429999999999</v>
      </c>
      <c r="E39">
        <v>0.32800000000000001</v>
      </c>
      <c r="F39" s="1">
        <f t="shared" ref="F39:F46" si="10">(E39-0.0015)/0.0018</f>
        <v>181.38888888888891</v>
      </c>
      <c r="G39" s="1">
        <f t="shared" si="1"/>
        <v>1813.8888888888891</v>
      </c>
      <c r="H39" s="1">
        <f t="shared" ref="H39:H46" si="11">(G39*C39)/D39</f>
        <v>16.832799883455603</v>
      </c>
      <c r="I39" s="1">
        <f t="shared" ref="I39:I46" si="12">H39/10</f>
        <v>1.6832799883455603</v>
      </c>
      <c r="J39" s="1"/>
      <c r="K39" s="1"/>
    </row>
    <row r="40" spans="1:11" x14ac:dyDescent="0.25">
      <c r="A40" t="s">
        <v>22</v>
      </c>
      <c r="B40">
        <v>2100</v>
      </c>
      <c r="C40">
        <f>B40/1000</f>
        <v>2.1</v>
      </c>
      <c r="D40" s="1">
        <v>226.29429999999999</v>
      </c>
      <c r="E40">
        <v>0.32500000000000001</v>
      </c>
      <c r="F40" s="1">
        <f t="shared" si="10"/>
        <v>179.72222222222223</v>
      </c>
      <c r="G40" s="1">
        <f t="shared" si="1"/>
        <v>1797.2222222222222</v>
      </c>
      <c r="H40" s="1">
        <f t="shared" si="11"/>
        <v>16.678134034603023</v>
      </c>
      <c r="I40" s="1">
        <f t="shared" si="12"/>
        <v>1.6678134034603023</v>
      </c>
      <c r="J40" s="1"/>
      <c r="K40" s="1"/>
    </row>
    <row r="41" spans="1:11" x14ac:dyDescent="0.25">
      <c r="A41" t="s">
        <v>9</v>
      </c>
      <c r="B41">
        <v>2100</v>
      </c>
      <c r="C41">
        <f>B41/1000</f>
        <v>2.1</v>
      </c>
      <c r="D41" s="1">
        <v>230.81460000000001</v>
      </c>
      <c r="E41">
        <v>0.248</v>
      </c>
      <c r="F41" s="1">
        <f t="shared" si="10"/>
        <v>136.94444444444446</v>
      </c>
      <c r="G41" s="1">
        <f t="shared" si="1"/>
        <v>1369.4444444444446</v>
      </c>
      <c r="H41" s="1">
        <f t="shared" si="11"/>
        <v>12.459494907745583</v>
      </c>
      <c r="I41" s="1">
        <f t="shared" si="12"/>
        <v>1.2459494907745583</v>
      </c>
      <c r="J41" s="1"/>
      <c r="K41" s="1"/>
    </row>
    <row r="42" spans="1:11" x14ac:dyDescent="0.25">
      <c r="A42" t="s">
        <v>9</v>
      </c>
      <c r="B42">
        <v>2100</v>
      </c>
      <c r="C42">
        <f>B42/1000</f>
        <v>2.1</v>
      </c>
      <c r="D42" s="1">
        <v>230.81460000000001</v>
      </c>
      <c r="E42">
        <v>0.245</v>
      </c>
      <c r="F42" s="1">
        <f t="shared" si="10"/>
        <v>135.27777777777777</v>
      </c>
      <c r="G42" s="1">
        <f t="shared" si="1"/>
        <v>1352.7777777777778</v>
      </c>
      <c r="H42" s="1">
        <f t="shared" si="11"/>
        <v>12.30785805288458</v>
      </c>
      <c r="I42" s="1">
        <f t="shared" si="12"/>
        <v>1.2307858052884579</v>
      </c>
      <c r="J42" s="1"/>
      <c r="K42" s="1"/>
    </row>
    <row r="43" spans="1:11" x14ac:dyDescent="0.25">
      <c r="A43" t="s">
        <v>21</v>
      </c>
      <c r="B43">
        <v>2100</v>
      </c>
      <c r="C43">
        <f>B43/1000</f>
        <v>2.1</v>
      </c>
      <c r="D43" s="1">
        <v>208.98849999999999</v>
      </c>
      <c r="E43">
        <v>0.30299999999999999</v>
      </c>
      <c r="F43" s="1">
        <f t="shared" si="10"/>
        <v>167.5</v>
      </c>
      <c r="G43" s="1">
        <f t="shared" si="1"/>
        <v>1675</v>
      </c>
      <c r="H43" s="1">
        <f t="shared" si="11"/>
        <v>16.831069652157893</v>
      </c>
      <c r="I43" s="1">
        <f t="shared" si="12"/>
        <v>1.6831069652157893</v>
      </c>
      <c r="J43" s="1"/>
      <c r="K43" s="1"/>
    </row>
    <row r="44" spans="1:11" x14ac:dyDescent="0.25">
      <c r="A44" t="s">
        <v>21</v>
      </c>
      <c r="B44">
        <v>2100</v>
      </c>
      <c r="C44">
        <f>B44/1000</f>
        <v>2.1</v>
      </c>
      <c r="D44" s="1">
        <v>208.98849999999999</v>
      </c>
      <c r="E44">
        <v>0.308</v>
      </c>
      <c r="F44" s="1">
        <f t="shared" si="10"/>
        <v>170.27777777777777</v>
      </c>
      <c r="G44" s="1">
        <f t="shared" ref="G44:G57" si="13">F44*10</f>
        <v>1702.7777777777778</v>
      </c>
      <c r="H44" s="1">
        <f t="shared" si="11"/>
        <v>17.110191868611594</v>
      </c>
      <c r="I44" s="1">
        <f t="shared" si="12"/>
        <v>1.7110191868611593</v>
      </c>
      <c r="J44" s="1"/>
      <c r="K44" s="1"/>
    </row>
    <row r="45" spans="1:11" x14ac:dyDescent="0.25">
      <c r="A45" t="s">
        <v>10</v>
      </c>
      <c r="B45">
        <v>2100</v>
      </c>
      <c r="C45">
        <f>B45/1000</f>
        <v>2.1</v>
      </c>
      <c r="D45" s="1">
        <v>202.41487000000001</v>
      </c>
      <c r="E45">
        <v>0.36099999999999999</v>
      </c>
      <c r="F45" s="1">
        <f t="shared" si="10"/>
        <v>199.72222222222223</v>
      </c>
      <c r="G45" s="1">
        <f t="shared" si="13"/>
        <v>1997.2222222222222</v>
      </c>
      <c r="H45" s="1">
        <f t="shared" si="11"/>
        <v>20.720645013217986</v>
      </c>
      <c r="I45" s="1">
        <f t="shared" si="12"/>
        <v>2.0720645013217984</v>
      </c>
      <c r="J45" s="1"/>
      <c r="K45" s="1"/>
    </row>
    <row r="46" spans="1:11" x14ac:dyDescent="0.25">
      <c r="A46" t="s">
        <v>10</v>
      </c>
      <c r="B46">
        <v>2100</v>
      </c>
      <c r="C46">
        <f>B46/1000</f>
        <v>2.1</v>
      </c>
      <c r="D46" s="1">
        <v>202.4187</v>
      </c>
      <c r="E46">
        <v>0.36499999999999999</v>
      </c>
      <c r="F46" s="1">
        <f t="shared" si="10"/>
        <v>201.94444444444446</v>
      </c>
      <c r="G46" s="1">
        <f t="shared" si="13"/>
        <v>2019.4444444444446</v>
      </c>
      <c r="H46" s="1">
        <f t="shared" si="11"/>
        <v>20.950798188770769</v>
      </c>
      <c r="I46" s="1">
        <f t="shared" si="12"/>
        <v>2.0950798188770769</v>
      </c>
      <c r="J46" s="1"/>
      <c r="K46" s="1"/>
    </row>
    <row r="47" spans="1:11" x14ac:dyDescent="0.25">
      <c r="A47" t="s">
        <v>6</v>
      </c>
      <c r="B47">
        <v>2100</v>
      </c>
      <c r="C47">
        <f>B47/1000</f>
        <v>2.1</v>
      </c>
      <c r="D47" s="1">
        <v>110.19629999999999</v>
      </c>
      <c r="E47">
        <v>0.14899999999999999</v>
      </c>
      <c r="F47" s="1">
        <f t="shared" ref="F47:F60" si="14">(E47-0.0015)/0.0018</f>
        <v>81.944444444444443</v>
      </c>
      <c r="G47" s="1">
        <f t="shared" si="13"/>
        <v>819.44444444444446</v>
      </c>
      <c r="H47" s="1">
        <f t="shared" si="5"/>
        <v>15.616071803983742</v>
      </c>
      <c r="I47" s="1">
        <f t="shared" si="6"/>
        <v>1.5616071803983742</v>
      </c>
      <c r="J47" s="1"/>
      <c r="K47" s="1"/>
    </row>
    <row r="48" spans="1:11" x14ac:dyDescent="0.25">
      <c r="A48" t="s">
        <v>6</v>
      </c>
      <c r="B48">
        <v>2100</v>
      </c>
      <c r="C48">
        <f>B48/1000</f>
        <v>2.1</v>
      </c>
      <c r="D48" s="1">
        <v>198.78649999999999</v>
      </c>
      <c r="E48">
        <v>0.27900000000000003</v>
      </c>
      <c r="F48" s="1">
        <f t="shared" ref="F48:F55" si="15">(E48-0.0015)/0.0018</f>
        <v>154.16666666666669</v>
      </c>
      <c r="G48" s="1">
        <f t="shared" si="13"/>
        <v>1541.666666666667</v>
      </c>
      <c r="H48" s="1">
        <f t="shared" ref="H48:H55" si="16">(G48*C48)/D48</f>
        <v>16.286317229791766</v>
      </c>
      <c r="I48" s="1">
        <f t="shared" ref="I48:I55" si="17">H48/10</f>
        <v>1.6286317229791767</v>
      </c>
      <c r="J48" s="1"/>
      <c r="K48" s="1"/>
    </row>
    <row r="49" spans="1:11" x14ac:dyDescent="0.25">
      <c r="A49" t="s">
        <v>6</v>
      </c>
      <c r="B49">
        <v>2100</v>
      </c>
      <c r="C49">
        <f>B49/1000</f>
        <v>2.1</v>
      </c>
      <c r="D49" s="1">
        <v>198.78649999999999</v>
      </c>
      <c r="E49">
        <v>0.26100000000000001</v>
      </c>
      <c r="F49" s="1">
        <f t="shared" si="15"/>
        <v>144.16666666666669</v>
      </c>
      <c r="G49" s="1">
        <f t="shared" si="13"/>
        <v>1441.666666666667</v>
      </c>
      <c r="H49" s="1">
        <f t="shared" si="16"/>
        <v>15.229907463535003</v>
      </c>
      <c r="I49" s="1">
        <f t="shared" si="17"/>
        <v>1.5229907463535004</v>
      </c>
      <c r="J49" s="1"/>
      <c r="K49" s="1"/>
    </row>
    <row r="50" spans="1:11" x14ac:dyDescent="0.25">
      <c r="A50" t="s">
        <v>7</v>
      </c>
      <c r="B50">
        <v>2100</v>
      </c>
      <c r="C50">
        <f>B50/1000</f>
        <v>2.1</v>
      </c>
      <c r="D50" s="1">
        <v>224.7433</v>
      </c>
      <c r="E50">
        <v>0.29299999999999998</v>
      </c>
      <c r="F50" s="1">
        <f t="shared" si="15"/>
        <v>161.94444444444443</v>
      </c>
      <c r="G50" s="1">
        <f t="shared" si="13"/>
        <v>1619.4444444444443</v>
      </c>
      <c r="H50" s="1">
        <f t="shared" si="16"/>
        <v>15.132078835423941</v>
      </c>
      <c r="I50" s="1">
        <f t="shared" si="17"/>
        <v>1.5132078835423941</v>
      </c>
      <c r="J50" s="1"/>
      <c r="K50" s="1"/>
    </row>
    <row r="51" spans="1:11" x14ac:dyDescent="0.25">
      <c r="A51" t="s">
        <v>7</v>
      </c>
      <c r="B51">
        <v>2100</v>
      </c>
      <c r="C51">
        <f>B51/1000</f>
        <v>2.1</v>
      </c>
      <c r="D51" s="1">
        <v>224.74430000000001</v>
      </c>
      <c r="E51">
        <v>0.29699999999999999</v>
      </c>
      <c r="F51" s="1">
        <f t="shared" si="15"/>
        <v>164.16666666666666</v>
      </c>
      <c r="G51" s="1">
        <f t="shared" si="13"/>
        <v>1641.6666666666665</v>
      </c>
      <c r="H51" s="1">
        <f t="shared" si="16"/>
        <v>15.339654887799156</v>
      </c>
      <c r="I51" s="1">
        <f t="shared" si="17"/>
        <v>1.5339654887799157</v>
      </c>
      <c r="J51" s="1"/>
      <c r="K51" s="1"/>
    </row>
    <row r="52" spans="1:11" x14ac:dyDescent="0.25">
      <c r="A52" t="s">
        <v>23</v>
      </c>
      <c r="B52">
        <v>2100</v>
      </c>
      <c r="C52">
        <f>B52/1000</f>
        <v>2.1</v>
      </c>
      <c r="D52" s="1">
        <v>167.75129999999999</v>
      </c>
      <c r="E52">
        <v>0.47699999999999998</v>
      </c>
      <c r="F52" s="1">
        <f t="shared" si="15"/>
        <v>264.16666666666669</v>
      </c>
      <c r="G52" s="1">
        <f t="shared" si="13"/>
        <v>2641.666666666667</v>
      </c>
      <c r="H52" s="1">
        <f t="shared" si="16"/>
        <v>33.069788430849727</v>
      </c>
      <c r="I52" s="1">
        <f t="shared" si="17"/>
        <v>3.3069788430849725</v>
      </c>
      <c r="J52" s="1"/>
      <c r="K52" s="1"/>
    </row>
    <row r="53" spans="1:11" x14ac:dyDescent="0.25">
      <c r="A53" t="s">
        <v>23</v>
      </c>
      <c r="B53">
        <v>2100</v>
      </c>
      <c r="C53">
        <f>B53/1000</f>
        <v>2.1</v>
      </c>
      <c r="D53" s="1">
        <v>167.75129999999999</v>
      </c>
      <c r="E53">
        <v>0.47499999999999998</v>
      </c>
      <c r="F53" s="1">
        <f t="shared" si="15"/>
        <v>263.05555555555554</v>
      </c>
      <c r="G53" s="1">
        <f t="shared" si="13"/>
        <v>2630.5555555555557</v>
      </c>
      <c r="H53" s="1">
        <f t="shared" si="16"/>
        <v>32.930693631981796</v>
      </c>
      <c r="I53" s="1">
        <f t="shared" si="17"/>
        <v>3.2930693631981796</v>
      </c>
      <c r="J53" s="1"/>
      <c r="K53" s="1"/>
    </row>
    <row r="54" spans="1:11" x14ac:dyDescent="0.25">
      <c r="A54" t="s">
        <v>8</v>
      </c>
      <c r="B54">
        <v>2100</v>
      </c>
      <c r="C54">
        <f>B54/1000</f>
        <v>2.1</v>
      </c>
      <c r="D54" s="1">
        <v>197.65350000000001</v>
      </c>
      <c r="E54">
        <v>0.41199999999999998</v>
      </c>
      <c r="F54" s="1">
        <f t="shared" si="15"/>
        <v>228.05555555555554</v>
      </c>
      <c r="G54" s="1">
        <f t="shared" si="13"/>
        <v>2280.5555555555557</v>
      </c>
      <c r="H54" s="1">
        <f t="shared" si="16"/>
        <v>24.230113135697909</v>
      </c>
      <c r="I54" s="1">
        <f t="shared" si="17"/>
        <v>2.4230113135697908</v>
      </c>
      <c r="J54" s="1"/>
      <c r="K54" s="1"/>
    </row>
    <row r="55" spans="1:11" x14ac:dyDescent="0.25">
      <c r="A55" t="s">
        <v>8</v>
      </c>
      <c r="B55">
        <v>2100</v>
      </c>
      <c r="C55">
        <f>B55/1000</f>
        <v>2.1</v>
      </c>
      <c r="D55" s="1">
        <v>197.65350000000001</v>
      </c>
      <c r="E55">
        <v>0.41599999999999998</v>
      </c>
      <c r="F55" s="1">
        <f t="shared" si="15"/>
        <v>230.27777777777777</v>
      </c>
      <c r="G55" s="1">
        <f t="shared" si="13"/>
        <v>2302.7777777777778</v>
      </c>
      <c r="H55" s="1">
        <f t="shared" si="16"/>
        <v>24.466216552367317</v>
      </c>
      <c r="I55" s="1">
        <f t="shared" si="17"/>
        <v>2.4466216552367319</v>
      </c>
      <c r="J55" s="1"/>
      <c r="K55" s="1"/>
    </row>
    <row r="56" spans="1:11" x14ac:dyDescent="0.25">
      <c r="A56" t="s">
        <v>5</v>
      </c>
      <c r="B56">
        <v>2100</v>
      </c>
      <c r="C56">
        <f>B56/1000</f>
        <v>2.1</v>
      </c>
      <c r="D56" s="1">
        <v>154.70320000000001</v>
      </c>
      <c r="E56">
        <v>0.318</v>
      </c>
      <c r="F56" s="1">
        <f t="shared" si="14"/>
        <v>175.83333333333334</v>
      </c>
      <c r="G56" s="1">
        <f t="shared" si="13"/>
        <v>1758.3333333333335</v>
      </c>
      <c r="H56" s="1">
        <f t="shared" si="5"/>
        <v>23.868284560371087</v>
      </c>
      <c r="I56" s="1">
        <f t="shared" si="6"/>
        <v>2.3868284560371089</v>
      </c>
      <c r="J56" s="1"/>
      <c r="K56" s="1"/>
    </row>
    <row r="57" spans="1:11" x14ac:dyDescent="0.25">
      <c r="A57" t="s">
        <v>5</v>
      </c>
      <c r="B57">
        <v>2100</v>
      </c>
      <c r="C57">
        <f>B57/1000</f>
        <v>2.1</v>
      </c>
      <c r="D57" s="1">
        <v>154.70320000000001</v>
      </c>
      <c r="E57">
        <v>0.32100000000000001</v>
      </c>
      <c r="F57" s="1">
        <f t="shared" si="14"/>
        <v>177.5</v>
      </c>
      <c r="G57" s="1">
        <f t="shared" si="13"/>
        <v>1775</v>
      </c>
      <c r="H57" s="1">
        <f t="shared" si="5"/>
        <v>24.094524224450431</v>
      </c>
      <c r="I57" s="1">
        <f t="shared" si="6"/>
        <v>2.4094524224450433</v>
      </c>
      <c r="J57" s="1"/>
      <c r="K57" s="1"/>
    </row>
    <row r="58" spans="1:11" x14ac:dyDescent="0.25">
      <c r="D58" s="1"/>
      <c r="I58" s="1"/>
      <c r="J58" s="1"/>
      <c r="K58" s="1"/>
    </row>
    <row r="59" spans="1:11" x14ac:dyDescent="0.25">
      <c r="A59" t="s">
        <v>24</v>
      </c>
      <c r="B59">
        <v>50</v>
      </c>
      <c r="C59">
        <f>B59/1000</f>
        <v>0.05</v>
      </c>
      <c r="D59" s="1"/>
      <c r="E59">
        <v>0.161</v>
      </c>
      <c r="F59" s="1">
        <f t="shared" si="14"/>
        <v>88.611111111111114</v>
      </c>
      <c r="G59" s="1">
        <f>F59*20</f>
        <v>1772.2222222222222</v>
      </c>
      <c r="I59" s="1"/>
      <c r="J59" s="1"/>
      <c r="K59" s="1"/>
    </row>
    <row r="60" spans="1:11" x14ac:dyDescent="0.25">
      <c r="A60" t="s">
        <v>24</v>
      </c>
      <c r="B60">
        <v>50</v>
      </c>
      <c r="C60">
        <f>B60/1000</f>
        <v>0.05</v>
      </c>
      <c r="D60" s="1"/>
      <c r="E60">
        <v>0.16500000000000001</v>
      </c>
      <c r="F60" s="1">
        <f t="shared" si="14"/>
        <v>90.833333333333343</v>
      </c>
      <c r="G60" s="1">
        <f>F60*20</f>
        <v>1816.666666666667</v>
      </c>
      <c r="I60" s="1"/>
      <c r="J60" s="1"/>
      <c r="K60" s="1"/>
    </row>
    <row r="61" spans="1:11" x14ac:dyDescent="0.25">
      <c r="D61" s="1"/>
      <c r="I61" s="1"/>
      <c r="J61" s="1"/>
      <c r="K61" s="1"/>
    </row>
    <row r="62" spans="1:11" x14ac:dyDescent="0.25">
      <c r="D62" s="1"/>
    </row>
    <row r="63" spans="1:11" x14ac:dyDescent="0.25">
      <c r="D63" s="1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Calibration curve</vt:lpstr>
      <vt:lpstr>Phenol concentrations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Adnan Asad Karim</dc:creator>
  <cp:lastModifiedBy>UJA</cp:lastModifiedBy>
  <cp:lastPrinted>2024-10-19T14:50:20Z</cp:lastPrinted>
  <dcterms:created xsi:type="dcterms:W3CDTF">2015-06-05T18:17:20Z</dcterms:created>
  <dcterms:modified xsi:type="dcterms:W3CDTF">2025-06-12T16:48:09Z</dcterms:modified>
</cp:coreProperties>
</file>