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Projets\ATS_Active_cooling\Design\ElectronicDesignPCB\ActiveCoolingPCB\OutputFiles\POWER_BUDGET\"/>
    </mc:Choice>
  </mc:AlternateContent>
  <xr:revisionPtr revIDLastSave="0" documentId="13_ncr:1_{F975FE78-3629-4FD9-997A-40BE66652641}" xr6:coauthVersionLast="47" xr6:coauthVersionMax="47" xr10:uidLastSave="{00000000-0000-0000-0000-000000000000}"/>
  <bookViews>
    <workbookView xWindow="2355" yWindow="3780" windowWidth="21600" windowHeight="11385" activeTab="1" xr2:uid="{00000000-000D-0000-FFFF-FFFF00000000}"/>
  </bookViews>
  <sheets>
    <sheet name="Power_Breakdown" sheetId="1" r:id="rId1"/>
    <sheet name="Total" sheetId="2" r:id="rId2"/>
  </sheets>
  <definedNames>
    <definedName name="_xlnm._FilterDatabase" localSheetId="0" hidden="1">Power_Breakdown!$A$1:$L$48</definedName>
    <definedName name="_xlnm._FilterDatabase" localSheetId="1" hidden="1">Total!#REF!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2" l="1"/>
  <c r="B8" i="2"/>
  <c r="D8" i="2" s="1"/>
  <c r="E8" i="2" s="1"/>
  <c r="I8" i="2" s="1"/>
  <c r="H8" i="2" s="1"/>
  <c r="I5" i="2"/>
  <c r="C6" i="2" l="1"/>
  <c r="B6" i="2"/>
  <c r="F13" i="1"/>
  <c r="F7" i="1"/>
  <c r="K7" i="1" s="1"/>
  <c r="F11" i="1"/>
  <c r="K11" i="1" s="1"/>
  <c r="F12" i="1"/>
  <c r="K12" i="1" s="1"/>
  <c r="D6" i="2" l="1"/>
  <c r="E6" i="2" s="1"/>
  <c r="I6" i="2" s="1"/>
  <c r="H6" i="2" s="1"/>
  <c r="B9" i="2"/>
  <c r="C5" i="2"/>
  <c r="F9" i="1"/>
  <c r="K9" i="1" s="1"/>
  <c r="F5" i="1"/>
  <c r="K5" i="1" s="1"/>
  <c r="F6" i="1"/>
  <c r="K6" i="1" s="1"/>
  <c r="F10" i="1"/>
  <c r="K10" i="1" s="1"/>
  <c r="F8" i="1"/>
  <c r="K8" i="1" s="1"/>
  <c r="F4" i="1"/>
  <c r="F2" i="1"/>
  <c r="F3" i="1"/>
  <c r="K13" i="1" l="1"/>
  <c r="K2" i="1"/>
  <c r="K3" i="1"/>
  <c r="B5" i="2" l="1"/>
  <c r="K4" i="1"/>
  <c r="B7" i="2"/>
  <c r="D5" i="2" l="1"/>
  <c r="E5" i="2" s="1"/>
  <c r="C7" i="2" l="1"/>
  <c r="D7" i="2" l="1"/>
  <c r="E7" i="2" l="1"/>
  <c r="C9" i="2" l="1"/>
  <c r="D9" i="2" s="1"/>
  <c r="E9" i="2" s="1"/>
</calcChain>
</file>

<file path=xl/sharedStrings.xml><?xml version="1.0" encoding="utf-8"?>
<sst xmlns="http://schemas.openxmlformats.org/spreadsheetml/2006/main" count="85" uniqueCount="62">
  <si>
    <t>Part Identifier</t>
  </si>
  <si>
    <t>Part Name</t>
  </si>
  <si>
    <t>Quantity</t>
  </si>
  <si>
    <t>Devices/part</t>
  </si>
  <si>
    <t>Supply current per device(mA)</t>
  </si>
  <si>
    <t>supply current per board(mA)</t>
  </si>
  <si>
    <t>Supply voltage(V)</t>
  </si>
  <si>
    <t>Power(W)</t>
  </si>
  <si>
    <t>Efficiency  (%)</t>
  </si>
  <si>
    <t>OUTPUT</t>
  </si>
  <si>
    <t>INPUT</t>
  </si>
  <si>
    <t>NOTES</t>
  </si>
  <si>
    <t>Voltage (V)</t>
  </si>
  <si>
    <t>Supplied (mA)</t>
  </si>
  <si>
    <t>To other rails (mA)</t>
  </si>
  <si>
    <t>Total current (mA)</t>
  </si>
  <si>
    <t>Power (W)</t>
  </si>
  <si>
    <t>Current (mA)</t>
  </si>
  <si>
    <t>EXTRA INFO</t>
  </si>
  <si>
    <t>Sleep</t>
  </si>
  <si>
    <t>Active</t>
  </si>
  <si>
    <t>Always</t>
  </si>
  <si>
    <t>X</t>
  </si>
  <si>
    <t>Duty Cycle measure/day</t>
  </si>
  <si>
    <t>Always on</t>
  </si>
  <si>
    <t>Battery capacity(mAh)</t>
  </si>
  <si>
    <t>Required mAh</t>
  </si>
  <si>
    <t>Required mWh</t>
  </si>
  <si>
    <t xml:space="preserve"> Autonomy (Days)</t>
  </si>
  <si>
    <t>Battery Autonomy Estimation</t>
  </si>
  <si>
    <t>Measurement Cycle Time (ms)</t>
  </si>
  <si>
    <t>All passives +IO switching safety margin</t>
  </si>
  <si>
    <t>Low noise switching regulator</t>
  </si>
  <si>
    <t>Estimated autonomy if running on battery</t>
  </si>
  <si>
    <t>quiescent current</t>
  </si>
  <si>
    <t>All this rail passives, leakage,filtering, protections etc…. Crude estimation</t>
  </si>
  <si>
    <t>NA</t>
  </si>
  <si>
    <t>Quiescent current over temperature</t>
  </si>
  <si>
    <t>TCA9517ADGKR</t>
  </si>
  <si>
    <t>U1,U3,U5</t>
  </si>
  <si>
    <t>TLV2374IPWR</t>
  </si>
  <si>
    <t>U2,U4</t>
  </si>
  <si>
    <t>TLA2528IRTER</t>
  </si>
  <si>
    <t>U6</t>
  </si>
  <si>
    <t>U7,U8</t>
  </si>
  <si>
    <t>DAC7578SRGER</t>
  </si>
  <si>
    <t>U9,U10,U11</t>
  </si>
  <si>
    <t>DRV8806PWPR</t>
  </si>
  <si>
    <t xml:space="preserve">Quiescent current </t>
  </si>
  <si>
    <t>Solenoids</t>
  </si>
  <si>
    <t>Max current</t>
  </si>
  <si>
    <t>MFC</t>
  </si>
  <si>
    <t>PFCQ531</t>
  </si>
  <si>
    <t>RPI5</t>
  </si>
  <si>
    <t>4711K512</t>
  </si>
  <si>
    <t>Computer</t>
  </si>
  <si>
    <t>Thermal Camera</t>
  </si>
  <si>
    <t>Adafruit MLX90640 IR</t>
  </si>
  <si>
    <t>Typical consumption</t>
  </si>
  <si>
    <t>Linear Regulator (Iin= Iout)</t>
  </si>
  <si>
    <t>Post linear regulator</t>
  </si>
  <si>
    <t>Switching regulator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</si>
</sst>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 style="medium">
        <color theme="3"/>
      </right>
      <top/>
      <bottom/>
      <diagonal/>
    </border>
    <border>
      <left style="medium">
        <color theme="3"/>
      </left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9">
    <xf numFmtId="0" fontId="0" fillId="0" borderId="0" xfId="0"/>
    <xf numFmtId="0" fontId="2" fillId="2" borderId="0" xfId="1" applyAlignment="1">
      <alignment horizontal="center" vertical="center"/>
    </xf>
    <xf numFmtId="0" fontId="2" fillId="2" borderId="0" xfId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0" xfId="1" applyAlignment="1">
      <alignment horizontal="center"/>
    </xf>
    <xf numFmtId="0" fontId="3" fillId="2" borderId="2" xfId="1" applyFont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0" fontId="0" fillId="0" borderId="2" xfId="0" quotePrefix="1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/>
    <xf numFmtId="2" fontId="1" fillId="4" borderId="0" xfId="0" applyNumberFormat="1" applyFont="1" applyFill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164" fontId="0" fillId="5" borderId="1" xfId="0" applyNumberFormat="1" applyFill="1" applyBorder="1" applyAlignment="1">
      <alignment horizontal="right"/>
    </xf>
    <xf numFmtId="164" fontId="0" fillId="5" borderId="0" xfId="0" applyNumberFormat="1" applyFill="1" applyAlignment="1">
      <alignment horizontal="right"/>
    </xf>
    <xf numFmtId="2" fontId="1" fillId="4" borderId="0" xfId="0" applyNumberFormat="1" applyFont="1" applyFill="1" applyAlignment="1">
      <alignment horizontal="center" wrapText="1"/>
    </xf>
    <xf numFmtId="16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3" fillId="2" borderId="0" xfId="1" applyFont="1" applyBorder="1" applyAlignment="1">
      <alignment horizontal="center"/>
    </xf>
    <xf numFmtId="0" fontId="3" fillId="2" borderId="1" xfId="1" applyFont="1" applyBorder="1" applyAlignment="1">
      <alignment horizontal="center"/>
    </xf>
    <xf numFmtId="0" fontId="4" fillId="3" borderId="3" xfId="1" applyFont="1" applyFill="1" applyBorder="1" applyAlignment="1">
      <alignment horizontal="center"/>
    </xf>
    <xf numFmtId="0" fontId="4" fillId="3" borderId="0" xfId="1" applyFont="1" applyFill="1" applyBorder="1" applyAlignment="1">
      <alignment horizontal="center"/>
    </xf>
  </cellXfs>
  <cellStyles count="2">
    <cellStyle name="Accent1" xfId="1" builtinId="2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zoomScale="85" zoomScaleNormal="85" workbookViewId="0">
      <selection activeCell="C13" sqref="C13"/>
    </sheetView>
  </sheetViews>
  <sheetFormatPr defaultRowHeight="15" x14ac:dyDescent="0.25"/>
  <cols>
    <col min="1" max="1" width="43.140625" customWidth="1"/>
    <col min="2" max="2" width="34.42578125" customWidth="1"/>
    <col min="3" max="3" width="11.28515625" customWidth="1"/>
    <col min="4" max="4" width="23.140625" customWidth="1"/>
    <col min="5" max="5" width="38.5703125" customWidth="1"/>
    <col min="6" max="6" width="37.7109375" customWidth="1"/>
    <col min="7" max="7" width="18.28515625" customWidth="1"/>
    <col min="8" max="10" width="18.28515625" style="20" customWidth="1"/>
    <col min="11" max="11" width="14.140625" customWidth="1"/>
    <col min="12" max="12" width="100" customWidth="1"/>
  </cols>
  <sheetData>
    <row r="1" spans="1:12" x14ac:dyDescent="0.25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19</v>
      </c>
      <c r="I1" s="1" t="s">
        <v>20</v>
      </c>
      <c r="J1" s="1" t="s">
        <v>21</v>
      </c>
      <c r="K1" s="1" t="s">
        <v>7</v>
      </c>
      <c r="L1" s="6" t="s">
        <v>18</v>
      </c>
    </row>
    <row r="2" spans="1:12" s="5" customFormat="1" x14ac:dyDescent="0.25">
      <c r="A2" s="5" t="s">
        <v>46</v>
      </c>
      <c r="B2" s="5" t="s">
        <v>47</v>
      </c>
      <c r="C2" s="5">
        <v>3</v>
      </c>
      <c r="D2" s="5">
        <v>1</v>
      </c>
      <c r="E2" s="5">
        <v>3</v>
      </c>
      <c r="F2" s="5">
        <f>C2*D2*E2</f>
        <v>9</v>
      </c>
      <c r="G2" s="5">
        <v>24</v>
      </c>
      <c r="J2" s="5" t="s">
        <v>22</v>
      </c>
      <c r="K2" s="5">
        <f>(F2/1000)*G2</f>
        <v>0.21599999999999997</v>
      </c>
      <c r="L2" s="5" t="s">
        <v>37</v>
      </c>
    </row>
    <row r="3" spans="1:12" s="5" customFormat="1" x14ac:dyDescent="0.25">
      <c r="A3" s="5" t="s">
        <v>49</v>
      </c>
      <c r="B3" s="5" t="s">
        <v>54</v>
      </c>
      <c r="C3" s="5">
        <v>10</v>
      </c>
      <c r="D3" s="5">
        <v>1</v>
      </c>
      <c r="E3" s="5">
        <v>500</v>
      </c>
      <c r="F3" s="5">
        <f>C3*D3*E3</f>
        <v>5000</v>
      </c>
      <c r="G3" s="5">
        <v>24</v>
      </c>
      <c r="J3" s="5" t="s">
        <v>22</v>
      </c>
      <c r="K3" s="5">
        <f>(F3/1000)*G3</f>
        <v>120</v>
      </c>
      <c r="L3" s="5" t="s">
        <v>50</v>
      </c>
    </row>
    <row r="4" spans="1:12" s="5" customFormat="1" x14ac:dyDescent="0.25">
      <c r="A4" s="5" t="s">
        <v>51</v>
      </c>
      <c r="B4" s="5" t="s">
        <v>52</v>
      </c>
      <c r="C4" s="5">
        <v>10</v>
      </c>
      <c r="D4" s="5">
        <v>1</v>
      </c>
      <c r="E4" s="5">
        <v>550</v>
      </c>
      <c r="F4" s="5">
        <f>C4*D4*E4</f>
        <v>5500</v>
      </c>
      <c r="G4" s="5">
        <v>24</v>
      </c>
      <c r="J4" s="5" t="s">
        <v>22</v>
      </c>
      <c r="K4" s="5">
        <f>(F4/1000)*G4</f>
        <v>132</v>
      </c>
      <c r="L4" s="5" t="s">
        <v>50</v>
      </c>
    </row>
    <row r="5" spans="1:12" s="5" customFormat="1" x14ac:dyDescent="0.25">
      <c r="A5" s="5" t="s">
        <v>39</v>
      </c>
      <c r="B5" s="5" t="s">
        <v>40</v>
      </c>
      <c r="C5" s="5">
        <v>3</v>
      </c>
      <c r="D5" s="5">
        <v>4</v>
      </c>
      <c r="E5" s="5">
        <v>0.66</v>
      </c>
      <c r="F5" s="5">
        <f>C5*D5*E5</f>
        <v>7.92</v>
      </c>
      <c r="G5" s="5">
        <v>5.5</v>
      </c>
      <c r="J5" s="5" t="s">
        <v>22</v>
      </c>
      <c r="K5" s="5">
        <f>(F5/1000)*G5</f>
        <v>4.3560000000000001E-2</v>
      </c>
      <c r="L5" s="5" t="s">
        <v>34</v>
      </c>
    </row>
    <row r="6" spans="1:12" s="5" customFormat="1" x14ac:dyDescent="0.25">
      <c r="A6" s="5" t="s">
        <v>41</v>
      </c>
      <c r="B6" s="5" t="s">
        <v>42</v>
      </c>
      <c r="C6" s="5">
        <v>2</v>
      </c>
      <c r="D6" s="5">
        <v>1</v>
      </c>
      <c r="E6" s="5">
        <v>0.2</v>
      </c>
      <c r="F6" s="5">
        <f>C6*D6*E6</f>
        <v>0.4</v>
      </c>
      <c r="G6" s="5">
        <v>5.5</v>
      </c>
      <c r="J6" s="5" t="s">
        <v>22</v>
      </c>
      <c r="K6" s="5">
        <f>(F6/1000)*G6</f>
        <v>2.2000000000000001E-3</v>
      </c>
      <c r="L6" s="5" t="s">
        <v>34</v>
      </c>
    </row>
    <row r="7" spans="1:12" s="5" customFormat="1" x14ac:dyDescent="0.25">
      <c r="A7" s="5" t="s">
        <v>43</v>
      </c>
      <c r="B7" s="5" t="s">
        <v>38</v>
      </c>
      <c r="C7" s="5">
        <v>1</v>
      </c>
      <c r="D7" s="5">
        <v>1</v>
      </c>
      <c r="E7" s="5">
        <v>5</v>
      </c>
      <c r="F7" s="5">
        <f t="shared" ref="F7" si="0">C7*D7*E7</f>
        <v>5</v>
      </c>
      <c r="G7" s="5">
        <v>5.5</v>
      </c>
      <c r="J7" s="5" t="s">
        <v>22</v>
      </c>
      <c r="K7" s="5">
        <f t="shared" ref="K7" si="1">(F7/1000)*G7</f>
        <v>2.75E-2</v>
      </c>
      <c r="L7" s="5" t="s">
        <v>34</v>
      </c>
    </row>
    <row r="8" spans="1:12" s="5" customFormat="1" x14ac:dyDescent="0.25">
      <c r="A8" s="5" t="s">
        <v>44</v>
      </c>
      <c r="B8" s="5" t="s">
        <v>45</v>
      </c>
      <c r="C8" s="5">
        <v>2</v>
      </c>
      <c r="D8" s="5">
        <v>1</v>
      </c>
      <c r="E8" s="5">
        <v>1.4</v>
      </c>
      <c r="F8" s="5">
        <f>C8*D8*E8</f>
        <v>2.8</v>
      </c>
      <c r="G8" s="5">
        <v>5.5</v>
      </c>
      <c r="J8" s="5" t="s">
        <v>22</v>
      </c>
      <c r="K8" s="5">
        <f t="shared" ref="K8:K12" si="2">(F8/1000)*G8</f>
        <v>1.54E-2</v>
      </c>
      <c r="L8" s="5" t="s">
        <v>48</v>
      </c>
    </row>
    <row r="9" spans="1:12" s="5" customFormat="1" x14ac:dyDescent="0.25">
      <c r="A9" s="21" t="s">
        <v>31</v>
      </c>
      <c r="C9" s="5">
        <v>1</v>
      </c>
      <c r="D9" s="5">
        <v>1</v>
      </c>
      <c r="E9" s="5">
        <v>30</v>
      </c>
      <c r="F9" s="5">
        <f>C9*D9*E9</f>
        <v>30</v>
      </c>
      <c r="G9" s="5">
        <v>5.5</v>
      </c>
      <c r="J9" s="5" t="s">
        <v>22</v>
      </c>
      <c r="K9" s="5">
        <f>(F9/1000)*G9</f>
        <v>0.16499999999999998</v>
      </c>
      <c r="L9" s="5" t="s">
        <v>35</v>
      </c>
    </row>
    <row r="10" spans="1:12" s="5" customFormat="1" x14ac:dyDescent="0.25">
      <c r="A10" s="5" t="s">
        <v>55</v>
      </c>
      <c r="B10" s="5" t="s">
        <v>53</v>
      </c>
      <c r="C10" s="5">
        <v>1</v>
      </c>
      <c r="D10" s="5">
        <v>1</v>
      </c>
      <c r="E10" s="5">
        <v>5000</v>
      </c>
      <c r="F10" s="5">
        <f>C10*D10*E10</f>
        <v>5000</v>
      </c>
      <c r="G10" s="5">
        <v>5.2</v>
      </c>
      <c r="J10" s="5" t="s">
        <v>22</v>
      </c>
      <c r="K10" s="5">
        <f t="shared" si="2"/>
        <v>26</v>
      </c>
      <c r="L10" s="5" t="s">
        <v>50</v>
      </c>
    </row>
    <row r="11" spans="1:12" s="5" customFormat="1" x14ac:dyDescent="0.25">
      <c r="A11" s="5" t="s">
        <v>43</v>
      </c>
      <c r="B11" s="5" t="s">
        <v>38</v>
      </c>
      <c r="C11" s="5">
        <v>1</v>
      </c>
      <c r="D11" s="5">
        <v>1</v>
      </c>
      <c r="E11" s="5">
        <v>1</v>
      </c>
      <c r="F11" s="5">
        <f t="shared" ref="F11" si="3">C11*D11*E11</f>
        <v>1</v>
      </c>
      <c r="G11" s="5">
        <v>3.3</v>
      </c>
      <c r="J11" s="5" t="s">
        <v>22</v>
      </c>
      <c r="K11" s="5">
        <f t="shared" ref="K11" si="4">(F11/1000)*G11</f>
        <v>3.3E-3</v>
      </c>
      <c r="L11" s="5" t="s">
        <v>34</v>
      </c>
    </row>
    <row r="12" spans="1:12" s="5" customFormat="1" x14ac:dyDescent="0.25">
      <c r="A12" s="5" t="s">
        <v>56</v>
      </c>
      <c r="B12" s="5" t="s">
        <v>57</v>
      </c>
      <c r="C12" s="5">
        <v>1</v>
      </c>
      <c r="D12" s="5">
        <v>1</v>
      </c>
      <c r="E12" s="5">
        <v>23</v>
      </c>
      <c r="F12" s="5">
        <f t="shared" ref="F12" si="5">C12*D12*E12</f>
        <v>23</v>
      </c>
      <c r="G12" s="5">
        <v>3.3</v>
      </c>
      <c r="J12" s="5" t="s">
        <v>22</v>
      </c>
      <c r="K12" s="5">
        <f t="shared" si="2"/>
        <v>7.5899999999999995E-2</v>
      </c>
      <c r="L12" s="5" t="s">
        <v>58</v>
      </c>
    </row>
    <row r="13" spans="1:12" s="5" customFormat="1" ht="14.25" customHeight="1" x14ac:dyDescent="0.25">
      <c r="A13" s="21" t="s">
        <v>31</v>
      </c>
      <c r="C13" s="5">
        <v>1</v>
      </c>
      <c r="D13" s="5">
        <v>1</v>
      </c>
      <c r="E13" s="5">
        <v>30</v>
      </c>
      <c r="F13" s="5">
        <f t="shared" ref="F13" si="6">C13*D13*E13</f>
        <v>30</v>
      </c>
      <c r="G13" s="5">
        <v>3.3</v>
      </c>
      <c r="J13" s="5" t="s">
        <v>22</v>
      </c>
      <c r="K13" s="5">
        <f t="shared" ref="K13" si="7">(F13/1000)*G13</f>
        <v>9.8999999999999991E-2</v>
      </c>
      <c r="L13" s="5" t="s">
        <v>35</v>
      </c>
    </row>
    <row r="14" spans="1:12" s="5" customFormat="1" x14ac:dyDescent="0.25"/>
    <row r="15" spans="1:12" s="5" customFormat="1" x14ac:dyDescent="0.25"/>
    <row r="16" spans="1:12" s="5" customFormat="1" x14ac:dyDescent="0.25"/>
    <row r="17" spans="1:12" s="5" customFormat="1" x14ac:dyDescent="0.25"/>
    <row r="18" spans="1:12" s="5" customFormat="1" x14ac:dyDescent="0.25"/>
    <row r="19" spans="1:12" s="5" customFormat="1" x14ac:dyDescent="0.25"/>
    <row r="20" spans="1:12" s="5" customFormat="1" x14ac:dyDescent="0.25">
      <c r="L20" s="21"/>
    </row>
    <row r="21" spans="1:12" s="5" customFormat="1" x14ac:dyDescent="0.25">
      <c r="L21" s="21"/>
    </row>
    <row r="22" spans="1:12" s="5" customFormat="1" x14ac:dyDescent="0.25"/>
    <row r="23" spans="1:12" s="5" customFormat="1" x14ac:dyDescent="0.25"/>
    <row r="24" spans="1:12" s="5" customFormat="1" x14ac:dyDescent="0.25"/>
    <row r="25" spans="1:12" s="5" customFormat="1" x14ac:dyDescent="0.25"/>
    <row r="26" spans="1:12" s="5" customFormat="1" x14ac:dyDescent="0.25"/>
    <row r="27" spans="1:12" s="5" customFormat="1" x14ac:dyDescent="0.25">
      <c r="A27" s="21"/>
    </row>
    <row r="28" spans="1:12" s="5" customFormat="1" x14ac:dyDescent="0.25"/>
    <row r="29" spans="1:12" s="5" customFormat="1" x14ac:dyDescent="0.25"/>
    <row r="30" spans="1:12" s="5" customFormat="1" x14ac:dyDescent="0.25"/>
    <row r="31" spans="1:12" s="5" customFormat="1" ht="39" customHeight="1" x14ac:dyDescent="0.25"/>
    <row r="32" spans="1:12" s="5" customFormat="1" x14ac:dyDescent="0.25">
      <c r="A32" s="22"/>
    </row>
    <row r="33" spans="1:12" s="5" customFormat="1" x14ac:dyDescent="0.25"/>
    <row r="34" spans="1:12" s="5" customFormat="1" x14ac:dyDescent="0.25"/>
    <row r="35" spans="1:12" s="5" customFormat="1" x14ac:dyDescent="0.25"/>
    <row r="36" spans="1:12" s="5" customFormat="1" ht="17.25" customHeight="1" x14ac:dyDescent="0.25"/>
    <row r="37" spans="1:12" s="5" customFormat="1" x14ac:dyDescent="0.25"/>
    <row r="38" spans="1:12" s="5" customFormat="1" x14ac:dyDescent="0.25"/>
    <row r="39" spans="1:12" s="5" customFormat="1" x14ac:dyDescent="0.25"/>
    <row r="40" spans="1:12" s="5" customFormat="1" x14ac:dyDescent="0.25"/>
    <row r="41" spans="1:12" s="5" customFormat="1" x14ac:dyDescent="0.25"/>
    <row r="42" spans="1:12" s="5" customFormat="1" x14ac:dyDescent="0.25"/>
    <row r="43" spans="1:12" s="5" customFormat="1" x14ac:dyDescent="0.25"/>
    <row r="44" spans="1:12" s="5" customFormat="1" x14ac:dyDescent="0.25"/>
    <row r="45" spans="1:12" s="5" customFormat="1" x14ac:dyDescent="0.25"/>
    <row r="46" spans="1:12" s="5" customFormat="1" ht="17.25" customHeight="1" x14ac:dyDescent="0.25"/>
    <row r="47" spans="1:12" s="5" customFormat="1" x14ac:dyDescent="0.25"/>
    <row r="48" spans="1:12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1" x14ac:dyDescent="0.25">
      <c r="B49" s="3"/>
      <c r="C49" s="4"/>
      <c r="D49" s="4"/>
      <c r="E49" s="4"/>
      <c r="F49" s="4"/>
      <c r="G49" s="4"/>
      <c r="H49" s="4"/>
      <c r="I49" s="4"/>
      <c r="J49" s="4"/>
      <c r="K49" s="5"/>
    </row>
    <row r="50" spans="1:11" x14ac:dyDescent="0.25">
      <c r="B50" s="3"/>
      <c r="C50" s="4"/>
      <c r="D50" s="4"/>
      <c r="E50" s="4"/>
      <c r="F50" s="4"/>
      <c r="G50" s="4"/>
      <c r="H50" s="4"/>
      <c r="I50" s="4"/>
      <c r="J50" s="4"/>
      <c r="K50" s="5"/>
    </row>
    <row r="51" spans="1:11" x14ac:dyDescent="0.25">
      <c r="B51" s="3"/>
      <c r="C51" s="4"/>
      <c r="D51" s="4"/>
      <c r="E51" s="4"/>
      <c r="F51" s="4"/>
      <c r="G51" s="4"/>
      <c r="H51" s="4"/>
      <c r="I51" s="4"/>
      <c r="J51" s="4"/>
      <c r="K51" s="5"/>
    </row>
    <row r="52" spans="1:11" x14ac:dyDescent="0.25">
      <c r="B52" s="3"/>
      <c r="C52" s="4"/>
      <c r="D52" s="4"/>
      <c r="E52" s="4"/>
      <c r="F52" s="4"/>
      <c r="G52" s="4"/>
      <c r="H52" s="4"/>
      <c r="I52" s="4"/>
      <c r="J52" s="4"/>
      <c r="K52" s="5"/>
    </row>
    <row r="53" spans="1:11" x14ac:dyDescent="0.25">
      <c r="B53" s="3"/>
      <c r="C53" s="4"/>
      <c r="D53" s="4"/>
      <c r="E53" s="4"/>
      <c r="F53" s="4"/>
      <c r="G53" s="4"/>
      <c r="H53" s="4"/>
      <c r="I53" s="4"/>
      <c r="J53" s="4"/>
      <c r="K53" s="5"/>
    </row>
    <row r="54" spans="1:11" x14ac:dyDescent="0.25">
      <c r="B54" s="3"/>
      <c r="C54" s="4"/>
      <c r="D54" s="4"/>
      <c r="E54" s="4"/>
      <c r="F54" s="4"/>
      <c r="G54" s="4"/>
      <c r="H54" s="4"/>
      <c r="I54" s="4"/>
      <c r="J54" s="4"/>
      <c r="K54" s="5"/>
    </row>
    <row r="57" spans="1:11" x14ac:dyDescent="0.25">
      <c r="A57" s="34"/>
      <c r="B57" s="34"/>
      <c r="C57" s="34"/>
      <c r="D57" s="34"/>
      <c r="E57" s="34"/>
    </row>
    <row r="65" spans="1:5" x14ac:dyDescent="0.25">
      <c r="A65" s="34"/>
      <c r="B65" s="34"/>
      <c r="C65" s="34"/>
      <c r="D65" s="34"/>
      <c r="E65" s="34"/>
    </row>
    <row r="68" spans="1:5" x14ac:dyDescent="0.25">
      <c r="A68" s="34"/>
      <c r="B68" s="34"/>
      <c r="C68" s="34"/>
      <c r="D68" s="34"/>
      <c r="E68" s="34"/>
    </row>
  </sheetData>
  <autoFilter ref="A1:L48" xr:uid="{00000000-0009-0000-0000-000000000000}">
    <sortState xmlns:xlrd2="http://schemas.microsoft.com/office/spreadsheetml/2017/richdata2" ref="A2:L47">
      <sortCondition descending="1" ref="G1:G47"/>
    </sortState>
  </autoFilter>
  <mergeCells count="4">
    <mergeCell ref="A68:E68"/>
    <mergeCell ref="A65:E65"/>
    <mergeCell ref="A57:C57"/>
    <mergeCell ref="D57:E57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tabSelected="1" zoomScale="85" zoomScaleNormal="85" workbookViewId="0">
      <selection activeCell="E6" sqref="E6"/>
    </sheetView>
  </sheetViews>
  <sheetFormatPr defaultRowHeight="15" x14ac:dyDescent="0.25"/>
  <cols>
    <col min="1" max="2" width="20.28515625" style="19" customWidth="1"/>
    <col min="3" max="3" width="19.5703125" style="19" customWidth="1"/>
    <col min="4" max="4" width="20.85546875" style="19" customWidth="1"/>
    <col min="5" max="5" width="42.140625" customWidth="1"/>
    <col min="6" max="6" width="26.85546875" customWidth="1"/>
    <col min="7" max="7" width="25.28515625" customWidth="1"/>
    <col min="8" max="8" width="21.85546875" customWidth="1"/>
    <col min="9" max="9" width="42.7109375" customWidth="1"/>
    <col min="10" max="10" width="53" customWidth="1"/>
  </cols>
  <sheetData>
    <row r="1" spans="1:10" s="20" customFormat="1" x14ac:dyDescent="0.25">
      <c r="A1" s="19"/>
      <c r="B1" s="19"/>
      <c r="C1" s="19"/>
      <c r="D1" s="19"/>
      <c r="E1"/>
      <c r="F1"/>
      <c r="G1"/>
      <c r="H1"/>
      <c r="I1"/>
      <c r="J1"/>
    </row>
    <row r="2" spans="1:10" x14ac:dyDescent="0.25">
      <c r="A2" s="19" t="s">
        <v>24</v>
      </c>
      <c r="E2" s="20"/>
      <c r="F2" s="20"/>
      <c r="G2" s="20"/>
      <c r="H2" s="20"/>
      <c r="I2" s="20"/>
      <c r="J2" s="20"/>
    </row>
    <row r="3" spans="1:10" x14ac:dyDescent="0.25">
      <c r="A3" s="35" t="s">
        <v>9</v>
      </c>
      <c r="B3" s="35"/>
      <c r="C3" s="35"/>
      <c r="D3" s="35"/>
      <c r="E3" s="36"/>
      <c r="F3" s="7"/>
      <c r="G3" s="37" t="s">
        <v>10</v>
      </c>
      <c r="H3" s="38"/>
      <c r="I3" s="38"/>
      <c r="J3" s="8" t="s">
        <v>11</v>
      </c>
    </row>
    <row r="4" spans="1:10" x14ac:dyDescent="0.25">
      <c r="A4" s="17" t="s">
        <v>12</v>
      </c>
      <c r="B4" s="17" t="s">
        <v>13</v>
      </c>
      <c r="C4" s="17" t="s">
        <v>14</v>
      </c>
      <c r="D4" s="17" t="s">
        <v>15</v>
      </c>
      <c r="E4" s="11" t="s">
        <v>16</v>
      </c>
      <c r="F4" s="12" t="s">
        <v>8</v>
      </c>
      <c r="G4" s="13" t="s">
        <v>12</v>
      </c>
      <c r="H4" s="10" t="s">
        <v>17</v>
      </c>
      <c r="I4" s="11" t="s">
        <v>16</v>
      </c>
      <c r="J4" s="9"/>
    </row>
    <row r="5" spans="1:10" x14ac:dyDescent="0.25">
      <c r="A5" s="18">
        <v>3.3</v>
      </c>
      <c r="B5" s="20">
        <f>SUMIFS(Power_Breakdown!F:F,Power_Breakdown!G:G,A5,Power_Breakdown!J:J,"X")</f>
        <v>54</v>
      </c>
      <c r="C5" s="20">
        <f>SUMIF(G:G, A5,H:H )</f>
        <v>0</v>
      </c>
      <c r="D5" s="20">
        <f>(B5+C5)</f>
        <v>54</v>
      </c>
      <c r="E5" s="20">
        <f>D5*A5/1000</f>
        <v>0.1782</v>
      </c>
      <c r="F5" s="14" t="s">
        <v>36</v>
      </c>
      <c r="G5" s="15">
        <v>5.2</v>
      </c>
      <c r="H5" s="24">
        <v>54</v>
      </c>
      <c r="I5" s="23">
        <f>G5*H5/1000</f>
        <v>0.28079999999999999</v>
      </c>
      <c r="J5" s="20" t="s">
        <v>59</v>
      </c>
    </row>
    <row r="6" spans="1:10" s="32" customFormat="1" x14ac:dyDescent="0.25">
      <c r="A6" s="18">
        <v>5.2</v>
      </c>
      <c r="B6" s="32">
        <f>SUMIFS(Power_Breakdown!F:F,Power_Breakdown!G:G,A6,Power_Breakdown!J:J,"X")</f>
        <v>5000</v>
      </c>
      <c r="C6" s="32">
        <f>SUMIF(G:G, A6,H:H )</f>
        <v>54</v>
      </c>
      <c r="D6" s="32">
        <f>(B6+C6)</f>
        <v>5054</v>
      </c>
      <c r="E6" s="32">
        <f>D6*A6/1000</f>
        <v>26.280799999999999</v>
      </c>
      <c r="F6" s="14">
        <v>0.93500000000000005</v>
      </c>
      <c r="G6" s="15">
        <v>24</v>
      </c>
      <c r="H6" s="24">
        <f t="shared" ref="H6:H8" si="0">1000*I6/G6</f>
        <v>1171.1586452762922</v>
      </c>
      <c r="I6" s="23">
        <f t="shared" ref="I6" si="1">E6/F6</f>
        <v>28.107807486631014</v>
      </c>
      <c r="J6" s="32" t="s">
        <v>61</v>
      </c>
    </row>
    <row r="7" spans="1:10" s="16" customFormat="1" x14ac:dyDescent="0.25">
      <c r="A7" s="30">
        <v>5.5</v>
      </c>
      <c r="B7" s="27">
        <f>SUMIFS(Power_Breakdown!F:F,Power_Breakdown!G:G,A7,Power_Breakdown!J:J,"X")</f>
        <v>46.120000000000005</v>
      </c>
      <c r="C7" s="29">
        <f>SUMIF(G:G, A7,H:H )</f>
        <v>0</v>
      </c>
      <c r="D7" s="27">
        <f t="shared" ref="D7:D9" si="2">(B7+C7)</f>
        <v>46.120000000000005</v>
      </c>
      <c r="E7" s="31">
        <f>D7*A7/1000</f>
        <v>0.25366000000000005</v>
      </c>
      <c r="F7" s="14" t="s">
        <v>36</v>
      </c>
      <c r="G7" s="15">
        <v>6</v>
      </c>
      <c r="H7" s="24">
        <v>46.12</v>
      </c>
      <c r="I7" s="23">
        <f>G7*H7/1000</f>
        <v>0.27671999999999997</v>
      </c>
      <c r="J7" s="28" t="s">
        <v>60</v>
      </c>
    </row>
    <row r="8" spans="1:10" s="32" customFormat="1" x14ac:dyDescent="0.25">
      <c r="A8" s="30">
        <v>6</v>
      </c>
      <c r="B8" s="32">
        <f>SUMIFS(Power_Breakdown!F:F,Power_Breakdown!G:G,A8,Power_Breakdown!J:J,"X")</f>
        <v>0</v>
      </c>
      <c r="C8" s="32">
        <v>46.12</v>
      </c>
      <c r="D8" s="32">
        <f t="shared" si="2"/>
        <v>46.12</v>
      </c>
      <c r="E8" s="32">
        <f>D8*A8/1000</f>
        <v>0.27671999999999997</v>
      </c>
      <c r="F8" s="14">
        <v>0.83</v>
      </c>
      <c r="G8" s="15">
        <v>24</v>
      </c>
      <c r="H8" s="24">
        <f t="shared" si="0"/>
        <v>13.891566265060241</v>
      </c>
      <c r="I8" s="23">
        <f>E8/F8</f>
        <v>0.33339759036144578</v>
      </c>
      <c r="J8" s="33" t="s">
        <v>32</v>
      </c>
    </row>
    <row r="9" spans="1:10" s="20" customFormat="1" x14ac:dyDescent="0.25">
      <c r="A9" s="18">
        <v>24</v>
      </c>
      <c r="B9" s="29">
        <f>SUMIFS(Power_Breakdown!F:F,Power_Breakdown!G:G,A9,Power_Breakdown!J:J,"X")</f>
        <v>10509</v>
      </c>
      <c r="C9" s="29">
        <f>SUMIF(G:G, A9,H:H )</f>
        <v>1185.0502115413524</v>
      </c>
      <c r="D9" s="29">
        <f t="shared" si="2"/>
        <v>11694.050211541353</v>
      </c>
      <c r="E9" s="29">
        <f t="shared" ref="E9" si="3">D9*A9/1000</f>
        <v>280.65720507699245</v>
      </c>
      <c r="F9" s="14"/>
      <c r="G9"/>
      <c r="H9"/>
      <c r="I9"/>
      <c r="J9"/>
    </row>
    <row r="10" spans="1:10" s="20" customFormat="1" x14ac:dyDescent="0.25">
      <c r="A10" s="19"/>
      <c r="B10" s="19"/>
      <c r="C10" s="19"/>
      <c r="D10" s="19"/>
      <c r="E10"/>
      <c r="F10"/>
      <c r="G10"/>
      <c r="H10"/>
      <c r="I10"/>
      <c r="J10"/>
    </row>
    <row r="11" spans="1:10" s="20" customFormat="1" x14ac:dyDescent="0.25">
      <c r="A11" s="19"/>
      <c r="B11" s="19"/>
      <c r="C11" s="19"/>
      <c r="D11" s="19"/>
      <c r="E11"/>
      <c r="F11"/>
      <c r="G11"/>
      <c r="H11"/>
      <c r="I11"/>
      <c r="J11"/>
    </row>
    <row r="12" spans="1:10" s="20" customFormat="1" x14ac:dyDescent="0.25">
      <c r="A12" s="19" t="s">
        <v>33</v>
      </c>
      <c r="B12" s="19"/>
      <c r="C12" s="19"/>
      <c r="D12" s="19"/>
      <c r="E12"/>
      <c r="F12"/>
      <c r="G12"/>
      <c r="H12"/>
      <c r="I12"/>
      <c r="J12"/>
    </row>
    <row r="13" spans="1:10" s="20" customFormat="1" x14ac:dyDescent="0.25">
      <c r="A13" s="35" t="s">
        <v>29</v>
      </c>
      <c r="B13" s="35"/>
      <c r="C13" s="35"/>
      <c r="D13" s="35"/>
      <c r="E13" s="35"/>
      <c r="F13" s="35"/>
    </row>
    <row r="14" spans="1:10" s="20" customFormat="1" ht="30" x14ac:dyDescent="0.25">
      <c r="A14" s="17" t="s">
        <v>25</v>
      </c>
      <c r="B14" s="25" t="s">
        <v>23</v>
      </c>
      <c r="C14" s="25" t="s">
        <v>30</v>
      </c>
      <c r="D14" s="17" t="s">
        <v>26</v>
      </c>
      <c r="E14" s="17" t="s">
        <v>27</v>
      </c>
      <c r="F14" s="17" t="s">
        <v>28</v>
      </c>
    </row>
    <row r="15" spans="1:10" s="20" customFormat="1" x14ac:dyDescent="0.25">
      <c r="A15" s="19"/>
      <c r="B15" s="19"/>
      <c r="C15" s="19"/>
      <c r="D15" s="26"/>
      <c r="E15" s="26"/>
      <c r="F15"/>
      <c r="G15"/>
      <c r="H15"/>
      <c r="I15"/>
      <c r="J15"/>
    </row>
    <row r="16" spans="1:10" s="20" customFormat="1" x14ac:dyDescent="0.25">
      <c r="A16" s="19"/>
      <c r="B16" s="19"/>
      <c r="C16" s="19"/>
      <c r="D16" s="19"/>
      <c r="E16"/>
      <c r="F16"/>
      <c r="G16"/>
      <c r="H16"/>
      <c r="I16"/>
      <c r="J16"/>
    </row>
    <row r="18" spans="1:10" s="20" customFormat="1" x14ac:dyDescent="0.25">
      <c r="A18" s="19"/>
      <c r="B18" s="19"/>
      <c r="C18" s="19"/>
      <c r="D18" s="19"/>
      <c r="E18"/>
      <c r="F18"/>
      <c r="G18"/>
      <c r="H18"/>
      <c r="I18"/>
      <c r="J18"/>
    </row>
    <row r="19" spans="1:10" s="20" customFormat="1" x14ac:dyDescent="0.25">
      <c r="A19" s="19"/>
      <c r="B19" s="19"/>
      <c r="C19" s="19"/>
      <c r="D19" s="19"/>
      <c r="E19"/>
      <c r="F19"/>
      <c r="G19"/>
      <c r="H19"/>
      <c r="I19"/>
      <c r="J19"/>
    </row>
    <row r="20" spans="1:10" s="20" customFormat="1" x14ac:dyDescent="0.25">
      <c r="A20" s="19"/>
      <c r="B20" s="19"/>
      <c r="C20" s="19"/>
      <c r="D20" s="19"/>
      <c r="E20"/>
      <c r="F20"/>
      <c r="G20"/>
      <c r="H20"/>
      <c r="I20"/>
      <c r="J20"/>
    </row>
    <row r="21" spans="1:10" s="20" customFormat="1" x14ac:dyDescent="0.25">
      <c r="A21" s="19"/>
      <c r="B21" s="19"/>
      <c r="C21" s="19"/>
      <c r="D21" s="19"/>
      <c r="E21"/>
      <c r="F21"/>
      <c r="G21"/>
      <c r="H21"/>
      <c r="I21"/>
      <c r="J21"/>
    </row>
    <row r="22" spans="1:10" s="20" customFormat="1" x14ac:dyDescent="0.25">
      <c r="A22" s="19"/>
      <c r="B22" s="19"/>
      <c r="C22" s="19"/>
      <c r="D22" s="19"/>
      <c r="E22"/>
      <c r="F22"/>
      <c r="G22"/>
      <c r="H22"/>
      <c r="I22"/>
      <c r="J22"/>
    </row>
    <row r="23" spans="1:10" s="20" customFormat="1" x14ac:dyDescent="0.25">
      <c r="A23" s="19"/>
      <c r="B23" s="19"/>
      <c r="C23" s="19"/>
      <c r="D23" s="19"/>
      <c r="E23"/>
      <c r="F23"/>
      <c r="G23"/>
      <c r="H23"/>
      <c r="I23"/>
      <c r="J23"/>
    </row>
    <row r="24" spans="1:10" s="20" customFormat="1" x14ac:dyDescent="0.25">
      <c r="A24" s="19"/>
      <c r="B24" s="19"/>
      <c r="C24" s="19"/>
      <c r="D24" s="19"/>
      <c r="E24"/>
      <c r="F24"/>
      <c r="G24"/>
      <c r="H24"/>
      <c r="I24"/>
      <c r="J24"/>
    </row>
    <row r="25" spans="1:10" s="20" customFormat="1" x14ac:dyDescent="0.25">
      <c r="A25" s="19"/>
      <c r="B25" s="19"/>
      <c r="C25" s="19"/>
      <c r="D25" s="19"/>
      <c r="E25"/>
      <c r="F25"/>
      <c r="G25"/>
      <c r="H25"/>
      <c r="I25"/>
      <c r="J25"/>
    </row>
    <row r="31" spans="1:10" s="20" customFormat="1" x14ac:dyDescent="0.25">
      <c r="A31" s="19"/>
      <c r="B31" s="19"/>
      <c r="C31" s="19"/>
      <c r="D31" s="19"/>
      <c r="E31"/>
      <c r="F31"/>
      <c r="G31"/>
      <c r="H31"/>
      <c r="I31"/>
      <c r="J31"/>
    </row>
    <row r="32" spans="1:10" s="20" customFormat="1" x14ac:dyDescent="0.25">
      <c r="A32" s="19"/>
      <c r="B32" s="19"/>
      <c r="C32" s="19"/>
      <c r="D32" s="19"/>
      <c r="E32"/>
      <c r="F32"/>
      <c r="G32"/>
      <c r="H32"/>
      <c r="I32"/>
      <c r="J32"/>
    </row>
  </sheetData>
  <mergeCells count="3">
    <mergeCell ref="A3:E3"/>
    <mergeCell ref="G3:I3"/>
    <mergeCell ref="A13:F1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Power_Breakdown</vt:lpstr>
      <vt:lpstr>Total</vt:lpstr>
    </vt:vector>
  </TitlesOfParts>
  <Company>NRC-CNRC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NRC</dc:creator>
  <cp:lastModifiedBy>Hamel, Antoine</cp:lastModifiedBy>
  <dcterms:created xsi:type="dcterms:W3CDTF">2020-07-06T20:38:24Z</dcterms:created>
  <dcterms:modified xsi:type="dcterms:W3CDTF">2025-03-31T18:24:36Z</dcterms:modified>
</cp:coreProperties>
</file>