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2.xml" ContentType="application/vnd.openxmlformats-officedocument.drawingml.chartshapes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3.xml" ContentType="application/vnd.openxmlformats-officedocument.drawingml.chartshapes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/>
  <mc:AlternateContent xmlns:mc="http://schemas.openxmlformats.org/markup-compatibility/2006">
    <mc:Choice Requires="x15">
      <x15ac:absPath xmlns:x15ac="http://schemas.microsoft.com/office/spreadsheetml/2010/11/ac" url="/Users/fernandosiregar.ios/Documents/DISERTASI/IPD/Proposal 2022/LK04/Jurnal/The Open Construction &amp; Building Technology/Data Repository/"/>
    </mc:Choice>
  </mc:AlternateContent>
  <xr:revisionPtr revIDLastSave="0" documentId="13_ncr:1_{844E0DE3-1B3F-9D48-A6EB-D93C8E1AFC53}" xr6:coauthVersionLast="47" xr6:coauthVersionMax="47" xr10:uidLastSave="{00000000-0000-0000-0000-000000000000}"/>
  <bookViews>
    <workbookView xWindow="0" yWindow="500" windowWidth="28800" windowHeight="16640" xr2:uid="{00000000-000D-0000-FFFF-FFFF00000000}"/>
  </bookViews>
  <sheets>
    <sheet name="Analisis Distribusi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B37" i="3" l="1"/>
  <c r="BA37" i="3"/>
  <c r="AZ37" i="3"/>
  <c r="AY37" i="3"/>
  <c r="BK53" i="3"/>
  <c r="BK52" i="3"/>
  <c r="BK49" i="3"/>
  <c r="BK48" i="3"/>
  <c r="BJ53" i="3"/>
  <c r="BJ52" i="3"/>
  <c r="BJ48" i="3"/>
  <c r="BI53" i="3"/>
  <c r="BI52" i="3"/>
  <c r="BI51" i="3"/>
  <c r="BI50" i="3"/>
  <c r="BI49" i="3"/>
  <c r="BI48" i="3"/>
  <c r="BH53" i="3"/>
  <c r="BH52" i="3"/>
  <c r="BH51" i="3"/>
  <c r="BH49" i="3"/>
  <c r="BH48" i="3"/>
  <c r="BG53" i="3"/>
  <c r="BG52" i="3"/>
  <c r="BG51" i="3"/>
  <c r="BG49" i="3"/>
  <c r="BG48" i="3"/>
  <c r="BF52" i="3"/>
  <c r="BF49" i="3"/>
  <c r="BF48" i="3"/>
  <c r="BF36" i="3"/>
  <c r="BF35" i="3"/>
  <c r="BE31" i="3"/>
  <c r="BE32" i="3"/>
  <c r="BE33" i="3"/>
  <c r="BE34" i="3"/>
  <c r="BE35" i="3"/>
  <c r="BD35" i="3"/>
  <c r="BD34" i="3"/>
  <c r="BD32" i="3"/>
  <c r="BD31" i="3"/>
  <c r="BC35" i="3"/>
  <c r="BC34" i="3"/>
  <c r="BC32" i="3"/>
  <c r="BC31" i="3"/>
  <c r="BC37" i="3"/>
  <c r="AW48" i="3"/>
  <c r="AW50" i="3"/>
  <c r="AW51" i="3"/>
  <c r="AW52" i="3"/>
  <c r="AW53" i="3"/>
  <c r="AW49" i="3"/>
  <c r="AW32" i="3"/>
  <c r="AW34" i="3"/>
  <c r="AW36" i="3"/>
  <c r="AW31" i="3"/>
  <c r="AW33" i="3"/>
  <c r="AW35" i="3"/>
  <c r="Z37" i="3"/>
  <c r="Z36" i="3"/>
  <c r="Z35" i="3"/>
  <c r="Z34" i="3"/>
  <c r="Z33" i="3"/>
  <c r="Z32" i="3"/>
  <c r="Z31" i="3"/>
  <c r="Z30" i="3"/>
  <c r="Z29" i="3"/>
  <c r="Z28" i="3"/>
  <c r="Z27" i="3"/>
  <c r="Z26" i="3"/>
  <c r="Z25" i="3"/>
  <c r="Z17" i="3"/>
  <c r="O5" i="3"/>
  <c r="O6" i="3"/>
  <c r="O7" i="3"/>
  <c r="O8" i="3"/>
  <c r="O9" i="3"/>
  <c r="O10" i="3"/>
  <c r="O11" i="3"/>
  <c r="O12" i="3"/>
  <c r="O4" i="3"/>
  <c r="L10" i="3"/>
  <c r="H13" i="3"/>
  <c r="D17" i="3"/>
  <c r="O13" i="3" l="1"/>
  <c r="Z38" i="3"/>
  <c r="BB10" i="3"/>
  <c r="BC10" i="3" l="1"/>
  <c r="AW54" i="3" l="1"/>
  <c r="AX51" i="3" s="1"/>
  <c r="AX52" i="3" l="1"/>
  <c r="AX48" i="3"/>
  <c r="AX50" i="3"/>
  <c r="AX49" i="3"/>
  <c r="AX53" i="3"/>
  <c r="AX54" i="3" l="1"/>
  <c r="AX37" i="3"/>
  <c r="AX35" i="3"/>
  <c r="AX34" i="3"/>
  <c r="AX32" i="3"/>
  <c r="AX33" i="3"/>
  <c r="AX31" i="3"/>
  <c r="AW37" i="3"/>
  <c r="AX36" i="3"/>
</calcChain>
</file>

<file path=xl/sharedStrings.xml><?xml version="1.0" encoding="utf-8"?>
<sst xmlns="http://schemas.openxmlformats.org/spreadsheetml/2006/main" count="198" uniqueCount="97">
  <si>
    <t>S3</t>
  </si>
  <si>
    <t>&gt;8</t>
  </si>
  <si>
    <t>S1</t>
  </si>
  <si>
    <t>S2</t>
  </si>
  <si>
    <t>6-7</t>
  </si>
  <si>
    <t>Project Manager</t>
  </si>
  <si>
    <t>2-3</t>
  </si>
  <si>
    <t>0-1</t>
  </si>
  <si>
    <t>Drafter</t>
  </si>
  <si>
    <t>S1 + Kompetensi Tambahan</t>
  </si>
  <si>
    <t>4-5</t>
  </si>
  <si>
    <t>Site Manager</t>
  </si>
  <si>
    <t>STM</t>
  </si>
  <si>
    <t>SMK</t>
  </si>
  <si>
    <t>D3</t>
  </si>
  <si>
    <t>Pekanbaru</t>
  </si>
  <si>
    <t>Bandung</t>
  </si>
  <si>
    <t>Yogyakarta</t>
  </si>
  <si>
    <t>Jakarta</t>
  </si>
  <si>
    <t>Medan</t>
  </si>
  <si>
    <t>Serang</t>
  </si>
  <si>
    <t>Tasikmalaya</t>
  </si>
  <si>
    <t>Cianjur</t>
  </si>
  <si>
    <t>Cimahi</t>
  </si>
  <si>
    <t>Bandar Lampung</t>
  </si>
  <si>
    <t>SMA</t>
  </si>
  <si>
    <t>LOKASI</t>
  </si>
  <si>
    <t xml:space="preserve">PENDIDIKAN </t>
  </si>
  <si>
    <t>PENGALAMAN</t>
  </si>
  <si>
    <t xml:space="preserve">Distribusi Pendidikan - Pengalaman </t>
  </si>
  <si>
    <t xml:space="preserve">Distribusi </t>
  </si>
  <si>
    <t>Distribusi Stakeholder - fase proyek</t>
  </si>
  <si>
    <t>Count</t>
  </si>
  <si>
    <t>Prob</t>
  </si>
  <si>
    <t>Level </t>
  </si>
  <si>
    <t>0-1 Tahun</t>
  </si>
  <si>
    <t>2-3 Tahun</t>
  </si>
  <si>
    <t>4-5 Tahun</t>
  </si>
  <si>
    <t>5-6 Tahun</t>
  </si>
  <si>
    <t>6-7 Tahun</t>
  </si>
  <si>
    <t>&gt;8 Tahun</t>
  </si>
  <si>
    <t>ID</t>
  </si>
  <si>
    <t>FS</t>
  </si>
  <si>
    <t>D/ E</t>
  </si>
  <si>
    <t>P</t>
  </si>
  <si>
    <t>C</t>
  </si>
  <si>
    <t>Ops</t>
  </si>
  <si>
    <t>Bali</t>
  </si>
  <si>
    <t>Test</t>
  </si>
  <si>
    <t>ChiSquare</t>
  </si>
  <si>
    <t>Prob&gt;ChiSq</t>
  </si>
  <si>
    <t>Designer / Engineer</t>
  </si>
  <si>
    <t>CMAR</t>
  </si>
  <si>
    <t>Likelihood Ratio</t>
  </si>
  <si>
    <t>&lt;,0001*</t>
  </si>
  <si>
    <t>DB</t>
  </si>
  <si>
    <t>Pearson</t>
  </si>
  <si>
    <t>DBB</t>
  </si>
  <si>
    <t>S1 + Pendidikan Keprofesian</t>
  </si>
  <si>
    <t>IPDS</t>
  </si>
  <si>
    <t>5-6</t>
  </si>
  <si>
    <t>Owner</t>
  </si>
  <si>
    <t>Total</t>
  </si>
  <si>
    <t>Engineer Kontraktor</t>
  </si>
  <si>
    <t>Perancang</t>
  </si>
  <si>
    <t>Semarang</t>
  </si>
  <si>
    <t>QS/QC</t>
  </si>
  <si>
    <t>Staf Owner</t>
  </si>
  <si>
    <t>S1 Pendidikan Keprofesian</t>
  </si>
  <si>
    <t>Cikarang</t>
  </si>
  <si>
    <t>0,0008*</t>
  </si>
  <si>
    <t>Admin Kontraktor</t>
  </si>
  <si>
    <t>Direktur Kontraktor</t>
  </si>
  <si>
    <t>MK</t>
  </si>
  <si>
    <t>Operator</t>
  </si>
  <si>
    <t>Supervisor Kontraktor</t>
  </si>
  <si>
    <t>0,0048*</t>
  </si>
  <si>
    <t>0,0009*</t>
  </si>
  <si>
    <t>0,0036*</t>
  </si>
  <si>
    <t>D/E</t>
  </si>
  <si>
    <t>Stakeholder</t>
  </si>
  <si>
    <t>Distribusi Stakeholder - Jenis PDS</t>
  </si>
  <si>
    <t>Contractor</t>
  </si>
  <si>
    <t>0,0014*</t>
  </si>
  <si>
    <t>Distribusi  Stakeholder - Fase Isu</t>
  </si>
  <si>
    <t>0,0020*</t>
  </si>
  <si>
    <t>Constr.</t>
  </si>
  <si>
    <t>Pre-Constr.</t>
  </si>
  <si>
    <t>Ops.</t>
  </si>
  <si>
    <t>Proc.</t>
  </si>
  <si>
    <t>&gt;&gt;&gt;&gt;</t>
  </si>
  <si>
    <t>Operation (Building Management)</t>
  </si>
  <si>
    <t>CM (Construction Management)</t>
  </si>
  <si>
    <t>O</t>
  </si>
  <si>
    <t>D / E</t>
  </si>
  <si>
    <t>QS / QE</t>
  </si>
  <si>
    <t xml:space="preserve">CM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</si>
</sst>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0"/>
      <color rgb="FF000000"/>
      <name val="Arial"/>
      <scheme val="minor"/>
    </font>
    <font>
      <sz val="10"/>
      <color rgb="FF000000"/>
      <name val="Arial"/>
      <family val="2"/>
      <scheme val="minor"/>
    </font>
    <font>
      <u/>
      <sz val="10"/>
      <color theme="10"/>
      <name val="Arial"/>
      <family val="2"/>
      <scheme val="minor"/>
    </font>
    <font>
      <b/>
      <sz val="10"/>
      <color rgb="FF000000"/>
      <name val="Arial"/>
      <family val="2"/>
      <scheme val="minor"/>
    </font>
    <font>
      <b/>
      <sz val="13"/>
      <color rgb="FF000000"/>
      <name val="Helvetica Neue"/>
      <family val="2"/>
    </font>
    <font>
      <sz val="13"/>
      <color rgb="FF000000"/>
      <name val="Helvetica Neue"/>
      <family val="2"/>
    </font>
    <font>
      <b/>
      <sz val="10"/>
      <color rgb="FF000000"/>
      <name val="Helvetica Neue"/>
      <family val="2"/>
    </font>
    <font>
      <sz val="10"/>
      <color rgb="FF000000"/>
      <name val="Helvetica Neue"/>
      <family val="2"/>
    </font>
    <font>
      <sz val="10"/>
      <color rgb="FF000000"/>
      <name val="Arial"/>
      <family val="2"/>
      <scheme val="major"/>
    </font>
    <font>
      <sz val="13"/>
      <color rgb="FFE57406"/>
      <name val="Helvetica Neue"/>
      <family val="2"/>
    </font>
    <font>
      <sz val="9"/>
      <color theme="1"/>
      <name val="Century Gothic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83">
    <xf numFmtId="0" fontId="0" fillId="0" borderId="0" xfId="0"/>
    <xf numFmtId="0" fontId="1" fillId="0" borderId="0" xfId="0" applyFont="1"/>
    <xf numFmtId="0" fontId="3" fillId="0" borderId="1" xfId="0" applyFont="1" applyBorder="1"/>
    <xf numFmtId="0" fontId="0" fillId="0" borderId="2" xfId="0" applyBorder="1"/>
    <xf numFmtId="0" fontId="0" fillId="0" borderId="3" xfId="0" applyBorder="1"/>
    <xf numFmtId="0" fontId="1" fillId="0" borderId="1" xfId="0" applyFont="1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4" xfId="0" applyBorder="1"/>
    <xf numFmtId="0" fontId="0" fillId="0" borderId="5" xfId="0" applyBorder="1"/>
    <xf numFmtId="0" fontId="4" fillId="0" borderId="4" xfId="0" applyFont="1" applyBorder="1"/>
    <xf numFmtId="0" fontId="4" fillId="0" borderId="0" xfId="0" applyFont="1"/>
    <xf numFmtId="0" fontId="4" fillId="0" borderId="5" xfId="0" applyFont="1" applyBorder="1"/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center"/>
    </xf>
    <xf numFmtId="49" fontId="1" fillId="0" borderId="5" xfId="0" applyNumberFormat="1" applyFont="1" applyBorder="1" applyAlignment="1">
      <alignment horizontal="center"/>
    </xf>
    <xf numFmtId="0" fontId="0" fillId="0" borderId="1" xfId="0" applyBorder="1"/>
    <xf numFmtId="0" fontId="4" fillId="0" borderId="2" xfId="0" applyFont="1" applyBorder="1"/>
    <xf numFmtId="0" fontId="1" fillId="0" borderId="2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0" fontId="4" fillId="0" borderId="1" xfId="0" applyFont="1" applyBorder="1"/>
    <xf numFmtId="0" fontId="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1" xfId="0" applyFont="1" applyBorder="1"/>
    <xf numFmtId="0" fontId="6" fillId="0" borderId="2" xfId="0" applyFont="1" applyBorder="1"/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5" fillId="0" borderId="4" xfId="0" applyFont="1" applyBorder="1"/>
    <xf numFmtId="0" fontId="5" fillId="0" borderId="0" xfId="0" applyFont="1"/>
    <xf numFmtId="9" fontId="5" fillId="0" borderId="5" xfId="1" applyFont="1" applyBorder="1"/>
    <xf numFmtId="9" fontId="5" fillId="0" borderId="0" xfId="1" applyFont="1"/>
    <xf numFmtId="0" fontId="8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9" fontId="5" fillId="0" borderId="0" xfId="1" applyFont="1" applyBorder="1"/>
    <xf numFmtId="0" fontId="5" fillId="0" borderId="0" xfId="0" applyFont="1" applyAlignment="1">
      <alignment horizontal="center" vertical="center"/>
    </xf>
    <xf numFmtId="9" fontId="5" fillId="0" borderId="5" xfId="1" applyFont="1" applyBorder="1" applyAlignment="1">
      <alignment horizontal="center" vertical="center"/>
    </xf>
    <xf numFmtId="0" fontId="7" fillId="0" borderId="4" xfId="0" applyFont="1" applyBorder="1"/>
    <xf numFmtId="9" fontId="0" fillId="0" borderId="0" xfId="1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9" fillId="0" borderId="0" xfId="0" applyFont="1"/>
    <xf numFmtId="0" fontId="0" fillId="0" borderId="0" xfId="0" applyAlignment="1">
      <alignment horizontal="center" vertical="center"/>
    </xf>
    <xf numFmtId="49" fontId="5" fillId="0" borderId="4" xfId="0" applyNumberFormat="1" applyFont="1" applyBorder="1"/>
    <xf numFmtId="0" fontId="7" fillId="0" borderId="6" xfId="0" applyFont="1" applyBorder="1"/>
    <xf numFmtId="0" fontId="0" fillId="0" borderId="7" xfId="0" applyBorder="1" applyAlignment="1">
      <alignment horizontal="center"/>
    </xf>
    <xf numFmtId="9" fontId="0" fillId="0" borderId="7" xfId="1" applyFont="1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7" fillId="0" borderId="9" xfId="0" applyFont="1" applyBorder="1"/>
    <xf numFmtId="0" fontId="0" fillId="0" borderId="10" xfId="0" applyBorder="1" applyAlignment="1">
      <alignment horizontal="center"/>
    </xf>
    <xf numFmtId="9" fontId="0" fillId="0" borderId="10" xfId="0" applyNumberFormat="1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0" fillId="0" borderId="2" xfId="0" applyBorder="1" applyAlignment="1">
      <alignment horizontal="center"/>
    </xf>
    <xf numFmtId="0" fontId="5" fillId="0" borderId="5" xfId="0" applyFont="1" applyBorder="1"/>
    <xf numFmtId="9" fontId="5" fillId="0" borderId="5" xfId="0" applyNumberFormat="1" applyFont="1" applyBorder="1"/>
    <xf numFmtId="0" fontId="1" fillId="0" borderId="5" xfId="0" applyFont="1" applyBorder="1" applyAlignment="1">
      <alignment horizontal="center"/>
    </xf>
    <xf numFmtId="0" fontId="5" fillId="0" borderId="6" xfId="0" applyFont="1" applyBorder="1"/>
    <xf numFmtId="0" fontId="5" fillId="0" borderId="7" xfId="0" applyFont="1" applyBorder="1"/>
    <xf numFmtId="0" fontId="7" fillId="0" borderId="0" xfId="0" applyFont="1"/>
    <xf numFmtId="0" fontId="0" fillId="0" borderId="6" xfId="0" applyBorder="1"/>
    <xf numFmtId="9" fontId="5" fillId="0" borderId="7" xfId="0" applyNumberFormat="1" applyFont="1" applyBorder="1"/>
    <xf numFmtId="0" fontId="5" fillId="0" borderId="0" xfId="0" applyFont="1" applyAlignment="1">
      <alignment horizontal="center"/>
    </xf>
    <xf numFmtId="0" fontId="5" fillId="0" borderId="2" xfId="0" applyFont="1" applyBorder="1"/>
    <xf numFmtId="0" fontId="1" fillId="0" borderId="2" xfId="0" applyFont="1" applyBorder="1"/>
    <xf numFmtId="9" fontId="0" fillId="0" borderId="0" xfId="1" applyFont="1" applyBorder="1"/>
    <xf numFmtId="0" fontId="9" fillId="0" borderId="7" xfId="0" applyFont="1" applyBorder="1"/>
    <xf numFmtId="9" fontId="5" fillId="0" borderId="0" xfId="0" applyNumberFormat="1" applyFont="1"/>
    <xf numFmtId="9" fontId="0" fillId="0" borderId="0" xfId="0" applyNumberFormat="1"/>
    <xf numFmtId="0" fontId="9" fillId="0" borderId="2" xfId="0" applyFont="1" applyBorder="1"/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9" fontId="0" fillId="0" borderId="0" xfId="1" applyFont="1"/>
    <xf numFmtId="9" fontId="0" fillId="0" borderId="0" xfId="1" applyFont="1" applyAlignment="1">
      <alignment horizontal="center" vertical="center"/>
    </xf>
    <xf numFmtId="0" fontId="0" fillId="0" borderId="0" xfId="0" applyBorder="1"/>
    <xf numFmtId="0" fontId="10" fillId="0" borderId="0" xfId="0" applyFont="1" applyBorder="1" applyAlignment="1">
      <alignment vertical="center" wrapText="1"/>
    </xf>
    <xf numFmtId="0" fontId="2" fillId="0" borderId="0" xfId="2" applyBorder="1"/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/>
    <xf numFmtId="0" fontId="10" fillId="0" borderId="0" xfId="0" applyFont="1" applyBorder="1" applyAlignment="1">
      <alignment vertical="center"/>
    </xf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Pendidikan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'Analisis Distribusi'!$G$3</c:f>
              <c:strCache>
                <c:ptCount val="1"/>
                <c:pt idx="0">
                  <c:v>Count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'Analisis Distribusi'!$F$4:$F$12</c:f>
              <c:strCache>
                <c:ptCount val="9"/>
                <c:pt idx="0">
                  <c:v>D3</c:v>
                </c:pt>
                <c:pt idx="1">
                  <c:v>S1</c:v>
                </c:pt>
                <c:pt idx="2">
                  <c:v>S1 + Kompetensi Tambahan</c:v>
                </c:pt>
                <c:pt idx="3">
                  <c:v>S1 + Pendidikan Keprofesian</c:v>
                </c:pt>
                <c:pt idx="4">
                  <c:v>S2</c:v>
                </c:pt>
                <c:pt idx="5">
                  <c:v>S3</c:v>
                </c:pt>
                <c:pt idx="6">
                  <c:v>SMA</c:v>
                </c:pt>
                <c:pt idx="7">
                  <c:v>SMK</c:v>
                </c:pt>
                <c:pt idx="8">
                  <c:v>STM</c:v>
                </c:pt>
              </c:strCache>
            </c:strRef>
          </c:cat>
          <c:val>
            <c:numRef>
              <c:f>'Analisis Distribusi'!$G$4:$G$12</c:f>
              <c:numCache>
                <c:formatCode>General</c:formatCode>
                <c:ptCount val="9"/>
                <c:pt idx="0">
                  <c:v>1</c:v>
                </c:pt>
                <c:pt idx="1">
                  <c:v>62</c:v>
                </c:pt>
                <c:pt idx="2">
                  <c:v>6</c:v>
                </c:pt>
                <c:pt idx="3">
                  <c:v>1</c:v>
                </c:pt>
                <c:pt idx="4">
                  <c:v>21</c:v>
                </c:pt>
                <c:pt idx="5">
                  <c:v>5</c:v>
                </c:pt>
                <c:pt idx="6">
                  <c:v>3</c:v>
                </c:pt>
                <c:pt idx="7">
                  <c:v>2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B1-FF42-9276-186C8F1B69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6892928"/>
        <c:axId val="106227344"/>
      </c:barChart>
      <c:lineChart>
        <c:grouping val="standard"/>
        <c:varyColors val="0"/>
        <c:ser>
          <c:idx val="1"/>
          <c:order val="1"/>
          <c:tx>
            <c:strRef>
              <c:f>'Analisis Distribusi'!$H$3</c:f>
              <c:strCache>
                <c:ptCount val="1"/>
                <c:pt idx="0">
                  <c:v>Prob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'Analisis Distribusi'!$F$4:$F$12</c:f>
              <c:strCache>
                <c:ptCount val="9"/>
                <c:pt idx="0">
                  <c:v>D3</c:v>
                </c:pt>
                <c:pt idx="1">
                  <c:v>S1</c:v>
                </c:pt>
                <c:pt idx="2">
                  <c:v>S1 + Kompetensi Tambahan</c:v>
                </c:pt>
                <c:pt idx="3">
                  <c:v>S1 + Pendidikan Keprofesian</c:v>
                </c:pt>
                <c:pt idx="4">
                  <c:v>S2</c:v>
                </c:pt>
                <c:pt idx="5">
                  <c:v>S3</c:v>
                </c:pt>
                <c:pt idx="6">
                  <c:v>SMA</c:v>
                </c:pt>
                <c:pt idx="7">
                  <c:v>SMK</c:v>
                </c:pt>
                <c:pt idx="8">
                  <c:v>STM</c:v>
                </c:pt>
              </c:strCache>
            </c:strRef>
          </c:cat>
          <c:val>
            <c:numRef>
              <c:f>'Analisis Distribusi'!$H$4:$H$12</c:f>
              <c:numCache>
                <c:formatCode>0%</c:formatCode>
                <c:ptCount val="9"/>
                <c:pt idx="0">
                  <c:v>9.7999999999999997E-3</c:v>
                </c:pt>
                <c:pt idx="1">
                  <c:v>0.60784000000000005</c:v>
                </c:pt>
                <c:pt idx="2">
                  <c:v>5.8819999999999997E-2</c:v>
                </c:pt>
                <c:pt idx="3">
                  <c:v>9.7999999999999997E-3</c:v>
                </c:pt>
                <c:pt idx="4">
                  <c:v>0.20588000000000001</c:v>
                </c:pt>
                <c:pt idx="5">
                  <c:v>4.9020000000000001E-2</c:v>
                </c:pt>
                <c:pt idx="6">
                  <c:v>2.9409999999999999E-2</c:v>
                </c:pt>
                <c:pt idx="7">
                  <c:v>1.9609999999999999E-2</c:v>
                </c:pt>
                <c:pt idx="8">
                  <c:v>9.7999999999999997E-3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B1-FF42-9276-186C8F1B69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982288"/>
        <c:axId val="106924320"/>
      </c:lineChart>
      <c:catAx>
        <c:axId val="106892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227344"/>
        <c:crosses val="autoZero"/>
        <c:auto val="1"/>
        <c:lblAlgn val="ctr"/>
        <c:lblOffset val="100"/>
        <c:noMultiLvlLbl val="0"/>
      </c:catAx>
      <c:valAx>
        <c:axId val="106227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892928"/>
        <c:crosses val="autoZero"/>
        <c:crossBetween val="between"/>
      </c:valAx>
      <c:valAx>
        <c:axId val="106924320"/>
        <c:scaling>
          <c:orientation val="minMax"/>
        </c:scaling>
        <c:delete val="0"/>
        <c:axPos val="r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982288"/>
        <c:crosses val="max"/>
        <c:crossBetween val="between"/>
      </c:valAx>
      <c:catAx>
        <c:axId val="10598228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0692432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128336372679045"/>
          <c:y val="0.13134733504223625"/>
          <c:w val="0.58414048755968839"/>
          <c:h val="0.88075478633323412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dk1">
                  <a:tint val="885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48BC-E146-9DF4-095BA774570D}"/>
              </c:ext>
            </c:extLst>
          </c:dPt>
          <c:dPt>
            <c:idx val="1"/>
            <c:bubble3D val="0"/>
            <c:spPr>
              <a:solidFill>
                <a:schemeClr val="dk1">
                  <a:tint val="5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321-D645-A297-083477C9B394}"/>
              </c:ext>
            </c:extLst>
          </c:dPt>
          <c:dPt>
            <c:idx val="2"/>
            <c:bubble3D val="0"/>
            <c:spPr>
              <a:solidFill>
                <a:schemeClr val="dk1">
                  <a:tint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321-D645-A297-083477C9B394}"/>
              </c:ext>
            </c:extLst>
          </c:dPt>
          <c:dPt>
            <c:idx val="3"/>
            <c:bubble3D val="0"/>
            <c:spPr>
              <a:solidFill>
                <a:schemeClr val="dk1">
                  <a:tint val="985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8BC-E146-9DF4-095BA774570D}"/>
              </c:ext>
            </c:extLst>
          </c:dPt>
          <c:dPt>
            <c:idx val="4"/>
            <c:bubble3D val="0"/>
            <c:spPr>
              <a:solidFill>
                <a:schemeClr val="dk1">
                  <a:tint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48BC-E146-9DF4-095BA774570D}"/>
              </c:ext>
            </c:extLst>
          </c:dPt>
          <c:dPt>
            <c:idx val="5"/>
            <c:bubble3D val="0"/>
            <c:spPr>
              <a:solidFill>
                <a:schemeClr val="dk1">
                  <a:tint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8BC-E146-9DF4-095BA774570D}"/>
              </c:ext>
            </c:extLst>
          </c:dPt>
          <c:dPt>
            <c:idx val="6"/>
            <c:bubble3D val="0"/>
            <c:spPr>
              <a:solidFill>
                <a:schemeClr val="dk1">
                  <a:tint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48BC-E146-9DF4-095BA774570D}"/>
              </c:ext>
            </c:extLst>
          </c:dPt>
          <c:dPt>
            <c:idx val="7"/>
            <c:bubble3D val="0"/>
            <c:spPr>
              <a:solidFill>
                <a:schemeClr val="dk1">
                  <a:tint val="885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8BC-E146-9DF4-095BA774570D}"/>
              </c:ext>
            </c:extLst>
          </c:dPt>
          <c:dPt>
            <c:idx val="8"/>
            <c:bubble3D val="0"/>
            <c:spPr>
              <a:solidFill>
                <a:schemeClr val="dk1">
                  <a:tint val="5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48BC-E146-9DF4-095BA774570D}"/>
              </c:ext>
            </c:extLst>
          </c:dPt>
          <c:dPt>
            <c:idx val="9"/>
            <c:bubble3D val="0"/>
            <c:spPr>
              <a:solidFill>
                <a:schemeClr val="dk1">
                  <a:tint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48BC-E146-9DF4-095BA774570D}"/>
              </c:ext>
            </c:extLst>
          </c:dPt>
          <c:dPt>
            <c:idx val="10"/>
            <c:bubble3D val="0"/>
            <c:spPr>
              <a:solidFill>
                <a:schemeClr val="dk1">
                  <a:tint val="985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8BC-E146-9DF4-095BA774570D}"/>
              </c:ext>
            </c:extLst>
          </c:dPt>
          <c:dPt>
            <c:idx val="11"/>
            <c:bubble3D val="0"/>
            <c:spPr>
              <a:solidFill>
                <a:schemeClr val="dk1">
                  <a:tint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48BC-E146-9DF4-095BA774570D}"/>
              </c:ext>
            </c:extLst>
          </c:dPt>
          <c:dPt>
            <c:idx val="12"/>
            <c:bubble3D val="0"/>
            <c:spPr>
              <a:solidFill>
                <a:schemeClr val="dk1">
                  <a:tint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8BC-E146-9DF4-095BA774570D}"/>
              </c:ext>
            </c:extLst>
          </c:dPt>
          <c:dLbls>
            <c:dLbl>
              <c:idx val="0"/>
              <c:layout>
                <c:manualLayout>
                  <c:x val="4.7295465848806367E-2"/>
                  <c:y val="0.15243752574032501"/>
                </c:manualLayout>
              </c:layout>
              <c:tx>
                <c:rich>
                  <a:bodyPr/>
                  <a:lstStyle/>
                  <a:p>
                    <a:fld id="{BC3B5F0F-3963-EC4B-8B25-62F80C81002B}" type="PERCENTAGE">
                      <a:rPr lang="en-US"/>
                      <a:pPr/>
                      <a:t>[PERCENTAGE]</a:t>
                    </a:fld>
                    <a:endParaRPr lang="en-US"/>
                  </a:p>
                  <a:p>
                    <a:r>
                      <a:rPr lang="en-US"/>
                      <a:t>Bali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6-48BC-E146-9DF4-095BA774570D}"/>
                </c:ext>
              </c:extLst>
            </c:dLbl>
            <c:dLbl>
              <c:idx val="1"/>
              <c:layout>
                <c:manualLayout>
                  <c:x val="0.18403519211417488"/>
                  <c:y val="-7.0420184419502568E-2"/>
                </c:manualLayout>
              </c:layout>
              <c:tx>
                <c:rich>
                  <a:bodyPr/>
                  <a:lstStyle/>
                  <a:p>
                    <a:fld id="{9EA04200-73D0-754B-BCEB-D936AA6356B2}" type="PERCENTAGE">
                      <a:rPr lang="en-US"/>
                      <a:pPr/>
                      <a:t>[PERCENTAGE]</a:t>
                    </a:fld>
                    <a:endParaRPr lang="en-US"/>
                  </a:p>
                  <a:p>
                    <a:r>
                      <a:rPr lang="en-US"/>
                      <a:t>Bandar Lampung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7321-D645-A297-083477C9B39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D8A57EC-D117-F946-99EC-C41D2EA2FB78}" type="PERCENTAGE">
                      <a:rPr lang="en-US"/>
                      <a:pPr/>
                      <a:t>[PERCENTAGE]</a:t>
                    </a:fld>
                    <a:endParaRPr lang="en-US"/>
                  </a:p>
                  <a:p>
                    <a:r>
                      <a:rPr lang="en-US"/>
                      <a:t>Bandung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7321-D645-A297-083477C9B394}"/>
                </c:ext>
              </c:extLst>
            </c:dLbl>
            <c:dLbl>
              <c:idx val="3"/>
              <c:layout>
                <c:manualLayout>
                  <c:x val="0.12754617593082129"/>
                  <c:y val="7.7280549367773982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marL="0" marR="0" lvl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0" i="0" u="none" strike="noStrike" kern="1200" baseline="0">
                        <a:solidFill>
                          <a:srgbClr val="000000">
                            <a:lumMod val="75000"/>
                            <a:lumOff val="25000"/>
                          </a:srgb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1B9F7475-E620-E141-BF02-34BA476DF331}" type="PERCENTAGE">
                      <a:rPr lang="en-US"/>
                      <a:pPr marL="0" marR="0" lvl="0" indent="0" algn="ctr" defTabSz="914400" rtl="0" eaLnBrk="1" fontAlgn="auto" latinLnBrk="0" hangingPunct="1">
                        <a:lnSpc>
                          <a:spcPct val="100000"/>
                        </a:lnSpc>
                        <a:spcBef>
                          <a:spcPts val="0"/>
                        </a:spcBef>
                        <a:spcAft>
                          <a:spcPts val="0"/>
                        </a:spcAft>
                        <a:buClrTx/>
                        <a:buSzTx/>
                        <a:buFontTx/>
                        <a:buNone/>
                        <a:tabLst/>
                        <a:defRPr>
                          <a:solidFill>
                            <a:srgbClr val="000000">
                              <a:lumMod val="75000"/>
                              <a:lumOff val="25000"/>
                            </a:srgbClr>
                          </a:solidFill>
                        </a:defRPr>
                      </a:pPr>
                      <a:t>[PERCENTAGE]</a:t>
                    </a:fld>
                    <a:endParaRPr lang="en-US"/>
                  </a:p>
                  <a:p>
                    <a:pPr marL="0" marR="0" lvl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>
                        <a:solidFill>
                          <a:srgbClr val="000000">
                            <a:lumMod val="75000"/>
                            <a:lumOff val="25000"/>
                          </a:srgbClr>
                        </a:solidFill>
                      </a:defRPr>
                    </a:pPr>
                    <a:r>
                      <a:rPr lang="en-US" sz="900" b="0" i="0" u="none" strike="noStrike" kern="1200" baseline="0">
                        <a:solidFill>
                          <a:srgbClr val="000000">
                            <a:lumMod val="75000"/>
                            <a:lumOff val="25000"/>
                          </a:srgbClr>
                        </a:solidFill>
                      </a:rPr>
                      <a:t>Tasikmalaya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marL="0" marR="0" lvl="0" indent="0" algn="ctr" defTabSz="914400" rtl="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 sz="900" b="0" i="0" u="none" strike="noStrike" kern="1200" baseline="0">
                      <a:solidFill>
                        <a:srgbClr val="000000">
                          <a:lumMod val="75000"/>
                          <a:lumOff val="25000"/>
                        </a:srgb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48BC-E146-9DF4-095BA774570D}"/>
                </c:ext>
              </c:extLst>
            </c:dLbl>
            <c:dLbl>
              <c:idx val="4"/>
              <c:layout>
                <c:manualLayout>
                  <c:x val="2.9098764920424305E-2"/>
                  <c:y val="0.12160245730618763"/>
                </c:manualLayout>
              </c:layout>
              <c:tx>
                <c:rich>
                  <a:bodyPr/>
                  <a:lstStyle/>
                  <a:p>
                    <a:fld id="{8C456B62-0393-B943-9FE7-BA574179AD4E}" type="PERCENTAGE">
                      <a:rPr lang="en-US"/>
                      <a:pPr/>
                      <a:t>[PERCENTAGE]</a:t>
                    </a:fld>
                    <a:endParaRPr lang="en-US"/>
                  </a:p>
                  <a:p>
                    <a:r>
                      <a:rPr lang="en-US"/>
                      <a:t>Cikarang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8-48BC-E146-9DF4-095BA774570D}"/>
                </c:ext>
              </c:extLst>
            </c:dLbl>
            <c:dLbl>
              <c:idx val="5"/>
              <c:layout>
                <c:manualLayout>
                  <c:x val="-9.0243254880493326E-2"/>
                  <c:y val="-0.10099320593461045"/>
                </c:manualLayout>
              </c:layout>
              <c:tx>
                <c:rich>
                  <a:bodyPr/>
                  <a:lstStyle/>
                  <a:p>
                    <a:fld id="{EE661B70-7206-2C4D-91EC-8B3FB4095AA9}" type="PERCENTAGE">
                      <a:rPr lang="en-US"/>
                      <a:pPr/>
                      <a:t>[PERCENTAGE]</a:t>
                    </a:fld>
                    <a:endParaRPr lang="en-US"/>
                  </a:p>
                  <a:p>
                    <a:r>
                      <a:rPr lang="en-US"/>
                      <a:t>Cimahi 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48BC-E146-9DF4-095BA774570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AC494204-2A0E-9A44-AE9B-0081BBBADC7A}" type="PERCENTAGE">
                      <a:rPr lang="en-US">
                        <a:solidFill>
                          <a:schemeClr val="tx1"/>
                        </a:solidFill>
                      </a:rPr>
                      <a:pPr/>
                      <a:t>[PERCENTAGE]</a:t>
                    </a:fld>
                    <a:endParaRPr lang="en-US">
                      <a:solidFill>
                        <a:schemeClr val="tx1"/>
                      </a:solidFill>
                    </a:endParaRPr>
                  </a:p>
                  <a:p>
                    <a:r>
                      <a:rPr lang="en-US">
                        <a:solidFill>
                          <a:schemeClr val="tx1"/>
                        </a:solidFill>
                      </a:rPr>
                      <a:t>Jakarta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48BC-E146-9DF4-095BA774570D}"/>
                </c:ext>
              </c:extLst>
            </c:dLbl>
            <c:dLbl>
              <c:idx val="7"/>
              <c:layout>
                <c:manualLayout>
                  <c:x val="-0.13927698110079575"/>
                  <c:y val="-5.3860938032797047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B85BBD6F-AFD2-194E-9924-13900405E00A}" type="PERCENTAGE">
                      <a:rPr lang="en-US"/>
                      <a:pPr>
                        <a:defRPr/>
                      </a:pPr>
                      <a:t>[PERCENTAGE]</a:t>
                    </a:fld>
                    <a:endParaRPr lang="en-US"/>
                  </a:p>
                  <a:p>
                    <a:pPr>
                      <a:defRPr/>
                    </a:pPr>
                    <a:r>
                      <a:rPr lang="en-US"/>
                      <a:t>Medan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0925915948275862"/>
                      <c:h val="8.3272165464344391E-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48BC-E146-9DF4-095BA774570D}"/>
                </c:ext>
              </c:extLst>
            </c:dLbl>
            <c:dLbl>
              <c:idx val="8"/>
              <c:layout>
                <c:manualLayout>
                  <c:x val="-6.0013469827586256E-2"/>
                  <c:y val="0.1723049049434709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algn="r"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05FE94D9-38EE-7C49-98F4-47230FBEF97C}" type="PERCENTAGE">
                      <a:rPr lang="en-US"/>
                      <a:pPr algn="r">
                        <a:defRPr/>
                      </a:pPr>
                      <a:t>[PERCENTAGE]</a:t>
                    </a:fld>
                    <a:endParaRPr lang="en-US"/>
                  </a:p>
                  <a:p>
                    <a:pPr algn="r">
                      <a:defRPr/>
                    </a:pPr>
                    <a:r>
                      <a:rPr lang="en-US"/>
                      <a:t>Pekan</a:t>
                    </a:r>
                  </a:p>
                  <a:p>
                    <a:pPr algn="r">
                      <a:defRPr/>
                    </a:pPr>
                    <a:r>
                      <a:rPr lang="en-US"/>
                      <a:t>baru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r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48BC-E146-9DF4-095BA774570D}"/>
                </c:ext>
              </c:extLst>
            </c:dLbl>
            <c:dLbl>
              <c:idx val="9"/>
              <c:layout>
                <c:manualLayout>
                  <c:x val="-0.10653453950685381"/>
                  <c:y val="-9.05478148599385E-2"/>
                </c:manualLayout>
              </c:layout>
              <c:tx>
                <c:rich>
                  <a:bodyPr/>
                  <a:lstStyle/>
                  <a:p>
                    <a:fld id="{7FFCBA4B-72A1-ED40-B4D3-9F3A26B59487}" type="PERCENTAGE">
                      <a:rPr lang="en-US"/>
                      <a:pPr/>
                      <a:t>[PERCENTAGE]</a:t>
                    </a:fld>
                    <a:endParaRPr lang="en-US"/>
                  </a:p>
                  <a:p>
                    <a:r>
                      <a:rPr lang="en-US"/>
                      <a:t>Semarang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4-48BC-E146-9DF4-095BA774570D}"/>
                </c:ext>
              </c:extLst>
            </c:dLbl>
            <c:dLbl>
              <c:idx val="10"/>
              <c:layout>
                <c:manualLayout>
                  <c:x val="-1.8060552055702919E-2"/>
                  <c:y val="-0.14985906480140648"/>
                </c:manualLayout>
              </c:layout>
              <c:tx>
                <c:rich>
                  <a:bodyPr/>
                  <a:lstStyle/>
                  <a:p>
                    <a:fld id="{84549807-7FBD-614B-A489-C884C3E5BAF0}" type="PERCENTAGE">
                      <a:rPr lang="en-US"/>
                      <a:pPr/>
                      <a:t>[PERCENTAGE]</a:t>
                    </a:fld>
                    <a:endParaRPr lang="en-US"/>
                  </a:p>
                  <a:p>
                    <a:r>
                      <a:rPr lang="en-US"/>
                      <a:t>Serang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48BC-E146-9DF4-095BA774570D}"/>
                </c:ext>
              </c:extLst>
            </c:dLbl>
            <c:dLbl>
              <c:idx val="11"/>
              <c:layout>
                <c:manualLayout>
                  <c:x val="1.306262433686993E-2"/>
                  <c:y val="0.16883383596161425"/>
                </c:manualLayout>
              </c:layout>
              <c:tx>
                <c:rich>
                  <a:bodyPr/>
                  <a:lstStyle/>
                  <a:p>
                    <a:fld id="{FF662427-C5FC-E945-A298-899EC7BBB982}" type="PERCENTAGE">
                      <a:rPr lang="en-US"/>
                      <a:pPr/>
                      <a:t>[PERCENTAGE]</a:t>
                    </a:fld>
                    <a:endParaRPr lang="en-US"/>
                  </a:p>
                  <a:p>
                    <a:r>
                      <a:rPr lang="en-US"/>
                      <a:t>Cianjur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A-48BC-E146-9DF4-095BA774570D}"/>
                </c:ext>
              </c:extLst>
            </c:dLbl>
            <c:dLbl>
              <c:idx val="12"/>
              <c:layout>
                <c:manualLayout>
                  <c:x val="8.5038544429708221E-2"/>
                  <c:y val="-0.11064049678273616"/>
                </c:manualLayout>
              </c:layout>
              <c:tx>
                <c:rich>
                  <a:bodyPr/>
                  <a:lstStyle/>
                  <a:p>
                    <a:fld id="{1E0169E9-68A0-8944-80B6-6C87B864C342}" type="PERCENTAGE">
                      <a:rPr lang="en-US"/>
                      <a:pPr/>
                      <a:t>[PERCENTAGE]</a:t>
                    </a:fld>
                    <a:endParaRPr lang="en-US"/>
                  </a:p>
                  <a:p>
                    <a:r>
                      <a:rPr lang="en-US"/>
                      <a:t>Yogyakarta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48BC-E146-9DF4-095BA774570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'Analisis Distribusi'!$B$4:$B$16</c:f>
              <c:strCache>
                <c:ptCount val="13"/>
                <c:pt idx="0">
                  <c:v>Bali</c:v>
                </c:pt>
                <c:pt idx="1">
                  <c:v>Bandar Lampung</c:v>
                </c:pt>
                <c:pt idx="2">
                  <c:v>Bandung</c:v>
                </c:pt>
                <c:pt idx="3">
                  <c:v>Cianjur</c:v>
                </c:pt>
                <c:pt idx="4">
                  <c:v>Cikarang</c:v>
                </c:pt>
                <c:pt idx="5">
                  <c:v>Cimahi</c:v>
                </c:pt>
                <c:pt idx="6">
                  <c:v>Jakarta</c:v>
                </c:pt>
                <c:pt idx="7">
                  <c:v>Medan</c:v>
                </c:pt>
                <c:pt idx="8">
                  <c:v>Pekanbaru</c:v>
                </c:pt>
                <c:pt idx="9">
                  <c:v>Semarang</c:v>
                </c:pt>
                <c:pt idx="10">
                  <c:v>Serang</c:v>
                </c:pt>
                <c:pt idx="11">
                  <c:v>Tasikmalaya</c:v>
                </c:pt>
                <c:pt idx="12">
                  <c:v>Yogyakarta</c:v>
                </c:pt>
              </c:strCache>
            </c:strRef>
          </c:cat>
          <c:val>
            <c:numRef>
              <c:f>'Analisis Distribusi'!$D$4:$D$16</c:f>
              <c:numCache>
                <c:formatCode>0%</c:formatCode>
                <c:ptCount val="13"/>
                <c:pt idx="0">
                  <c:v>9.7999999999999997E-3</c:v>
                </c:pt>
                <c:pt idx="1">
                  <c:v>6.8629999999999997E-2</c:v>
                </c:pt>
                <c:pt idx="2">
                  <c:v>0.32352999999999998</c:v>
                </c:pt>
                <c:pt idx="3">
                  <c:v>9.7999999999999997E-3</c:v>
                </c:pt>
                <c:pt idx="4">
                  <c:v>9.7999999999999997E-3</c:v>
                </c:pt>
                <c:pt idx="5">
                  <c:v>1.9609999999999999E-2</c:v>
                </c:pt>
                <c:pt idx="6">
                  <c:v>0.45097999999999999</c:v>
                </c:pt>
                <c:pt idx="7">
                  <c:v>2.9409999999999999E-2</c:v>
                </c:pt>
                <c:pt idx="8">
                  <c:v>2.9409999999999999E-2</c:v>
                </c:pt>
                <c:pt idx="9">
                  <c:v>9.7999999999999997E-3</c:v>
                </c:pt>
                <c:pt idx="10">
                  <c:v>9.7999999999999997E-3</c:v>
                </c:pt>
                <c:pt idx="11">
                  <c:v>9.7999999999999997E-3</c:v>
                </c:pt>
                <c:pt idx="12">
                  <c:v>1.9609999999999999E-2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BC-E146-9DF4-095BA774570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6.0743732651060867E-2"/>
          <c:y val="1.9521594257351338E-2"/>
          <c:w val="0.87907925241298224"/>
          <c:h val="0.94994957384959167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dk1">
                  <a:tint val="885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575-3941-A2E9-37F26CBD23F3}"/>
              </c:ext>
            </c:extLst>
          </c:dPt>
          <c:dPt>
            <c:idx val="1"/>
            <c:bubble3D val="0"/>
            <c:spPr>
              <a:solidFill>
                <a:schemeClr val="dk1">
                  <a:tint val="5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575-3941-A2E9-37F26CBD23F3}"/>
              </c:ext>
            </c:extLst>
          </c:dPt>
          <c:dPt>
            <c:idx val="2"/>
            <c:bubble3D val="0"/>
            <c:spPr>
              <a:solidFill>
                <a:schemeClr val="dk1">
                  <a:tint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575-3941-A2E9-37F26CBD23F3}"/>
              </c:ext>
            </c:extLst>
          </c:dPt>
          <c:dPt>
            <c:idx val="3"/>
            <c:bubble3D val="0"/>
            <c:spPr>
              <a:solidFill>
                <a:schemeClr val="dk1">
                  <a:tint val="985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575-3941-A2E9-37F26CBD23F3}"/>
              </c:ext>
            </c:extLst>
          </c:dPt>
          <c:dPt>
            <c:idx val="4"/>
            <c:bubble3D val="0"/>
            <c:spPr>
              <a:solidFill>
                <a:schemeClr val="dk1">
                  <a:tint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575-3941-A2E9-37F26CBD23F3}"/>
              </c:ext>
            </c:extLst>
          </c:dPt>
          <c:dPt>
            <c:idx val="5"/>
            <c:bubble3D val="0"/>
            <c:spPr>
              <a:solidFill>
                <a:schemeClr val="dk1">
                  <a:tint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575-3941-A2E9-37F26CBD23F3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FFC954E4-351D-D14A-AEB1-43C74ED36524}" type="PERCENTAGE">
                      <a:rPr lang="en-US" sz="1000"/>
                      <a:pPr/>
                      <a:t>[PERCENTAGE]</a:t>
                    </a:fld>
                    <a:r>
                      <a:rPr lang="en-US" sz="1000"/>
                      <a:t> (O)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6575-3941-A2E9-37F26CBD23F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4A38BC0-7182-5B40-9843-A47645E6BC40}" type="PERCENTAGE">
                      <a:rPr lang="en-US" sz="1000">
                        <a:solidFill>
                          <a:schemeClr val="tx1"/>
                        </a:solidFill>
                      </a:rPr>
                      <a:pPr/>
                      <a:t>[PERCENTAGE]</a:t>
                    </a:fld>
                    <a:endParaRPr lang="en-US" sz="1000">
                      <a:solidFill>
                        <a:schemeClr val="tx1"/>
                      </a:solidFill>
                    </a:endParaRPr>
                  </a:p>
                  <a:p>
                    <a:r>
                      <a:rPr lang="en-US" sz="1000">
                        <a:solidFill>
                          <a:schemeClr val="tx1"/>
                        </a:solidFill>
                      </a:rPr>
                      <a:t>(D/E)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6575-3941-A2E9-37F26CBD23F3}"/>
                </c:ext>
              </c:extLst>
            </c:dLbl>
            <c:dLbl>
              <c:idx val="2"/>
              <c:layout>
                <c:manualLayout>
                  <c:x val="-3.973165744609556E-2"/>
                  <c:y val="-0.14882240821670556"/>
                </c:manualLayout>
              </c:layout>
              <c:tx>
                <c:rich>
                  <a:bodyPr/>
                  <a:lstStyle/>
                  <a:p>
                    <a:fld id="{8034410C-0095-6443-B316-B3FD6DEFA222}" type="PERCENTAGE">
                      <a:rPr lang="en-US" sz="1000">
                        <a:solidFill>
                          <a:schemeClr val="tx1"/>
                        </a:solidFill>
                      </a:rPr>
                      <a:pPr/>
                      <a:t>[PERCENTAGE]</a:t>
                    </a:fld>
                    <a:r>
                      <a:rPr lang="en-US" sz="1000">
                        <a:solidFill>
                          <a:schemeClr val="tx1"/>
                        </a:solidFill>
                      </a:rPr>
                      <a:t> (QS/QE)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6575-3941-A2E9-37F26CBD23F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E87BD998-DCAE-C847-9D74-5DB04236D4FF}" type="PERCENTAGE">
                      <a:rPr lang="en-US" sz="1000"/>
                      <a:pPr/>
                      <a:t>[PERCENTAGE]</a:t>
                    </a:fld>
                    <a:r>
                      <a:rPr lang="en-US" sz="1000"/>
                      <a:t> </a:t>
                    </a:r>
                  </a:p>
                  <a:p>
                    <a:r>
                      <a:rPr lang="en-US" sz="1000"/>
                      <a:t>(CM)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6575-3941-A2E9-37F26CBD23F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21424C22-63DA-CA4A-B866-3DC92FD66931}" type="PERCENTAGE">
                      <a:rPr lang="en-US" sz="1000">
                        <a:solidFill>
                          <a:schemeClr val="tx1"/>
                        </a:solidFill>
                      </a:rPr>
                      <a:pPr/>
                      <a:t>[PERCENTAGE]</a:t>
                    </a:fld>
                    <a:r>
                      <a:rPr lang="en-US" sz="1000">
                        <a:solidFill>
                          <a:schemeClr val="tx1"/>
                        </a:solidFill>
                      </a:rPr>
                      <a:t> </a:t>
                    </a:r>
                  </a:p>
                  <a:p>
                    <a:r>
                      <a:rPr lang="en-US" sz="1000">
                        <a:solidFill>
                          <a:schemeClr val="tx1"/>
                        </a:solidFill>
                      </a:rPr>
                      <a:t>(C)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6575-3941-A2E9-37F26CBD23F3}"/>
                </c:ext>
              </c:extLst>
            </c:dLbl>
            <c:dLbl>
              <c:idx val="5"/>
              <c:layout>
                <c:manualLayout>
                  <c:x val="1.8093518702144779E-2"/>
                  <c:y val="0.213976707325815"/>
                </c:manualLayout>
              </c:layout>
              <c:tx>
                <c:rich>
                  <a:bodyPr/>
                  <a:lstStyle/>
                  <a:p>
                    <a:fld id="{6A924224-0ECD-3842-9870-15D003E1A929}" type="PERCENTAGE">
                      <a:rPr lang="en-US" sz="1000">
                        <a:solidFill>
                          <a:schemeClr val="tx1"/>
                        </a:solidFill>
                      </a:rPr>
                      <a:pPr/>
                      <a:t>[PERCENTAGE]</a:t>
                    </a:fld>
                    <a:r>
                      <a:rPr lang="en-US" sz="1000">
                        <a:solidFill>
                          <a:schemeClr val="tx1"/>
                        </a:solidFill>
                      </a:rPr>
                      <a:t> </a:t>
                    </a:r>
                  </a:p>
                  <a:p>
                    <a:r>
                      <a:rPr lang="en-US" sz="1000">
                        <a:solidFill>
                          <a:schemeClr val="tx1"/>
                        </a:solidFill>
                      </a:rPr>
                      <a:t>(Ops)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6575-3941-A2E9-37F26CBD23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'Analisis Distribusi'!$AV$31:$AV$36</c:f>
              <c:strCache>
                <c:ptCount val="6"/>
                <c:pt idx="0">
                  <c:v>O</c:v>
                </c:pt>
                <c:pt idx="1">
                  <c:v>D / E</c:v>
                </c:pt>
                <c:pt idx="2">
                  <c:v>QS / QE</c:v>
                </c:pt>
                <c:pt idx="3">
                  <c:v>CM </c:v>
                </c:pt>
                <c:pt idx="4">
                  <c:v>C</c:v>
                </c:pt>
                <c:pt idx="5">
                  <c:v>Ops</c:v>
                </c:pt>
              </c:strCache>
            </c:strRef>
          </c:cat>
          <c:val>
            <c:numRef>
              <c:f>'Analisis Distribusi'!$AX$31:$AX$36</c:f>
              <c:numCache>
                <c:formatCode>0%</c:formatCode>
                <c:ptCount val="6"/>
                <c:pt idx="0">
                  <c:v>0.15686274509803921</c:v>
                </c:pt>
                <c:pt idx="1">
                  <c:v>0.28431372549019607</c:v>
                </c:pt>
                <c:pt idx="2">
                  <c:v>9.8039215686274508E-3</c:v>
                </c:pt>
                <c:pt idx="3">
                  <c:v>0.13725490196078433</c:v>
                </c:pt>
                <c:pt idx="4">
                  <c:v>0.38235294117647056</c:v>
                </c:pt>
                <c:pt idx="5">
                  <c:v>2.9411764705882353E-2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66-6142-B7AB-712EBEFB586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2.718967889672735E-2"/>
          <c:y val="0.22954620525385758"/>
          <c:w val="0.94018679104274716"/>
          <c:h val="0.570978279012670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'Analisis Distribusi'!$BC$30</c:f>
              <c:strCache>
                <c:ptCount val="1"/>
                <c:pt idx="0">
                  <c:v>CMAR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'Analisis Distribusi'!$AV$31:$AV$36</c:f>
              <c:strCache>
                <c:ptCount val="6"/>
                <c:pt idx="0">
                  <c:v>O</c:v>
                </c:pt>
                <c:pt idx="1">
                  <c:v>D / E</c:v>
                </c:pt>
                <c:pt idx="2">
                  <c:v>QS / QE</c:v>
                </c:pt>
                <c:pt idx="3">
                  <c:v>CM </c:v>
                </c:pt>
                <c:pt idx="4">
                  <c:v>C</c:v>
                </c:pt>
                <c:pt idx="5">
                  <c:v>Ops</c:v>
                </c:pt>
              </c:strCache>
            </c:strRef>
          </c:cat>
          <c:val>
            <c:numRef>
              <c:f>'Analisis Distribusi'!$BC$31:$BC$36</c:f>
              <c:numCache>
                <c:formatCode>0%</c:formatCode>
                <c:ptCount val="6"/>
                <c:pt idx="0">
                  <c:v>3.9215686274509803E-2</c:v>
                </c:pt>
                <c:pt idx="1">
                  <c:v>3.9215686274509803E-2</c:v>
                </c:pt>
                <c:pt idx="3">
                  <c:v>7.8431372549019607E-2</c:v>
                </c:pt>
                <c:pt idx="4">
                  <c:v>7.8431372549019607E-2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A2-7841-AA99-E24E0E734164}"/>
            </c:ext>
          </c:extLst>
        </c:ser>
        <c:ser>
          <c:idx val="1"/>
          <c:order val="1"/>
          <c:tx>
            <c:strRef>
              <c:f>'Analisis Distribusi'!$BD$30</c:f>
              <c:strCache>
                <c:ptCount val="1"/>
                <c:pt idx="0">
                  <c:v>DB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'Analisis Distribusi'!$AV$31:$AV$36</c:f>
              <c:strCache>
                <c:ptCount val="6"/>
                <c:pt idx="0">
                  <c:v>O</c:v>
                </c:pt>
                <c:pt idx="1">
                  <c:v>D / E</c:v>
                </c:pt>
                <c:pt idx="2">
                  <c:v>QS / QE</c:v>
                </c:pt>
                <c:pt idx="3">
                  <c:v>CM </c:v>
                </c:pt>
                <c:pt idx="4">
                  <c:v>C</c:v>
                </c:pt>
                <c:pt idx="5">
                  <c:v>Ops</c:v>
                </c:pt>
              </c:strCache>
            </c:strRef>
          </c:cat>
          <c:val>
            <c:numRef>
              <c:f>'Analisis Distribusi'!$BD$31:$BD$36</c:f>
              <c:numCache>
                <c:formatCode>0%</c:formatCode>
                <c:ptCount val="6"/>
                <c:pt idx="0">
                  <c:v>3.9215686274509803E-2</c:v>
                </c:pt>
                <c:pt idx="1">
                  <c:v>8.8235294117647065E-2</c:v>
                </c:pt>
                <c:pt idx="3">
                  <c:v>1.9607843137254902E-2</c:v>
                </c:pt>
                <c:pt idx="4">
                  <c:v>0.14705882352941177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A2-7841-AA99-E24E0E734164}"/>
            </c:ext>
          </c:extLst>
        </c:ser>
        <c:ser>
          <c:idx val="2"/>
          <c:order val="2"/>
          <c:tx>
            <c:strRef>
              <c:f>'Analisis Distribusi'!$BE$30</c:f>
              <c:strCache>
                <c:ptCount val="1"/>
                <c:pt idx="0">
                  <c:v>DBB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'Analisis Distribusi'!$AV$31:$AV$36</c:f>
              <c:strCache>
                <c:ptCount val="6"/>
                <c:pt idx="0">
                  <c:v>O</c:v>
                </c:pt>
                <c:pt idx="1">
                  <c:v>D / E</c:v>
                </c:pt>
                <c:pt idx="2">
                  <c:v>QS / QE</c:v>
                </c:pt>
                <c:pt idx="3">
                  <c:v>CM </c:v>
                </c:pt>
                <c:pt idx="4">
                  <c:v>C</c:v>
                </c:pt>
                <c:pt idx="5">
                  <c:v>Ops</c:v>
                </c:pt>
              </c:strCache>
            </c:strRef>
          </c:cat>
          <c:val>
            <c:numRef>
              <c:f>'Analisis Distribusi'!$BE$31:$BE$36</c:f>
              <c:numCache>
                <c:formatCode>0%</c:formatCode>
                <c:ptCount val="6"/>
                <c:pt idx="0">
                  <c:v>7.8431372549019607E-2</c:v>
                </c:pt>
                <c:pt idx="1">
                  <c:v>0.15686274509803921</c:v>
                </c:pt>
                <c:pt idx="2">
                  <c:v>9.8039215686274508E-3</c:v>
                </c:pt>
                <c:pt idx="3">
                  <c:v>3.9215686274509803E-2</c:v>
                </c:pt>
                <c:pt idx="4">
                  <c:v>0.13725490196078433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A2-7841-AA99-E24E0E734164}"/>
            </c:ext>
          </c:extLst>
        </c:ser>
        <c:ser>
          <c:idx val="3"/>
          <c:order val="3"/>
          <c:tx>
            <c:strRef>
              <c:f>'Analisis Distribusi'!$BF$30</c:f>
              <c:strCache>
                <c:ptCount val="1"/>
                <c:pt idx="0">
                  <c:v>IPDS</c:v>
                </c:pt>
              </c:strCache>
            </c:strRef>
          </c:tx>
          <c:spPr>
            <a:solidFill>
              <a:schemeClr val="dk1">
                <a:tint val="985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'Analisis Distribusi'!$AV$31:$AV$36</c:f>
              <c:strCache>
                <c:ptCount val="6"/>
                <c:pt idx="0">
                  <c:v>O</c:v>
                </c:pt>
                <c:pt idx="1">
                  <c:v>D / E</c:v>
                </c:pt>
                <c:pt idx="2">
                  <c:v>QS / QE</c:v>
                </c:pt>
                <c:pt idx="3">
                  <c:v>CM </c:v>
                </c:pt>
                <c:pt idx="4">
                  <c:v>C</c:v>
                </c:pt>
                <c:pt idx="5">
                  <c:v>Ops</c:v>
                </c:pt>
              </c:strCache>
            </c:strRef>
          </c:cat>
          <c:val>
            <c:numRef>
              <c:f>'Analisis Distribusi'!$BF$31:$BF$36</c:f>
              <c:numCache>
                <c:formatCode>0%</c:formatCode>
                <c:ptCount val="6"/>
                <c:pt idx="4">
                  <c:v>1.9607843137254902E-2</c:v>
                </c:pt>
                <c:pt idx="5">
                  <c:v>2.9411764705882353E-2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FA2-7841-AA99-E24E0E73416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1036303375"/>
        <c:axId val="608415775"/>
      </c:barChart>
      <c:catAx>
        <c:axId val="10363033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8415775"/>
        <c:crosses val="autoZero"/>
        <c:auto val="1"/>
        <c:lblAlgn val="ctr"/>
        <c:lblOffset val="100"/>
        <c:noMultiLvlLbl val="0"/>
      </c:catAx>
      <c:valAx>
        <c:axId val="608415775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10363033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31301172518132869"/>
          <c:y val="0.11180593166562315"/>
          <c:w val="0.37397654963734261"/>
          <c:h val="7.13300715346675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u="none" strike="noStrike" kern="1200" spc="0" baseline="0">
                <a:solidFill>
                  <a:srgbClr val="000000">
                    <a:lumMod val="65000"/>
                    <a:lumOff val="35000"/>
                  </a:srgbClr>
                </a:solidFill>
              </a:rPr>
              <a:t>Project Phase with The Most Issues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2597974051590811E-2"/>
          <c:y val="4.990729494766679E-2"/>
          <c:w val="0.92569659945294724"/>
          <c:h val="0.73034046216792858"/>
        </c:manualLayout>
      </c:layout>
      <c:lineChart>
        <c:grouping val="standard"/>
        <c:varyColors val="0"/>
        <c:ser>
          <c:idx val="0"/>
          <c:order val="0"/>
          <c:tx>
            <c:strRef>
              <c:f>'Analisis Distribusi'!$AV$48</c:f>
              <c:strCache>
                <c:ptCount val="1"/>
                <c:pt idx="0">
                  <c:v>Owner</c:v>
                </c:pt>
              </c:strCache>
            </c:strRef>
          </c:tx>
          <c:spPr>
            <a:ln w="28575" cap="rnd">
              <a:solidFill>
                <a:schemeClr val="dk1">
                  <a:tint val="885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4D81-CC48-A406-381F08CB7149}"/>
                </c:ext>
              </c:extLst>
            </c:dLbl>
            <c:dLbl>
              <c:idx val="1"/>
              <c:layout>
                <c:manualLayout>
                  <c:x val="2.5683342486952712E-3"/>
                  <c:y val="-3.25858036459246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D81-CC48-A406-381F08CB7149}"/>
                </c:ext>
              </c:extLst>
            </c:dLbl>
            <c:dLbl>
              <c:idx val="2"/>
              <c:layout>
                <c:manualLayout>
                  <c:x val="-2.4095979432437346E-2"/>
                  <c:y val="-5.01070737523820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D81-CC48-A406-381F08CB7149}"/>
                </c:ext>
              </c:extLst>
            </c:dLbl>
            <c:dLbl>
              <c:idx val="3"/>
              <c:layout>
                <c:manualLayout>
                  <c:x val="-4.3288052227035012E-6"/>
                  <c:y val="4.73975325758902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D81-CC48-A406-381F08CB7149}"/>
                </c:ext>
              </c:extLst>
            </c:dLbl>
            <c:dLbl>
              <c:idx val="4"/>
              <c:layout>
                <c:manualLayout>
                  <c:x val="7.737455392975553E-3"/>
                  <c:y val="-8.062770175872606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D81-CC48-A406-381F08CB7149}"/>
                </c:ext>
              </c:extLst>
            </c:dLbl>
            <c:dLbl>
              <c:idx val="5"/>
              <c:layout>
                <c:manualLayout>
                  <c:x val="5.1518076730646895E-3"/>
                  <c:y val="-2.962335892511650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4D81-CC48-A406-381F08CB714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'Analisis Distribusi'!$BF$47:$BK$47</c:f>
              <c:strCache>
                <c:ptCount val="6"/>
                <c:pt idx="0">
                  <c:v>FS</c:v>
                </c:pt>
                <c:pt idx="1">
                  <c:v>D/E</c:v>
                </c:pt>
                <c:pt idx="2">
                  <c:v>Proc.</c:v>
                </c:pt>
                <c:pt idx="3">
                  <c:v>Pre-Constr.</c:v>
                </c:pt>
                <c:pt idx="4">
                  <c:v>Constr.</c:v>
                </c:pt>
                <c:pt idx="5">
                  <c:v>Ops.</c:v>
                </c:pt>
              </c:strCache>
            </c:strRef>
          </c:cat>
          <c:val>
            <c:numRef>
              <c:f>'Analisis Distribusi'!$BF$48:$BK$48</c:f>
              <c:numCache>
                <c:formatCode>0%</c:formatCode>
                <c:ptCount val="6"/>
                <c:pt idx="0">
                  <c:v>2.34375E-2</c:v>
                </c:pt>
                <c:pt idx="1">
                  <c:v>0.140625</c:v>
                </c:pt>
                <c:pt idx="2">
                  <c:v>7.03125E-2</c:v>
                </c:pt>
                <c:pt idx="3">
                  <c:v>7.03125E-2</c:v>
                </c:pt>
                <c:pt idx="4">
                  <c:v>0.1015625</c:v>
                </c:pt>
                <c:pt idx="5">
                  <c:v>1.5625E-2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BF7-6D41-A4C5-8695856E45D1}"/>
            </c:ext>
          </c:extLst>
        </c:ser>
        <c:ser>
          <c:idx val="1"/>
          <c:order val="1"/>
          <c:tx>
            <c:strRef>
              <c:f>'Analisis Distribusi'!$AV$49</c:f>
              <c:strCache>
                <c:ptCount val="1"/>
                <c:pt idx="0">
                  <c:v>Designer / Engineer</c:v>
                </c:pt>
              </c:strCache>
            </c:strRef>
          </c:tx>
          <c:spPr>
            <a:ln w="28575" cap="rnd">
              <a:solidFill>
                <a:schemeClr val="dk1">
                  <a:tint val="5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6.7895861552319248E-2"/>
                  <c:y val="-4.44436898124447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4D81-CC48-A406-381F08CB714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4D81-CC48-A406-381F08CB7149}"/>
                </c:ext>
              </c:extLst>
            </c:dLbl>
            <c:dLbl>
              <c:idx val="2"/>
              <c:layout>
                <c:manualLayout>
                  <c:x val="-5.326216056079678E-2"/>
                  <c:y val="4.73975325758902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D81-CC48-A406-381F08CB7149}"/>
                </c:ext>
              </c:extLst>
            </c:dLbl>
            <c:dLbl>
              <c:idx val="3"/>
              <c:layout>
                <c:manualLayout>
                  <c:x val="4.286328821455597E-3"/>
                  <c:y val="-3.85104952179108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4D81-CC48-A406-381F08CB7149}"/>
                </c:ext>
              </c:extLst>
            </c:dLbl>
            <c:dLbl>
              <c:idx val="4"/>
              <c:layout>
                <c:manualLayout>
                  <c:x val="-2.5786343504396805E-2"/>
                  <c:y val="-7.10457082928138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4D81-CC48-A406-381F08CB7149}"/>
                </c:ext>
              </c:extLst>
            </c:dLbl>
            <c:dLbl>
              <c:idx val="5"/>
              <c:layout>
                <c:manualLayout>
                  <c:x val="5.1518076730646895E-3"/>
                  <c:y val="4.73974696118428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4D81-CC48-A406-381F08CB714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'Analisis Distribusi'!$BF$47:$BK$47</c:f>
              <c:strCache>
                <c:ptCount val="6"/>
                <c:pt idx="0">
                  <c:v>FS</c:v>
                </c:pt>
                <c:pt idx="1">
                  <c:v>D/E</c:v>
                </c:pt>
                <c:pt idx="2">
                  <c:v>Proc.</c:v>
                </c:pt>
                <c:pt idx="3">
                  <c:v>Pre-Constr.</c:v>
                </c:pt>
                <c:pt idx="4">
                  <c:v>Constr.</c:v>
                </c:pt>
                <c:pt idx="5">
                  <c:v>Ops.</c:v>
                </c:pt>
              </c:strCache>
            </c:strRef>
          </c:cat>
          <c:val>
            <c:numRef>
              <c:f>'Analisis Distribusi'!$BF$49:$BK$49</c:f>
              <c:numCache>
                <c:formatCode>0%</c:formatCode>
                <c:ptCount val="6"/>
                <c:pt idx="0">
                  <c:v>0.109375</c:v>
                </c:pt>
                <c:pt idx="1">
                  <c:v>0.1171875</c:v>
                </c:pt>
                <c:pt idx="2">
                  <c:v>6.25E-2</c:v>
                </c:pt>
                <c:pt idx="3">
                  <c:v>0.2265625</c:v>
                </c:pt>
                <c:pt idx="4">
                  <c:v>0.05</c:v>
                </c:pt>
                <c:pt idx="5">
                  <c:v>6.25E-2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BF7-6D41-A4C5-8695856E45D1}"/>
            </c:ext>
          </c:extLst>
        </c:ser>
        <c:ser>
          <c:idx val="2"/>
          <c:order val="2"/>
          <c:tx>
            <c:strRef>
              <c:f>'Analisis Distribusi'!$AV$50</c:f>
              <c:strCache>
                <c:ptCount val="1"/>
                <c:pt idx="0">
                  <c:v>QS/QC</c:v>
                </c:pt>
              </c:strCache>
            </c:strRef>
          </c:tx>
          <c:spPr>
            <a:ln w="28575" cap="rnd">
              <a:solidFill>
                <a:schemeClr val="dk1">
                  <a:tint val="7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3"/>
              <c:layout>
                <c:manualLayout>
                  <c:x val="-2.2338258251108706E-2"/>
                  <c:y val="-2.96234578599315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4D81-CC48-A406-381F08CB7149}"/>
                </c:ext>
              </c:extLst>
            </c:dLbl>
            <c:dLbl>
              <c:idx val="5"/>
              <c:layout>
                <c:manualLayout>
                  <c:x val="5.1518076730646895E-3"/>
                  <c:y val="6.0535601845429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4D81-CC48-A406-381F08CB714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'Analisis Distribusi'!$BF$47:$BK$47</c:f>
              <c:strCache>
                <c:ptCount val="6"/>
                <c:pt idx="0">
                  <c:v>FS</c:v>
                </c:pt>
                <c:pt idx="1">
                  <c:v>D/E</c:v>
                </c:pt>
                <c:pt idx="2">
                  <c:v>Proc.</c:v>
                </c:pt>
                <c:pt idx="3">
                  <c:v>Pre-Constr.</c:v>
                </c:pt>
                <c:pt idx="4">
                  <c:v>Constr.</c:v>
                </c:pt>
                <c:pt idx="5">
                  <c:v>Ops.</c:v>
                </c:pt>
              </c:strCache>
            </c:strRef>
          </c:cat>
          <c:val>
            <c:numRef>
              <c:f>'Analisis Distribusi'!$BF$50:$BK$50</c:f>
              <c:numCache>
                <c:formatCode>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7.8125E-3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BF7-6D41-A4C5-8695856E45D1}"/>
            </c:ext>
          </c:extLst>
        </c:ser>
        <c:ser>
          <c:idx val="3"/>
          <c:order val="3"/>
          <c:tx>
            <c:strRef>
              <c:f>'Analisis Distribusi'!$AV$51</c:f>
              <c:strCache>
                <c:ptCount val="1"/>
                <c:pt idx="0">
                  <c:v>CM (Construction Management)</c:v>
                </c:pt>
              </c:strCache>
            </c:strRef>
          </c:tx>
          <c:spPr>
            <a:ln w="28575" cap="rnd">
              <a:solidFill>
                <a:schemeClr val="dk1">
                  <a:tint val="985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6.5290532255536174E-2"/>
                  <c:y val="-4.137161395394176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4D81-CC48-A406-381F08CB7149}"/>
                </c:ext>
              </c:extLst>
            </c:dLbl>
            <c:dLbl>
              <c:idx val="1"/>
              <c:layout>
                <c:manualLayout>
                  <c:x val="-3.0073562633753319E-2"/>
                  <c:y val="5.92469157198627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D81-CC48-A406-381F08CB714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D81-CC48-A406-381F08CB7149}"/>
                </c:ext>
              </c:extLst>
            </c:dLbl>
            <c:dLbl>
              <c:idx val="3"/>
              <c:layout>
                <c:manualLayout>
                  <c:x val="-5.9279470370681063E-2"/>
                  <c:y val="-3.258580364592456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4D81-CC48-A406-381F08CB714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4D81-CC48-A406-381F08CB714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4D81-CC48-A406-381F08CB714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'Analisis Distribusi'!$BF$47:$BK$47</c:f>
              <c:strCache>
                <c:ptCount val="6"/>
                <c:pt idx="0">
                  <c:v>FS</c:v>
                </c:pt>
                <c:pt idx="1">
                  <c:v>D/E</c:v>
                </c:pt>
                <c:pt idx="2">
                  <c:v>Proc.</c:v>
                </c:pt>
                <c:pt idx="3">
                  <c:v>Pre-Constr.</c:v>
                </c:pt>
                <c:pt idx="4">
                  <c:v>Constr.</c:v>
                </c:pt>
                <c:pt idx="5">
                  <c:v>Ops.</c:v>
                </c:pt>
              </c:strCache>
            </c:strRef>
          </c:cat>
          <c:val>
            <c:numRef>
              <c:f>'Analisis Distribusi'!$BF$51:$BK$51</c:f>
              <c:numCache>
                <c:formatCode>0%</c:formatCode>
                <c:ptCount val="6"/>
                <c:pt idx="0">
                  <c:v>0.02</c:v>
                </c:pt>
                <c:pt idx="1">
                  <c:v>0.1171875</c:v>
                </c:pt>
                <c:pt idx="2">
                  <c:v>7.03125E-2</c:v>
                </c:pt>
                <c:pt idx="3">
                  <c:v>0.109375</c:v>
                </c:pt>
                <c:pt idx="4">
                  <c:v>0.05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BF7-6D41-A4C5-8695856E45D1}"/>
            </c:ext>
          </c:extLst>
        </c:ser>
        <c:ser>
          <c:idx val="4"/>
          <c:order val="4"/>
          <c:tx>
            <c:strRef>
              <c:f>'Analisis Distribusi'!$AV$52</c:f>
              <c:strCache>
                <c:ptCount val="1"/>
                <c:pt idx="0">
                  <c:v>Contractor</c:v>
                </c:pt>
              </c:strCache>
            </c:strRef>
          </c:tx>
          <c:spPr>
            <a:ln w="28575" cap="rnd">
              <a:solidFill>
                <a:schemeClr val="dk1">
                  <a:tint val="30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6.1868110179194566E-2"/>
                  <c:y val="-5.03766479437816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4D81-CC48-A406-381F08CB7149}"/>
                </c:ext>
              </c:extLst>
            </c:dLbl>
            <c:dLbl>
              <c:idx val="1"/>
              <c:layout>
                <c:manualLayout>
                  <c:x val="4.2863288214557227E-3"/>
                  <c:y val="-3.258580364592456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D81-CC48-A406-381F08CB7149}"/>
                </c:ext>
              </c:extLst>
            </c:dLbl>
            <c:dLbl>
              <c:idx val="2"/>
              <c:layout>
                <c:manualLayout>
                  <c:x val="7.7251402070385123E-3"/>
                  <c:y val="-7.70854157342039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D81-CC48-A406-381F08CB7149}"/>
                </c:ext>
              </c:extLst>
            </c:dLbl>
            <c:dLbl>
              <c:idx val="3"/>
              <c:layout>
                <c:manualLayout>
                  <c:x val="-8.67654896825633E-4"/>
                  <c:y val="7.10962988638354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D81-CC48-A406-381F08CB7149}"/>
                </c:ext>
              </c:extLst>
            </c:dLbl>
            <c:dLbl>
              <c:idx val="4"/>
              <c:layout>
                <c:manualLayout>
                  <c:x val="4.2863288214557227E-3"/>
                  <c:y val="-2.369876628794515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4D81-CC48-A406-381F08CB7149}"/>
                </c:ext>
              </c:extLst>
            </c:dLbl>
            <c:dLbl>
              <c:idx val="5"/>
              <c:layout>
                <c:manualLayout>
                  <c:x val="3.4316062615817313E-3"/>
                  <c:y val="-3.25857901492846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4D81-CC48-A406-381F08CB714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'Analisis Distribusi'!$BF$47:$BK$47</c:f>
              <c:strCache>
                <c:ptCount val="6"/>
                <c:pt idx="0">
                  <c:v>FS</c:v>
                </c:pt>
                <c:pt idx="1">
                  <c:v>D/E</c:v>
                </c:pt>
                <c:pt idx="2">
                  <c:v>Proc.</c:v>
                </c:pt>
                <c:pt idx="3">
                  <c:v>Pre-Constr.</c:v>
                </c:pt>
                <c:pt idx="4">
                  <c:v>Constr.</c:v>
                </c:pt>
                <c:pt idx="5">
                  <c:v>Ops.</c:v>
                </c:pt>
              </c:strCache>
            </c:strRef>
          </c:cat>
          <c:val>
            <c:numRef>
              <c:f>'Analisis Distribusi'!$BF$52:$BK$52</c:f>
              <c:numCache>
                <c:formatCode>0%</c:formatCode>
                <c:ptCount val="6"/>
                <c:pt idx="0">
                  <c:v>6.25E-2</c:v>
                </c:pt>
                <c:pt idx="1">
                  <c:v>0.265625</c:v>
                </c:pt>
                <c:pt idx="2">
                  <c:v>0.1015625</c:v>
                </c:pt>
                <c:pt idx="3">
                  <c:v>0.1640625</c:v>
                </c:pt>
                <c:pt idx="4">
                  <c:v>0.2734375</c:v>
                </c:pt>
                <c:pt idx="5">
                  <c:v>8.59375E-2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BF7-6D41-A4C5-8695856E45D1}"/>
            </c:ext>
          </c:extLst>
        </c:ser>
        <c:ser>
          <c:idx val="5"/>
          <c:order val="5"/>
          <c:tx>
            <c:strRef>
              <c:f>'Analisis Distribusi'!$AV$53</c:f>
              <c:strCache>
                <c:ptCount val="1"/>
                <c:pt idx="0">
                  <c:v>Operation (Building Management)</c:v>
                </c:pt>
              </c:strCache>
            </c:strRef>
          </c:tx>
          <c:spPr>
            <a:ln w="28575" cap="rnd">
              <a:solidFill>
                <a:schemeClr val="dk1">
                  <a:tint val="60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2.5774247396629483E-2"/>
                  <c:y val="-2.36987662879451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D81-CC48-A406-381F08CB7149}"/>
                </c:ext>
              </c:extLst>
            </c:dLbl>
            <c:dLbl>
              <c:idx val="2"/>
              <c:layout>
                <c:manualLayout>
                  <c:x val="-2.5774247396629545E-2"/>
                  <c:y val="-2.36987662879451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D81-CC48-A406-381F08CB7149}"/>
                </c:ext>
              </c:extLst>
            </c:dLbl>
            <c:dLbl>
              <c:idx val="3"/>
              <c:layout>
                <c:manualLayout>
                  <c:x val="-2.2338258251108706E-2"/>
                  <c:y val="-2.96234578599315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4D81-CC48-A406-381F08CB7149}"/>
                </c:ext>
              </c:extLst>
            </c:dLbl>
            <c:dLbl>
              <c:idx val="4"/>
              <c:layout>
                <c:manualLayout>
                  <c:x val="-5.8420884594272783E-2"/>
                  <c:y val="-5.00678700507389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4D81-CC48-A406-381F08CB7149}"/>
                </c:ext>
              </c:extLst>
            </c:dLbl>
            <c:dLbl>
              <c:idx val="5"/>
              <c:layout>
                <c:manualLayout>
                  <c:x val="5.1496549130585264E-3"/>
                  <c:y val="-1.48117289299658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4D81-CC48-A406-381F08CB714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'Analisis Distribusi'!$BF$47:$BK$47</c:f>
              <c:strCache>
                <c:ptCount val="6"/>
                <c:pt idx="0">
                  <c:v>FS</c:v>
                </c:pt>
                <c:pt idx="1">
                  <c:v>D/E</c:v>
                </c:pt>
                <c:pt idx="2">
                  <c:v>Proc.</c:v>
                </c:pt>
                <c:pt idx="3">
                  <c:v>Pre-Constr.</c:v>
                </c:pt>
                <c:pt idx="4">
                  <c:v>Constr.</c:v>
                </c:pt>
                <c:pt idx="5">
                  <c:v>Ops.</c:v>
                </c:pt>
              </c:strCache>
            </c:strRef>
          </c:cat>
          <c:val>
            <c:numRef>
              <c:f>'Analisis Distribusi'!$BF$53:$BK$53</c:f>
              <c:numCache>
                <c:formatCode>0%</c:formatCode>
                <c:ptCount val="6"/>
                <c:pt idx="0">
                  <c:v>0</c:v>
                </c:pt>
                <c:pt idx="1">
                  <c:v>7.8125E-3</c:v>
                </c:pt>
                <c:pt idx="2">
                  <c:v>7.8125E-3</c:v>
                </c:pt>
                <c:pt idx="3">
                  <c:v>7.8125E-3</c:v>
                </c:pt>
                <c:pt idx="4">
                  <c:v>1.5625E-2</c:v>
                </c:pt>
                <c:pt idx="5">
                  <c:v>7.8125E-3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BF7-6D41-A4C5-8695856E45D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1080028079"/>
        <c:axId val="695233615"/>
      </c:lineChart>
      <c:catAx>
        <c:axId val="10800280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5233615"/>
        <c:crosses val="autoZero"/>
        <c:auto val="1"/>
        <c:lblAlgn val="ctr"/>
        <c:lblOffset val="100"/>
        <c:noMultiLvlLbl val="0"/>
      </c:catAx>
      <c:valAx>
        <c:axId val="6952336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028079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b"/>
      <c:layout>
        <c:manualLayout>
          <c:xMode val="edge"/>
          <c:yMode val="edge"/>
          <c:x val="2.7686125441216399E-2"/>
          <c:y val="0.88403085199027553"/>
          <c:w val="0.95002909512145217"/>
          <c:h val="0.109053757393229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/>
              <a:t>Project Phase with The Most Issues</a:t>
            </a:r>
          </a:p>
        </c:rich>
      </c:tx>
      <c:layout>
        <c:manualLayout>
          <c:xMode val="edge"/>
          <c:yMode val="edge"/>
          <c:x val="0.3579894071573883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2597974051590811E-2"/>
          <c:y val="4.990729494766679E-2"/>
          <c:w val="0.92569659945294724"/>
          <c:h val="0.73034046216792858"/>
        </c:manualLayout>
      </c:layout>
      <c:lineChart>
        <c:grouping val="standard"/>
        <c:varyColors val="0"/>
        <c:ser>
          <c:idx val="0"/>
          <c:order val="0"/>
          <c:tx>
            <c:strRef>
              <c:f>'Analisis Distribusi'!$AV$48</c:f>
              <c:strCache>
                <c:ptCount val="1"/>
                <c:pt idx="0">
                  <c:v>Owner</c:v>
                </c:pt>
              </c:strCache>
            </c:strRef>
          </c:tx>
          <c:spPr>
            <a:ln w="28575" cap="rnd">
              <a:solidFill>
                <a:schemeClr val="dk1">
                  <a:tint val="885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dk1">
                  <a:tint val="88500"/>
                </a:schemeClr>
              </a:solidFill>
              <a:ln w="9525">
                <a:solidFill>
                  <a:schemeClr val="dk1">
                    <a:tint val="88500"/>
                  </a:schemeClr>
                </a:solidFill>
              </a:ln>
              <a:effectLst/>
            </c:spPr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9A6-7748-8FEB-376A6D319302}"/>
                </c:ext>
              </c:extLst>
            </c:dLbl>
            <c:dLbl>
              <c:idx val="1"/>
              <c:layout>
                <c:manualLayout>
                  <c:x val="2.5683342486952712E-3"/>
                  <c:y val="-3.25858036459246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9A6-7748-8FEB-376A6D319302}"/>
                </c:ext>
              </c:extLst>
            </c:dLbl>
            <c:dLbl>
              <c:idx val="2"/>
              <c:layout>
                <c:manualLayout>
                  <c:x val="-2.4095979432437346E-2"/>
                  <c:y val="-5.01070737523820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9A6-7748-8FEB-376A6D319302}"/>
                </c:ext>
              </c:extLst>
            </c:dLbl>
            <c:dLbl>
              <c:idx val="3"/>
              <c:layout>
                <c:manualLayout>
                  <c:x val="-4.3288052227035012E-6"/>
                  <c:y val="4.73975325758902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9A6-7748-8FEB-376A6D319302}"/>
                </c:ext>
              </c:extLst>
            </c:dLbl>
            <c:dLbl>
              <c:idx val="4"/>
              <c:layout>
                <c:manualLayout>
                  <c:x val="7.737455392975553E-3"/>
                  <c:y val="-8.062770175872606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9A6-7748-8FEB-376A6D319302}"/>
                </c:ext>
              </c:extLst>
            </c:dLbl>
            <c:dLbl>
              <c:idx val="5"/>
              <c:layout>
                <c:manualLayout>
                  <c:x val="5.1518076730646895E-3"/>
                  <c:y val="-2.962335892511650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9A6-7748-8FEB-376A6D31930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'Analisis Distribusi'!$BF$47:$BK$47</c:f>
              <c:strCache>
                <c:ptCount val="6"/>
                <c:pt idx="0">
                  <c:v>FS</c:v>
                </c:pt>
                <c:pt idx="1">
                  <c:v>D/E</c:v>
                </c:pt>
                <c:pt idx="2">
                  <c:v>Proc.</c:v>
                </c:pt>
                <c:pt idx="3">
                  <c:v>Pre-Constr.</c:v>
                </c:pt>
                <c:pt idx="4">
                  <c:v>Constr.</c:v>
                </c:pt>
                <c:pt idx="5">
                  <c:v>Ops.</c:v>
                </c:pt>
              </c:strCache>
            </c:strRef>
          </c:cat>
          <c:val>
            <c:numRef>
              <c:f>'Analisis Distribusi'!$BF$48:$BK$48</c:f>
              <c:numCache>
                <c:formatCode>0%</c:formatCode>
                <c:ptCount val="6"/>
                <c:pt idx="0">
                  <c:v>2.34375E-2</c:v>
                </c:pt>
                <c:pt idx="1">
                  <c:v>0.140625</c:v>
                </c:pt>
                <c:pt idx="2">
                  <c:v>7.03125E-2</c:v>
                </c:pt>
                <c:pt idx="3">
                  <c:v>7.03125E-2</c:v>
                </c:pt>
                <c:pt idx="4">
                  <c:v>0.1015625</c:v>
                </c:pt>
                <c:pt idx="5">
                  <c:v>1.5625E-2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9A6-7748-8FEB-376A6D319302}"/>
            </c:ext>
          </c:extLst>
        </c:ser>
        <c:ser>
          <c:idx val="1"/>
          <c:order val="1"/>
          <c:tx>
            <c:strRef>
              <c:f>'Analisis Distribusi'!$AV$49</c:f>
              <c:strCache>
                <c:ptCount val="1"/>
                <c:pt idx="0">
                  <c:v>Designer / Engineer</c:v>
                </c:pt>
              </c:strCache>
            </c:strRef>
          </c:tx>
          <c:spPr>
            <a:ln w="28575" cap="rnd">
              <a:solidFill>
                <a:schemeClr val="dk1">
                  <a:tint val="5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dk1">
                  <a:tint val="55000"/>
                </a:schemeClr>
              </a:solidFill>
              <a:ln w="9525">
                <a:solidFill>
                  <a:schemeClr val="dk1">
                    <a:tint val="55000"/>
                  </a:schemeClr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6.7895861552319248E-2"/>
                  <c:y val="-4.44436898124447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9A6-7748-8FEB-376A6D31930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9A6-7748-8FEB-376A6D319302}"/>
                </c:ext>
              </c:extLst>
            </c:dLbl>
            <c:dLbl>
              <c:idx val="2"/>
              <c:layout>
                <c:manualLayout>
                  <c:x val="-5.326216056079678E-2"/>
                  <c:y val="4.73975325758902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9A6-7748-8FEB-376A6D319302}"/>
                </c:ext>
              </c:extLst>
            </c:dLbl>
            <c:dLbl>
              <c:idx val="3"/>
              <c:layout>
                <c:manualLayout>
                  <c:x val="4.286328821455597E-3"/>
                  <c:y val="-3.85104952179108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9A6-7748-8FEB-376A6D319302}"/>
                </c:ext>
              </c:extLst>
            </c:dLbl>
            <c:dLbl>
              <c:idx val="4"/>
              <c:layout>
                <c:manualLayout>
                  <c:x val="-2.5786343504396805E-2"/>
                  <c:y val="-7.10457082928138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9A6-7748-8FEB-376A6D319302}"/>
                </c:ext>
              </c:extLst>
            </c:dLbl>
            <c:dLbl>
              <c:idx val="5"/>
              <c:layout>
                <c:manualLayout>
                  <c:x val="5.1518076730646895E-3"/>
                  <c:y val="4.73974696118428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9A6-7748-8FEB-376A6D31930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'Analisis Distribusi'!$BF$47:$BK$47</c:f>
              <c:strCache>
                <c:ptCount val="6"/>
                <c:pt idx="0">
                  <c:v>FS</c:v>
                </c:pt>
                <c:pt idx="1">
                  <c:v>D/E</c:v>
                </c:pt>
                <c:pt idx="2">
                  <c:v>Proc.</c:v>
                </c:pt>
                <c:pt idx="3">
                  <c:v>Pre-Constr.</c:v>
                </c:pt>
                <c:pt idx="4">
                  <c:v>Constr.</c:v>
                </c:pt>
                <c:pt idx="5">
                  <c:v>Ops.</c:v>
                </c:pt>
              </c:strCache>
            </c:strRef>
          </c:cat>
          <c:val>
            <c:numRef>
              <c:f>'Analisis Distribusi'!$BF$49:$BK$49</c:f>
              <c:numCache>
                <c:formatCode>0%</c:formatCode>
                <c:ptCount val="6"/>
                <c:pt idx="0">
                  <c:v>0.109375</c:v>
                </c:pt>
                <c:pt idx="1">
                  <c:v>0.1171875</c:v>
                </c:pt>
                <c:pt idx="2">
                  <c:v>6.25E-2</c:v>
                </c:pt>
                <c:pt idx="3">
                  <c:v>0.2265625</c:v>
                </c:pt>
                <c:pt idx="4">
                  <c:v>0.05</c:v>
                </c:pt>
                <c:pt idx="5">
                  <c:v>6.25E-2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A9A6-7748-8FEB-376A6D319302}"/>
            </c:ext>
          </c:extLst>
        </c:ser>
        <c:ser>
          <c:idx val="2"/>
          <c:order val="2"/>
          <c:tx>
            <c:strRef>
              <c:f>'Analisis Distribusi'!$AV$50</c:f>
              <c:strCache>
                <c:ptCount val="1"/>
                <c:pt idx="0">
                  <c:v>QS/QC</c:v>
                </c:pt>
              </c:strCache>
            </c:strRef>
          </c:tx>
          <c:spPr>
            <a:ln w="28575" cap="rnd">
              <a:solidFill>
                <a:schemeClr val="dk1">
                  <a:tint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dk1">
                  <a:tint val="75000"/>
                </a:schemeClr>
              </a:solidFill>
              <a:ln w="9525">
                <a:solidFill>
                  <a:schemeClr val="dk1">
                    <a:tint val="75000"/>
                  </a:schemeClr>
                </a:solidFill>
              </a:ln>
              <a:effectLst/>
            </c:spPr>
          </c:marker>
          <c:dLbls>
            <c:dLbl>
              <c:idx val="3"/>
              <c:layout>
                <c:manualLayout>
                  <c:x val="-2.2338258251108706E-2"/>
                  <c:y val="-2.96234578599315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A9A6-7748-8FEB-376A6D319302}"/>
                </c:ext>
              </c:extLst>
            </c:dLbl>
            <c:dLbl>
              <c:idx val="5"/>
              <c:layout>
                <c:manualLayout>
                  <c:x val="5.1518076730646895E-3"/>
                  <c:y val="6.0535601845429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9A6-7748-8FEB-376A6D31930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'Analisis Distribusi'!$BF$47:$BK$47</c:f>
              <c:strCache>
                <c:ptCount val="6"/>
                <c:pt idx="0">
                  <c:v>FS</c:v>
                </c:pt>
                <c:pt idx="1">
                  <c:v>D/E</c:v>
                </c:pt>
                <c:pt idx="2">
                  <c:v>Proc.</c:v>
                </c:pt>
                <c:pt idx="3">
                  <c:v>Pre-Constr.</c:v>
                </c:pt>
                <c:pt idx="4">
                  <c:v>Constr.</c:v>
                </c:pt>
                <c:pt idx="5">
                  <c:v>Ops.</c:v>
                </c:pt>
              </c:strCache>
            </c:strRef>
          </c:cat>
          <c:val>
            <c:numRef>
              <c:f>'Analisis Distribusi'!$BF$50:$BK$50</c:f>
              <c:numCache>
                <c:formatCode>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7.8125E-3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A9A6-7748-8FEB-376A6D319302}"/>
            </c:ext>
          </c:extLst>
        </c:ser>
        <c:ser>
          <c:idx val="3"/>
          <c:order val="3"/>
          <c:tx>
            <c:strRef>
              <c:f>'Analisis Distribusi'!$AV$51</c:f>
              <c:strCache>
                <c:ptCount val="1"/>
                <c:pt idx="0">
                  <c:v>CM (Construction Management)</c:v>
                </c:pt>
              </c:strCache>
            </c:strRef>
          </c:tx>
          <c:spPr>
            <a:ln w="28575" cap="rnd">
              <a:solidFill>
                <a:schemeClr val="dk1">
                  <a:tint val="985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dk1">
                  <a:tint val="98500"/>
                </a:schemeClr>
              </a:solidFill>
              <a:ln w="9525">
                <a:solidFill>
                  <a:schemeClr val="dk1">
                    <a:tint val="98500"/>
                  </a:schemeClr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6.5290532255536174E-2"/>
                  <c:y val="-4.137161395394176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A9A6-7748-8FEB-376A6D319302}"/>
                </c:ext>
              </c:extLst>
            </c:dLbl>
            <c:dLbl>
              <c:idx val="1"/>
              <c:layout>
                <c:manualLayout>
                  <c:x val="-3.0073562633753319E-2"/>
                  <c:y val="5.92469157198627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A9A6-7748-8FEB-376A6D31930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A9A6-7748-8FEB-376A6D319302}"/>
                </c:ext>
              </c:extLst>
            </c:dLbl>
            <c:dLbl>
              <c:idx val="3"/>
              <c:layout>
                <c:manualLayout>
                  <c:x val="-5.9279470370681063E-2"/>
                  <c:y val="-3.258580364592456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A9A6-7748-8FEB-376A6D31930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A9A6-7748-8FEB-376A6D31930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A9A6-7748-8FEB-376A6D31930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'Analisis Distribusi'!$BF$47:$BK$47</c:f>
              <c:strCache>
                <c:ptCount val="6"/>
                <c:pt idx="0">
                  <c:v>FS</c:v>
                </c:pt>
                <c:pt idx="1">
                  <c:v>D/E</c:v>
                </c:pt>
                <c:pt idx="2">
                  <c:v>Proc.</c:v>
                </c:pt>
                <c:pt idx="3">
                  <c:v>Pre-Constr.</c:v>
                </c:pt>
                <c:pt idx="4">
                  <c:v>Constr.</c:v>
                </c:pt>
                <c:pt idx="5">
                  <c:v>Ops.</c:v>
                </c:pt>
              </c:strCache>
            </c:strRef>
          </c:cat>
          <c:val>
            <c:numRef>
              <c:f>'Analisis Distribusi'!$BF$51:$BK$51</c:f>
              <c:numCache>
                <c:formatCode>0%</c:formatCode>
                <c:ptCount val="6"/>
                <c:pt idx="0">
                  <c:v>0.02</c:v>
                </c:pt>
                <c:pt idx="1">
                  <c:v>0.1171875</c:v>
                </c:pt>
                <c:pt idx="2">
                  <c:v>7.03125E-2</c:v>
                </c:pt>
                <c:pt idx="3">
                  <c:v>0.109375</c:v>
                </c:pt>
                <c:pt idx="4">
                  <c:v>0.05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A9A6-7748-8FEB-376A6D319302}"/>
            </c:ext>
          </c:extLst>
        </c:ser>
        <c:ser>
          <c:idx val="4"/>
          <c:order val="4"/>
          <c:tx>
            <c:strRef>
              <c:f>'Analisis Distribusi'!$AV$52</c:f>
              <c:strCache>
                <c:ptCount val="1"/>
                <c:pt idx="0">
                  <c:v>Contractor</c:v>
                </c:pt>
              </c:strCache>
            </c:strRef>
          </c:tx>
          <c:spPr>
            <a:ln w="28575" cap="rnd">
              <a:solidFill>
                <a:schemeClr val="dk1">
                  <a:tint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dk1">
                  <a:tint val="30000"/>
                </a:schemeClr>
              </a:solidFill>
              <a:ln w="9525">
                <a:solidFill>
                  <a:schemeClr val="dk1">
                    <a:tint val="30000"/>
                  </a:schemeClr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6.1868110179194566E-2"/>
                  <c:y val="-5.03766479437816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A9A6-7748-8FEB-376A6D319302}"/>
                </c:ext>
              </c:extLst>
            </c:dLbl>
            <c:dLbl>
              <c:idx val="1"/>
              <c:layout>
                <c:manualLayout>
                  <c:x val="4.2863288214557227E-3"/>
                  <c:y val="-3.258580364592456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A9A6-7748-8FEB-376A6D319302}"/>
                </c:ext>
              </c:extLst>
            </c:dLbl>
            <c:dLbl>
              <c:idx val="2"/>
              <c:layout>
                <c:manualLayout>
                  <c:x val="7.7251402070385123E-3"/>
                  <c:y val="-7.70854157342039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A9A6-7748-8FEB-376A6D319302}"/>
                </c:ext>
              </c:extLst>
            </c:dLbl>
            <c:dLbl>
              <c:idx val="3"/>
              <c:layout>
                <c:manualLayout>
                  <c:x val="-8.67654896825633E-4"/>
                  <c:y val="7.10962988638354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A9A6-7748-8FEB-376A6D319302}"/>
                </c:ext>
              </c:extLst>
            </c:dLbl>
            <c:dLbl>
              <c:idx val="4"/>
              <c:layout>
                <c:manualLayout>
                  <c:x val="4.2863288214557227E-3"/>
                  <c:y val="-2.369876628794515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A9A6-7748-8FEB-376A6D319302}"/>
                </c:ext>
              </c:extLst>
            </c:dLbl>
            <c:dLbl>
              <c:idx val="5"/>
              <c:layout>
                <c:manualLayout>
                  <c:x val="3.4316062615817313E-3"/>
                  <c:y val="-3.25857901492846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A9A6-7748-8FEB-376A6D31930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'Analisis Distribusi'!$BF$47:$BK$47</c:f>
              <c:strCache>
                <c:ptCount val="6"/>
                <c:pt idx="0">
                  <c:v>FS</c:v>
                </c:pt>
                <c:pt idx="1">
                  <c:v>D/E</c:v>
                </c:pt>
                <c:pt idx="2">
                  <c:v>Proc.</c:v>
                </c:pt>
                <c:pt idx="3">
                  <c:v>Pre-Constr.</c:v>
                </c:pt>
                <c:pt idx="4">
                  <c:v>Constr.</c:v>
                </c:pt>
                <c:pt idx="5">
                  <c:v>Ops.</c:v>
                </c:pt>
              </c:strCache>
            </c:strRef>
          </c:cat>
          <c:val>
            <c:numRef>
              <c:f>'Analisis Distribusi'!$BF$52:$BK$52</c:f>
              <c:numCache>
                <c:formatCode>0%</c:formatCode>
                <c:ptCount val="6"/>
                <c:pt idx="0">
                  <c:v>6.25E-2</c:v>
                </c:pt>
                <c:pt idx="1">
                  <c:v>0.265625</c:v>
                </c:pt>
                <c:pt idx="2">
                  <c:v>0.1015625</c:v>
                </c:pt>
                <c:pt idx="3">
                  <c:v>0.1640625</c:v>
                </c:pt>
                <c:pt idx="4">
                  <c:v>0.2734375</c:v>
                </c:pt>
                <c:pt idx="5">
                  <c:v>8.59375E-2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A9A6-7748-8FEB-376A6D319302}"/>
            </c:ext>
          </c:extLst>
        </c:ser>
        <c:ser>
          <c:idx val="5"/>
          <c:order val="5"/>
          <c:tx>
            <c:strRef>
              <c:f>'Analisis Distribusi'!$AV$53</c:f>
              <c:strCache>
                <c:ptCount val="1"/>
                <c:pt idx="0">
                  <c:v>Operation (Building Management)</c:v>
                </c:pt>
              </c:strCache>
            </c:strRef>
          </c:tx>
          <c:spPr>
            <a:ln w="28575" cap="rnd">
              <a:solidFill>
                <a:schemeClr val="dk1">
                  <a:tint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dk1">
                  <a:tint val="60000"/>
                </a:schemeClr>
              </a:solidFill>
              <a:ln w="9525">
                <a:solidFill>
                  <a:schemeClr val="dk1">
                    <a:tint val="60000"/>
                  </a:schemeClr>
                </a:solidFill>
              </a:ln>
              <a:effectLst/>
            </c:spPr>
          </c:marker>
          <c:dLbls>
            <c:dLbl>
              <c:idx val="1"/>
              <c:layout>
                <c:manualLayout>
                  <c:x val="-2.5774247396629483E-2"/>
                  <c:y val="-2.36987662879451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A9A6-7748-8FEB-376A6D319302}"/>
                </c:ext>
              </c:extLst>
            </c:dLbl>
            <c:dLbl>
              <c:idx val="2"/>
              <c:layout>
                <c:manualLayout>
                  <c:x val="-2.5774247396629545E-2"/>
                  <c:y val="-2.36987662879451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A9A6-7748-8FEB-376A6D319302}"/>
                </c:ext>
              </c:extLst>
            </c:dLbl>
            <c:dLbl>
              <c:idx val="3"/>
              <c:layout>
                <c:manualLayout>
                  <c:x val="-2.2338258251108706E-2"/>
                  <c:y val="-2.96234578599315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A9A6-7748-8FEB-376A6D319302}"/>
                </c:ext>
              </c:extLst>
            </c:dLbl>
            <c:dLbl>
              <c:idx val="4"/>
              <c:layout>
                <c:manualLayout>
                  <c:x val="-5.8420884594272783E-2"/>
                  <c:y val="-5.00678700507389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A9A6-7748-8FEB-376A6D319302}"/>
                </c:ext>
              </c:extLst>
            </c:dLbl>
            <c:dLbl>
              <c:idx val="5"/>
              <c:layout>
                <c:manualLayout>
                  <c:x val="5.1496549130585264E-3"/>
                  <c:y val="-1.48117289299658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A9A6-7748-8FEB-376A6D31930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'Analisis Distribusi'!$BF$47:$BK$47</c:f>
              <c:strCache>
                <c:ptCount val="6"/>
                <c:pt idx="0">
                  <c:v>FS</c:v>
                </c:pt>
                <c:pt idx="1">
                  <c:v>D/E</c:v>
                </c:pt>
                <c:pt idx="2">
                  <c:v>Proc.</c:v>
                </c:pt>
                <c:pt idx="3">
                  <c:v>Pre-Constr.</c:v>
                </c:pt>
                <c:pt idx="4">
                  <c:v>Constr.</c:v>
                </c:pt>
                <c:pt idx="5">
                  <c:v>Ops.</c:v>
                </c:pt>
              </c:strCache>
            </c:strRef>
          </c:cat>
          <c:val>
            <c:numRef>
              <c:f>'Analisis Distribusi'!$BF$53:$BK$53</c:f>
              <c:numCache>
                <c:formatCode>0%</c:formatCode>
                <c:ptCount val="6"/>
                <c:pt idx="0">
                  <c:v>0</c:v>
                </c:pt>
                <c:pt idx="1">
                  <c:v>7.8125E-3</c:v>
                </c:pt>
                <c:pt idx="2">
                  <c:v>7.8125E-3</c:v>
                </c:pt>
                <c:pt idx="3">
                  <c:v>7.8125E-3</c:v>
                </c:pt>
                <c:pt idx="4">
                  <c:v>1.5625E-2</c:v>
                </c:pt>
                <c:pt idx="5">
                  <c:v>7.8125E-3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4-A9A6-7748-8FEB-376A6D319302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080028079"/>
        <c:axId val="695233615"/>
      </c:lineChart>
      <c:catAx>
        <c:axId val="10800280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5233615"/>
        <c:crosses val="autoZero"/>
        <c:auto val="1"/>
        <c:lblAlgn val="ctr"/>
        <c:lblOffset val="100"/>
        <c:noMultiLvlLbl val="0"/>
      </c:catAx>
      <c:valAx>
        <c:axId val="6952336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0280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066672061567011"/>
          <c:y val="1.3080310872358584E-2"/>
          <c:w val="0.74825715454124642"/>
          <c:h val="0.9613825776772198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dk1">
                  <a:tint val="885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D56-A247-8F1F-C87859693EDF}"/>
              </c:ext>
            </c:extLst>
          </c:dPt>
          <c:dPt>
            <c:idx val="1"/>
            <c:bubble3D val="0"/>
            <c:spPr>
              <a:solidFill>
                <a:schemeClr val="dk1">
                  <a:tint val="5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D56-A247-8F1F-C87859693EDF}"/>
              </c:ext>
            </c:extLst>
          </c:dPt>
          <c:dPt>
            <c:idx val="2"/>
            <c:bubble3D val="0"/>
            <c:spPr>
              <a:solidFill>
                <a:schemeClr val="dk1">
                  <a:tint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D56-A247-8F1F-C87859693EDF}"/>
              </c:ext>
            </c:extLst>
          </c:dPt>
          <c:dPt>
            <c:idx val="3"/>
            <c:bubble3D val="0"/>
            <c:spPr>
              <a:solidFill>
                <a:schemeClr val="dk1">
                  <a:tint val="985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D56-A247-8F1F-C87859693ED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'Analisis Distribusi'!$AY$30:$BB$30</c:f>
              <c:strCache>
                <c:ptCount val="4"/>
                <c:pt idx="0">
                  <c:v>CMAR</c:v>
                </c:pt>
                <c:pt idx="1">
                  <c:v>DB</c:v>
                </c:pt>
                <c:pt idx="2">
                  <c:v>DBB</c:v>
                </c:pt>
                <c:pt idx="3">
                  <c:v>IPDS</c:v>
                </c:pt>
              </c:strCache>
            </c:strRef>
          </c:cat>
          <c:val>
            <c:numRef>
              <c:f>'Analisis Distribusi'!$AY$37:$BB$37</c:f>
              <c:numCache>
                <c:formatCode>General</c:formatCode>
                <c:ptCount val="4"/>
                <c:pt idx="0">
                  <c:v>24</c:v>
                </c:pt>
                <c:pt idx="1">
                  <c:v>30</c:v>
                </c:pt>
                <c:pt idx="2">
                  <c:v>43</c:v>
                </c:pt>
                <c:pt idx="3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9-5C47-8DF1-FED8282CFE8A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Pengalaman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'Analisis Distribusi'!$K$3</c:f>
              <c:strCache>
                <c:ptCount val="1"/>
                <c:pt idx="0">
                  <c:v>Count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'Analisis Distribusi'!$J$4:$J$9</c:f>
              <c:strCache>
                <c:ptCount val="6"/>
                <c:pt idx="0">
                  <c:v>&gt;8</c:v>
                </c:pt>
                <c:pt idx="1">
                  <c:v>0-1</c:v>
                </c:pt>
                <c:pt idx="2">
                  <c:v>2-3</c:v>
                </c:pt>
                <c:pt idx="3">
                  <c:v>4-5</c:v>
                </c:pt>
                <c:pt idx="4">
                  <c:v>5-6</c:v>
                </c:pt>
                <c:pt idx="5">
                  <c:v>6-7</c:v>
                </c:pt>
              </c:strCache>
            </c:strRef>
          </c:cat>
          <c:val>
            <c:numRef>
              <c:f>'Analisis Distribusi'!$K$4:$K$9</c:f>
              <c:numCache>
                <c:formatCode>General</c:formatCode>
                <c:ptCount val="6"/>
                <c:pt idx="0">
                  <c:v>43</c:v>
                </c:pt>
                <c:pt idx="1">
                  <c:v>15</c:v>
                </c:pt>
                <c:pt idx="2">
                  <c:v>13</c:v>
                </c:pt>
                <c:pt idx="3">
                  <c:v>9</c:v>
                </c:pt>
                <c:pt idx="4">
                  <c:v>2</c:v>
                </c:pt>
                <c:pt idx="5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A37-004B-AC79-F4D08A3432F0}"/>
            </c:ext>
          </c:extLst>
        </c:ser>
        <c:ser>
          <c:idx val="1"/>
          <c:order val="1"/>
          <c:tx>
            <c:strRef>
              <c:f>'Analisis Distribusi'!$L$3</c:f>
              <c:strCache>
                <c:ptCount val="1"/>
                <c:pt idx="0">
                  <c:v>Prob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'Analisis Distribusi'!$J$4:$J$9</c:f>
              <c:strCache>
                <c:ptCount val="6"/>
                <c:pt idx="0">
                  <c:v>&gt;8</c:v>
                </c:pt>
                <c:pt idx="1">
                  <c:v>0-1</c:v>
                </c:pt>
                <c:pt idx="2">
                  <c:v>2-3</c:v>
                </c:pt>
                <c:pt idx="3">
                  <c:v>4-5</c:v>
                </c:pt>
                <c:pt idx="4">
                  <c:v>5-6</c:v>
                </c:pt>
                <c:pt idx="5">
                  <c:v>6-7</c:v>
                </c:pt>
              </c:strCache>
            </c:strRef>
          </c:cat>
          <c:val>
            <c:numRef>
              <c:f>'Analisis Distribusi'!$L$4:$L$9</c:f>
              <c:numCache>
                <c:formatCode>0%</c:formatCode>
                <c:ptCount val="6"/>
                <c:pt idx="0">
                  <c:v>0.42157</c:v>
                </c:pt>
                <c:pt idx="1">
                  <c:v>0.14706</c:v>
                </c:pt>
                <c:pt idx="2">
                  <c:v>0.12745000000000001</c:v>
                </c:pt>
                <c:pt idx="3">
                  <c:v>8.8239999999999999E-2</c:v>
                </c:pt>
                <c:pt idx="4">
                  <c:v>1.9609999999999999E-2</c:v>
                </c:pt>
                <c:pt idx="5">
                  <c:v>0.19608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A37-004B-AC79-F4D08A3432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5339712"/>
        <c:axId val="1897579824"/>
      </c:lineChart>
      <c:catAx>
        <c:axId val="1935339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7579824"/>
        <c:crosses val="autoZero"/>
        <c:auto val="1"/>
        <c:lblAlgn val="ctr"/>
        <c:lblOffset val="100"/>
        <c:noMultiLvlLbl val="0"/>
      </c:catAx>
      <c:valAx>
        <c:axId val="1897579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5339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Pendidikan - Pengalaman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'Analisis Distribusi'!$P$3</c:f>
              <c:strCache>
                <c:ptCount val="1"/>
                <c:pt idx="0">
                  <c:v>&gt;8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'Analisis Distribusi'!$N$4:$N$12</c:f>
              <c:strCache>
                <c:ptCount val="9"/>
                <c:pt idx="0">
                  <c:v>D3</c:v>
                </c:pt>
                <c:pt idx="1">
                  <c:v>S1</c:v>
                </c:pt>
                <c:pt idx="2">
                  <c:v>S1 + Kompetensi Tambahan</c:v>
                </c:pt>
                <c:pt idx="3">
                  <c:v>S1 + Pendidikan Keprofesian</c:v>
                </c:pt>
                <c:pt idx="4">
                  <c:v>S2</c:v>
                </c:pt>
                <c:pt idx="5">
                  <c:v>S3</c:v>
                </c:pt>
                <c:pt idx="6">
                  <c:v>SMA</c:v>
                </c:pt>
                <c:pt idx="7">
                  <c:v>SMK</c:v>
                </c:pt>
                <c:pt idx="8">
                  <c:v>STM</c:v>
                </c:pt>
              </c:strCache>
            </c:strRef>
          </c:cat>
          <c:val>
            <c:numRef>
              <c:f>'Analisis Distribusi'!$P$4:$P$12</c:f>
              <c:numCache>
                <c:formatCode>General</c:formatCode>
                <c:ptCount val="9"/>
                <c:pt idx="0">
                  <c:v>0</c:v>
                </c:pt>
                <c:pt idx="1">
                  <c:v>21</c:v>
                </c:pt>
                <c:pt idx="2">
                  <c:v>4</c:v>
                </c:pt>
                <c:pt idx="3">
                  <c:v>0</c:v>
                </c:pt>
                <c:pt idx="4">
                  <c:v>14</c:v>
                </c:pt>
                <c:pt idx="5">
                  <c:v>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66-9E4D-9731-ABE647BEA539}"/>
            </c:ext>
          </c:extLst>
        </c:ser>
        <c:ser>
          <c:idx val="1"/>
          <c:order val="1"/>
          <c:tx>
            <c:strRef>
              <c:f>'Analisis Distribusi'!$Q$3</c:f>
              <c:strCache>
                <c:ptCount val="1"/>
                <c:pt idx="0">
                  <c:v>0-1 Tahun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'Analisis Distribusi'!$N$4:$N$12</c:f>
              <c:strCache>
                <c:ptCount val="9"/>
                <c:pt idx="0">
                  <c:v>D3</c:v>
                </c:pt>
                <c:pt idx="1">
                  <c:v>S1</c:v>
                </c:pt>
                <c:pt idx="2">
                  <c:v>S1 + Kompetensi Tambahan</c:v>
                </c:pt>
                <c:pt idx="3">
                  <c:v>S1 + Pendidikan Keprofesian</c:v>
                </c:pt>
                <c:pt idx="4">
                  <c:v>S2</c:v>
                </c:pt>
                <c:pt idx="5">
                  <c:v>S3</c:v>
                </c:pt>
                <c:pt idx="6">
                  <c:v>SMA</c:v>
                </c:pt>
                <c:pt idx="7">
                  <c:v>SMK</c:v>
                </c:pt>
                <c:pt idx="8">
                  <c:v>STM</c:v>
                </c:pt>
              </c:strCache>
            </c:strRef>
          </c:cat>
          <c:val>
            <c:numRef>
              <c:f>'Analisis Distribusi'!$Q$4:$Q$12</c:f>
              <c:numCache>
                <c:formatCode>General</c:formatCode>
                <c:ptCount val="9"/>
                <c:pt idx="0">
                  <c:v>1</c:v>
                </c:pt>
                <c:pt idx="1">
                  <c:v>9</c:v>
                </c:pt>
                <c:pt idx="2">
                  <c:v>1</c:v>
                </c:pt>
                <c:pt idx="3">
                  <c:v>0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66-9E4D-9731-ABE647BEA539}"/>
            </c:ext>
          </c:extLst>
        </c:ser>
        <c:ser>
          <c:idx val="2"/>
          <c:order val="2"/>
          <c:tx>
            <c:strRef>
              <c:f>'Analisis Distribusi'!$R$3</c:f>
              <c:strCache>
                <c:ptCount val="1"/>
                <c:pt idx="0">
                  <c:v>2-3 Tahun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110000"/>
                    <a:satMod val="105000"/>
                    <a:tint val="67000"/>
                  </a:schemeClr>
                </a:gs>
                <a:gs pos="50000">
                  <a:schemeClr val="accent3">
                    <a:lumMod val="105000"/>
                    <a:satMod val="103000"/>
                    <a:tint val="73000"/>
                  </a:schemeClr>
                </a:gs>
                <a:gs pos="100000">
                  <a:schemeClr val="accent3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3"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'Analisis Distribusi'!$N$4:$N$12</c:f>
              <c:strCache>
                <c:ptCount val="9"/>
                <c:pt idx="0">
                  <c:v>D3</c:v>
                </c:pt>
                <c:pt idx="1">
                  <c:v>S1</c:v>
                </c:pt>
                <c:pt idx="2">
                  <c:v>S1 + Kompetensi Tambahan</c:v>
                </c:pt>
                <c:pt idx="3">
                  <c:v>S1 + Pendidikan Keprofesian</c:v>
                </c:pt>
                <c:pt idx="4">
                  <c:v>S2</c:v>
                </c:pt>
                <c:pt idx="5">
                  <c:v>S3</c:v>
                </c:pt>
                <c:pt idx="6">
                  <c:v>SMA</c:v>
                </c:pt>
                <c:pt idx="7">
                  <c:v>SMK</c:v>
                </c:pt>
                <c:pt idx="8">
                  <c:v>STM</c:v>
                </c:pt>
              </c:strCache>
            </c:strRef>
          </c:cat>
          <c:val>
            <c:numRef>
              <c:f>'Analisis Distribusi'!$R$4:$R$12</c:f>
              <c:numCache>
                <c:formatCode>General</c:formatCode>
                <c:ptCount val="9"/>
                <c:pt idx="0">
                  <c:v>0</c:v>
                </c:pt>
                <c:pt idx="1">
                  <c:v>9</c:v>
                </c:pt>
                <c:pt idx="2">
                  <c:v>1</c:v>
                </c:pt>
                <c:pt idx="3">
                  <c:v>0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66-9E4D-9731-ABE647BEA539}"/>
            </c:ext>
          </c:extLst>
        </c:ser>
        <c:ser>
          <c:idx val="3"/>
          <c:order val="3"/>
          <c:tx>
            <c:strRef>
              <c:f>'Analisis Distribusi'!$S$3</c:f>
              <c:strCache>
                <c:ptCount val="1"/>
                <c:pt idx="0">
                  <c:v>4-5 Tahun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110000"/>
                    <a:satMod val="105000"/>
                    <a:tint val="67000"/>
                  </a:schemeClr>
                </a:gs>
                <a:gs pos="50000">
                  <a:schemeClr val="accent4">
                    <a:lumMod val="105000"/>
                    <a:satMod val="103000"/>
                    <a:tint val="73000"/>
                  </a:schemeClr>
                </a:gs>
                <a:gs pos="100000">
                  <a:schemeClr val="accent4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4"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'Analisis Distribusi'!$N$4:$N$12</c:f>
              <c:strCache>
                <c:ptCount val="9"/>
                <c:pt idx="0">
                  <c:v>D3</c:v>
                </c:pt>
                <c:pt idx="1">
                  <c:v>S1</c:v>
                </c:pt>
                <c:pt idx="2">
                  <c:v>S1 + Kompetensi Tambahan</c:v>
                </c:pt>
                <c:pt idx="3">
                  <c:v>S1 + Pendidikan Keprofesian</c:v>
                </c:pt>
                <c:pt idx="4">
                  <c:v>S2</c:v>
                </c:pt>
                <c:pt idx="5">
                  <c:v>S3</c:v>
                </c:pt>
                <c:pt idx="6">
                  <c:v>SMA</c:v>
                </c:pt>
                <c:pt idx="7">
                  <c:v>SMK</c:v>
                </c:pt>
                <c:pt idx="8">
                  <c:v>STM</c:v>
                </c:pt>
              </c:strCache>
            </c:strRef>
          </c:cat>
          <c:val>
            <c:numRef>
              <c:f>'Analisis Distribusi'!$S$4:$S$12</c:f>
              <c:numCache>
                <c:formatCode>General</c:formatCode>
                <c:ptCount val="9"/>
                <c:pt idx="0">
                  <c:v>0</c:v>
                </c:pt>
                <c:pt idx="1">
                  <c:v>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066-9E4D-9731-ABE647BEA539}"/>
            </c:ext>
          </c:extLst>
        </c:ser>
        <c:ser>
          <c:idx val="4"/>
          <c:order val="4"/>
          <c:tx>
            <c:strRef>
              <c:f>'Analisis Distribusi'!$T$3</c:f>
              <c:strCache>
                <c:ptCount val="1"/>
                <c:pt idx="0">
                  <c:v>5-6 Tahun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110000"/>
                    <a:satMod val="105000"/>
                    <a:tint val="67000"/>
                  </a:schemeClr>
                </a:gs>
                <a:gs pos="50000">
                  <a:schemeClr val="accent5">
                    <a:lumMod val="105000"/>
                    <a:satMod val="103000"/>
                    <a:tint val="73000"/>
                  </a:schemeClr>
                </a:gs>
                <a:gs pos="100000">
                  <a:schemeClr val="accent5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5"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'Analisis Distribusi'!$N$4:$N$12</c:f>
              <c:strCache>
                <c:ptCount val="9"/>
                <c:pt idx="0">
                  <c:v>D3</c:v>
                </c:pt>
                <c:pt idx="1">
                  <c:v>S1</c:v>
                </c:pt>
                <c:pt idx="2">
                  <c:v>S1 + Kompetensi Tambahan</c:v>
                </c:pt>
                <c:pt idx="3">
                  <c:v>S1 + Pendidikan Keprofesian</c:v>
                </c:pt>
                <c:pt idx="4">
                  <c:v>S2</c:v>
                </c:pt>
                <c:pt idx="5">
                  <c:v>S3</c:v>
                </c:pt>
                <c:pt idx="6">
                  <c:v>SMA</c:v>
                </c:pt>
                <c:pt idx="7">
                  <c:v>SMK</c:v>
                </c:pt>
                <c:pt idx="8">
                  <c:v>STM</c:v>
                </c:pt>
              </c:strCache>
            </c:strRef>
          </c:cat>
          <c:val>
            <c:numRef>
              <c:f>'Analisis Distribusi'!$T$4:$T$12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066-9E4D-9731-ABE647BEA539}"/>
            </c:ext>
          </c:extLst>
        </c:ser>
        <c:ser>
          <c:idx val="5"/>
          <c:order val="5"/>
          <c:tx>
            <c:strRef>
              <c:f>'Analisis Distribusi'!$U$3</c:f>
              <c:strCache>
                <c:ptCount val="1"/>
                <c:pt idx="0">
                  <c:v>6-7 Tahun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110000"/>
                    <a:satMod val="105000"/>
                    <a:tint val="67000"/>
                  </a:schemeClr>
                </a:gs>
                <a:gs pos="50000">
                  <a:schemeClr val="accent6">
                    <a:lumMod val="105000"/>
                    <a:satMod val="103000"/>
                    <a:tint val="73000"/>
                  </a:schemeClr>
                </a:gs>
                <a:gs pos="100000">
                  <a:schemeClr val="accent6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6"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'Analisis Distribusi'!$N$4:$N$12</c:f>
              <c:strCache>
                <c:ptCount val="9"/>
                <c:pt idx="0">
                  <c:v>D3</c:v>
                </c:pt>
                <c:pt idx="1">
                  <c:v>S1</c:v>
                </c:pt>
                <c:pt idx="2">
                  <c:v>S1 + Kompetensi Tambahan</c:v>
                </c:pt>
                <c:pt idx="3">
                  <c:v>S1 + Pendidikan Keprofesian</c:v>
                </c:pt>
                <c:pt idx="4">
                  <c:v>S2</c:v>
                </c:pt>
                <c:pt idx="5">
                  <c:v>S3</c:v>
                </c:pt>
                <c:pt idx="6">
                  <c:v>SMA</c:v>
                </c:pt>
                <c:pt idx="7">
                  <c:v>SMK</c:v>
                </c:pt>
                <c:pt idx="8">
                  <c:v>STM</c:v>
                </c:pt>
              </c:strCache>
            </c:strRef>
          </c:cat>
          <c:val>
            <c:numRef>
              <c:f>'Analisis Distribusi'!$U$4:$U$12</c:f>
              <c:numCache>
                <c:formatCode>General</c:formatCode>
                <c:ptCount val="9"/>
                <c:pt idx="0">
                  <c:v>0</c:v>
                </c:pt>
                <c:pt idx="1">
                  <c:v>15</c:v>
                </c:pt>
                <c:pt idx="2">
                  <c:v>0</c:v>
                </c:pt>
                <c:pt idx="3">
                  <c:v>1</c:v>
                </c:pt>
                <c:pt idx="4">
                  <c:v>3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066-9E4D-9731-ABE647BEA5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6275904"/>
        <c:axId val="1479930063"/>
      </c:barChart>
      <c:catAx>
        <c:axId val="106275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9930063"/>
        <c:crosses val="autoZero"/>
        <c:auto val="1"/>
        <c:lblAlgn val="ctr"/>
        <c:lblOffset val="100"/>
        <c:noMultiLvlLbl val="0"/>
      </c:catAx>
      <c:valAx>
        <c:axId val="1479930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275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Jabatan - Pengalaman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'Analisis Distribusi'!$AA$3</c:f>
              <c:strCache>
                <c:ptCount val="1"/>
                <c:pt idx="0">
                  <c:v>&gt;8 Tahun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'Analisis Distribusi'!$X$4:$X$16</c:f>
              <c:strCache>
                <c:ptCount val="13"/>
                <c:pt idx="0">
                  <c:v>Admin Kontraktor</c:v>
                </c:pt>
                <c:pt idx="1">
                  <c:v>Direktur Kontraktor</c:v>
                </c:pt>
                <c:pt idx="2">
                  <c:v>Drafter</c:v>
                </c:pt>
                <c:pt idx="3">
                  <c:v>Engineer Kontraktor</c:v>
                </c:pt>
                <c:pt idx="4">
                  <c:v>MK</c:v>
                </c:pt>
                <c:pt idx="5">
                  <c:v>Operator</c:v>
                </c:pt>
                <c:pt idx="6">
                  <c:v>Owner</c:v>
                </c:pt>
                <c:pt idx="7">
                  <c:v>Perancang</c:v>
                </c:pt>
                <c:pt idx="8">
                  <c:v>Project Manager</c:v>
                </c:pt>
                <c:pt idx="9">
                  <c:v>QS/QC</c:v>
                </c:pt>
                <c:pt idx="10">
                  <c:v>Site Manager</c:v>
                </c:pt>
                <c:pt idx="11">
                  <c:v>Staf Owner</c:v>
                </c:pt>
                <c:pt idx="12">
                  <c:v>Supervisor Kontraktor</c:v>
                </c:pt>
              </c:strCache>
            </c:strRef>
          </c:cat>
          <c:val>
            <c:numRef>
              <c:f>'Analisis Distribusi'!$AA$4:$AA$16</c:f>
              <c:numCache>
                <c:formatCode>General</c:formatCode>
                <c:ptCount val="13"/>
                <c:pt idx="0">
                  <c:v>2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8</c:v>
                </c:pt>
                <c:pt idx="5">
                  <c:v>1</c:v>
                </c:pt>
                <c:pt idx="6">
                  <c:v>5</c:v>
                </c:pt>
                <c:pt idx="7">
                  <c:v>17</c:v>
                </c:pt>
                <c:pt idx="8">
                  <c:v>3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A9-864A-9D69-B23E0A2CD654}"/>
            </c:ext>
          </c:extLst>
        </c:ser>
        <c:ser>
          <c:idx val="1"/>
          <c:order val="1"/>
          <c:tx>
            <c:strRef>
              <c:f>'Analisis Distribusi'!$AB$3</c:f>
              <c:strCache>
                <c:ptCount val="1"/>
                <c:pt idx="0">
                  <c:v>0-1 Tahun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'Analisis Distribusi'!$X$4:$X$16</c:f>
              <c:strCache>
                <c:ptCount val="13"/>
                <c:pt idx="0">
                  <c:v>Admin Kontraktor</c:v>
                </c:pt>
                <c:pt idx="1">
                  <c:v>Direktur Kontraktor</c:v>
                </c:pt>
                <c:pt idx="2">
                  <c:v>Drafter</c:v>
                </c:pt>
                <c:pt idx="3">
                  <c:v>Engineer Kontraktor</c:v>
                </c:pt>
                <c:pt idx="4">
                  <c:v>MK</c:v>
                </c:pt>
                <c:pt idx="5">
                  <c:v>Operator</c:v>
                </c:pt>
                <c:pt idx="6">
                  <c:v>Owner</c:v>
                </c:pt>
                <c:pt idx="7">
                  <c:v>Perancang</c:v>
                </c:pt>
                <c:pt idx="8">
                  <c:v>Project Manager</c:v>
                </c:pt>
                <c:pt idx="9">
                  <c:v>QS/QC</c:v>
                </c:pt>
                <c:pt idx="10">
                  <c:v>Site Manager</c:v>
                </c:pt>
                <c:pt idx="11">
                  <c:v>Staf Owner</c:v>
                </c:pt>
                <c:pt idx="12">
                  <c:v>Supervisor Kontraktor</c:v>
                </c:pt>
              </c:strCache>
            </c:strRef>
          </c:cat>
          <c:val>
            <c:numRef>
              <c:f>'Analisis Distribusi'!$AB$4:$AB$16</c:f>
              <c:numCache>
                <c:formatCode>General</c:formatCode>
                <c:ptCount val="13"/>
                <c:pt idx="0">
                  <c:v>4</c:v>
                </c:pt>
                <c:pt idx="1">
                  <c:v>0</c:v>
                </c:pt>
                <c:pt idx="2">
                  <c:v>0</c:v>
                </c:pt>
                <c:pt idx="3">
                  <c:v>4</c:v>
                </c:pt>
                <c:pt idx="4">
                  <c:v>1</c:v>
                </c:pt>
                <c:pt idx="5">
                  <c:v>2</c:v>
                </c:pt>
                <c:pt idx="6">
                  <c:v>0</c:v>
                </c:pt>
                <c:pt idx="7">
                  <c:v>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A9-864A-9D69-B23E0A2CD654}"/>
            </c:ext>
          </c:extLst>
        </c:ser>
        <c:ser>
          <c:idx val="2"/>
          <c:order val="2"/>
          <c:tx>
            <c:strRef>
              <c:f>'Analisis Distribusi'!$AC$3</c:f>
              <c:strCache>
                <c:ptCount val="1"/>
                <c:pt idx="0">
                  <c:v>2-3 Tahun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'Analisis Distribusi'!$X$4:$X$16</c:f>
              <c:strCache>
                <c:ptCount val="13"/>
                <c:pt idx="0">
                  <c:v>Admin Kontraktor</c:v>
                </c:pt>
                <c:pt idx="1">
                  <c:v>Direktur Kontraktor</c:v>
                </c:pt>
                <c:pt idx="2">
                  <c:v>Drafter</c:v>
                </c:pt>
                <c:pt idx="3">
                  <c:v>Engineer Kontraktor</c:v>
                </c:pt>
                <c:pt idx="4">
                  <c:v>MK</c:v>
                </c:pt>
                <c:pt idx="5">
                  <c:v>Operator</c:v>
                </c:pt>
                <c:pt idx="6">
                  <c:v>Owner</c:v>
                </c:pt>
                <c:pt idx="7">
                  <c:v>Perancang</c:v>
                </c:pt>
                <c:pt idx="8">
                  <c:v>Project Manager</c:v>
                </c:pt>
                <c:pt idx="9">
                  <c:v>QS/QC</c:v>
                </c:pt>
                <c:pt idx="10">
                  <c:v>Site Manager</c:v>
                </c:pt>
                <c:pt idx="11">
                  <c:v>Staf Owner</c:v>
                </c:pt>
                <c:pt idx="12">
                  <c:v>Supervisor Kontraktor</c:v>
                </c:pt>
              </c:strCache>
            </c:strRef>
          </c:cat>
          <c:val>
            <c:numRef>
              <c:f>'Analisis Distribusi'!$AC$4:$AC$16</c:f>
              <c:numCache>
                <c:formatCode>General</c:formatCode>
                <c:ptCount val="13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4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4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9A9-864A-9D69-B23E0A2CD654}"/>
            </c:ext>
          </c:extLst>
        </c:ser>
        <c:ser>
          <c:idx val="3"/>
          <c:order val="3"/>
          <c:tx>
            <c:strRef>
              <c:f>'Analisis Distribusi'!$AD$3</c:f>
              <c:strCache>
                <c:ptCount val="1"/>
                <c:pt idx="0">
                  <c:v>4-5 Tahun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'Analisis Distribusi'!$X$4:$X$16</c:f>
              <c:strCache>
                <c:ptCount val="13"/>
                <c:pt idx="0">
                  <c:v>Admin Kontraktor</c:v>
                </c:pt>
                <c:pt idx="1">
                  <c:v>Direktur Kontraktor</c:v>
                </c:pt>
                <c:pt idx="2">
                  <c:v>Drafter</c:v>
                </c:pt>
                <c:pt idx="3">
                  <c:v>Engineer Kontraktor</c:v>
                </c:pt>
                <c:pt idx="4">
                  <c:v>MK</c:v>
                </c:pt>
                <c:pt idx="5">
                  <c:v>Operator</c:v>
                </c:pt>
                <c:pt idx="6">
                  <c:v>Owner</c:v>
                </c:pt>
                <c:pt idx="7">
                  <c:v>Perancang</c:v>
                </c:pt>
                <c:pt idx="8">
                  <c:v>Project Manager</c:v>
                </c:pt>
                <c:pt idx="9">
                  <c:v>QS/QC</c:v>
                </c:pt>
                <c:pt idx="10">
                  <c:v>Site Manager</c:v>
                </c:pt>
                <c:pt idx="11">
                  <c:v>Staf Owner</c:v>
                </c:pt>
                <c:pt idx="12">
                  <c:v>Supervisor Kontraktor</c:v>
                </c:pt>
              </c:strCache>
            </c:strRef>
          </c:cat>
          <c:val>
            <c:numRef>
              <c:f>'Analisis Distribusi'!$AD$4:$AD$16</c:f>
              <c:numCache>
                <c:formatCode>General</c:formatCode>
                <c:ptCount val="13"/>
                <c:pt idx="0">
                  <c:v>3</c:v>
                </c:pt>
                <c:pt idx="1">
                  <c:v>0</c:v>
                </c:pt>
                <c:pt idx="2">
                  <c:v>1</c:v>
                </c:pt>
                <c:pt idx="3">
                  <c:v>3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A9-864A-9D69-B23E0A2CD654}"/>
            </c:ext>
          </c:extLst>
        </c:ser>
        <c:ser>
          <c:idx val="4"/>
          <c:order val="4"/>
          <c:tx>
            <c:strRef>
              <c:f>'Analisis Distribusi'!$AE$3</c:f>
              <c:strCache>
                <c:ptCount val="1"/>
                <c:pt idx="0">
                  <c:v>5-6 Tahun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'Analisis Distribusi'!$X$4:$X$16</c:f>
              <c:strCache>
                <c:ptCount val="13"/>
                <c:pt idx="0">
                  <c:v>Admin Kontraktor</c:v>
                </c:pt>
                <c:pt idx="1">
                  <c:v>Direktur Kontraktor</c:v>
                </c:pt>
                <c:pt idx="2">
                  <c:v>Drafter</c:v>
                </c:pt>
                <c:pt idx="3">
                  <c:v>Engineer Kontraktor</c:v>
                </c:pt>
                <c:pt idx="4">
                  <c:v>MK</c:v>
                </c:pt>
                <c:pt idx="5">
                  <c:v>Operator</c:v>
                </c:pt>
                <c:pt idx="6">
                  <c:v>Owner</c:v>
                </c:pt>
                <c:pt idx="7">
                  <c:v>Perancang</c:v>
                </c:pt>
                <c:pt idx="8">
                  <c:v>Project Manager</c:v>
                </c:pt>
                <c:pt idx="9">
                  <c:v>QS/QC</c:v>
                </c:pt>
                <c:pt idx="10">
                  <c:v>Site Manager</c:v>
                </c:pt>
                <c:pt idx="11">
                  <c:v>Staf Owner</c:v>
                </c:pt>
                <c:pt idx="12">
                  <c:v>Supervisor Kontraktor</c:v>
                </c:pt>
              </c:strCache>
            </c:strRef>
          </c:cat>
          <c:val>
            <c:numRef>
              <c:f>'Analisis Distribusi'!$AE$4:$AE$16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9A9-864A-9D69-B23E0A2CD654}"/>
            </c:ext>
          </c:extLst>
        </c:ser>
        <c:ser>
          <c:idx val="5"/>
          <c:order val="5"/>
          <c:tx>
            <c:strRef>
              <c:f>'Analisis Distribusi'!$AF$3</c:f>
              <c:strCache>
                <c:ptCount val="1"/>
                <c:pt idx="0">
                  <c:v>6-7 Tahun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'Analisis Distribusi'!$X$4:$X$16</c:f>
              <c:strCache>
                <c:ptCount val="13"/>
                <c:pt idx="0">
                  <c:v>Admin Kontraktor</c:v>
                </c:pt>
                <c:pt idx="1">
                  <c:v>Direktur Kontraktor</c:v>
                </c:pt>
                <c:pt idx="2">
                  <c:v>Drafter</c:v>
                </c:pt>
                <c:pt idx="3">
                  <c:v>Engineer Kontraktor</c:v>
                </c:pt>
                <c:pt idx="4">
                  <c:v>MK</c:v>
                </c:pt>
                <c:pt idx="5">
                  <c:v>Operator</c:v>
                </c:pt>
                <c:pt idx="6">
                  <c:v>Owner</c:v>
                </c:pt>
                <c:pt idx="7">
                  <c:v>Perancang</c:v>
                </c:pt>
                <c:pt idx="8">
                  <c:v>Project Manager</c:v>
                </c:pt>
                <c:pt idx="9">
                  <c:v>QS/QC</c:v>
                </c:pt>
                <c:pt idx="10">
                  <c:v>Site Manager</c:v>
                </c:pt>
                <c:pt idx="11">
                  <c:v>Staf Owner</c:v>
                </c:pt>
                <c:pt idx="12">
                  <c:v>Supervisor Kontraktor</c:v>
                </c:pt>
              </c:strCache>
            </c:strRef>
          </c:cat>
          <c:val>
            <c:numRef>
              <c:f>'Analisis Distribusi'!$AF$4:$AF$16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7</c:v>
                </c:pt>
                <c:pt idx="4">
                  <c:v>3</c:v>
                </c:pt>
                <c:pt idx="5">
                  <c:v>0</c:v>
                </c:pt>
                <c:pt idx="6">
                  <c:v>0</c:v>
                </c:pt>
                <c:pt idx="7">
                  <c:v>6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9A9-864A-9D69-B23E0A2CD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7912560"/>
        <c:axId val="106101280"/>
      </c:barChart>
      <c:catAx>
        <c:axId val="1079125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101280"/>
        <c:crosses val="autoZero"/>
        <c:auto val="1"/>
        <c:lblAlgn val="ctr"/>
        <c:lblOffset val="100"/>
        <c:noMultiLvlLbl val="0"/>
      </c:catAx>
      <c:valAx>
        <c:axId val="10610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12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Jabatan - Pendidikan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'Analisis Distribusi'!$AA$24</c:f>
              <c:strCache>
                <c:ptCount val="1"/>
                <c:pt idx="0">
                  <c:v>D3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'Analisis Distribusi'!$X$25:$X$37</c:f>
              <c:strCache>
                <c:ptCount val="13"/>
                <c:pt idx="0">
                  <c:v>Admin Kontraktor</c:v>
                </c:pt>
                <c:pt idx="1">
                  <c:v>Direktur Kontraktor</c:v>
                </c:pt>
                <c:pt idx="2">
                  <c:v>Drafter</c:v>
                </c:pt>
                <c:pt idx="3">
                  <c:v>Engineer Kontraktor</c:v>
                </c:pt>
                <c:pt idx="4">
                  <c:v>MK</c:v>
                </c:pt>
                <c:pt idx="5">
                  <c:v>Operator</c:v>
                </c:pt>
                <c:pt idx="6">
                  <c:v>Owner</c:v>
                </c:pt>
                <c:pt idx="7">
                  <c:v>Perancang</c:v>
                </c:pt>
                <c:pt idx="8">
                  <c:v>Project Manager</c:v>
                </c:pt>
                <c:pt idx="9">
                  <c:v>QS/QC</c:v>
                </c:pt>
                <c:pt idx="10">
                  <c:v>Site Manager</c:v>
                </c:pt>
                <c:pt idx="11">
                  <c:v>Staf Owner</c:v>
                </c:pt>
                <c:pt idx="12">
                  <c:v>Supervisor Kontraktor</c:v>
                </c:pt>
              </c:strCache>
            </c:strRef>
          </c:cat>
          <c:val>
            <c:numRef>
              <c:f>'Analisis Distribusi'!$AA$25:$AA$37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A9-4B45-91BE-7533B845FB28}"/>
            </c:ext>
          </c:extLst>
        </c:ser>
        <c:ser>
          <c:idx val="1"/>
          <c:order val="1"/>
          <c:tx>
            <c:strRef>
              <c:f>'Analisis Distribusi'!$AB$24</c:f>
              <c:strCache>
                <c:ptCount val="1"/>
                <c:pt idx="0">
                  <c:v>S1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'Analisis Distribusi'!$X$25:$X$37</c:f>
              <c:strCache>
                <c:ptCount val="13"/>
                <c:pt idx="0">
                  <c:v>Admin Kontraktor</c:v>
                </c:pt>
                <c:pt idx="1">
                  <c:v>Direktur Kontraktor</c:v>
                </c:pt>
                <c:pt idx="2">
                  <c:v>Drafter</c:v>
                </c:pt>
                <c:pt idx="3">
                  <c:v>Engineer Kontraktor</c:v>
                </c:pt>
                <c:pt idx="4">
                  <c:v>MK</c:v>
                </c:pt>
                <c:pt idx="5">
                  <c:v>Operator</c:v>
                </c:pt>
                <c:pt idx="6">
                  <c:v>Owner</c:v>
                </c:pt>
                <c:pt idx="7">
                  <c:v>Perancang</c:v>
                </c:pt>
                <c:pt idx="8">
                  <c:v>Project Manager</c:v>
                </c:pt>
                <c:pt idx="9">
                  <c:v>QS/QC</c:v>
                </c:pt>
                <c:pt idx="10">
                  <c:v>Site Manager</c:v>
                </c:pt>
                <c:pt idx="11">
                  <c:v>Staf Owner</c:v>
                </c:pt>
                <c:pt idx="12">
                  <c:v>Supervisor Kontraktor</c:v>
                </c:pt>
              </c:strCache>
            </c:strRef>
          </c:cat>
          <c:val>
            <c:numRef>
              <c:f>'Analisis Distribusi'!$AB$25:$AB$37</c:f>
              <c:numCache>
                <c:formatCode>General</c:formatCode>
                <c:ptCount val="13"/>
                <c:pt idx="0">
                  <c:v>9</c:v>
                </c:pt>
                <c:pt idx="1">
                  <c:v>0</c:v>
                </c:pt>
                <c:pt idx="2">
                  <c:v>1</c:v>
                </c:pt>
                <c:pt idx="3">
                  <c:v>13</c:v>
                </c:pt>
                <c:pt idx="4">
                  <c:v>5</c:v>
                </c:pt>
                <c:pt idx="5">
                  <c:v>2</c:v>
                </c:pt>
                <c:pt idx="6">
                  <c:v>4</c:v>
                </c:pt>
                <c:pt idx="7">
                  <c:v>14</c:v>
                </c:pt>
                <c:pt idx="8">
                  <c:v>3</c:v>
                </c:pt>
                <c:pt idx="9">
                  <c:v>1</c:v>
                </c:pt>
                <c:pt idx="10">
                  <c:v>1</c:v>
                </c:pt>
                <c:pt idx="11">
                  <c:v>7</c:v>
                </c:pt>
                <c:pt idx="1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A9-4B45-91BE-7533B845FB28}"/>
            </c:ext>
          </c:extLst>
        </c:ser>
        <c:ser>
          <c:idx val="2"/>
          <c:order val="2"/>
          <c:tx>
            <c:strRef>
              <c:f>'Analisis Distribusi'!$AC$24</c:f>
              <c:strCache>
                <c:ptCount val="1"/>
                <c:pt idx="0">
                  <c:v>S1 + Kompetensi Tambahan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'Analisis Distribusi'!$X$25:$X$37</c:f>
              <c:strCache>
                <c:ptCount val="13"/>
                <c:pt idx="0">
                  <c:v>Admin Kontraktor</c:v>
                </c:pt>
                <c:pt idx="1">
                  <c:v>Direktur Kontraktor</c:v>
                </c:pt>
                <c:pt idx="2">
                  <c:v>Drafter</c:v>
                </c:pt>
                <c:pt idx="3">
                  <c:v>Engineer Kontraktor</c:v>
                </c:pt>
                <c:pt idx="4">
                  <c:v>MK</c:v>
                </c:pt>
                <c:pt idx="5">
                  <c:v>Operator</c:v>
                </c:pt>
                <c:pt idx="6">
                  <c:v>Owner</c:v>
                </c:pt>
                <c:pt idx="7">
                  <c:v>Perancang</c:v>
                </c:pt>
                <c:pt idx="8">
                  <c:v>Project Manager</c:v>
                </c:pt>
                <c:pt idx="9">
                  <c:v>QS/QC</c:v>
                </c:pt>
                <c:pt idx="10">
                  <c:v>Site Manager</c:v>
                </c:pt>
                <c:pt idx="11">
                  <c:v>Staf Owner</c:v>
                </c:pt>
                <c:pt idx="12">
                  <c:v>Supervisor Kontraktor</c:v>
                </c:pt>
              </c:strCache>
            </c:strRef>
          </c:cat>
          <c:val>
            <c:numRef>
              <c:f>'Analisis Distribusi'!$AC$25:$AC$37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0A9-4B45-91BE-7533B845FB28}"/>
            </c:ext>
          </c:extLst>
        </c:ser>
        <c:ser>
          <c:idx val="3"/>
          <c:order val="3"/>
          <c:tx>
            <c:strRef>
              <c:f>'Analisis Distribusi'!$AD$24</c:f>
              <c:strCache>
                <c:ptCount val="1"/>
                <c:pt idx="0">
                  <c:v>S1 Pendidikan Keprofesian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'Analisis Distribusi'!$X$25:$X$37</c:f>
              <c:strCache>
                <c:ptCount val="13"/>
                <c:pt idx="0">
                  <c:v>Admin Kontraktor</c:v>
                </c:pt>
                <c:pt idx="1">
                  <c:v>Direktur Kontraktor</c:v>
                </c:pt>
                <c:pt idx="2">
                  <c:v>Drafter</c:v>
                </c:pt>
                <c:pt idx="3">
                  <c:v>Engineer Kontraktor</c:v>
                </c:pt>
                <c:pt idx="4">
                  <c:v>MK</c:v>
                </c:pt>
                <c:pt idx="5">
                  <c:v>Operator</c:v>
                </c:pt>
                <c:pt idx="6">
                  <c:v>Owner</c:v>
                </c:pt>
                <c:pt idx="7">
                  <c:v>Perancang</c:v>
                </c:pt>
                <c:pt idx="8">
                  <c:v>Project Manager</c:v>
                </c:pt>
                <c:pt idx="9">
                  <c:v>QS/QC</c:v>
                </c:pt>
                <c:pt idx="10">
                  <c:v>Site Manager</c:v>
                </c:pt>
                <c:pt idx="11">
                  <c:v>Staf Owner</c:v>
                </c:pt>
                <c:pt idx="12">
                  <c:v>Supervisor Kontraktor</c:v>
                </c:pt>
              </c:strCache>
            </c:strRef>
          </c:cat>
          <c:val>
            <c:numRef>
              <c:f>'Analisis Distribusi'!$AD$25:$AD$37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0A9-4B45-91BE-7533B845FB28}"/>
            </c:ext>
          </c:extLst>
        </c:ser>
        <c:ser>
          <c:idx val="4"/>
          <c:order val="4"/>
          <c:tx>
            <c:strRef>
              <c:f>'Analisis Distribusi'!$AE$24</c:f>
              <c:strCache>
                <c:ptCount val="1"/>
                <c:pt idx="0">
                  <c:v>S2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'Analisis Distribusi'!$X$25:$X$37</c:f>
              <c:strCache>
                <c:ptCount val="13"/>
                <c:pt idx="0">
                  <c:v>Admin Kontraktor</c:v>
                </c:pt>
                <c:pt idx="1">
                  <c:v>Direktur Kontraktor</c:v>
                </c:pt>
                <c:pt idx="2">
                  <c:v>Drafter</c:v>
                </c:pt>
                <c:pt idx="3">
                  <c:v>Engineer Kontraktor</c:v>
                </c:pt>
                <c:pt idx="4">
                  <c:v>MK</c:v>
                </c:pt>
                <c:pt idx="5">
                  <c:v>Operator</c:v>
                </c:pt>
                <c:pt idx="6">
                  <c:v>Owner</c:v>
                </c:pt>
                <c:pt idx="7">
                  <c:v>Perancang</c:v>
                </c:pt>
                <c:pt idx="8">
                  <c:v>Project Manager</c:v>
                </c:pt>
                <c:pt idx="9">
                  <c:v>QS/QC</c:v>
                </c:pt>
                <c:pt idx="10">
                  <c:v>Site Manager</c:v>
                </c:pt>
                <c:pt idx="11">
                  <c:v>Staf Owner</c:v>
                </c:pt>
                <c:pt idx="12">
                  <c:v>Supervisor Kontraktor</c:v>
                </c:pt>
              </c:strCache>
            </c:strRef>
          </c:cat>
          <c:val>
            <c:numRef>
              <c:f>'Analisis Distribusi'!$AE$25:$AE$37</c:f>
              <c:numCache>
                <c:formatCode>General</c:formatCode>
                <c:ptCount val="13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</c:v>
                </c:pt>
                <c:pt idx="5">
                  <c:v>0</c:v>
                </c:pt>
                <c:pt idx="6">
                  <c:v>1</c:v>
                </c:pt>
                <c:pt idx="7">
                  <c:v>11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0A9-4B45-91BE-7533B845FB28}"/>
            </c:ext>
          </c:extLst>
        </c:ser>
        <c:ser>
          <c:idx val="5"/>
          <c:order val="5"/>
          <c:tx>
            <c:strRef>
              <c:f>'Analisis Distribusi'!$AF$24</c:f>
              <c:strCache>
                <c:ptCount val="1"/>
                <c:pt idx="0">
                  <c:v>S3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'Analisis Distribusi'!$X$25:$X$37</c:f>
              <c:strCache>
                <c:ptCount val="13"/>
                <c:pt idx="0">
                  <c:v>Admin Kontraktor</c:v>
                </c:pt>
                <c:pt idx="1">
                  <c:v>Direktur Kontraktor</c:v>
                </c:pt>
                <c:pt idx="2">
                  <c:v>Drafter</c:v>
                </c:pt>
                <c:pt idx="3">
                  <c:v>Engineer Kontraktor</c:v>
                </c:pt>
                <c:pt idx="4">
                  <c:v>MK</c:v>
                </c:pt>
                <c:pt idx="5">
                  <c:v>Operator</c:v>
                </c:pt>
                <c:pt idx="6">
                  <c:v>Owner</c:v>
                </c:pt>
                <c:pt idx="7">
                  <c:v>Perancang</c:v>
                </c:pt>
                <c:pt idx="8">
                  <c:v>Project Manager</c:v>
                </c:pt>
                <c:pt idx="9">
                  <c:v>QS/QC</c:v>
                </c:pt>
                <c:pt idx="10">
                  <c:v>Site Manager</c:v>
                </c:pt>
                <c:pt idx="11">
                  <c:v>Staf Owner</c:v>
                </c:pt>
                <c:pt idx="12">
                  <c:v>Supervisor Kontraktor</c:v>
                </c:pt>
              </c:strCache>
            </c:strRef>
          </c:cat>
          <c:val>
            <c:numRef>
              <c:f>'Analisis Distribusi'!$AF$25:$AF$37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0A9-4B45-91BE-7533B845FB28}"/>
            </c:ext>
          </c:extLst>
        </c:ser>
        <c:ser>
          <c:idx val="6"/>
          <c:order val="6"/>
          <c:tx>
            <c:strRef>
              <c:f>'Analisis Distribusi'!$AG$24</c:f>
              <c:strCache>
                <c:ptCount val="1"/>
                <c:pt idx="0">
                  <c:v>SMA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'Analisis Distribusi'!$X$25:$X$37</c:f>
              <c:strCache>
                <c:ptCount val="13"/>
                <c:pt idx="0">
                  <c:v>Admin Kontraktor</c:v>
                </c:pt>
                <c:pt idx="1">
                  <c:v>Direktur Kontraktor</c:v>
                </c:pt>
                <c:pt idx="2">
                  <c:v>Drafter</c:v>
                </c:pt>
                <c:pt idx="3">
                  <c:v>Engineer Kontraktor</c:v>
                </c:pt>
                <c:pt idx="4">
                  <c:v>MK</c:v>
                </c:pt>
                <c:pt idx="5">
                  <c:v>Operator</c:v>
                </c:pt>
                <c:pt idx="6">
                  <c:v>Owner</c:v>
                </c:pt>
                <c:pt idx="7">
                  <c:v>Perancang</c:v>
                </c:pt>
                <c:pt idx="8">
                  <c:v>Project Manager</c:v>
                </c:pt>
                <c:pt idx="9">
                  <c:v>QS/QC</c:v>
                </c:pt>
                <c:pt idx="10">
                  <c:v>Site Manager</c:v>
                </c:pt>
                <c:pt idx="11">
                  <c:v>Staf Owner</c:v>
                </c:pt>
                <c:pt idx="12">
                  <c:v>Supervisor Kontraktor</c:v>
                </c:pt>
              </c:strCache>
            </c:strRef>
          </c:cat>
          <c:val>
            <c:numRef>
              <c:f>'Analisis Distribusi'!$AG$25:$AG$37</c:f>
              <c:numCache>
                <c:formatCode>General</c:formatCode>
                <c:ptCount val="13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0A9-4B45-91BE-7533B845FB28}"/>
            </c:ext>
          </c:extLst>
        </c:ser>
        <c:ser>
          <c:idx val="7"/>
          <c:order val="7"/>
          <c:tx>
            <c:strRef>
              <c:f>'Analisis Distribusi'!$AH$24</c:f>
              <c:strCache>
                <c:ptCount val="1"/>
                <c:pt idx="0">
                  <c:v>SMK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'Analisis Distribusi'!$X$25:$X$37</c:f>
              <c:strCache>
                <c:ptCount val="13"/>
                <c:pt idx="0">
                  <c:v>Admin Kontraktor</c:v>
                </c:pt>
                <c:pt idx="1">
                  <c:v>Direktur Kontraktor</c:v>
                </c:pt>
                <c:pt idx="2">
                  <c:v>Drafter</c:v>
                </c:pt>
                <c:pt idx="3">
                  <c:v>Engineer Kontraktor</c:v>
                </c:pt>
                <c:pt idx="4">
                  <c:v>MK</c:v>
                </c:pt>
                <c:pt idx="5">
                  <c:v>Operator</c:v>
                </c:pt>
                <c:pt idx="6">
                  <c:v>Owner</c:v>
                </c:pt>
                <c:pt idx="7">
                  <c:v>Perancang</c:v>
                </c:pt>
                <c:pt idx="8">
                  <c:v>Project Manager</c:v>
                </c:pt>
                <c:pt idx="9">
                  <c:v>QS/QC</c:v>
                </c:pt>
                <c:pt idx="10">
                  <c:v>Site Manager</c:v>
                </c:pt>
                <c:pt idx="11">
                  <c:v>Staf Owner</c:v>
                </c:pt>
                <c:pt idx="12">
                  <c:v>Supervisor Kontraktor</c:v>
                </c:pt>
              </c:strCache>
            </c:strRef>
          </c:cat>
          <c:val>
            <c:numRef>
              <c:f>'Analisis Distribusi'!$AH$25:$AH$37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0A9-4B45-91BE-7533B845FB28}"/>
            </c:ext>
          </c:extLst>
        </c:ser>
        <c:ser>
          <c:idx val="8"/>
          <c:order val="8"/>
          <c:tx>
            <c:strRef>
              <c:f>'Analisis Distribusi'!$AI$24</c:f>
              <c:strCache>
                <c:ptCount val="1"/>
                <c:pt idx="0">
                  <c:v>STM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'Analisis Distribusi'!$X$25:$X$37</c:f>
              <c:strCache>
                <c:ptCount val="13"/>
                <c:pt idx="0">
                  <c:v>Admin Kontraktor</c:v>
                </c:pt>
                <c:pt idx="1">
                  <c:v>Direktur Kontraktor</c:v>
                </c:pt>
                <c:pt idx="2">
                  <c:v>Drafter</c:v>
                </c:pt>
                <c:pt idx="3">
                  <c:v>Engineer Kontraktor</c:v>
                </c:pt>
                <c:pt idx="4">
                  <c:v>MK</c:v>
                </c:pt>
                <c:pt idx="5">
                  <c:v>Operator</c:v>
                </c:pt>
                <c:pt idx="6">
                  <c:v>Owner</c:v>
                </c:pt>
                <c:pt idx="7">
                  <c:v>Perancang</c:v>
                </c:pt>
                <c:pt idx="8">
                  <c:v>Project Manager</c:v>
                </c:pt>
                <c:pt idx="9">
                  <c:v>QS/QC</c:v>
                </c:pt>
                <c:pt idx="10">
                  <c:v>Site Manager</c:v>
                </c:pt>
                <c:pt idx="11">
                  <c:v>Staf Owner</c:v>
                </c:pt>
                <c:pt idx="12">
                  <c:v>Supervisor Kontraktor</c:v>
                </c:pt>
              </c:strCache>
            </c:strRef>
          </c:cat>
          <c:val>
            <c:numRef>
              <c:f>'Analisis Distribusi'!$AI$25:$AI$37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0A9-4B45-91BE-7533B845FB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07608160"/>
        <c:axId val="107678176"/>
      </c:barChart>
      <c:catAx>
        <c:axId val="1076081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678176"/>
        <c:crosses val="autoZero"/>
        <c:auto val="1"/>
        <c:lblAlgn val="ctr"/>
        <c:lblOffset val="100"/>
        <c:noMultiLvlLbl val="0"/>
      </c:catAx>
      <c:valAx>
        <c:axId val="107678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608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Stakeholder - Fase Isu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0327835460231081E-2"/>
          <c:y val="0.14375433018115485"/>
          <c:w val="0.89777098193529881"/>
          <c:h val="0.544848993704320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'Analisis Distribusi'!$AV$52</c:f>
              <c:strCache>
                <c:ptCount val="1"/>
                <c:pt idx="0">
                  <c:v>Contractor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'Analisis Distribusi'!$AY$47:$BD$47</c:f>
              <c:strCache>
                <c:ptCount val="6"/>
                <c:pt idx="0">
                  <c:v>FS</c:v>
                </c:pt>
                <c:pt idx="1">
                  <c:v>D/E</c:v>
                </c:pt>
                <c:pt idx="2">
                  <c:v>Proc.</c:v>
                </c:pt>
                <c:pt idx="3">
                  <c:v>Pre-Constr.</c:v>
                </c:pt>
                <c:pt idx="4">
                  <c:v>Constr.</c:v>
                </c:pt>
                <c:pt idx="5">
                  <c:v>Ops.</c:v>
                </c:pt>
              </c:strCache>
            </c:strRef>
          </c:cat>
          <c:val>
            <c:numRef>
              <c:f>'Analisis Distribusi'!$AY$52:$BD$52</c:f>
              <c:numCache>
                <c:formatCode>General</c:formatCode>
                <c:ptCount val="6"/>
                <c:pt idx="0">
                  <c:v>8</c:v>
                </c:pt>
                <c:pt idx="1">
                  <c:v>34</c:v>
                </c:pt>
                <c:pt idx="2">
                  <c:v>13</c:v>
                </c:pt>
                <c:pt idx="3">
                  <c:v>21</c:v>
                </c:pt>
                <c:pt idx="4">
                  <c:v>35</c:v>
                </c:pt>
                <c:pt idx="5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E8-DD44-8B2F-BF9B22AB48CD}"/>
            </c:ext>
          </c:extLst>
        </c:ser>
        <c:ser>
          <c:idx val="1"/>
          <c:order val="1"/>
          <c:tx>
            <c:strRef>
              <c:f>'Analisis Distribusi'!$AV$49</c:f>
              <c:strCache>
                <c:ptCount val="1"/>
                <c:pt idx="0">
                  <c:v>Designer / Engineer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'Analisis Distribusi'!$AY$47:$BD$47</c:f>
              <c:strCache>
                <c:ptCount val="6"/>
                <c:pt idx="0">
                  <c:v>FS</c:v>
                </c:pt>
                <c:pt idx="1">
                  <c:v>D/E</c:v>
                </c:pt>
                <c:pt idx="2">
                  <c:v>Proc.</c:v>
                </c:pt>
                <c:pt idx="3">
                  <c:v>Pre-Constr.</c:v>
                </c:pt>
                <c:pt idx="4">
                  <c:v>Constr.</c:v>
                </c:pt>
                <c:pt idx="5">
                  <c:v>Ops.</c:v>
                </c:pt>
              </c:strCache>
            </c:strRef>
          </c:cat>
          <c:val>
            <c:numRef>
              <c:f>'Analisis Distribusi'!$AY$49:$BD$49</c:f>
              <c:numCache>
                <c:formatCode>General</c:formatCode>
                <c:ptCount val="6"/>
                <c:pt idx="0">
                  <c:v>14</c:v>
                </c:pt>
                <c:pt idx="1">
                  <c:v>15</c:v>
                </c:pt>
                <c:pt idx="2">
                  <c:v>8</c:v>
                </c:pt>
                <c:pt idx="3">
                  <c:v>29</c:v>
                </c:pt>
                <c:pt idx="4">
                  <c:v>7</c:v>
                </c:pt>
                <c:pt idx="5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E8-DD44-8B2F-BF9B22AB48CD}"/>
            </c:ext>
          </c:extLst>
        </c:ser>
        <c:ser>
          <c:idx val="2"/>
          <c:order val="2"/>
          <c:tx>
            <c:strRef>
              <c:f>'Analisis Distribusi'!$AV$51</c:f>
              <c:strCache>
                <c:ptCount val="1"/>
                <c:pt idx="0">
                  <c:v>CM (Construction Management)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'Analisis Distribusi'!$AY$47:$BD$47</c:f>
              <c:strCache>
                <c:ptCount val="6"/>
                <c:pt idx="0">
                  <c:v>FS</c:v>
                </c:pt>
                <c:pt idx="1">
                  <c:v>D/E</c:v>
                </c:pt>
                <c:pt idx="2">
                  <c:v>Proc.</c:v>
                </c:pt>
                <c:pt idx="3">
                  <c:v>Pre-Constr.</c:v>
                </c:pt>
                <c:pt idx="4">
                  <c:v>Constr.</c:v>
                </c:pt>
                <c:pt idx="5">
                  <c:v>Ops.</c:v>
                </c:pt>
              </c:strCache>
            </c:strRef>
          </c:cat>
          <c:val>
            <c:numRef>
              <c:f>'Analisis Distribusi'!$AY$51:$BD$51</c:f>
              <c:numCache>
                <c:formatCode>General</c:formatCode>
                <c:ptCount val="6"/>
                <c:pt idx="0">
                  <c:v>2</c:v>
                </c:pt>
                <c:pt idx="1">
                  <c:v>15</c:v>
                </c:pt>
                <c:pt idx="2">
                  <c:v>9</c:v>
                </c:pt>
                <c:pt idx="3">
                  <c:v>14</c:v>
                </c:pt>
                <c:pt idx="4">
                  <c:v>6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BE8-DD44-8B2F-BF9B22AB48CD}"/>
            </c:ext>
          </c:extLst>
        </c:ser>
        <c:ser>
          <c:idx val="3"/>
          <c:order val="3"/>
          <c:tx>
            <c:strRef>
              <c:f>'Analisis Distribusi'!$AV$53</c:f>
              <c:strCache>
                <c:ptCount val="1"/>
                <c:pt idx="0">
                  <c:v>Operation (Building Management)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'Analisis Distribusi'!$AY$47:$BD$47</c:f>
              <c:strCache>
                <c:ptCount val="6"/>
                <c:pt idx="0">
                  <c:v>FS</c:v>
                </c:pt>
                <c:pt idx="1">
                  <c:v>D/E</c:v>
                </c:pt>
                <c:pt idx="2">
                  <c:v>Proc.</c:v>
                </c:pt>
                <c:pt idx="3">
                  <c:v>Pre-Constr.</c:v>
                </c:pt>
                <c:pt idx="4">
                  <c:v>Constr.</c:v>
                </c:pt>
                <c:pt idx="5">
                  <c:v>Ops.</c:v>
                </c:pt>
              </c:strCache>
            </c:strRef>
          </c:cat>
          <c:val>
            <c:numRef>
              <c:f>'Analisis Distribusi'!$AY$53:$BD$53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BE8-DD44-8B2F-BF9B22AB48CD}"/>
            </c:ext>
          </c:extLst>
        </c:ser>
        <c:ser>
          <c:idx val="4"/>
          <c:order val="4"/>
          <c:tx>
            <c:strRef>
              <c:f>'Analisis Distribusi'!$AV$48</c:f>
              <c:strCache>
                <c:ptCount val="1"/>
                <c:pt idx="0">
                  <c:v>Owner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'Analisis Distribusi'!$AY$47:$BD$47</c:f>
              <c:strCache>
                <c:ptCount val="6"/>
                <c:pt idx="0">
                  <c:v>FS</c:v>
                </c:pt>
                <c:pt idx="1">
                  <c:v>D/E</c:v>
                </c:pt>
                <c:pt idx="2">
                  <c:v>Proc.</c:v>
                </c:pt>
                <c:pt idx="3">
                  <c:v>Pre-Constr.</c:v>
                </c:pt>
                <c:pt idx="4">
                  <c:v>Constr.</c:v>
                </c:pt>
                <c:pt idx="5">
                  <c:v>Ops.</c:v>
                </c:pt>
              </c:strCache>
            </c:strRef>
          </c:cat>
          <c:val>
            <c:numRef>
              <c:f>'Analisis Distribusi'!$AY$48:$BD$48</c:f>
              <c:numCache>
                <c:formatCode>General</c:formatCode>
                <c:ptCount val="6"/>
                <c:pt idx="0">
                  <c:v>3</c:v>
                </c:pt>
                <c:pt idx="1">
                  <c:v>18</c:v>
                </c:pt>
                <c:pt idx="2">
                  <c:v>9</c:v>
                </c:pt>
                <c:pt idx="3">
                  <c:v>9</c:v>
                </c:pt>
                <c:pt idx="4">
                  <c:v>13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BE8-DD44-8B2F-BF9B22AB48CD}"/>
            </c:ext>
          </c:extLst>
        </c:ser>
        <c:ser>
          <c:idx val="5"/>
          <c:order val="5"/>
          <c:tx>
            <c:strRef>
              <c:f>'Analisis Distribusi'!$AV$50</c:f>
              <c:strCache>
                <c:ptCount val="1"/>
                <c:pt idx="0">
                  <c:v>QS/QC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'Analisis Distribusi'!$AY$47:$BD$47</c:f>
              <c:strCache>
                <c:ptCount val="6"/>
                <c:pt idx="0">
                  <c:v>FS</c:v>
                </c:pt>
                <c:pt idx="1">
                  <c:v>D/E</c:v>
                </c:pt>
                <c:pt idx="2">
                  <c:v>Proc.</c:v>
                </c:pt>
                <c:pt idx="3">
                  <c:v>Pre-Constr.</c:v>
                </c:pt>
                <c:pt idx="4">
                  <c:v>Constr.</c:v>
                </c:pt>
                <c:pt idx="5">
                  <c:v>Ops.</c:v>
                </c:pt>
              </c:strCache>
            </c:strRef>
          </c:cat>
          <c:val>
            <c:numRef>
              <c:f>'Analisis Distribusi'!$AY$50:$BD$50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BE8-DD44-8B2F-BF9B22AB48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140829039"/>
        <c:axId val="2140687055"/>
      </c:barChart>
      <c:catAx>
        <c:axId val="21408290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0687055"/>
        <c:crosses val="autoZero"/>
        <c:auto val="1"/>
        <c:lblAlgn val="ctr"/>
        <c:lblOffset val="100"/>
        <c:noMultiLvlLbl val="0"/>
      </c:catAx>
      <c:valAx>
        <c:axId val="21406870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08290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9352799650043748E-2"/>
          <c:y val="0.79732574156412439"/>
          <c:w val="0.67752330553266149"/>
          <c:h val="0.1748962852109340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Stakeholder - Jenis PDS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7361329833770772E-2"/>
          <c:y val="0.16708333333333333"/>
          <c:w val="0.9020831146106737"/>
          <c:h val="0.502474482356372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'Analisis Distribusi'!$AY$30</c:f>
              <c:strCache>
                <c:ptCount val="1"/>
                <c:pt idx="0">
                  <c:v>CMAR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'Analisis Distribusi'!$AV$31:$AV$36</c:f>
              <c:strCache>
                <c:ptCount val="6"/>
                <c:pt idx="0">
                  <c:v>O</c:v>
                </c:pt>
                <c:pt idx="1">
                  <c:v>D / E</c:v>
                </c:pt>
                <c:pt idx="2">
                  <c:v>QS / QE</c:v>
                </c:pt>
                <c:pt idx="3">
                  <c:v>CM </c:v>
                </c:pt>
                <c:pt idx="4">
                  <c:v>C</c:v>
                </c:pt>
                <c:pt idx="5">
                  <c:v>Ops</c:v>
                </c:pt>
              </c:strCache>
            </c:strRef>
          </c:cat>
          <c:val>
            <c:numRef>
              <c:f>'Analisis Distribusi'!$AY$31:$AY$36</c:f>
              <c:numCache>
                <c:formatCode>General</c:formatCode>
                <c:ptCount val="6"/>
                <c:pt idx="0">
                  <c:v>4</c:v>
                </c:pt>
                <c:pt idx="1">
                  <c:v>4</c:v>
                </c:pt>
                <c:pt idx="2">
                  <c:v>0</c:v>
                </c:pt>
                <c:pt idx="3">
                  <c:v>8</c:v>
                </c:pt>
                <c:pt idx="4">
                  <c:v>8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15-5F48-B01F-3BDA55312426}"/>
            </c:ext>
          </c:extLst>
        </c:ser>
        <c:ser>
          <c:idx val="1"/>
          <c:order val="1"/>
          <c:tx>
            <c:strRef>
              <c:f>'Analisis Distribusi'!$AZ$30</c:f>
              <c:strCache>
                <c:ptCount val="1"/>
                <c:pt idx="0">
                  <c:v>DB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'Analisis Distribusi'!$AV$31:$AV$36</c:f>
              <c:strCache>
                <c:ptCount val="6"/>
                <c:pt idx="0">
                  <c:v>O</c:v>
                </c:pt>
                <c:pt idx="1">
                  <c:v>D / E</c:v>
                </c:pt>
                <c:pt idx="2">
                  <c:v>QS / QE</c:v>
                </c:pt>
                <c:pt idx="3">
                  <c:v>CM </c:v>
                </c:pt>
                <c:pt idx="4">
                  <c:v>C</c:v>
                </c:pt>
                <c:pt idx="5">
                  <c:v>Ops</c:v>
                </c:pt>
              </c:strCache>
            </c:strRef>
          </c:cat>
          <c:val>
            <c:numRef>
              <c:f>'Analisis Distribusi'!$AZ$31:$AZ$36</c:f>
              <c:numCache>
                <c:formatCode>General</c:formatCode>
                <c:ptCount val="6"/>
                <c:pt idx="0">
                  <c:v>4</c:v>
                </c:pt>
                <c:pt idx="1">
                  <c:v>9</c:v>
                </c:pt>
                <c:pt idx="2">
                  <c:v>0</c:v>
                </c:pt>
                <c:pt idx="3">
                  <c:v>2</c:v>
                </c:pt>
                <c:pt idx="4">
                  <c:v>15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15-5F48-B01F-3BDA55312426}"/>
            </c:ext>
          </c:extLst>
        </c:ser>
        <c:ser>
          <c:idx val="2"/>
          <c:order val="2"/>
          <c:tx>
            <c:strRef>
              <c:f>'Analisis Distribusi'!$BA$30</c:f>
              <c:strCache>
                <c:ptCount val="1"/>
                <c:pt idx="0">
                  <c:v>DBB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'Analisis Distribusi'!$AV$31:$AV$36</c:f>
              <c:strCache>
                <c:ptCount val="6"/>
                <c:pt idx="0">
                  <c:v>O</c:v>
                </c:pt>
                <c:pt idx="1">
                  <c:v>D / E</c:v>
                </c:pt>
                <c:pt idx="2">
                  <c:v>QS / QE</c:v>
                </c:pt>
                <c:pt idx="3">
                  <c:v>CM </c:v>
                </c:pt>
                <c:pt idx="4">
                  <c:v>C</c:v>
                </c:pt>
                <c:pt idx="5">
                  <c:v>Ops</c:v>
                </c:pt>
              </c:strCache>
            </c:strRef>
          </c:cat>
          <c:val>
            <c:numRef>
              <c:f>'Analisis Distribusi'!$BA$31:$BA$36</c:f>
              <c:numCache>
                <c:formatCode>General</c:formatCode>
                <c:ptCount val="6"/>
                <c:pt idx="0">
                  <c:v>8</c:v>
                </c:pt>
                <c:pt idx="1">
                  <c:v>16</c:v>
                </c:pt>
                <c:pt idx="2">
                  <c:v>1</c:v>
                </c:pt>
                <c:pt idx="3">
                  <c:v>4</c:v>
                </c:pt>
                <c:pt idx="4">
                  <c:v>14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15-5F48-B01F-3BDA55312426}"/>
            </c:ext>
          </c:extLst>
        </c:ser>
        <c:ser>
          <c:idx val="3"/>
          <c:order val="3"/>
          <c:tx>
            <c:strRef>
              <c:f>'Analisis Distribusi'!$BB$30</c:f>
              <c:strCache>
                <c:ptCount val="1"/>
                <c:pt idx="0">
                  <c:v>IPDS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'Analisis Distribusi'!$AV$31:$AV$36</c:f>
              <c:strCache>
                <c:ptCount val="6"/>
                <c:pt idx="0">
                  <c:v>O</c:v>
                </c:pt>
                <c:pt idx="1">
                  <c:v>D / E</c:v>
                </c:pt>
                <c:pt idx="2">
                  <c:v>QS / QE</c:v>
                </c:pt>
                <c:pt idx="3">
                  <c:v>CM </c:v>
                </c:pt>
                <c:pt idx="4">
                  <c:v>C</c:v>
                </c:pt>
                <c:pt idx="5">
                  <c:v>Ops</c:v>
                </c:pt>
              </c:strCache>
            </c:strRef>
          </c:cat>
          <c:val>
            <c:numRef>
              <c:f>'Analisis Distribusi'!$BB$31:$BB$36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F15-5F48-B01F-3BDA55312426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736184559"/>
        <c:axId val="92947984"/>
      </c:barChart>
      <c:catAx>
        <c:axId val="17361845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947984"/>
        <c:crosses val="autoZero"/>
        <c:auto val="1"/>
        <c:lblAlgn val="ctr"/>
        <c:lblOffset val="100"/>
        <c:noMultiLvlLbl val="0"/>
      </c:catAx>
      <c:valAx>
        <c:axId val="92947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61845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Project phase with the most issues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1128435086334078E-2"/>
          <c:y val="0.16250825672264751"/>
          <c:w val="0.88836706369828977"/>
          <c:h val="0.46295652186245428"/>
        </c:manualLayout>
      </c:layout>
      <c:lineChart>
        <c:grouping val="stacked"/>
        <c:varyColors val="0"/>
        <c:ser>
          <c:idx val="0"/>
          <c:order val="0"/>
          <c:tx>
            <c:strRef>
              <c:f>'Analisis Distribusi'!$AV$48</c:f>
              <c:strCache>
                <c:ptCount val="1"/>
                <c:pt idx="0">
                  <c:v>Owner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'Analisis Distribusi'!$AY$47:$BD$47</c:f>
              <c:strCache>
                <c:ptCount val="6"/>
                <c:pt idx="0">
                  <c:v>FS</c:v>
                </c:pt>
                <c:pt idx="1">
                  <c:v>D/E</c:v>
                </c:pt>
                <c:pt idx="2">
                  <c:v>Proc.</c:v>
                </c:pt>
                <c:pt idx="3">
                  <c:v>Pre-Constr.</c:v>
                </c:pt>
                <c:pt idx="4">
                  <c:v>Constr.</c:v>
                </c:pt>
                <c:pt idx="5">
                  <c:v>Ops.</c:v>
                </c:pt>
              </c:strCache>
            </c:strRef>
          </c:cat>
          <c:val>
            <c:numRef>
              <c:f>'Analisis Distribusi'!$AY$48:$BD$48</c:f>
              <c:numCache>
                <c:formatCode>General</c:formatCode>
                <c:ptCount val="6"/>
                <c:pt idx="0">
                  <c:v>3</c:v>
                </c:pt>
                <c:pt idx="1">
                  <c:v>18</c:v>
                </c:pt>
                <c:pt idx="2">
                  <c:v>9</c:v>
                </c:pt>
                <c:pt idx="3">
                  <c:v>9</c:v>
                </c:pt>
                <c:pt idx="4">
                  <c:v>13</c:v>
                </c:pt>
                <c:pt idx="5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D62-7047-8B99-778F2B5AA581}"/>
            </c:ext>
          </c:extLst>
        </c:ser>
        <c:ser>
          <c:idx val="1"/>
          <c:order val="1"/>
          <c:tx>
            <c:strRef>
              <c:f>'Analisis Distribusi'!$AV$49</c:f>
              <c:strCache>
                <c:ptCount val="1"/>
                <c:pt idx="0">
                  <c:v>Designer / Engineer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'Analisis Distribusi'!$AY$47:$BD$47</c:f>
              <c:strCache>
                <c:ptCount val="6"/>
                <c:pt idx="0">
                  <c:v>FS</c:v>
                </c:pt>
                <c:pt idx="1">
                  <c:v>D/E</c:v>
                </c:pt>
                <c:pt idx="2">
                  <c:v>Proc.</c:v>
                </c:pt>
                <c:pt idx="3">
                  <c:v>Pre-Constr.</c:v>
                </c:pt>
                <c:pt idx="4">
                  <c:v>Constr.</c:v>
                </c:pt>
                <c:pt idx="5">
                  <c:v>Ops.</c:v>
                </c:pt>
              </c:strCache>
            </c:strRef>
          </c:cat>
          <c:val>
            <c:numRef>
              <c:f>'Analisis Distribusi'!$AY$49:$BD$49</c:f>
              <c:numCache>
                <c:formatCode>General</c:formatCode>
                <c:ptCount val="6"/>
                <c:pt idx="0">
                  <c:v>14</c:v>
                </c:pt>
                <c:pt idx="1">
                  <c:v>15</c:v>
                </c:pt>
                <c:pt idx="2">
                  <c:v>8</c:v>
                </c:pt>
                <c:pt idx="3">
                  <c:v>29</c:v>
                </c:pt>
                <c:pt idx="4">
                  <c:v>7</c:v>
                </c:pt>
                <c:pt idx="5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D62-7047-8B99-778F2B5AA581}"/>
            </c:ext>
          </c:extLst>
        </c:ser>
        <c:ser>
          <c:idx val="2"/>
          <c:order val="2"/>
          <c:tx>
            <c:strRef>
              <c:f>'Analisis Distribusi'!$AV$50</c:f>
              <c:strCache>
                <c:ptCount val="1"/>
                <c:pt idx="0">
                  <c:v>QS/QC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'Analisis Distribusi'!$AY$47:$BD$47</c:f>
              <c:strCache>
                <c:ptCount val="6"/>
                <c:pt idx="0">
                  <c:v>FS</c:v>
                </c:pt>
                <c:pt idx="1">
                  <c:v>D/E</c:v>
                </c:pt>
                <c:pt idx="2">
                  <c:v>Proc.</c:v>
                </c:pt>
                <c:pt idx="3">
                  <c:v>Pre-Constr.</c:v>
                </c:pt>
                <c:pt idx="4">
                  <c:v>Constr.</c:v>
                </c:pt>
                <c:pt idx="5">
                  <c:v>Ops.</c:v>
                </c:pt>
              </c:strCache>
            </c:strRef>
          </c:cat>
          <c:val>
            <c:numRef>
              <c:f>'Analisis Distribusi'!$AY$50:$BD$50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D62-7047-8B99-778F2B5AA581}"/>
            </c:ext>
          </c:extLst>
        </c:ser>
        <c:ser>
          <c:idx val="3"/>
          <c:order val="3"/>
          <c:tx>
            <c:strRef>
              <c:f>'Analisis Distribusi'!$AV$51</c:f>
              <c:strCache>
                <c:ptCount val="1"/>
                <c:pt idx="0">
                  <c:v>CM (Construction Management)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'Analisis Distribusi'!$AY$47:$BD$47</c:f>
              <c:strCache>
                <c:ptCount val="6"/>
                <c:pt idx="0">
                  <c:v>FS</c:v>
                </c:pt>
                <c:pt idx="1">
                  <c:v>D/E</c:v>
                </c:pt>
                <c:pt idx="2">
                  <c:v>Proc.</c:v>
                </c:pt>
                <c:pt idx="3">
                  <c:v>Pre-Constr.</c:v>
                </c:pt>
                <c:pt idx="4">
                  <c:v>Constr.</c:v>
                </c:pt>
                <c:pt idx="5">
                  <c:v>Ops.</c:v>
                </c:pt>
              </c:strCache>
            </c:strRef>
          </c:cat>
          <c:val>
            <c:numRef>
              <c:f>'Analisis Distribusi'!$AY$51:$BD$51</c:f>
              <c:numCache>
                <c:formatCode>General</c:formatCode>
                <c:ptCount val="6"/>
                <c:pt idx="0">
                  <c:v>2</c:v>
                </c:pt>
                <c:pt idx="1">
                  <c:v>15</c:v>
                </c:pt>
                <c:pt idx="2">
                  <c:v>9</c:v>
                </c:pt>
                <c:pt idx="3">
                  <c:v>14</c:v>
                </c:pt>
                <c:pt idx="4">
                  <c:v>6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D62-7047-8B99-778F2B5AA581}"/>
            </c:ext>
          </c:extLst>
        </c:ser>
        <c:ser>
          <c:idx val="4"/>
          <c:order val="4"/>
          <c:tx>
            <c:strRef>
              <c:f>'Analisis Distribusi'!$AV$52</c:f>
              <c:strCache>
                <c:ptCount val="1"/>
                <c:pt idx="0">
                  <c:v>Contractor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'Analisis Distribusi'!$AY$47:$BD$47</c:f>
              <c:strCache>
                <c:ptCount val="6"/>
                <c:pt idx="0">
                  <c:v>FS</c:v>
                </c:pt>
                <c:pt idx="1">
                  <c:v>D/E</c:v>
                </c:pt>
                <c:pt idx="2">
                  <c:v>Proc.</c:v>
                </c:pt>
                <c:pt idx="3">
                  <c:v>Pre-Constr.</c:v>
                </c:pt>
                <c:pt idx="4">
                  <c:v>Constr.</c:v>
                </c:pt>
                <c:pt idx="5">
                  <c:v>Ops.</c:v>
                </c:pt>
              </c:strCache>
            </c:strRef>
          </c:cat>
          <c:val>
            <c:numRef>
              <c:f>'Analisis Distribusi'!$AY$52:$BD$52</c:f>
              <c:numCache>
                <c:formatCode>General</c:formatCode>
                <c:ptCount val="6"/>
                <c:pt idx="0">
                  <c:v>8</c:v>
                </c:pt>
                <c:pt idx="1">
                  <c:v>34</c:v>
                </c:pt>
                <c:pt idx="2">
                  <c:v>13</c:v>
                </c:pt>
                <c:pt idx="3">
                  <c:v>21</c:v>
                </c:pt>
                <c:pt idx="4">
                  <c:v>35</c:v>
                </c:pt>
                <c:pt idx="5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D62-7047-8B99-778F2B5AA581}"/>
            </c:ext>
          </c:extLst>
        </c:ser>
        <c:ser>
          <c:idx val="5"/>
          <c:order val="5"/>
          <c:tx>
            <c:strRef>
              <c:f>'Analisis Distribusi'!$AV$53</c:f>
              <c:strCache>
                <c:ptCount val="1"/>
                <c:pt idx="0">
                  <c:v>Operation (Building Management)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'Analisis Distribusi'!$AY$47:$BD$47</c:f>
              <c:strCache>
                <c:ptCount val="6"/>
                <c:pt idx="0">
                  <c:v>FS</c:v>
                </c:pt>
                <c:pt idx="1">
                  <c:v>D/E</c:v>
                </c:pt>
                <c:pt idx="2">
                  <c:v>Proc.</c:v>
                </c:pt>
                <c:pt idx="3">
                  <c:v>Pre-Constr.</c:v>
                </c:pt>
                <c:pt idx="4">
                  <c:v>Constr.</c:v>
                </c:pt>
                <c:pt idx="5">
                  <c:v>Ops.</c:v>
                </c:pt>
              </c:strCache>
            </c:strRef>
          </c:cat>
          <c:val>
            <c:numRef>
              <c:f>'Analisis Distribusi'!$AY$53:$BD$53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D62-7047-8B99-778F2B5AA58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532428624"/>
        <c:axId val="1932857200"/>
      </c:lineChart>
      <c:catAx>
        <c:axId val="532428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2857200"/>
        <c:crosses val="autoZero"/>
        <c:auto val="1"/>
        <c:lblAlgn val="ctr"/>
        <c:lblOffset val="100"/>
        <c:noMultiLvlLbl val="0"/>
      </c:catAx>
      <c:valAx>
        <c:axId val="1932857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2428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Project Location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'Analisis Distribusi'!$B$4:$B$16</c:f>
              <c:strCache>
                <c:ptCount val="13"/>
                <c:pt idx="0">
                  <c:v>Bali</c:v>
                </c:pt>
                <c:pt idx="1">
                  <c:v>Bandar Lampung</c:v>
                </c:pt>
                <c:pt idx="2">
                  <c:v>Bandung</c:v>
                </c:pt>
                <c:pt idx="3">
                  <c:v>Cianjur</c:v>
                </c:pt>
                <c:pt idx="4">
                  <c:v>Cikarang</c:v>
                </c:pt>
                <c:pt idx="5">
                  <c:v>Cimahi</c:v>
                </c:pt>
                <c:pt idx="6">
                  <c:v>Jakarta</c:v>
                </c:pt>
                <c:pt idx="7">
                  <c:v>Medan</c:v>
                </c:pt>
                <c:pt idx="8">
                  <c:v>Pekanbaru</c:v>
                </c:pt>
                <c:pt idx="9">
                  <c:v>Semarang</c:v>
                </c:pt>
                <c:pt idx="10">
                  <c:v>Serang</c:v>
                </c:pt>
                <c:pt idx="11">
                  <c:v>Tasikmalaya</c:v>
                </c:pt>
                <c:pt idx="12">
                  <c:v>Yogyakarta</c:v>
                </c:pt>
              </c:strCache>
            </c:strRef>
          </c:cat>
          <c:val>
            <c:numRef>
              <c:f>'Analisis Distribusi'!$D$4:$D$16</c:f>
              <c:numCache>
                <c:formatCode>0%</c:formatCode>
                <c:ptCount val="13"/>
                <c:pt idx="0">
                  <c:v>9.7999999999999997E-3</c:v>
                </c:pt>
                <c:pt idx="1">
                  <c:v>6.8629999999999997E-2</c:v>
                </c:pt>
                <c:pt idx="2">
                  <c:v>0.32352999999999998</c:v>
                </c:pt>
                <c:pt idx="3">
                  <c:v>9.7999999999999997E-3</c:v>
                </c:pt>
                <c:pt idx="4">
                  <c:v>9.7999999999999997E-3</c:v>
                </c:pt>
                <c:pt idx="5">
                  <c:v>1.9609999999999999E-2</c:v>
                </c:pt>
                <c:pt idx="6">
                  <c:v>0.45097999999999999</c:v>
                </c:pt>
                <c:pt idx="7">
                  <c:v>2.9409999999999999E-2</c:v>
                </c:pt>
                <c:pt idx="8">
                  <c:v>2.9409999999999999E-2</c:v>
                </c:pt>
                <c:pt idx="9">
                  <c:v>9.7999999999999997E-3</c:v>
                </c:pt>
                <c:pt idx="10">
                  <c:v>9.7999999999999997E-3</c:v>
                </c:pt>
                <c:pt idx="11">
                  <c:v>9.7999999999999997E-3</c:v>
                </c:pt>
                <c:pt idx="12">
                  <c:v>1.9609999999999999E-2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89-D84A-8A90-3ECAB87E4DA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648739071"/>
        <c:axId val="530393103"/>
      </c:barChart>
      <c:catAx>
        <c:axId val="6487390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0393103"/>
        <c:crosses val="autoZero"/>
        <c:auto val="1"/>
        <c:lblAlgn val="ctr"/>
        <c:lblOffset val="100"/>
        <c:noMultiLvlLbl val="0"/>
      </c:catAx>
      <c:valAx>
        <c:axId val="530393103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6487390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88900</xdr:colOff>
      <xdr:row>18</xdr:row>
      <xdr:rowOff>102870</xdr:rowOff>
    </xdr:from>
    <xdr:to>
      <xdr:col>7</xdr:col>
      <xdr:colOff>889000</xdr:colOff>
      <xdr:row>29</xdr:row>
      <xdr:rowOff>158750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DCBB2B00-401D-0749-3446-B540F51682C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31201</xdr:colOff>
      <xdr:row>20</xdr:row>
      <xdr:rowOff>150440</xdr:rowOff>
    </xdr:from>
    <xdr:to>
      <xdr:col>11</xdr:col>
      <xdr:colOff>950624</xdr:colOff>
      <xdr:row>28</xdr:row>
      <xdr:rowOff>68674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E34718B4-9495-7946-BF31-2DE448B288F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1511299</xdr:colOff>
      <xdr:row>17</xdr:row>
      <xdr:rowOff>94387</xdr:rowOff>
    </xdr:from>
    <xdr:to>
      <xdr:col>20</xdr:col>
      <xdr:colOff>282220</xdr:colOff>
      <xdr:row>30</xdr:row>
      <xdr:rowOff>137240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0547AC43-9BAC-0555-2CC2-134B1B48DD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32</xdr:col>
      <xdr:colOff>484909</xdr:colOff>
      <xdr:row>2</xdr:row>
      <xdr:rowOff>110065</xdr:rowOff>
    </xdr:from>
    <xdr:to>
      <xdr:col>41</xdr:col>
      <xdr:colOff>333536</xdr:colOff>
      <xdr:row>21</xdr:row>
      <xdr:rowOff>132130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D3CE4318-291C-7B9F-F6F0-5E68B8DF35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35</xdr:col>
      <xdr:colOff>234757</xdr:colOff>
      <xdr:row>23</xdr:row>
      <xdr:rowOff>71581</xdr:rowOff>
    </xdr:from>
    <xdr:to>
      <xdr:col>43</xdr:col>
      <xdr:colOff>577272</xdr:colOff>
      <xdr:row>44</xdr:row>
      <xdr:rowOff>218080</xdr:rowOff>
    </xdr:to>
    <xdr:graphicFrame macro="">
      <xdr:nvGraphicFramePr>
        <xdr:cNvPr id="29" name="Chart 28">
          <a:extLst>
            <a:ext uri="{FF2B5EF4-FFF2-40B4-BE49-F238E27FC236}">
              <a16:creationId xmlns:a16="http://schemas.microsoft.com/office/drawing/2014/main" id="{BD67B4A7-179B-C66B-A913-F9EF68FBD9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69</xdr:col>
      <xdr:colOff>597699</xdr:colOff>
      <xdr:row>45</xdr:row>
      <xdr:rowOff>122720</xdr:rowOff>
    </xdr:from>
    <xdr:to>
      <xdr:col>74</xdr:col>
      <xdr:colOff>811530</xdr:colOff>
      <xdr:row>63</xdr:row>
      <xdr:rowOff>71892</xdr:rowOff>
    </xdr:to>
    <xdr:graphicFrame macro="">
      <xdr:nvGraphicFramePr>
        <xdr:cNvPr id="32" name="Chart 31">
          <a:extLst>
            <a:ext uri="{FF2B5EF4-FFF2-40B4-BE49-F238E27FC236}">
              <a16:creationId xmlns:a16="http://schemas.microsoft.com/office/drawing/2014/main" id="{42F64247-CD8F-EF07-840B-AF2065FFCF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70</xdr:col>
      <xdr:colOff>862044</xdr:colOff>
      <xdr:row>28</xdr:row>
      <xdr:rowOff>34807</xdr:rowOff>
    </xdr:from>
    <xdr:to>
      <xdr:col>76</xdr:col>
      <xdr:colOff>450289</xdr:colOff>
      <xdr:row>40</xdr:row>
      <xdr:rowOff>177311</xdr:rowOff>
    </xdr:to>
    <xdr:graphicFrame macro="">
      <xdr:nvGraphicFramePr>
        <xdr:cNvPr id="33" name="Chart 32">
          <a:extLst>
            <a:ext uri="{FF2B5EF4-FFF2-40B4-BE49-F238E27FC236}">
              <a16:creationId xmlns:a16="http://schemas.microsoft.com/office/drawing/2014/main" id="{C85FBFDA-834D-E890-4DAB-B8D3CF140F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63</xdr:col>
      <xdr:colOff>314960</xdr:colOff>
      <xdr:row>45</xdr:row>
      <xdr:rowOff>121920</xdr:rowOff>
    </xdr:from>
    <xdr:to>
      <xdr:col>69</xdr:col>
      <xdr:colOff>497840</xdr:colOff>
      <xdr:row>61</xdr:row>
      <xdr:rowOff>40640</xdr:rowOff>
    </xdr:to>
    <xdr:graphicFrame macro="">
      <xdr:nvGraphicFramePr>
        <xdr:cNvPr id="37" name="Chart 36">
          <a:extLst>
            <a:ext uri="{FF2B5EF4-FFF2-40B4-BE49-F238E27FC236}">
              <a16:creationId xmlns:a16="http://schemas.microsoft.com/office/drawing/2014/main" id="{BAD2E707-400D-2A7C-4D3F-93DBD0B6AE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751635</xdr:colOff>
      <xdr:row>35</xdr:row>
      <xdr:rowOff>133743</xdr:rowOff>
    </xdr:from>
    <xdr:to>
      <xdr:col>3</xdr:col>
      <xdr:colOff>782786</xdr:colOff>
      <xdr:row>53</xdr:row>
      <xdr:rowOff>127095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0A920C-3116-66D0-C253-434230D0ED3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686619</xdr:colOff>
      <xdr:row>17</xdr:row>
      <xdr:rowOff>78496</xdr:rowOff>
    </xdr:from>
    <xdr:to>
      <xdr:col>4</xdr:col>
      <xdr:colOff>140119</xdr:colOff>
      <xdr:row>34</xdr:row>
      <xdr:rowOff>118572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E3896E3-DB89-1276-7CD0-20C86B4B12C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55</xdr:col>
      <xdr:colOff>304799</xdr:colOff>
      <xdr:row>11</xdr:row>
      <xdr:rowOff>42382</xdr:rowOff>
    </xdr:from>
    <xdr:to>
      <xdr:col>61</xdr:col>
      <xdr:colOff>404881</xdr:colOff>
      <xdr:row>26</xdr:row>
      <xdr:rowOff>36635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2965DEF-FC28-BD07-7CAE-BBA3067CBB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64</xdr:col>
      <xdr:colOff>388270</xdr:colOff>
      <xdr:row>28</xdr:row>
      <xdr:rowOff>112713</xdr:rowOff>
    </xdr:from>
    <xdr:to>
      <xdr:col>70</xdr:col>
      <xdr:colOff>665279</xdr:colOff>
      <xdr:row>41</xdr:row>
      <xdr:rowOff>150518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3337B6F5-7982-31CF-658A-3F8E695664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44</xdr:col>
      <xdr:colOff>635000</xdr:colOff>
      <xdr:row>66</xdr:row>
      <xdr:rowOff>3810</xdr:rowOff>
    </xdr:from>
    <xdr:to>
      <xdr:col>54</xdr:col>
      <xdr:colOff>630766</xdr:colOff>
      <xdr:row>92</xdr:row>
      <xdr:rowOff>10583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A8805299-75B9-4F2C-684D-E8F28A550D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oneCellAnchor>
    <xdr:from>
      <xdr:col>50</xdr:col>
      <xdr:colOff>191793</xdr:colOff>
      <xdr:row>84</xdr:row>
      <xdr:rowOff>90488</xdr:rowOff>
    </xdr:from>
    <xdr:ext cx="375227" cy="21025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AC948E12-3919-EF49-9350-E2F73754C695}"/>
            </a:ext>
          </a:extLst>
        </xdr:cNvPr>
        <xdr:cNvSpPr txBox="1"/>
      </xdr:nvSpPr>
      <xdr:spPr>
        <a:xfrm>
          <a:off x="47292918" y="16473488"/>
          <a:ext cx="375227" cy="2102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800">
              <a:solidFill>
                <a:schemeClr val="tx1"/>
              </a:solidFill>
              <a:latin typeface="+mn-lt"/>
              <a:ea typeface="+mn-ea"/>
              <a:cs typeface="+mn-cs"/>
            </a:rPr>
            <a:t>Ops</a:t>
          </a:r>
        </a:p>
      </xdr:txBody>
    </xdr:sp>
    <xdr:clientData/>
  </xdr:oneCellAnchor>
  <xdr:oneCellAnchor>
    <xdr:from>
      <xdr:col>52</xdr:col>
      <xdr:colOff>242887</xdr:colOff>
      <xdr:row>85</xdr:row>
      <xdr:rowOff>144463</xdr:rowOff>
    </xdr:from>
    <xdr:ext cx="527050" cy="195566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DF8911A-9FA2-7A43-ABA1-86775F6248A2}"/>
            </a:ext>
          </a:extLst>
        </xdr:cNvPr>
        <xdr:cNvSpPr txBox="1"/>
      </xdr:nvSpPr>
      <xdr:spPr>
        <a:xfrm>
          <a:off x="48106012" y="16694151"/>
          <a:ext cx="527050" cy="195566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700">
              <a:solidFill>
                <a:schemeClr val="tx1"/>
              </a:solidFill>
              <a:latin typeface="+mn-lt"/>
              <a:ea typeface="+mn-ea"/>
              <a:cs typeface="+mn-cs"/>
            </a:rPr>
            <a:t>QS/QE</a:t>
          </a:r>
        </a:p>
      </xdr:txBody>
    </xdr:sp>
    <xdr:clientData/>
  </xdr:oneCellAnchor>
  <xdr:oneCellAnchor>
    <xdr:from>
      <xdr:col>47</xdr:col>
      <xdr:colOff>2489200</xdr:colOff>
      <xdr:row>81</xdr:row>
      <xdr:rowOff>13356</xdr:rowOff>
    </xdr:from>
    <xdr:ext cx="336550" cy="157438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342381CC-C493-284A-8123-48B64B7EE0B0}"/>
            </a:ext>
          </a:extLst>
        </xdr:cNvPr>
        <xdr:cNvSpPr txBox="1"/>
      </xdr:nvSpPr>
      <xdr:spPr>
        <a:xfrm>
          <a:off x="45999400" y="15888356"/>
          <a:ext cx="336550" cy="157438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lang="en-US" sz="700">
              <a:solidFill>
                <a:schemeClr val="tx1"/>
              </a:solidFill>
              <a:latin typeface="+mn-lt"/>
              <a:ea typeface="+mn-ea"/>
              <a:cs typeface="+mn-cs"/>
            </a:rPr>
            <a:t>CM</a:t>
          </a:r>
        </a:p>
      </xdr:txBody>
    </xdr:sp>
    <xdr:clientData/>
  </xdr:oneCellAnchor>
  <xdr:oneCellAnchor>
    <xdr:from>
      <xdr:col>47</xdr:col>
      <xdr:colOff>2552700</xdr:colOff>
      <xdr:row>79</xdr:row>
      <xdr:rowOff>130174</xdr:rowOff>
    </xdr:from>
    <xdr:ext cx="247650" cy="21025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ACF235E1-B3B1-E64A-95C7-14F269B5C9F4}"/>
            </a:ext>
          </a:extLst>
        </xdr:cNvPr>
        <xdr:cNvSpPr txBox="1"/>
      </xdr:nvSpPr>
      <xdr:spPr>
        <a:xfrm>
          <a:off x="46010513" y="15679737"/>
          <a:ext cx="247650" cy="2102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800">
              <a:solidFill>
                <a:schemeClr val="tx1"/>
              </a:solidFill>
              <a:latin typeface="+mn-lt"/>
              <a:ea typeface="+mn-ea"/>
              <a:cs typeface="+mn-cs"/>
            </a:rPr>
            <a:t>O</a:t>
          </a:r>
        </a:p>
      </xdr:txBody>
    </xdr:sp>
    <xdr:clientData/>
  </xdr:oneCellAnchor>
  <xdr:twoCellAnchor>
    <xdr:from>
      <xdr:col>57</xdr:col>
      <xdr:colOff>134938</xdr:colOff>
      <xdr:row>75</xdr:row>
      <xdr:rowOff>79374</xdr:rowOff>
    </xdr:from>
    <xdr:to>
      <xdr:col>66</xdr:col>
      <xdr:colOff>987953</xdr:colOff>
      <xdr:row>101</xdr:row>
      <xdr:rowOff>86147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7EE79E5A-AB4E-3440-9314-FA4BDE16B0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oneCellAnchor>
    <xdr:from>
      <xdr:col>62</xdr:col>
      <xdr:colOff>684214</xdr:colOff>
      <xdr:row>90</xdr:row>
      <xdr:rowOff>156234</xdr:rowOff>
    </xdr:from>
    <xdr:ext cx="336550" cy="157438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BD427B54-984D-DB4B-8B6A-2562EFD65106}"/>
            </a:ext>
          </a:extLst>
        </xdr:cNvPr>
        <xdr:cNvSpPr txBox="1"/>
      </xdr:nvSpPr>
      <xdr:spPr>
        <a:xfrm>
          <a:off x="54429027" y="17539359"/>
          <a:ext cx="336550" cy="157438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lang="en-US" sz="700">
              <a:solidFill>
                <a:schemeClr val="tx1"/>
              </a:solidFill>
              <a:latin typeface="+mn-lt"/>
              <a:ea typeface="+mn-ea"/>
              <a:cs typeface="+mn-cs"/>
            </a:rPr>
            <a:t>CM</a:t>
          </a:r>
        </a:p>
      </xdr:txBody>
    </xdr:sp>
    <xdr:clientData/>
  </xdr:oneCellAnchor>
  <xdr:oneCellAnchor>
    <xdr:from>
      <xdr:col>62</xdr:col>
      <xdr:colOff>723900</xdr:colOff>
      <xdr:row>89</xdr:row>
      <xdr:rowOff>66674</xdr:rowOff>
    </xdr:from>
    <xdr:ext cx="247650" cy="21025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D466D518-FEBE-2A4A-ACA4-CA454023E198}"/>
            </a:ext>
          </a:extLst>
        </xdr:cNvPr>
        <xdr:cNvSpPr txBox="1"/>
      </xdr:nvSpPr>
      <xdr:spPr>
        <a:xfrm>
          <a:off x="54468713" y="17283112"/>
          <a:ext cx="247650" cy="2102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800">
              <a:solidFill>
                <a:schemeClr val="tx1"/>
              </a:solidFill>
              <a:latin typeface="+mn-lt"/>
              <a:ea typeface="+mn-ea"/>
              <a:cs typeface="+mn-cs"/>
            </a:rPr>
            <a:t>O</a:t>
          </a:r>
        </a:p>
      </xdr:txBody>
    </xdr:sp>
    <xdr:clientData/>
  </xdr:oneCellAnchor>
  <xdr:oneCellAnchor>
    <xdr:from>
      <xdr:col>64</xdr:col>
      <xdr:colOff>280692</xdr:colOff>
      <xdr:row>94</xdr:row>
      <xdr:rowOff>4762</xdr:rowOff>
    </xdr:from>
    <xdr:ext cx="375227" cy="21025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9088AFB0-FFF4-004A-90F4-EA5BE2BF5AF8}"/>
            </a:ext>
          </a:extLst>
        </xdr:cNvPr>
        <xdr:cNvSpPr txBox="1"/>
      </xdr:nvSpPr>
      <xdr:spPr>
        <a:xfrm>
          <a:off x="55676505" y="18054637"/>
          <a:ext cx="375227" cy="2102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800">
              <a:solidFill>
                <a:schemeClr val="tx1"/>
              </a:solidFill>
              <a:latin typeface="+mn-lt"/>
              <a:ea typeface="+mn-ea"/>
              <a:cs typeface="+mn-cs"/>
            </a:rPr>
            <a:t>Ops</a:t>
          </a:r>
        </a:p>
      </xdr:txBody>
    </xdr:sp>
    <xdr:clientData/>
  </xdr:oneCellAnchor>
  <xdr:oneCellAnchor>
    <xdr:from>
      <xdr:col>65</xdr:col>
      <xdr:colOff>323849</xdr:colOff>
      <xdr:row>95</xdr:row>
      <xdr:rowOff>42862</xdr:rowOff>
    </xdr:from>
    <xdr:ext cx="469901" cy="195566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4F1776B0-848D-FD47-B1B4-5326226A2AF5}"/>
            </a:ext>
          </a:extLst>
        </xdr:cNvPr>
        <xdr:cNvSpPr txBox="1"/>
      </xdr:nvSpPr>
      <xdr:spPr>
        <a:xfrm>
          <a:off x="56434037" y="18259425"/>
          <a:ext cx="469901" cy="195566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700">
              <a:solidFill>
                <a:schemeClr val="tx1"/>
              </a:solidFill>
              <a:latin typeface="+mn-lt"/>
              <a:ea typeface="+mn-ea"/>
              <a:cs typeface="+mn-cs"/>
            </a:rPr>
            <a:t>QS/QE</a:t>
          </a:r>
        </a:p>
      </xdr:txBody>
    </xdr:sp>
    <xdr:clientData/>
  </xdr:oneCellAnchor>
  <xdr:twoCellAnchor>
    <xdr:from>
      <xdr:col>60</xdr:col>
      <xdr:colOff>793175</xdr:colOff>
      <xdr:row>12</xdr:row>
      <xdr:rowOff>71438</xdr:rowOff>
    </xdr:from>
    <xdr:to>
      <xdr:col>65</xdr:col>
      <xdr:colOff>722312</xdr:colOff>
      <xdr:row>25</xdr:row>
      <xdr:rowOff>153366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7FB6A1E-9D0D-7A7D-CDD0-62F3636A33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0.21985</cdr:x>
      <cdr:y>0.31143</cdr:y>
    </cdr:from>
    <cdr:to>
      <cdr:x>0.25337</cdr:x>
      <cdr:y>0.36033</cdr:y>
    </cdr:to>
    <cdr:sp macro="" textlink="">
      <cdr:nvSpPr>
        <cdr:cNvPr id="2" name="TextBox 13">
          <a:extLst xmlns:a="http://schemas.openxmlformats.org/drawingml/2006/main">
            <a:ext uri="{FF2B5EF4-FFF2-40B4-BE49-F238E27FC236}">
              <a16:creationId xmlns:a16="http://schemas.microsoft.com/office/drawing/2014/main" id="{ACF235E1-B3B1-E64A-95C7-14F269B5C9F4}"/>
            </a:ext>
          </a:extLst>
        </cdr:cNvPr>
        <cdr:cNvSpPr txBox="1"/>
      </cdr:nvSpPr>
      <cdr:spPr>
        <a:xfrm xmlns:a="http://schemas.openxmlformats.org/drawingml/2006/main">
          <a:off x="1623689" y="1351793"/>
          <a:ext cx="247597" cy="21226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800">
              <a:solidFill>
                <a:schemeClr val="tx1"/>
              </a:solidFill>
              <a:latin typeface="+mn-lt"/>
              <a:ea typeface="+mn-ea"/>
              <a:cs typeface="+mn-cs"/>
            </a:rPr>
            <a:t>C</a:t>
          </a:r>
        </a:p>
      </cdr:txBody>
    </cdr:sp>
  </cdr:relSizeAnchor>
  <cdr:relSizeAnchor xmlns:cdr="http://schemas.openxmlformats.org/drawingml/2006/chartDrawing">
    <cdr:from>
      <cdr:x>0.54262</cdr:x>
      <cdr:y>0.33077</cdr:y>
    </cdr:from>
    <cdr:to>
      <cdr:x>0.59162</cdr:x>
      <cdr:y>0.37967</cdr:y>
    </cdr:to>
    <cdr:sp macro="" textlink="">
      <cdr:nvSpPr>
        <cdr:cNvPr id="3" name="TextBox 13">
          <a:extLst xmlns:a="http://schemas.openxmlformats.org/drawingml/2006/main">
            <a:ext uri="{FF2B5EF4-FFF2-40B4-BE49-F238E27FC236}">
              <a16:creationId xmlns:a16="http://schemas.microsoft.com/office/drawing/2014/main" id="{DC6A7F05-FBA2-CF8D-85B4-E7F50003F915}"/>
            </a:ext>
          </a:extLst>
        </cdr:cNvPr>
        <cdr:cNvSpPr txBox="1"/>
      </cdr:nvSpPr>
      <cdr:spPr>
        <a:xfrm xmlns:a="http://schemas.openxmlformats.org/drawingml/2006/main">
          <a:off x="4007584" y="1435749"/>
          <a:ext cx="361872" cy="212268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800">
              <a:solidFill>
                <a:schemeClr val="tx1"/>
              </a:solidFill>
              <a:latin typeface="+mn-lt"/>
              <a:ea typeface="+mn-ea"/>
              <a:cs typeface="+mn-cs"/>
            </a:rPr>
            <a:t>D/E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0.54262</cdr:x>
      <cdr:y>0.33077</cdr:y>
    </cdr:from>
    <cdr:to>
      <cdr:x>0.59162</cdr:x>
      <cdr:y>0.37967</cdr:y>
    </cdr:to>
    <cdr:sp macro="" textlink="">
      <cdr:nvSpPr>
        <cdr:cNvPr id="3" name="TextBox 13">
          <a:extLst xmlns:a="http://schemas.openxmlformats.org/drawingml/2006/main">
            <a:ext uri="{FF2B5EF4-FFF2-40B4-BE49-F238E27FC236}">
              <a16:creationId xmlns:a16="http://schemas.microsoft.com/office/drawing/2014/main" id="{DC6A7F05-FBA2-CF8D-85B4-E7F50003F915}"/>
            </a:ext>
          </a:extLst>
        </cdr:cNvPr>
        <cdr:cNvSpPr txBox="1"/>
      </cdr:nvSpPr>
      <cdr:spPr>
        <a:xfrm xmlns:a="http://schemas.openxmlformats.org/drawingml/2006/main">
          <a:off x="4007584" y="1435749"/>
          <a:ext cx="361872" cy="212268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800">
              <a:solidFill>
                <a:schemeClr val="tx1"/>
              </a:solidFill>
              <a:latin typeface="+mn-lt"/>
              <a:ea typeface="+mn-ea"/>
              <a:cs typeface="+mn-cs"/>
            </a:rPr>
            <a:t>D/E</a:t>
          </a:r>
        </a:p>
      </cdr:txBody>
    </cdr:sp>
  </cdr:relSizeAnchor>
  <cdr:relSizeAnchor xmlns:cdr="http://schemas.openxmlformats.org/drawingml/2006/chartDrawing">
    <cdr:from>
      <cdr:x>0.21985</cdr:x>
      <cdr:y>0.31143</cdr:y>
    </cdr:from>
    <cdr:to>
      <cdr:x>0.25337</cdr:x>
      <cdr:y>0.36033</cdr:y>
    </cdr:to>
    <cdr:sp macro="" textlink="">
      <cdr:nvSpPr>
        <cdr:cNvPr id="2" name="TextBox 13">
          <a:extLst xmlns:a="http://schemas.openxmlformats.org/drawingml/2006/main">
            <a:ext uri="{FF2B5EF4-FFF2-40B4-BE49-F238E27FC236}">
              <a16:creationId xmlns:a16="http://schemas.microsoft.com/office/drawing/2014/main" id="{ACF235E1-B3B1-E64A-95C7-14F269B5C9F4}"/>
            </a:ext>
          </a:extLst>
        </cdr:cNvPr>
        <cdr:cNvSpPr txBox="1"/>
      </cdr:nvSpPr>
      <cdr:spPr>
        <a:xfrm xmlns:a="http://schemas.openxmlformats.org/drawingml/2006/main">
          <a:off x="1623689" y="1351793"/>
          <a:ext cx="247597" cy="21226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800">
              <a:solidFill>
                <a:schemeClr val="tx1"/>
              </a:solidFill>
              <a:latin typeface="+mn-lt"/>
              <a:ea typeface="+mn-ea"/>
              <a:cs typeface="+mn-cs"/>
            </a:rPr>
            <a:t>C</a:t>
          </a:r>
        </a:p>
      </cdr:txBody>
    </cdr:sp>
  </cdr:relSizeAnchor>
</c:userShape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55DBD0-E105-1240-B8AB-7D184715637D}">
  <dimension ref="B1:BU65"/>
  <sheetViews>
    <sheetView tabSelected="1" zoomScale="25" zoomScaleNormal="160" workbookViewId="0">
      <selection activeCell="BJ72" sqref="BJ72"/>
    </sheetView>
  </sheetViews>
  <sheetFormatPr baseColWidth="10" defaultRowHeight="13"/>
  <cols>
    <col min="2" max="2" width="37.83203125" customWidth="1"/>
    <col min="6" max="6" width="32.6640625" customWidth="1"/>
    <col min="8" max="8" width="12.83203125" customWidth="1"/>
    <col min="10" max="10" width="14.33203125" customWidth="1"/>
    <col min="12" max="12" width="13.33203125" customWidth="1"/>
    <col min="14" max="14" width="30" bestFit="1" customWidth="1"/>
    <col min="15" max="15" width="8.6640625" customWidth="1"/>
    <col min="16" max="22" width="8.1640625" customWidth="1"/>
    <col min="23" max="23" width="4.83203125" customWidth="1"/>
    <col min="24" max="24" width="36.6640625" customWidth="1"/>
    <col min="25" max="25" width="11.83203125" customWidth="1"/>
    <col min="26" max="26" width="12.33203125" customWidth="1"/>
    <col min="27" max="35" width="9.83203125" customWidth="1"/>
    <col min="47" max="47" width="4.1640625" customWidth="1"/>
    <col min="48" max="48" width="36.1640625" bestFit="1" customWidth="1"/>
    <col min="49" max="49" width="5" customWidth="1"/>
    <col min="50" max="50" width="6.6640625" customWidth="1"/>
    <col min="51" max="53" width="5" customWidth="1"/>
    <col min="54" max="55" width="8.33203125" customWidth="1"/>
    <col min="56" max="57" width="5.83203125" customWidth="1"/>
    <col min="58" max="58" width="7.33203125" bestFit="1" customWidth="1"/>
    <col min="59" max="59" width="7.6640625" bestFit="1" customWidth="1"/>
    <col min="60" max="60" width="7.1640625" customWidth="1"/>
    <col min="65" max="65" width="9.33203125" customWidth="1"/>
    <col min="67" max="67" width="13.1640625" bestFit="1" customWidth="1"/>
    <col min="68" max="68" width="2.6640625" customWidth="1"/>
    <col min="71" max="71" width="13.83203125" bestFit="1" customWidth="1"/>
    <col min="72" max="72" width="14.5" bestFit="1" customWidth="1"/>
    <col min="73" max="73" width="4.6640625" customWidth="1"/>
  </cols>
  <sheetData>
    <row r="1" spans="2:73">
      <c r="B1" s="2" t="s">
        <v>26</v>
      </c>
      <c r="C1" s="3"/>
      <c r="D1" s="4"/>
      <c r="F1" s="2" t="s">
        <v>27</v>
      </c>
      <c r="G1" s="3"/>
      <c r="H1" s="4"/>
      <c r="J1" s="2" t="s">
        <v>28</v>
      </c>
      <c r="K1" s="3"/>
      <c r="L1" s="4"/>
      <c r="N1" s="5" t="s">
        <v>29</v>
      </c>
      <c r="O1" s="65"/>
      <c r="P1" s="3"/>
      <c r="Q1" s="3"/>
      <c r="R1" s="3"/>
      <c r="S1" s="3"/>
      <c r="T1" s="3"/>
      <c r="U1" s="4"/>
      <c r="X1" s="1" t="s">
        <v>30</v>
      </c>
      <c r="AU1" s="1" t="s">
        <v>31</v>
      </c>
      <c r="AY1" s="6"/>
      <c r="BA1" s="6"/>
      <c r="BD1" s="6"/>
      <c r="BE1" s="6"/>
      <c r="BF1" s="7"/>
      <c r="BG1" s="6"/>
      <c r="BH1" s="6"/>
      <c r="BM1" s="6"/>
      <c r="BP1" s="1"/>
    </row>
    <row r="2" spans="2:73" ht="14" thickBot="1">
      <c r="B2" s="8"/>
      <c r="D2" s="9"/>
      <c r="F2" s="8"/>
      <c r="H2" s="9"/>
      <c r="J2" s="8"/>
      <c r="L2" s="9"/>
      <c r="N2" s="8"/>
      <c r="U2" s="9"/>
      <c r="AY2" s="6"/>
      <c r="BA2" s="6"/>
      <c r="BD2" s="6"/>
      <c r="BE2" s="6"/>
      <c r="BF2" s="6"/>
      <c r="BG2" s="6"/>
      <c r="BH2" s="6"/>
      <c r="BM2" s="6"/>
    </row>
    <row r="3" spans="2:73" ht="17">
      <c r="B3" s="11" t="s">
        <v>34</v>
      </c>
      <c r="C3" s="11" t="s">
        <v>32</v>
      </c>
      <c r="D3" s="11" t="s">
        <v>33</v>
      </c>
      <c r="F3" s="11" t="s">
        <v>34</v>
      </c>
      <c r="G3" s="11" t="s">
        <v>32</v>
      </c>
      <c r="H3" s="11" t="s">
        <v>33</v>
      </c>
      <c r="I3" s="11"/>
      <c r="J3" s="10" t="s">
        <v>34</v>
      </c>
      <c r="K3" s="11" t="s">
        <v>32</v>
      </c>
      <c r="L3" s="12" t="s">
        <v>33</v>
      </c>
      <c r="N3" s="10" t="s">
        <v>34</v>
      </c>
      <c r="O3" s="11" t="s">
        <v>32</v>
      </c>
      <c r="P3" s="13" t="s">
        <v>1</v>
      </c>
      <c r="Q3" s="13" t="s">
        <v>35</v>
      </c>
      <c r="R3" s="14" t="s">
        <v>36</v>
      </c>
      <c r="S3" s="14" t="s">
        <v>37</v>
      </c>
      <c r="T3" s="14" t="s">
        <v>38</v>
      </c>
      <c r="U3" s="15" t="s">
        <v>39</v>
      </c>
      <c r="V3" s="14"/>
      <c r="W3" s="16"/>
      <c r="X3" s="11" t="s">
        <v>34</v>
      </c>
      <c r="Y3" s="11" t="s">
        <v>32</v>
      </c>
      <c r="Z3" s="11" t="s">
        <v>33</v>
      </c>
      <c r="AA3" s="18" t="s">
        <v>40</v>
      </c>
      <c r="AB3" s="18" t="s">
        <v>35</v>
      </c>
      <c r="AC3" s="19" t="s">
        <v>36</v>
      </c>
      <c r="AD3" s="19" t="s">
        <v>37</v>
      </c>
      <c r="AE3" s="19" t="s">
        <v>38</v>
      </c>
      <c r="AF3" s="19" t="s">
        <v>39</v>
      </c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4"/>
      <c r="AU3" s="20" t="s">
        <v>41</v>
      </c>
      <c r="AV3" s="17" t="s">
        <v>34</v>
      </c>
      <c r="AW3" s="21" t="s">
        <v>42</v>
      </c>
      <c r="AX3" s="21" t="s">
        <v>43</v>
      </c>
      <c r="AY3" s="21" t="s">
        <v>44</v>
      </c>
      <c r="AZ3" s="21" t="s">
        <v>45</v>
      </c>
      <c r="BA3" s="21" t="s">
        <v>46</v>
      </c>
      <c r="BB3" s="22" t="s">
        <v>32</v>
      </c>
      <c r="BC3" s="23" t="s">
        <v>33</v>
      </c>
      <c r="BD3" s="6"/>
      <c r="BE3" s="6"/>
      <c r="BF3" s="24"/>
      <c r="BG3" s="25"/>
      <c r="BH3" s="25"/>
      <c r="BI3" s="26"/>
      <c r="BJ3" s="26"/>
      <c r="BK3" s="26"/>
      <c r="BL3" s="26"/>
      <c r="BM3" s="26"/>
      <c r="BN3" s="27"/>
      <c r="BP3" s="16"/>
      <c r="BQ3" s="3"/>
      <c r="BR3" s="3"/>
      <c r="BS3" s="3"/>
      <c r="BT3" s="3"/>
      <c r="BU3" s="4"/>
    </row>
    <row r="4" spans="2:73" ht="17">
      <c r="B4" s="29" t="s">
        <v>47</v>
      </c>
      <c r="C4" s="29">
        <v>1</v>
      </c>
      <c r="D4" s="31">
        <v>9.7999999999999997E-3</v>
      </c>
      <c r="F4" s="29" t="s">
        <v>14</v>
      </c>
      <c r="G4" s="29">
        <v>1</v>
      </c>
      <c r="H4" s="31">
        <v>9.7999999999999997E-3</v>
      </c>
      <c r="I4" s="31"/>
      <c r="J4" s="28" t="s">
        <v>1</v>
      </c>
      <c r="K4" s="29">
        <v>43</v>
      </c>
      <c r="L4" s="30">
        <v>0.42157</v>
      </c>
      <c r="N4" s="28" t="s">
        <v>14</v>
      </c>
      <c r="O4" s="29">
        <f>SUM(P4:U4)</f>
        <v>1</v>
      </c>
      <c r="P4" s="32">
        <v>0</v>
      </c>
      <c r="Q4" s="32">
        <v>1</v>
      </c>
      <c r="R4" s="32">
        <v>0</v>
      </c>
      <c r="S4" s="32">
        <v>0</v>
      </c>
      <c r="T4" s="32">
        <v>0</v>
      </c>
      <c r="U4" s="33">
        <v>0</v>
      </c>
      <c r="V4" s="32"/>
      <c r="W4" s="8">
        <v>1</v>
      </c>
      <c r="X4" s="29" t="s">
        <v>71</v>
      </c>
      <c r="Y4" s="29">
        <v>11</v>
      </c>
      <c r="Z4" s="31">
        <v>0.10784000000000001</v>
      </c>
      <c r="AA4" s="32">
        <v>2</v>
      </c>
      <c r="AB4" s="32">
        <v>4</v>
      </c>
      <c r="AC4" s="32">
        <v>2</v>
      </c>
      <c r="AD4" s="32">
        <v>3</v>
      </c>
      <c r="AE4" s="32">
        <v>0</v>
      </c>
      <c r="AF4" s="32">
        <v>0</v>
      </c>
      <c r="AP4" s="11"/>
      <c r="AQ4" s="11"/>
      <c r="AR4" s="11"/>
      <c r="AU4" s="28">
        <v>1</v>
      </c>
      <c r="AV4" s="29"/>
      <c r="AW4" s="6"/>
      <c r="AX4" s="6"/>
      <c r="AY4" s="6"/>
      <c r="AZ4" s="6"/>
      <c r="BA4" s="13"/>
      <c r="BB4" s="35"/>
      <c r="BC4" s="36"/>
      <c r="BD4" s="6"/>
      <c r="BE4" s="6"/>
      <c r="BF4" s="37"/>
      <c r="BG4" s="6"/>
      <c r="BH4" s="38"/>
      <c r="BM4" s="6"/>
      <c r="BN4" s="9"/>
      <c r="BP4" s="8"/>
      <c r="BQ4" s="39"/>
      <c r="BS4" s="40"/>
      <c r="BT4" s="13"/>
      <c r="BU4" s="9"/>
    </row>
    <row r="5" spans="2:73" ht="17">
      <c r="B5" s="29" t="s">
        <v>24</v>
      </c>
      <c r="C5" s="29">
        <v>7</v>
      </c>
      <c r="D5" s="31">
        <v>6.8629999999999997E-2</v>
      </c>
      <c r="F5" s="29" t="s">
        <v>2</v>
      </c>
      <c r="G5" s="29">
        <v>62</v>
      </c>
      <c r="H5" s="31">
        <v>0.60784000000000005</v>
      </c>
      <c r="I5" s="31"/>
      <c r="J5" s="28" t="s">
        <v>7</v>
      </c>
      <c r="K5" s="29">
        <v>15</v>
      </c>
      <c r="L5" s="30">
        <v>0.14706</v>
      </c>
      <c r="N5" s="28" t="s">
        <v>2</v>
      </c>
      <c r="O5" s="29">
        <f t="shared" ref="O5:O12" si="0">SUM(P5:U5)</f>
        <v>62</v>
      </c>
      <c r="P5" s="32">
        <v>21</v>
      </c>
      <c r="Q5" s="32">
        <v>9</v>
      </c>
      <c r="R5" s="32">
        <v>9</v>
      </c>
      <c r="S5" s="32">
        <v>6</v>
      </c>
      <c r="T5" s="32">
        <v>2</v>
      </c>
      <c r="U5" s="33">
        <v>15</v>
      </c>
      <c r="V5" s="32"/>
      <c r="W5" s="8">
        <v>2</v>
      </c>
      <c r="X5" s="29" t="s">
        <v>72</v>
      </c>
      <c r="Y5" s="29">
        <v>1</v>
      </c>
      <c r="Z5" s="31">
        <v>9.7999999999999997E-3</v>
      </c>
      <c r="AA5" s="32">
        <v>1</v>
      </c>
      <c r="AB5" s="32">
        <v>0</v>
      </c>
      <c r="AC5" s="32">
        <v>0</v>
      </c>
      <c r="AD5" s="32">
        <v>0</v>
      </c>
      <c r="AE5" s="32">
        <v>0</v>
      </c>
      <c r="AF5" s="6">
        <v>0</v>
      </c>
      <c r="AP5" s="29"/>
      <c r="AQ5" s="29"/>
      <c r="AR5" s="41"/>
      <c r="AU5" s="28">
        <v>2</v>
      </c>
      <c r="AV5" s="29"/>
      <c r="AW5" s="6"/>
      <c r="AX5" s="6"/>
      <c r="AY5" s="6"/>
      <c r="AZ5" s="6"/>
      <c r="BA5" s="6"/>
      <c r="BB5" s="35"/>
      <c r="BC5" s="36"/>
      <c r="BD5" s="6"/>
      <c r="BE5" s="6"/>
      <c r="BF5" s="37"/>
      <c r="BG5" s="6"/>
      <c r="BH5" s="38"/>
      <c r="BM5" s="6"/>
      <c r="BN5" s="9"/>
      <c r="BP5" s="8"/>
      <c r="BQ5" s="42"/>
      <c r="BS5" s="6"/>
      <c r="BT5" s="6"/>
      <c r="BU5" s="9"/>
    </row>
    <row r="6" spans="2:73" ht="17">
      <c r="B6" s="29" t="s">
        <v>16</v>
      </c>
      <c r="C6" s="29">
        <v>33</v>
      </c>
      <c r="D6" s="31">
        <v>0.32352999999999998</v>
      </c>
      <c r="F6" s="29" t="s">
        <v>9</v>
      </c>
      <c r="G6" s="29">
        <v>6</v>
      </c>
      <c r="H6" s="31">
        <v>5.8819999999999997E-2</v>
      </c>
      <c r="I6" s="31"/>
      <c r="J6" s="43" t="s">
        <v>6</v>
      </c>
      <c r="K6" s="29">
        <v>13</v>
      </c>
      <c r="L6" s="30">
        <v>0.12745000000000001</v>
      </c>
      <c r="N6" s="28" t="s">
        <v>9</v>
      </c>
      <c r="O6" s="29">
        <f t="shared" si="0"/>
        <v>6</v>
      </c>
      <c r="P6" s="32">
        <v>4</v>
      </c>
      <c r="Q6" s="32">
        <v>1</v>
      </c>
      <c r="R6" s="32">
        <v>1</v>
      </c>
      <c r="S6" s="32">
        <v>0</v>
      </c>
      <c r="T6" s="32">
        <v>0</v>
      </c>
      <c r="U6" s="33">
        <v>0</v>
      </c>
      <c r="V6" s="32"/>
      <c r="W6" s="8">
        <v>3</v>
      </c>
      <c r="X6" s="29" t="s">
        <v>8</v>
      </c>
      <c r="Y6" s="29">
        <v>2</v>
      </c>
      <c r="Z6" s="31">
        <v>1.9609999999999999E-2</v>
      </c>
      <c r="AA6" s="32">
        <v>0</v>
      </c>
      <c r="AB6" s="32">
        <v>0</v>
      </c>
      <c r="AC6" s="32">
        <v>0</v>
      </c>
      <c r="AD6" s="32">
        <v>1</v>
      </c>
      <c r="AE6" s="32">
        <v>0</v>
      </c>
      <c r="AF6" s="6">
        <v>1</v>
      </c>
      <c r="AP6" s="29"/>
      <c r="AQ6" s="29"/>
      <c r="AR6" s="41"/>
      <c r="AU6" s="28">
        <v>3</v>
      </c>
      <c r="AV6" s="29"/>
      <c r="AW6" s="6"/>
      <c r="AX6" s="6"/>
      <c r="AY6" s="6"/>
      <c r="AZ6" s="6"/>
      <c r="BA6" s="6"/>
      <c r="BB6" s="35"/>
      <c r="BC6" s="36"/>
      <c r="BD6" s="6"/>
      <c r="BE6" s="6"/>
      <c r="BF6" s="37"/>
      <c r="BG6" s="6"/>
      <c r="BH6" s="38"/>
      <c r="BM6" s="6"/>
      <c r="BN6" s="9"/>
      <c r="BP6" s="8"/>
      <c r="BQ6" s="42"/>
      <c r="BS6" s="6"/>
      <c r="BT6" s="6"/>
      <c r="BU6" s="9"/>
    </row>
    <row r="7" spans="2:73" ht="18" thickBot="1">
      <c r="B7" s="29" t="s">
        <v>22</v>
      </c>
      <c r="C7" s="29">
        <v>1</v>
      </c>
      <c r="D7" s="31">
        <v>9.7999999999999997E-3</v>
      </c>
      <c r="F7" s="29" t="s">
        <v>58</v>
      </c>
      <c r="G7" s="29">
        <v>1</v>
      </c>
      <c r="H7" s="31">
        <v>9.7999999999999997E-3</v>
      </c>
      <c r="I7" s="31"/>
      <c r="J7" s="43" t="s">
        <v>10</v>
      </c>
      <c r="K7" s="29">
        <v>9</v>
      </c>
      <c r="L7" s="30">
        <v>8.8239999999999999E-2</v>
      </c>
      <c r="N7" s="28" t="s">
        <v>58</v>
      </c>
      <c r="O7" s="29">
        <f t="shared" si="0"/>
        <v>1</v>
      </c>
      <c r="P7" s="32">
        <v>0</v>
      </c>
      <c r="Q7" s="32">
        <v>0</v>
      </c>
      <c r="R7" s="32">
        <v>0</v>
      </c>
      <c r="S7" s="32">
        <v>0</v>
      </c>
      <c r="T7" s="32">
        <v>0</v>
      </c>
      <c r="U7" s="33">
        <v>1</v>
      </c>
      <c r="V7" s="32"/>
      <c r="W7" s="8">
        <v>4</v>
      </c>
      <c r="X7" s="29" t="s">
        <v>63</v>
      </c>
      <c r="Y7" s="29">
        <v>18</v>
      </c>
      <c r="Z7" s="31">
        <v>0.17646999999999999</v>
      </c>
      <c r="AA7" s="32">
        <v>0</v>
      </c>
      <c r="AB7" s="32">
        <v>4</v>
      </c>
      <c r="AC7" s="32">
        <v>4</v>
      </c>
      <c r="AD7" s="32">
        <v>3</v>
      </c>
      <c r="AE7" s="32">
        <v>0</v>
      </c>
      <c r="AF7" s="32">
        <v>7</v>
      </c>
      <c r="AR7" s="9"/>
      <c r="AU7" s="28">
        <v>4</v>
      </c>
      <c r="AV7" s="29"/>
      <c r="AW7" s="6"/>
      <c r="AX7" s="6"/>
      <c r="AY7" s="6"/>
      <c r="AZ7" s="6"/>
      <c r="BA7" s="6"/>
      <c r="BB7" s="35"/>
      <c r="BC7" s="36"/>
      <c r="BD7" s="6"/>
      <c r="BE7" s="6"/>
      <c r="BF7" s="44"/>
      <c r="BG7" s="45"/>
      <c r="BH7" s="46"/>
      <c r="BI7" s="47"/>
      <c r="BJ7" s="47"/>
      <c r="BK7" s="47"/>
      <c r="BL7" s="47"/>
      <c r="BM7" s="45"/>
      <c r="BN7" s="48"/>
      <c r="BP7" s="8"/>
      <c r="BQ7" s="42"/>
      <c r="BS7" s="6"/>
      <c r="BT7" s="6"/>
      <c r="BU7" s="9"/>
    </row>
    <row r="8" spans="2:73" ht="18" thickBot="1">
      <c r="B8" s="29" t="s">
        <v>69</v>
      </c>
      <c r="C8" s="29">
        <v>1</v>
      </c>
      <c r="D8" s="31">
        <v>9.7999999999999997E-3</v>
      </c>
      <c r="F8" s="29" t="s">
        <v>3</v>
      </c>
      <c r="G8" s="29">
        <v>21</v>
      </c>
      <c r="H8" s="31">
        <v>0.20588000000000001</v>
      </c>
      <c r="I8" s="31"/>
      <c r="J8" s="43" t="s">
        <v>60</v>
      </c>
      <c r="K8" s="29">
        <v>2</v>
      </c>
      <c r="L8" s="30">
        <v>1.9609999999999999E-2</v>
      </c>
      <c r="N8" s="28" t="s">
        <v>3</v>
      </c>
      <c r="O8" s="29">
        <f t="shared" si="0"/>
        <v>21</v>
      </c>
      <c r="P8" s="32">
        <v>14</v>
      </c>
      <c r="Q8" s="32">
        <v>2</v>
      </c>
      <c r="R8" s="32">
        <v>2</v>
      </c>
      <c r="S8" s="32">
        <v>0</v>
      </c>
      <c r="T8" s="32">
        <v>0</v>
      </c>
      <c r="U8" s="33">
        <v>3</v>
      </c>
      <c r="V8" s="32"/>
      <c r="W8" s="8">
        <v>5</v>
      </c>
      <c r="X8" s="29" t="s">
        <v>73</v>
      </c>
      <c r="Y8" s="29">
        <v>13</v>
      </c>
      <c r="Z8" s="31">
        <v>0.12745000000000001</v>
      </c>
      <c r="AA8" s="32">
        <v>8</v>
      </c>
      <c r="AB8" s="32">
        <v>1</v>
      </c>
      <c r="AC8" s="32">
        <v>1</v>
      </c>
      <c r="AD8" s="32">
        <v>0</v>
      </c>
      <c r="AE8" s="32">
        <v>0</v>
      </c>
      <c r="AF8" s="6">
        <v>3</v>
      </c>
      <c r="AR8" s="9"/>
      <c r="AU8" s="28">
        <v>5</v>
      </c>
      <c r="AV8" s="29"/>
      <c r="AW8" s="6"/>
      <c r="AX8" s="6"/>
      <c r="AY8" s="6"/>
      <c r="AZ8" s="6"/>
      <c r="BA8" s="6"/>
      <c r="BB8" s="35"/>
      <c r="BC8" s="36"/>
      <c r="BD8" s="6"/>
      <c r="BE8" s="6"/>
      <c r="BF8" s="49"/>
      <c r="BG8" s="50"/>
      <c r="BH8" s="51"/>
      <c r="BI8" s="52"/>
      <c r="BJ8" s="52"/>
      <c r="BK8" s="52"/>
      <c r="BL8" s="52"/>
      <c r="BM8" s="50"/>
      <c r="BN8" s="53"/>
      <c r="BP8" s="8"/>
      <c r="BQ8" s="42"/>
      <c r="BS8" s="6"/>
      <c r="BT8" s="6"/>
      <c r="BU8" s="9"/>
    </row>
    <row r="9" spans="2:73" ht="17">
      <c r="B9" s="29" t="s">
        <v>23</v>
      </c>
      <c r="C9" s="29">
        <v>2</v>
      </c>
      <c r="D9" s="31">
        <v>1.9609999999999999E-2</v>
      </c>
      <c r="F9" s="29" t="s">
        <v>0</v>
      </c>
      <c r="G9" s="29">
        <v>5</v>
      </c>
      <c r="H9" s="31">
        <v>4.9020000000000001E-2</v>
      </c>
      <c r="I9" s="31"/>
      <c r="J9" s="43" t="s">
        <v>4</v>
      </c>
      <c r="K9" s="29">
        <v>20</v>
      </c>
      <c r="L9" s="30">
        <v>0.19608</v>
      </c>
      <c r="N9" s="28" t="s">
        <v>0</v>
      </c>
      <c r="O9" s="29">
        <f t="shared" si="0"/>
        <v>5</v>
      </c>
      <c r="P9" s="32">
        <v>4</v>
      </c>
      <c r="Q9" s="32">
        <v>0</v>
      </c>
      <c r="R9" s="32">
        <v>0</v>
      </c>
      <c r="S9" s="32">
        <v>0</v>
      </c>
      <c r="T9" s="32">
        <v>0</v>
      </c>
      <c r="U9" s="33">
        <v>1</v>
      </c>
      <c r="V9" s="32"/>
      <c r="W9" s="8">
        <v>6</v>
      </c>
      <c r="X9" s="29" t="s">
        <v>74</v>
      </c>
      <c r="Y9" s="29">
        <v>3</v>
      </c>
      <c r="Z9" s="31">
        <v>2.9409999999999999E-2</v>
      </c>
      <c r="AA9" s="32">
        <v>1</v>
      </c>
      <c r="AB9" s="32">
        <v>2</v>
      </c>
      <c r="AC9" s="32">
        <v>0</v>
      </c>
      <c r="AD9" s="32">
        <v>0</v>
      </c>
      <c r="AE9" s="32">
        <v>0</v>
      </c>
      <c r="AF9" s="32">
        <v>0</v>
      </c>
      <c r="AR9" s="9"/>
      <c r="AU9" s="28">
        <v>6</v>
      </c>
      <c r="AV9" s="29"/>
      <c r="AW9" s="6"/>
      <c r="AX9" s="6"/>
      <c r="AY9" s="6"/>
      <c r="AZ9" s="6"/>
      <c r="BA9" s="6"/>
      <c r="BB9" s="35"/>
      <c r="BC9" s="36"/>
      <c r="BD9" s="6"/>
      <c r="BE9" s="6"/>
      <c r="BF9" s="20"/>
      <c r="BG9" s="17"/>
      <c r="BH9" s="17"/>
      <c r="BI9" s="3"/>
      <c r="BJ9" s="3"/>
      <c r="BK9" s="3"/>
      <c r="BL9" s="3"/>
      <c r="BM9" s="54"/>
      <c r="BN9" s="4"/>
      <c r="BP9" s="8"/>
      <c r="BU9" s="9"/>
    </row>
    <row r="10" spans="2:73" ht="17">
      <c r="B10" s="29" t="s">
        <v>18</v>
      </c>
      <c r="C10" s="29">
        <v>46</v>
      </c>
      <c r="D10" s="31">
        <v>0.45097999999999999</v>
      </c>
      <c r="F10" s="29" t="s">
        <v>25</v>
      </c>
      <c r="G10" s="29">
        <v>3</v>
      </c>
      <c r="H10" s="31">
        <v>2.9409999999999999E-2</v>
      </c>
      <c r="I10" s="31"/>
      <c r="J10" s="28" t="s">
        <v>62</v>
      </c>
      <c r="K10" s="29">
        <v>102</v>
      </c>
      <c r="L10" s="56">
        <f>SUM(L4:L9)</f>
        <v>1.0000100000000001</v>
      </c>
      <c r="N10" s="28" t="s">
        <v>25</v>
      </c>
      <c r="O10" s="29">
        <f t="shared" si="0"/>
        <v>3</v>
      </c>
      <c r="P10" s="32">
        <v>0</v>
      </c>
      <c r="Q10" s="32">
        <v>0</v>
      </c>
      <c r="R10" s="32">
        <v>0</v>
      </c>
      <c r="S10" s="32">
        <v>3</v>
      </c>
      <c r="T10" s="32">
        <v>0</v>
      </c>
      <c r="U10" s="33">
        <v>0</v>
      </c>
      <c r="V10" s="32"/>
      <c r="W10" s="8">
        <v>7</v>
      </c>
      <c r="X10" s="29" t="s">
        <v>61</v>
      </c>
      <c r="Y10" s="29">
        <v>6</v>
      </c>
      <c r="Z10" s="31">
        <v>5.8819999999999997E-2</v>
      </c>
      <c r="AA10" s="32">
        <v>5</v>
      </c>
      <c r="AB10" s="32">
        <v>0</v>
      </c>
      <c r="AC10" s="32">
        <v>0</v>
      </c>
      <c r="AD10" s="32">
        <v>1</v>
      </c>
      <c r="AE10" s="32">
        <v>0</v>
      </c>
      <c r="AF10" s="32">
        <v>0</v>
      </c>
      <c r="AR10" s="9"/>
      <c r="AU10" s="28"/>
      <c r="AV10" s="29" t="s">
        <v>62</v>
      </c>
      <c r="AW10" s="6"/>
      <c r="AX10" s="6"/>
      <c r="AY10" s="6"/>
      <c r="AZ10" s="6"/>
      <c r="BA10" s="6"/>
      <c r="BB10" s="29">
        <f>SUM(BB4:BB9)</f>
        <v>0</v>
      </c>
      <c r="BC10" s="56">
        <f>SUM(BC4:BC9)</f>
        <v>0</v>
      </c>
      <c r="BD10" s="6"/>
      <c r="BE10" s="6"/>
      <c r="BF10" s="28"/>
      <c r="BG10" s="29"/>
      <c r="BH10" s="29"/>
      <c r="BI10" s="1"/>
      <c r="BJ10" s="1"/>
      <c r="BK10" s="13"/>
      <c r="BM10" s="13"/>
      <c r="BN10" s="57"/>
      <c r="BP10" s="8"/>
      <c r="BQ10" s="11"/>
      <c r="BR10" s="11"/>
      <c r="BS10" s="11"/>
      <c r="BU10" s="9"/>
    </row>
    <row r="11" spans="2:73" ht="18" thickBot="1">
      <c r="B11" s="29" t="s">
        <v>19</v>
      </c>
      <c r="C11" s="29">
        <v>3</v>
      </c>
      <c r="D11" s="31">
        <v>2.9409999999999999E-2</v>
      </c>
      <c r="F11" s="29" t="s">
        <v>13</v>
      </c>
      <c r="G11" s="29">
        <v>2</v>
      </c>
      <c r="H11" s="31">
        <v>1.9609999999999999E-2</v>
      </c>
      <c r="I11" s="31"/>
      <c r="J11" s="28"/>
      <c r="K11" s="29"/>
      <c r="L11" s="55"/>
      <c r="N11" s="28" t="s">
        <v>13</v>
      </c>
      <c r="O11" s="29">
        <f t="shared" si="0"/>
        <v>2</v>
      </c>
      <c r="P11" s="32">
        <v>0</v>
      </c>
      <c r="Q11" s="32">
        <v>2</v>
      </c>
      <c r="R11" s="32">
        <v>0</v>
      </c>
      <c r="S11" s="32">
        <v>0</v>
      </c>
      <c r="T11" s="32">
        <v>0</v>
      </c>
      <c r="U11" s="33">
        <v>0</v>
      </c>
      <c r="V11" s="32"/>
      <c r="W11" s="8">
        <v>8</v>
      </c>
      <c r="X11" s="29" t="s">
        <v>64</v>
      </c>
      <c r="Y11" s="29">
        <v>29</v>
      </c>
      <c r="Z11" s="31">
        <v>0.28431000000000001</v>
      </c>
      <c r="AA11" s="32">
        <v>17</v>
      </c>
      <c r="AB11" s="32">
        <v>3</v>
      </c>
      <c r="AC11" s="32">
        <v>2</v>
      </c>
      <c r="AD11" s="32">
        <v>0</v>
      </c>
      <c r="AE11" s="32">
        <v>1</v>
      </c>
      <c r="AF11" s="6">
        <v>6</v>
      </c>
      <c r="AR11" s="9"/>
      <c r="AU11" s="28"/>
      <c r="AV11" s="29"/>
      <c r="AW11" s="29"/>
      <c r="AX11" s="29"/>
      <c r="AY11" s="6"/>
      <c r="AZ11" s="29"/>
      <c r="BA11" s="6"/>
      <c r="BB11" s="29"/>
      <c r="BC11" s="9"/>
      <c r="BD11" s="6"/>
      <c r="BE11" s="6"/>
      <c r="BF11" s="58"/>
      <c r="BG11" s="59"/>
      <c r="BH11" s="59"/>
      <c r="BI11" s="47"/>
      <c r="BJ11" s="47"/>
      <c r="BK11" s="45"/>
      <c r="BL11" s="47"/>
      <c r="BM11" s="47"/>
      <c r="BN11" s="48"/>
      <c r="BP11" s="8"/>
      <c r="BQ11" s="29"/>
      <c r="BR11" s="29"/>
      <c r="BS11" s="41"/>
      <c r="BU11" s="9"/>
    </row>
    <row r="12" spans="2:73" ht="17">
      <c r="B12" s="29" t="s">
        <v>15</v>
      </c>
      <c r="C12" s="29">
        <v>3</v>
      </c>
      <c r="D12" s="31">
        <v>2.9409999999999999E-2</v>
      </c>
      <c r="F12" s="29" t="s">
        <v>12</v>
      </c>
      <c r="G12" s="29">
        <v>1</v>
      </c>
      <c r="H12" s="31">
        <v>9.7999999999999997E-3</v>
      </c>
      <c r="I12" s="31"/>
      <c r="J12" s="28"/>
      <c r="K12" s="29"/>
      <c r="L12" s="30"/>
      <c r="N12" s="28" t="s">
        <v>12</v>
      </c>
      <c r="O12" s="29">
        <f t="shared" si="0"/>
        <v>1</v>
      </c>
      <c r="P12" s="32">
        <v>0</v>
      </c>
      <c r="Q12" s="32">
        <v>0</v>
      </c>
      <c r="R12" s="32">
        <v>1</v>
      </c>
      <c r="S12" s="32">
        <v>0</v>
      </c>
      <c r="T12" s="32">
        <v>0</v>
      </c>
      <c r="U12" s="33">
        <v>0</v>
      </c>
      <c r="V12" s="32"/>
      <c r="W12" s="8">
        <v>9</v>
      </c>
      <c r="X12" s="29" t="s">
        <v>5</v>
      </c>
      <c r="Y12" s="29">
        <v>4</v>
      </c>
      <c r="Z12" s="31">
        <v>3.9219999999999998E-2</v>
      </c>
      <c r="AA12" s="32">
        <v>3</v>
      </c>
      <c r="AB12" s="32">
        <v>0</v>
      </c>
      <c r="AC12" s="32">
        <v>0</v>
      </c>
      <c r="AD12" s="32">
        <v>0</v>
      </c>
      <c r="AE12" s="32">
        <v>0</v>
      </c>
      <c r="AF12" s="32">
        <v>1</v>
      </c>
      <c r="AR12" s="9"/>
      <c r="AU12" s="8"/>
      <c r="AW12" s="29"/>
      <c r="AX12" s="29"/>
      <c r="AY12" s="6"/>
      <c r="AZ12" s="29"/>
      <c r="BA12" s="6"/>
      <c r="BC12" s="9"/>
      <c r="BD12" s="6"/>
      <c r="BE12" s="6"/>
      <c r="BF12" s="60"/>
      <c r="BG12" s="60"/>
      <c r="BH12" s="60"/>
      <c r="BP12" s="8"/>
      <c r="BQ12" s="29"/>
      <c r="BR12" s="29"/>
      <c r="BS12" s="41"/>
      <c r="BU12" s="9"/>
    </row>
    <row r="13" spans="2:73" ht="17">
      <c r="B13" s="29" t="s">
        <v>65</v>
      </c>
      <c r="C13" s="29">
        <v>1</v>
      </c>
      <c r="D13" s="31">
        <v>9.7999999999999997E-3</v>
      </c>
      <c r="F13" s="29" t="s">
        <v>62</v>
      </c>
      <c r="G13" s="29">
        <v>102</v>
      </c>
      <c r="H13" s="68">
        <f>SUM(H4:H12)</f>
        <v>0.9999800000000002</v>
      </c>
      <c r="I13" s="31"/>
      <c r="J13" s="28"/>
      <c r="K13" s="29"/>
      <c r="L13" s="30"/>
      <c r="N13" s="28" t="s">
        <v>62</v>
      </c>
      <c r="O13" s="29">
        <f>SUM(O4:O12)</f>
        <v>102</v>
      </c>
      <c r="P13" s="29"/>
      <c r="U13" s="9"/>
      <c r="W13" s="8">
        <v>10</v>
      </c>
      <c r="X13" s="29" t="s">
        <v>66</v>
      </c>
      <c r="Y13" s="29">
        <v>2</v>
      </c>
      <c r="Z13" s="31">
        <v>1.9609999999999999E-2</v>
      </c>
      <c r="AA13" s="32">
        <v>1</v>
      </c>
      <c r="AB13" s="6">
        <v>0</v>
      </c>
      <c r="AC13" s="6">
        <v>0</v>
      </c>
      <c r="AD13" s="6">
        <v>0</v>
      </c>
      <c r="AE13" s="6">
        <v>1</v>
      </c>
      <c r="AF13" s="32">
        <v>0</v>
      </c>
      <c r="AR13" s="9"/>
      <c r="AU13" s="8"/>
      <c r="AW13" s="29"/>
      <c r="AX13" s="29"/>
      <c r="AY13" s="6"/>
      <c r="AZ13" s="29"/>
      <c r="BA13" s="6"/>
      <c r="BC13" s="9"/>
      <c r="BD13" s="6"/>
      <c r="BE13" s="6"/>
      <c r="BF13" s="60"/>
      <c r="BG13" s="60"/>
      <c r="BH13" s="60"/>
      <c r="BP13" s="8"/>
      <c r="BU13" s="9"/>
    </row>
    <row r="14" spans="2:73" ht="17">
      <c r="B14" s="29" t="s">
        <v>20</v>
      </c>
      <c r="C14" s="29">
        <v>1</v>
      </c>
      <c r="D14" s="31">
        <v>9.7999999999999997E-3</v>
      </c>
      <c r="F14" s="28"/>
      <c r="G14" s="29"/>
      <c r="H14" s="30"/>
      <c r="I14" s="31"/>
      <c r="J14" s="28"/>
      <c r="K14" s="29"/>
      <c r="L14" s="30"/>
      <c r="N14" s="8"/>
      <c r="U14" s="9"/>
      <c r="W14" s="8">
        <v>11</v>
      </c>
      <c r="X14" s="29" t="s">
        <v>11</v>
      </c>
      <c r="Y14" s="29">
        <v>3</v>
      </c>
      <c r="Z14" s="31">
        <v>2.9409999999999999E-2</v>
      </c>
      <c r="AA14" s="32">
        <v>2</v>
      </c>
      <c r="AB14" s="6">
        <v>0</v>
      </c>
      <c r="AC14" s="32">
        <v>0</v>
      </c>
      <c r="AD14" s="32">
        <v>0</v>
      </c>
      <c r="AE14" s="6">
        <v>0</v>
      </c>
      <c r="AF14" s="6">
        <v>1</v>
      </c>
      <c r="AR14" s="9"/>
      <c r="AU14" s="8"/>
      <c r="AW14" s="29"/>
      <c r="AX14" s="29"/>
      <c r="AY14" s="6"/>
      <c r="AZ14" s="29"/>
      <c r="BA14" s="6"/>
      <c r="BC14" s="9"/>
      <c r="BD14" s="6"/>
      <c r="BE14" s="6"/>
      <c r="BF14" s="60"/>
      <c r="BG14" s="60"/>
      <c r="BH14" s="60"/>
      <c r="BP14" s="8"/>
      <c r="BU14" s="9"/>
    </row>
    <row r="15" spans="2:73" ht="17">
      <c r="B15" s="29" t="s">
        <v>21</v>
      </c>
      <c r="C15" s="29">
        <v>1</v>
      </c>
      <c r="D15" s="31">
        <v>9.7999999999999997E-3</v>
      </c>
      <c r="F15" s="28"/>
      <c r="G15" s="29"/>
      <c r="H15" s="30"/>
      <c r="I15" s="31"/>
      <c r="J15" s="28"/>
      <c r="K15" s="29"/>
      <c r="L15" s="30"/>
      <c r="N15" s="11" t="s">
        <v>48</v>
      </c>
      <c r="O15" s="11" t="s">
        <v>49</v>
      </c>
      <c r="P15" s="11" t="s">
        <v>50</v>
      </c>
      <c r="Q15" s="11"/>
      <c r="U15" s="9"/>
      <c r="W15" s="8">
        <v>12</v>
      </c>
      <c r="X15" s="29" t="s">
        <v>67</v>
      </c>
      <c r="Y15" s="29">
        <v>8</v>
      </c>
      <c r="Z15" s="31">
        <v>7.843E-2</v>
      </c>
      <c r="AA15" s="32">
        <v>2</v>
      </c>
      <c r="AB15" s="6">
        <v>1</v>
      </c>
      <c r="AC15" s="32">
        <v>4</v>
      </c>
      <c r="AD15" s="32">
        <v>0</v>
      </c>
      <c r="AE15" s="32">
        <v>0</v>
      </c>
      <c r="AF15" s="32">
        <v>1</v>
      </c>
      <c r="AR15" s="9"/>
      <c r="AU15" s="8"/>
      <c r="AW15" s="29"/>
      <c r="AX15" s="29"/>
      <c r="AY15" s="6"/>
      <c r="AZ15" s="29"/>
      <c r="BA15" s="6"/>
      <c r="BC15" s="9"/>
      <c r="BD15" s="6"/>
      <c r="BE15" s="6"/>
      <c r="BF15" s="60"/>
      <c r="BG15" s="60"/>
      <c r="BH15" s="60"/>
      <c r="BP15" s="8"/>
      <c r="BU15" s="9"/>
    </row>
    <row r="16" spans="2:73" ht="17">
      <c r="B16" s="29" t="s">
        <v>17</v>
      </c>
      <c r="C16" s="29">
        <v>2</v>
      </c>
      <c r="D16" s="31">
        <v>1.9609999999999999E-2</v>
      </c>
      <c r="F16" s="28"/>
      <c r="G16" s="29"/>
      <c r="H16" s="30"/>
      <c r="I16" s="31"/>
      <c r="J16" s="28"/>
      <c r="K16" s="29"/>
      <c r="L16" s="30"/>
      <c r="N16" s="29" t="s">
        <v>53</v>
      </c>
      <c r="O16" s="29">
        <v>53.414999999999999</v>
      </c>
      <c r="P16" s="29">
        <v>7.6100000000000001E-2</v>
      </c>
      <c r="Q16" s="41"/>
      <c r="U16" s="9"/>
      <c r="W16" s="8">
        <v>13</v>
      </c>
      <c r="X16" s="29" t="s">
        <v>75</v>
      </c>
      <c r="Y16" s="29">
        <v>2</v>
      </c>
      <c r="Z16" s="31">
        <v>1.9609999999999999E-2</v>
      </c>
      <c r="AA16" s="32">
        <v>1</v>
      </c>
      <c r="AB16" s="6">
        <v>0</v>
      </c>
      <c r="AC16" s="6">
        <v>0</v>
      </c>
      <c r="AD16" s="6">
        <v>1</v>
      </c>
      <c r="AE16" s="6">
        <v>0</v>
      </c>
      <c r="AF16" s="32">
        <v>0</v>
      </c>
      <c r="AR16" s="9"/>
      <c r="AU16" s="8"/>
      <c r="AY16" s="6"/>
      <c r="BA16" s="6"/>
      <c r="BC16" s="9"/>
      <c r="BD16" s="6"/>
      <c r="BE16" s="6"/>
      <c r="BF16" s="60"/>
      <c r="BG16" s="60"/>
      <c r="BH16" s="60"/>
      <c r="BP16" s="8"/>
      <c r="BU16" s="9"/>
    </row>
    <row r="17" spans="2:73" ht="17">
      <c r="B17" s="29" t="s">
        <v>62</v>
      </c>
      <c r="C17" s="29">
        <v>102</v>
      </c>
      <c r="D17" s="68">
        <f>SUM(D4:D16)</f>
        <v>0.9999800000000002</v>
      </c>
      <c r="F17" s="8"/>
      <c r="H17" s="9"/>
      <c r="J17" s="8"/>
      <c r="L17" s="9"/>
      <c r="N17" s="29" t="s">
        <v>56</v>
      </c>
      <c r="O17" s="29">
        <v>74.224000000000004</v>
      </c>
      <c r="P17" s="41" t="s">
        <v>70</v>
      </c>
      <c r="Q17" s="41"/>
      <c r="U17" s="9"/>
      <c r="W17" s="8"/>
      <c r="X17" s="29" t="s">
        <v>62</v>
      </c>
      <c r="Y17" s="29">
        <v>102</v>
      </c>
      <c r="Z17" s="68">
        <f>SUM(Z4:Z16)</f>
        <v>0.99999000000000005</v>
      </c>
      <c r="AA17" s="32"/>
      <c r="AB17" s="6"/>
      <c r="AC17" s="6"/>
      <c r="AD17" s="6"/>
      <c r="AE17" s="6"/>
      <c r="AF17" s="32"/>
      <c r="AR17" s="9"/>
      <c r="AU17" s="8"/>
      <c r="AY17" s="6"/>
      <c r="BA17" s="6"/>
      <c r="BC17" s="9"/>
      <c r="BD17" s="6"/>
      <c r="BE17" s="6"/>
      <c r="BF17" s="6"/>
      <c r="BG17" s="6"/>
      <c r="BH17" s="6"/>
      <c r="BM17" s="6"/>
      <c r="BP17" s="8"/>
      <c r="BU17" s="9"/>
    </row>
    <row r="18" spans="2:73" ht="17">
      <c r="B18" s="28"/>
      <c r="C18" s="29"/>
      <c r="D18" s="30"/>
      <c r="F18" s="8"/>
      <c r="H18" s="9"/>
      <c r="J18" s="8"/>
      <c r="L18" s="9"/>
      <c r="N18" s="8"/>
      <c r="U18" s="9"/>
      <c r="W18" s="8"/>
      <c r="X18" s="29"/>
      <c r="Y18" s="29"/>
      <c r="Z18" s="34"/>
      <c r="AA18" s="32"/>
      <c r="AB18" s="6"/>
      <c r="AC18" s="6"/>
      <c r="AD18" s="6"/>
      <c r="AE18" s="6"/>
      <c r="AF18" s="32"/>
      <c r="AR18" s="9"/>
      <c r="AU18" s="8"/>
      <c r="AY18" s="6"/>
      <c r="BA18" s="6"/>
      <c r="BC18" s="9"/>
      <c r="BD18" s="6"/>
      <c r="BE18" s="6"/>
      <c r="BF18" s="6"/>
      <c r="BG18" s="6"/>
      <c r="BH18" s="6"/>
      <c r="BM18" s="6"/>
      <c r="BP18" s="8"/>
      <c r="BU18" s="9"/>
    </row>
    <row r="19" spans="2:73" ht="17">
      <c r="B19" s="28"/>
      <c r="C19" s="29"/>
      <c r="D19" s="30"/>
      <c r="F19" s="8"/>
      <c r="H19" s="9"/>
      <c r="J19" s="8"/>
      <c r="L19" s="9"/>
      <c r="N19" s="8"/>
      <c r="U19" s="9"/>
      <c r="W19" s="8"/>
      <c r="X19" s="11" t="s">
        <v>48</v>
      </c>
      <c r="Y19" s="11" t="s">
        <v>49</v>
      </c>
      <c r="Z19" s="11" t="s">
        <v>50</v>
      </c>
      <c r="AA19" s="32"/>
      <c r="AB19" s="6"/>
      <c r="AC19" s="6"/>
      <c r="AD19" s="6"/>
      <c r="AE19" s="6"/>
      <c r="AF19" s="32"/>
      <c r="AR19" s="9"/>
      <c r="AU19" s="8"/>
      <c r="AY19" s="6"/>
      <c r="BA19" s="6"/>
      <c r="BC19" s="9"/>
      <c r="BD19" s="6"/>
      <c r="BE19" s="6"/>
      <c r="BF19" s="6"/>
      <c r="BG19" s="6"/>
      <c r="BH19" s="6"/>
      <c r="BM19" s="6"/>
      <c r="BP19" s="8"/>
      <c r="BU19" s="9"/>
    </row>
    <row r="20" spans="2:73" ht="17">
      <c r="B20" s="28"/>
      <c r="C20" s="29"/>
      <c r="D20" s="55"/>
      <c r="F20" s="8"/>
      <c r="H20" s="9"/>
      <c r="J20" s="8"/>
      <c r="L20" s="9"/>
      <c r="N20" s="8"/>
      <c r="U20" s="9"/>
      <c r="W20" s="8"/>
      <c r="X20" s="29" t="s">
        <v>53</v>
      </c>
      <c r="Y20" s="29">
        <v>92.18</v>
      </c>
      <c r="Z20" s="41" t="s">
        <v>76</v>
      </c>
      <c r="AA20" s="32"/>
      <c r="AB20" s="6"/>
      <c r="AC20" s="6"/>
      <c r="AD20" s="6"/>
      <c r="AE20" s="6"/>
      <c r="AF20" s="32"/>
      <c r="AR20" s="9"/>
      <c r="AU20" s="8"/>
      <c r="AY20" s="6"/>
      <c r="BA20" s="6"/>
      <c r="BC20" s="9"/>
      <c r="BD20" s="6"/>
      <c r="BE20" s="6"/>
      <c r="BF20" s="6"/>
      <c r="BG20" s="6"/>
      <c r="BH20" s="6"/>
      <c r="BM20" s="6"/>
      <c r="BP20" s="8"/>
      <c r="BU20" s="9"/>
    </row>
    <row r="21" spans="2:73" ht="17">
      <c r="B21" s="28"/>
      <c r="C21" s="29"/>
      <c r="D21" s="30"/>
      <c r="F21" s="8"/>
      <c r="H21" s="9"/>
      <c r="J21" s="8"/>
      <c r="L21" s="9"/>
      <c r="N21" s="8"/>
      <c r="U21" s="9"/>
      <c r="W21" s="8"/>
      <c r="X21" s="29" t="s">
        <v>56</v>
      </c>
      <c r="Y21" s="29">
        <v>100.303</v>
      </c>
      <c r="Z21" s="41" t="s">
        <v>77</v>
      </c>
      <c r="AA21" s="32"/>
      <c r="AB21" s="6"/>
      <c r="AC21" s="6"/>
      <c r="AD21" s="6"/>
      <c r="AE21" s="6"/>
      <c r="AF21" s="32"/>
      <c r="AR21" s="9"/>
      <c r="AU21" s="8"/>
      <c r="AY21" s="6"/>
      <c r="BA21" s="6"/>
      <c r="BC21" s="9"/>
      <c r="BD21" s="6"/>
      <c r="BE21" s="6"/>
      <c r="BF21" s="6"/>
      <c r="BG21" s="6"/>
      <c r="BH21" s="6"/>
      <c r="BM21" s="6"/>
      <c r="BP21" s="8"/>
      <c r="BU21" s="9"/>
    </row>
    <row r="22" spans="2:73" ht="18" thickBot="1">
      <c r="B22" s="28"/>
      <c r="C22" s="29"/>
      <c r="D22" s="30"/>
      <c r="F22" s="8"/>
      <c r="H22" s="9"/>
      <c r="J22" s="8"/>
      <c r="L22" s="9"/>
      <c r="N22" s="8"/>
      <c r="U22" s="9"/>
      <c r="W22" s="61"/>
      <c r="X22" s="59"/>
      <c r="Y22" s="59"/>
      <c r="Z22" s="62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8"/>
      <c r="AU22" s="8"/>
      <c r="AY22" s="6"/>
      <c r="BA22" s="6"/>
      <c r="BC22" s="9"/>
      <c r="BD22" s="6"/>
      <c r="BE22" s="6"/>
      <c r="BF22" s="6"/>
      <c r="BG22" s="6"/>
      <c r="BH22" s="6"/>
      <c r="BM22" s="6"/>
      <c r="BP22" s="61"/>
      <c r="BQ22" s="47"/>
      <c r="BR22" s="47"/>
      <c r="BS22" s="47"/>
      <c r="BT22" s="47"/>
      <c r="BU22" s="48"/>
    </row>
    <row r="23" spans="2:73" ht="18" thickBot="1">
      <c r="B23" s="28"/>
      <c r="C23" s="29"/>
      <c r="D23" s="30"/>
      <c r="F23" s="8"/>
      <c r="H23" s="9"/>
      <c r="J23" s="8"/>
      <c r="L23" s="9"/>
      <c r="N23" s="8"/>
      <c r="U23" s="9"/>
      <c r="X23" s="29"/>
      <c r="Y23" s="63"/>
      <c r="Z23" s="29"/>
      <c r="AU23" s="8"/>
      <c r="AY23" s="6"/>
      <c r="BA23" s="6"/>
      <c r="BC23" s="9"/>
      <c r="BD23" s="6"/>
      <c r="BE23" s="6"/>
      <c r="BF23" s="6"/>
      <c r="BG23" s="6"/>
      <c r="BH23" s="6"/>
      <c r="BM23" s="6"/>
    </row>
    <row r="24" spans="2:73" ht="18" thickBot="1">
      <c r="B24" s="28"/>
      <c r="C24" s="29"/>
      <c r="D24" s="30"/>
      <c r="F24" s="8"/>
      <c r="H24" s="9"/>
      <c r="J24" s="8"/>
      <c r="L24" s="9"/>
      <c r="N24" s="8"/>
      <c r="U24" s="9"/>
      <c r="W24" s="16"/>
      <c r="X24" s="11" t="s">
        <v>34</v>
      </c>
      <c r="Y24" s="11" t="s">
        <v>32</v>
      </c>
      <c r="Z24" s="65" t="s">
        <v>33</v>
      </c>
      <c r="AA24" s="18" t="s">
        <v>14</v>
      </c>
      <c r="AB24" s="18" t="s">
        <v>2</v>
      </c>
      <c r="AC24" s="18" t="s">
        <v>9</v>
      </c>
      <c r="AD24" s="18" t="s">
        <v>68</v>
      </c>
      <c r="AE24" s="18" t="s">
        <v>3</v>
      </c>
      <c r="AF24" s="18" t="s">
        <v>0</v>
      </c>
      <c r="AG24" s="18" t="s">
        <v>25</v>
      </c>
      <c r="AH24" s="18" t="s">
        <v>13</v>
      </c>
      <c r="AI24" s="18" t="s">
        <v>12</v>
      </c>
      <c r="AJ24" s="3"/>
      <c r="AK24" s="3"/>
      <c r="AL24" s="3"/>
      <c r="AM24" s="3"/>
      <c r="AN24" s="3"/>
      <c r="AO24" s="3"/>
      <c r="AP24" s="3"/>
      <c r="AQ24" s="3"/>
      <c r="AR24" s="4"/>
      <c r="AU24" s="61"/>
      <c r="AV24" s="47"/>
      <c r="AW24" s="47"/>
      <c r="AX24" s="47"/>
      <c r="AY24" s="45"/>
      <c r="AZ24" s="47"/>
      <c r="BA24" s="45"/>
      <c r="BB24" s="47"/>
      <c r="BC24" s="48"/>
      <c r="BD24" s="6"/>
      <c r="BE24" s="6"/>
      <c r="BF24" s="6"/>
      <c r="BG24" s="6"/>
      <c r="BH24" s="6"/>
      <c r="BM24" s="6"/>
    </row>
    <row r="25" spans="2:73" ht="17">
      <c r="B25" s="28"/>
      <c r="C25" s="29"/>
      <c r="D25" s="30"/>
      <c r="F25" s="8"/>
      <c r="H25" s="9"/>
      <c r="J25" s="8"/>
      <c r="L25" s="9"/>
      <c r="N25" s="8"/>
      <c r="U25" s="9"/>
      <c r="W25" s="8">
        <v>1</v>
      </c>
      <c r="X25" s="29" t="s">
        <v>71</v>
      </c>
      <c r="Y25" s="29">
        <v>11</v>
      </c>
      <c r="Z25" s="66">
        <f>Y25/Y38</f>
        <v>0.10784313725490197</v>
      </c>
      <c r="AA25" s="32">
        <v>0</v>
      </c>
      <c r="AB25" s="32">
        <v>9</v>
      </c>
      <c r="AC25" s="32">
        <v>0</v>
      </c>
      <c r="AD25" s="32">
        <v>0</v>
      </c>
      <c r="AE25" s="32">
        <v>1</v>
      </c>
      <c r="AF25" s="32">
        <v>0</v>
      </c>
      <c r="AG25" s="6">
        <v>1</v>
      </c>
      <c r="AH25" s="6">
        <v>0</v>
      </c>
      <c r="AI25" s="6">
        <v>0</v>
      </c>
      <c r="AR25" s="9"/>
      <c r="AW25" s="1"/>
      <c r="AX25" s="1"/>
      <c r="AY25" s="13"/>
      <c r="AZ25" s="1"/>
      <c r="BA25" s="13"/>
      <c r="BB25" s="1"/>
      <c r="BC25" s="1"/>
      <c r="BD25" s="6"/>
      <c r="BE25" s="6"/>
      <c r="BF25" s="6"/>
      <c r="BG25" s="6"/>
      <c r="BH25" s="6"/>
      <c r="BM25" s="6"/>
    </row>
    <row r="26" spans="2:73" ht="17">
      <c r="B26" s="28"/>
      <c r="C26" s="29"/>
      <c r="D26" s="30"/>
      <c r="F26" s="8"/>
      <c r="H26" s="9"/>
      <c r="J26" s="8"/>
      <c r="L26" s="9"/>
      <c r="N26" s="8"/>
      <c r="U26" s="9"/>
      <c r="W26" s="8">
        <v>2</v>
      </c>
      <c r="X26" s="29" t="s">
        <v>72</v>
      </c>
      <c r="Y26" s="29">
        <v>1</v>
      </c>
      <c r="Z26" s="66">
        <f>Y26/Y38</f>
        <v>9.8039215686274508E-3</v>
      </c>
      <c r="AA26" s="32">
        <v>0</v>
      </c>
      <c r="AB26" s="32">
        <v>0</v>
      </c>
      <c r="AC26" s="32">
        <v>0</v>
      </c>
      <c r="AD26" s="32">
        <v>0</v>
      </c>
      <c r="AE26" s="32">
        <v>0</v>
      </c>
      <c r="AF26" s="6">
        <v>1</v>
      </c>
      <c r="AG26" s="6">
        <v>0</v>
      </c>
      <c r="AH26" s="6">
        <v>0</v>
      </c>
      <c r="AI26" s="6">
        <v>0</v>
      </c>
      <c r="AR26" s="9"/>
      <c r="AY26" s="11"/>
      <c r="AZ26" s="11"/>
      <c r="BA26" s="11"/>
      <c r="BD26" s="6"/>
      <c r="BE26" s="6"/>
      <c r="BF26" s="6"/>
      <c r="BG26" s="6"/>
      <c r="BH26" s="6"/>
      <c r="BM26" s="6"/>
    </row>
    <row r="27" spans="2:73" ht="18" thickBot="1">
      <c r="B27" s="8"/>
      <c r="D27" s="9"/>
      <c r="F27" s="8"/>
      <c r="H27" s="9"/>
      <c r="J27" s="8"/>
      <c r="L27" s="9"/>
      <c r="N27" s="8"/>
      <c r="U27" s="9"/>
      <c r="W27" s="8">
        <v>3</v>
      </c>
      <c r="X27" s="29" t="s">
        <v>8</v>
      </c>
      <c r="Y27" s="29">
        <v>2</v>
      </c>
      <c r="Z27" s="66">
        <f t="shared" ref="Z27:Z37" si="1">Y27/102</f>
        <v>1.9607843137254902E-2</v>
      </c>
      <c r="AA27" s="32">
        <v>0</v>
      </c>
      <c r="AB27" s="32">
        <v>1</v>
      </c>
      <c r="AC27" s="32">
        <v>0</v>
      </c>
      <c r="AD27" s="32">
        <v>0</v>
      </c>
      <c r="AE27" s="32">
        <v>0</v>
      </c>
      <c r="AF27" s="6">
        <v>0</v>
      </c>
      <c r="AG27" s="6">
        <v>1</v>
      </c>
      <c r="AH27" s="6">
        <v>0</v>
      </c>
      <c r="AI27" s="6">
        <v>0</v>
      </c>
      <c r="AR27" s="9"/>
      <c r="AY27" s="29"/>
      <c r="AZ27" s="29"/>
      <c r="BA27" s="41"/>
      <c r="BD27" s="6"/>
      <c r="BE27" s="6"/>
      <c r="BK27" s="6"/>
    </row>
    <row r="28" spans="2:73" ht="17">
      <c r="B28" s="8"/>
      <c r="D28" s="9"/>
      <c r="F28" s="8"/>
      <c r="H28" s="9"/>
      <c r="J28" s="8"/>
      <c r="L28" s="9"/>
      <c r="N28" s="8"/>
      <c r="U28" s="9"/>
      <c r="W28" s="8">
        <v>4</v>
      </c>
      <c r="X28" s="29" t="s">
        <v>63</v>
      </c>
      <c r="Y28" s="29">
        <v>18</v>
      </c>
      <c r="Z28" s="66">
        <f t="shared" si="1"/>
        <v>0.17647058823529413</v>
      </c>
      <c r="AA28" s="32">
        <v>1</v>
      </c>
      <c r="AB28" s="32">
        <v>13</v>
      </c>
      <c r="AC28" s="32">
        <v>2</v>
      </c>
      <c r="AD28" s="32">
        <v>0</v>
      </c>
      <c r="AE28" s="32">
        <v>0</v>
      </c>
      <c r="AF28" s="32">
        <v>0</v>
      </c>
      <c r="AG28" s="6">
        <v>1</v>
      </c>
      <c r="AH28" s="6">
        <v>1</v>
      </c>
      <c r="AI28" s="6">
        <v>0</v>
      </c>
      <c r="AR28" s="9"/>
      <c r="AT28" s="1" t="s">
        <v>90</v>
      </c>
      <c r="AU28" s="5" t="s">
        <v>81</v>
      </c>
      <c r="AV28" s="3"/>
      <c r="AW28" s="3"/>
      <c r="AX28" s="3"/>
      <c r="AY28" s="64"/>
      <c r="AZ28" s="64"/>
      <c r="BA28" s="70"/>
      <c r="BB28" s="3"/>
      <c r="BC28" s="3"/>
      <c r="BD28" s="54"/>
      <c r="BE28" s="54"/>
      <c r="BF28" s="3"/>
      <c r="BG28" s="3"/>
      <c r="BH28" s="3"/>
      <c r="BI28" s="3"/>
      <c r="BJ28" s="3"/>
      <c r="BK28" s="71"/>
    </row>
    <row r="29" spans="2:73" ht="17">
      <c r="B29" s="8"/>
      <c r="D29" s="9"/>
      <c r="F29" s="8"/>
      <c r="H29" s="9"/>
      <c r="J29" s="8"/>
      <c r="L29" s="9"/>
      <c r="N29" s="8"/>
      <c r="U29" s="9"/>
      <c r="W29" s="8">
        <v>5</v>
      </c>
      <c r="X29" s="29" t="s">
        <v>73</v>
      </c>
      <c r="Y29" s="29">
        <v>13</v>
      </c>
      <c r="Z29" s="66">
        <f t="shared" si="1"/>
        <v>0.12745098039215685</v>
      </c>
      <c r="AA29" s="32">
        <v>0</v>
      </c>
      <c r="AB29" s="32">
        <v>5</v>
      </c>
      <c r="AC29" s="32">
        <v>0</v>
      </c>
      <c r="AD29" s="32">
        <v>0</v>
      </c>
      <c r="AE29" s="32">
        <v>6</v>
      </c>
      <c r="AF29" s="6">
        <v>2</v>
      </c>
      <c r="AG29" s="6">
        <v>0</v>
      </c>
      <c r="AH29" s="6">
        <v>0</v>
      </c>
      <c r="AI29" s="6">
        <v>0</v>
      </c>
      <c r="AR29" s="9"/>
      <c r="AU29" s="8"/>
      <c r="AY29" s="6"/>
      <c r="BD29" s="6"/>
      <c r="BE29" s="6"/>
      <c r="BK29" s="72"/>
    </row>
    <row r="30" spans="2:73" ht="17">
      <c r="B30" s="8"/>
      <c r="D30" s="9"/>
      <c r="F30" s="8"/>
      <c r="H30" s="9"/>
      <c r="J30" s="8"/>
      <c r="L30" s="9"/>
      <c r="N30" s="8"/>
      <c r="U30" s="9"/>
      <c r="W30" s="8">
        <v>6</v>
      </c>
      <c r="X30" s="29" t="s">
        <v>74</v>
      </c>
      <c r="Y30" s="29">
        <v>3</v>
      </c>
      <c r="Z30" s="66">
        <f t="shared" si="1"/>
        <v>2.9411764705882353E-2</v>
      </c>
      <c r="AA30" s="32">
        <v>0</v>
      </c>
      <c r="AB30" s="32">
        <v>2</v>
      </c>
      <c r="AC30" s="32">
        <v>0</v>
      </c>
      <c r="AD30" s="32">
        <v>0</v>
      </c>
      <c r="AE30" s="32">
        <v>0</v>
      </c>
      <c r="AF30" s="32">
        <v>0</v>
      </c>
      <c r="AG30" s="6">
        <v>0</v>
      </c>
      <c r="AH30" s="6">
        <v>1</v>
      </c>
      <c r="AI30" s="6">
        <v>0</v>
      </c>
      <c r="AR30" s="9"/>
      <c r="AU30" s="8"/>
      <c r="AV30" s="73" t="s">
        <v>80</v>
      </c>
      <c r="AW30" s="1" t="s">
        <v>32</v>
      </c>
      <c r="AX30" s="1" t="s">
        <v>33</v>
      </c>
      <c r="AY30" s="1" t="s">
        <v>52</v>
      </c>
      <c r="AZ30" s="13" t="s">
        <v>55</v>
      </c>
      <c r="BA30" s="1" t="s">
        <v>57</v>
      </c>
      <c r="BB30" s="1" t="s">
        <v>59</v>
      </c>
      <c r="BC30" s="1" t="s">
        <v>52</v>
      </c>
      <c r="BD30" s="13" t="s">
        <v>55</v>
      </c>
      <c r="BE30" s="1" t="s">
        <v>57</v>
      </c>
      <c r="BF30" s="1" t="s">
        <v>59</v>
      </c>
      <c r="BK30" s="72"/>
    </row>
    <row r="31" spans="2:73" ht="18" thickBot="1">
      <c r="B31" s="61"/>
      <c r="C31" s="47"/>
      <c r="D31" s="48"/>
      <c r="F31" s="61"/>
      <c r="G31" s="47"/>
      <c r="H31" s="48"/>
      <c r="J31" s="61"/>
      <c r="K31" s="47"/>
      <c r="L31" s="48"/>
      <c r="N31" s="61"/>
      <c r="O31" s="47"/>
      <c r="P31" s="47"/>
      <c r="Q31" s="47"/>
      <c r="R31" s="47"/>
      <c r="S31" s="47"/>
      <c r="T31" s="47"/>
      <c r="U31" s="48"/>
      <c r="W31" s="8">
        <v>7</v>
      </c>
      <c r="X31" s="29" t="s">
        <v>61</v>
      </c>
      <c r="Y31" s="29">
        <v>6</v>
      </c>
      <c r="Z31" s="66">
        <f t="shared" si="1"/>
        <v>5.8823529411764705E-2</v>
      </c>
      <c r="AA31" s="32">
        <v>0</v>
      </c>
      <c r="AB31" s="32">
        <v>4</v>
      </c>
      <c r="AC31" s="32">
        <v>1</v>
      </c>
      <c r="AD31" s="32">
        <v>0</v>
      </c>
      <c r="AE31" s="32">
        <v>1</v>
      </c>
      <c r="AF31" s="32">
        <v>0</v>
      </c>
      <c r="AG31" s="32">
        <v>0</v>
      </c>
      <c r="AH31" s="32">
        <v>0</v>
      </c>
      <c r="AI31" s="6">
        <v>0</v>
      </c>
      <c r="AR31" s="9"/>
      <c r="AU31" s="8"/>
      <c r="AV31" s="1" t="s">
        <v>93</v>
      </c>
      <c r="AW31">
        <f t="shared" ref="AW31:AW36" si="2">SUM(AY31:BB31)</f>
        <v>16</v>
      </c>
      <c r="AX31" s="66">
        <f ca="1">AW31/AW37</f>
        <v>0.15686274509803921</v>
      </c>
      <c r="AY31">
        <v>4</v>
      </c>
      <c r="AZ31">
        <v>4</v>
      </c>
      <c r="BA31" s="6">
        <v>8</v>
      </c>
      <c r="BB31">
        <v>0</v>
      </c>
      <c r="BC31" s="76">
        <f>4/102</f>
        <v>3.9215686274509803E-2</v>
      </c>
      <c r="BD31" s="76">
        <f>4/102</f>
        <v>3.9215686274509803E-2</v>
      </c>
      <c r="BE31" s="76">
        <f>8/102</f>
        <v>7.8431372549019607E-2</v>
      </c>
      <c r="BF31" s="76"/>
      <c r="BK31" s="72"/>
    </row>
    <row r="32" spans="2:73" ht="17">
      <c r="W32" s="8">
        <v>8</v>
      </c>
      <c r="X32" s="29" t="s">
        <v>64</v>
      </c>
      <c r="Y32" s="29">
        <v>29</v>
      </c>
      <c r="Z32" s="66">
        <f t="shared" si="1"/>
        <v>0.28431372549019607</v>
      </c>
      <c r="AA32" s="32">
        <v>0</v>
      </c>
      <c r="AB32" s="32">
        <v>14</v>
      </c>
      <c r="AC32" s="32">
        <v>1</v>
      </c>
      <c r="AD32" s="32">
        <v>0</v>
      </c>
      <c r="AE32" s="32">
        <v>11</v>
      </c>
      <c r="AF32" s="6">
        <v>2</v>
      </c>
      <c r="AG32" s="6">
        <v>0</v>
      </c>
      <c r="AH32" s="6">
        <v>0</v>
      </c>
      <c r="AI32" s="6">
        <v>1</v>
      </c>
      <c r="AR32" s="9"/>
      <c r="AU32" s="8"/>
      <c r="AV32" s="1" t="s">
        <v>94</v>
      </c>
      <c r="AW32">
        <f t="shared" si="2"/>
        <v>29</v>
      </c>
      <c r="AX32" s="66">
        <f ca="1">AW32/AW37</f>
        <v>0.28431372549019607</v>
      </c>
      <c r="AY32">
        <v>4</v>
      </c>
      <c r="AZ32">
        <v>9</v>
      </c>
      <c r="BA32" s="6">
        <v>16</v>
      </c>
      <c r="BB32">
        <v>0</v>
      </c>
      <c r="BC32" s="76">
        <f>4/102</f>
        <v>3.9215686274509803E-2</v>
      </c>
      <c r="BD32" s="76">
        <f>9/102</f>
        <v>8.8235294117647065E-2</v>
      </c>
      <c r="BE32" s="76">
        <f>16/102</f>
        <v>0.15686274509803921</v>
      </c>
      <c r="BF32" s="76"/>
      <c r="BK32" s="72"/>
      <c r="BN32" s="6"/>
    </row>
    <row r="33" spans="10:65" ht="17">
      <c r="J33" s="77"/>
      <c r="K33" s="77"/>
      <c r="L33" s="77"/>
      <c r="M33" s="77"/>
      <c r="W33" s="8">
        <v>9</v>
      </c>
      <c r="X33" s="29" t="s">
        <v>5</v>
      </c>
      <c r="Y33" s="29">
        <v>4</v>
      </c>
      <c r="Z33" s="66">
        <f t="shared" si="1"/>
        <v>3.9215686274509803E-2</v>
      </c>
      <c r="AA33" s="32">
        <v>0</v>
      </c>
      <c r="AB33" s="32">
        <v>3</v>
      </c>
      <c r="AC33" s="32">
        <v>1</v>
      </c>
      <c r="AD33" s="32">
        <v>0</v>
      </c>
      <c r="AE33" s="32">
        <v>0</v>
      </c>
      <c r="AF33" s="32">
        <v>0</v>
      </c>
      <c r="AG33" s="6">
        <v>0</v>
      </c>
      <c r="AH33" s="6">
        <v>0</v>
      </c>
      <c r="AI33" s="6">
        <v>0</v>
      </c>
      <c r="AR33" s="9"/>
      <c r="AU33" s="8"/>
      <c r="AV33" s="1" t="s">
        <v>95</v>
      </c>
      <c r="AW33">
        <f t="shared" si="2"/>
        <v>1</v>
      </c>
      <c r="AX33" s="66">
        <f ca="1">AW33/AW37</f>
        <v>9.8039215686274508E-3</v>
      </c>
      <c r="AY33">
        <v>0</v>
      </c>
      <c r="AZ33">
        <v>0</v>
      </c>
      <c r="BA33" s="6">
        <v>1</v>
      </c>
      <c r="BB33">
        <v>0</v>
      </c>
      <c r="BC33" s="76"/>
      <c r="BD33" s="76"/>
      <c r="BE33" s="76">
        <f>1/102</f>
        <v>9.8039215686274508E-3</v>
      </c>
      <c r="BF33" s="76"/>
      <c r="BG33" s="6"/>
      <c r="BH33" s="6"/>
      <c r="BK33" s="9"/>
      <c r="BM33" s="6"/>
    </row>
    <row r="34" spans="10:65" ht="17">
      <c r="J34" s="78"/>
      <c r="K34" s="79"/>
      <c r="L34" s="77"/>
      <c r="M34" s="77"/>
      <c r="W34" s="8">
        <v>10</v>
      </c>
      <c r="X34" s="29" t="s">
        <v>66</v>
      </c>
      <c r="Y34" s="29">
        <v>2</v>
      </c>
      <c r="Z34" s="66">
        <f t="shared" si="1"/>
        <v>1.9607843137254902E-2</v>
      </c>
      <c r="AA34" s="32">
        <v>0</v>
      </c>
      <c r="AB34" s="32">
        <v>1</v>
      </c>
      <c r="AC34" s="32">
        <v>1</v>
      </c>
      <c r="AD34" s="32">
        <v>0</v>
      </c>
      <c r="AE34" s="32">
        <v>0</v>
      </c>
      <c r="AF34" s="32">
        <v>0</v>
      </c>
      <c r="AG34" s="6">
        <v>0</v>
      </c>
      <c r="AH34" s="6">
        <v>0</v>
      </c>
      <c r="AI34" s="6">
        <v>0</v>
      </c>
      <c r="AR34" s="9"/>
      <c r="AU34" s="8"/>
      <c r="AV34" s="1" t="s">
        <v>96</v>
      </c>
      <c r="AW34">
        <f t="shared" si="2"/>
        <v>14</v>
      </c>
      <c r="AX34" s="66">
        <f ca="1">AW34/AW37</f>
        <v>0.13725490196078433</v>
      </c>
      <c r="AY34">
        <v>8</v>
      </c>
      <c r="AZ34">
        <v>2</v>
      </c>
      <c r="BA34" s="6">
        <v>4</v>
      </c>
      <c r="BB34">
        <v>0</v>
      </c>
      <c r="BC34" s="76">
        <f>8/102</f>
        <v>7.8431372549019607E-2</v>
      </c>
      <c r="BD34" s="76">
        <f>2/102</f>
        <v>1.9607843137254902E-2</v>
      </c>
      <c r="BE34" s="76">
        <f>4/102</f>
        <v>3.9215686274509803E-2</v>
      </c>
      <c r="BF34" s="76"/>
      <c r="BG34" s="6"/>
      <c r="BH34" s="6"/>
      <c r="BK34" s="9"/>
      <c r="BM34" s="6"/>
    </row>
    <row r="35" spans="10:65" ht="17">
      <c r="J35" s="78"/>
      <c r="K35" s="78"/>
      <c r="L35" s="78"/>
      <c r="M35" s="80"/>
      <c r="W35" s="8">
        <v>11</v>
      </c>
      <c r="X35" s="29" t="s">
        <v>11</v>
      </c>
      <c r="Y35" s="29">
        <v>3</v>
      </c>
      <c r="Z35" s="66">
        <f t="shared" si="1"/>
        <v>2.9411764705882353E-2</v>
      </c>
      <c r="AA35" s="32">
        <v>0</v>
      </c>
      <c r="AB35" s="32">
        <v>1</v>
      </c>
      <c r="AC35" s="32">
        <v>0</v>
      </c>
      <c r="AD35" s="32">
        <v>1</v>
      </c>
      <c r="AE35" s="32">
        <v>1</v>
      </c>
      <c r="AF35" s="6">
        <v>0</v>
      </c>
      <c r="AG35" s="6">
        <v>0</v>
      </c>
      <c r="AH35" s="6">
        <v>0</v>
      </c>
      <c r="AI35" s="6">
        <v>0</v>
      </c>
      <c r="AR35" s="9"/>
      <c r="AU35" s="8"/>
      <c r="AV35" s="1" t="s">
        <v>45</v>
      </c>
      <c r="AW35">
        <f t="shared" si="2"/>
        <v>39</v>
      </c>
      <c r="AX35" s="66">
        <f ca="1">AW35/AW37</f>
        <v>0.38235294117647056</v>
      </c>
      <c r="AY35">
        <v>8</v>
      </c>
      <c r="AZ35">
        <v>15</v>
      </c>
      <c r="BA35">
        <v>14</v>
      </c>
      <c r="BB35">
        <v>2</v>
      </c>
      <c r="BC35" s="76">
        <f>8/102</f>
        <v>7.8431372549019607E-2</v>
      </c>
      <c r="BD35" s="76">
        <f>15/102</f>
        <v>0.14705882352941177</v>
      </c>
      <c r="BE35" s="76">
        <f>14/102</f>
        <v>0.13725490196078433</v>
      </c>
      <c r="BF35" s="76">
        <f>2/102</f>
        <v>1.9607843137254902E-2</v>
      </c>
      <c r="BG35" s="6"/>
      <c r="BH35" s="6"/>
      <c r="BK35" s="9"/>
      <c r="BM35" s="6"/>
    </row>
    <row r="36" spans="10:65" ht="17">
      <c r="J36" s="82"/>
      <c r="K36" s="78"/>
      <c r="L36" s="81"/>
      <c r="M36" s="78"/>
      <c r="W36" s="8">
        <v>12</v>
      </c>
      <c r="X36" s="29" t="s">
        <v>67</v>
      </c>
      <c r="Y36" s="29">
        <v>8</v>
      </c>
      <c r="Z36" s="66">
        <f t="shared" si="1"/>
        <v>7.8431372549019607E-2</v>
      </c>
      <c r="AA36" s="32">
        <v>0</v>
      </c>
      <c r="AB36" s="32">
        <v>7</v>
      </c>
      <c r="AC36" s="32">
        <v>0</v>
      </c>
      <c r="AD36" s="32">
        <v>0</v>
      </c>
      <c r="AE36" s="32">
        <v>1</v>
      </c>
      <c r="AF36" s="32">
        <v>0</v>
      </c>
      <c r="AG36" s="6">
        <v>0</v>
      </c>
      <c r="AH36" s="6">
        <v>0</v>
      </c>
      <c r="AI36" s="6">
        <v>0</v>
      </c>
      <c r="AR36" s="9"/>
      <c r="AU36" s="8"/>
      <c r="AV36" s="1" t="s">
        <v>46</v>
      </c>
      <c r="AW36">
        <f t="shared" si="2"/>
        <v>3</v>
      </c>
      <c r="AX36" s="66">
        <f ca="1">AW36/AW37</f>
        <v>2.9411764705882353E-2</v>
      </c>
      <c r="AY36">
        <v>0</v>
      </c>
      <c r="AZ36">
        <v>0</v>
      </c>
      <c r="BA36" s="6">
        <v>0</v>
      </c>
      <c r="BB36">
        <v>3</v>
      </c>
      <c r="BC36" s="76"/>
      <c r="BD36" s="76"/>
      <c r="BE36" s="76"/>
      <c r="BF36" s="76">
        <f>3/102</f>
        <v>2.9411764705882353E-2</v>
      </c>
      <c r="BG36" s="6"/>
      <c r="BH36" s="6"/>
      <c r="BK36" s="9"/>
      <c r="BM36" s="6"/>
    </row>
    <row r="37" spans="10:65" ht="17">
      <c r="J37" s="82"/>
      <c r="K37" s="80"/>
      <c r="L37" s="81"/>
      <c r="M37" s="81"/>
      <c r="W37" s="8">
        <v>13</v>
      </c>
      <c r="X37" s="29" t="s">
        <v>75</v>
      </c>
      <c r="Y37" s="29">
        <v>2</v>
      </c>
      <c r="Z37" s="66">
        <f t="shared" si="1"/>
        <v>1.9607843137254902E-2</v>
      </c>
      <c r="AA37" s="32">
        <v>0</v>
      </c>
      <c r="AB37" s="32">
        <v>2</v>
      </c>
      <c r="AC37" s="32">
        <v>0</v>
      </c>
      <c r="AD37" s="6">
        <v>0</v>
      </c>
      <c r="AE37" s="32">
        <v>0</v>
      </c>
      <c r="AF37" s="32">
        <v>0</v>
      </c>
      <c r="AG37" s="6">
        <v>0</v>
      </c>
      <c r="AH37" s="6">
        <v>0</v>
      </c>
      <c r="AI37" s="6">
        <v>0</v>
      </c>
      <c r="AR37" s="9"/>
      <c r="AU37" s="8"/>
      <c r="AW37">
        <f ca="1">SUM(AW35:AW37)</f>
        <v>102</v>
      </c>
      <c r="AX37" s="69">
        <f ca="1">SUM(AX35:AX37)</f>
        <v>1</v>
      </c>
      <c r="AY37">
        <f>SUM(AY31:AY36)</f>
        <v>24</v>
      </c>
      <c r="AZ37">
        <f>SUM(AZ31:AZ36)</f>
        <v>30</v>
      </c>
      <c r="BA37">
        <f>SUM(BA31:BA36)</f>
        <v>43</v>
      </c>
      <c r="BB37">
        <f>SUM(BB31:BB36)</f>
        <v>5</v>
      </c>
      <c r="BC37" s="75">
        <f>4/102</f>
        <v>3.9215686274509803E-2</v>
      </c>
      <c r="BD37" s="6"/>
      <c r="BE37" s="6"/>
      <c r="BF37" s="6"/>
      <c r="BG37" s="6"/>
      <c r="BH37" s="6"/>
      <c r="BK37" s="9"/>
      <c r="BM37" s="6"/>
    </row>
    <row r="38" spans="10:65" ht="17">
      <c r="J38" s="82"/>
      <c r="K38" s="78"/>
      <c r="L38" s="81"/>
      <c r="M38" s="81"/>
      <c r="W38" s="8"/>
      <c r="X38" s="29" t="s">
        <v>62</v>
      </c>
      <c r="Y38" s="29">
        <v>102</v>
      </c>
      <c r="Z38" s="66">
        <f>SUM(Z25:Z37)</f>
        <v>1</v>
      </c>
      <c r="AA38" s="32"/>
      <c r="AB38" s="32"/>
      <c r="AC38" s="32"/>
      <c r="AD38" s="6"/>
      <c r="AE38" s="6"/>
      <c r="AF38" s="32"/>
      <c r="AG38" s="6"/>
      <c r="AH38" s="6"/>
      <c r="AI38" s="6"/>
      <c r="AR38" s="9"/>
      <c r="AU38" s="8"/>
      <c r="AY38" s="6"/>
      <c r="BA38" s="6"/>
      <c r="BD38" s="6"/>
      <c r="BE38" s="6"/>
      <c r="BF38" s="6"/>
      <c r="BG38" s="6"/>
      <c r="BH38" s="6"/>
      <c r="BK38" s="9"/>
      <c r="BM38" s="6"/>
    </row>
    <row r="39" spans="10:65" ht="17">
      <c r="J39" s="82"/>
      <c r="K39" s="78"/>
      <c r="L39" s="81"/>
      <c r="M39" s="81"/>
      <c r="W39" s="8"/>
      <c r="X39" s="29"/>
      <c r="Z39" s="66"/>
      <c r="AA39" s="32"/>
      <c r="AB39" s="32"/>
      <c r="AC39" s="6"/>
      <c r="AD39" s="6"/>
      <c r="AE39" s="32"/>
      <c r="AF39" s="32"/>
      <c r="AG39" s="6"/>
      <c r="AH39" s="6"/>
      <c r="AI39" s="6"/>
      <c r="AR39" s="9"/>
      <c r="AU39" s="8"/>
      <c r="AY39" s="6"/>
      <c r="BA39" s="6"/>
      <c r="BD39" s="6"/>
      <c r="BE39" s="6"/>
      <c r="BF39" s="6"/>
      <c r="BG39" s="6"/>
      <c r="BH39" s="6"/>
      <c r="BK39" s="9"/>
      <c r="BM39" s="6"/>
    </row>
    <row r="40" spans="10:65" ht="17">
      <c r="J40" s="82"/>
      <c r="K40" s="82"/>
      <c r="L40" s="81"/>
      <c r="M40" s="81"/>
      <c r="W40" s="8"/>
      <c r="X40" s="11" t="s">
        <v>48</v>
      </c>
      <c r="Y40" s="11" t="s">
        <v>49</v>
      </c>
      <c r="Z40" s="11" t="s">
        <v>50</v>
      </c>
      <c r="AA40" s="32"/>
      <c r="AB40" s="32"/>
      <c r="AC40" s="6"/>
      <c r="AD40" s="6"/>
      <c r="AE40" s="32"/>
      <c r="AF40" s="32"/>
      <c r="AG40" s="6"/>
      <c r="AH40" s="6"/>
      <c r="AI40" s="6"/>
      <c r="AR40" s="9"/>
      <c r="AU40" s="8"/>
      <c r="AV40" s="11" t="s">
        <v>48</v>
      </c>
      <c r="AW40" s="11" t="s">
        <v>49</v>
      </c>
      <c r="AX40" s="11" t="s">
        <v>50</v>
      </c>
      <c r="AY40" s="6"/>
      <c r="BA40" s="6"/>
      <c r="BD40" s="6"/>
      <c r="BE40" s="6"/>
      <c r="BF40" s="6"/>
      <c r="BG40" s="6"/>
      <c r="BH40" s="6"/>
      <c r="BK40" s="9"/>
      <c r="BM40" s="6"/>
    </row>
    <row r="41" spans="10:65" ht="17">
      <c r="J41" s="82"/>
      <c r="K41" s="82"/>
      <c r="L41" s="81"/>
      <c r="M41" s="81"/>
      <c r="W41" s="8"/>
      <c r="X41" s="29" t="s">
        <v>53</v>
      </c>
      <c r="Y41" s="29">
        <v>80.007000000000005</v>
      </c>
      <c r="Z41" s="29">
        <v>0.88029999999999997</v>
      </c>
      <c r="AA41" s="32"/>
      <c r="AB41" s="32"/>
      <c r="AC41" s="6"/>
      <c r="AD41" s="6"/>
      <c r="AE41" s="32"/>
      <c r="AF41" s="32"/>
      <c r="AG41" s="6"/>
      <c r="AH41" s="6"/>
      <c r="AI41" s="6"/>
      <c r="AR41" s="9"/>
      <c r="AU41" s="8"/>
      <c r="AV41" s="29" t="s">
        <v>53</v>
      </c>
      <c r="AW41" s="29">
        <v>36.768999999999998</v>
      </c>
      <c r="AX41" s="41" t="s">
        <v>83</v>
      </c>
      <c r="AY41" s="6"/>
      <c r="BA41" s="6"/>
      <c r="BD41" s="6"/>
      <c r="BE41" s="6"/>
      <c r="BF41" s="6"/>
      <c r="BG41" s="6"/>
      <c r="BH41" s="6"/>
      <c r="BK41" s="9"/>
      <c r="BM41" s="6"/>
    </row>
    <row r="42" spans="10:65" ht="17">
      <c r="J42" s="82"/>
      <c r="K42" s="82"/>
      <c r="L42" s="81"/>
      <c r="M42" s="81"/>
      <c r="W42" s="8"/>
      <c r="X42" s="29" t="s">
        <v>56</v>
      </c>
      <c r="Y42" s="29">
        <v>137.315</v>
      </c>
      <c r="Z42" s="41" t="s">
        <v>78</v>
      </c>
      <c r="AA42" s="32"/>
      <c r="AB42" s="32"/>
      <c r="AC42" s="6"/>
      <c r="AD42" s="6"/>
      <c r="AE42" s="6"/>
      <c r="AF42" s="32"/>
      <c r="AG42" s="6"/>
      <c r="AH42" s="6"/>
      <c r="AI42" s="6"/>
      <c r="AR42" s="9"/>
      <c r="AU42" s="8"/>
      <c r="AV42" s="29" t="s">
        <v>56</v>
      </c>
      <c r="AW42" s="29">
        <v>75.206000000000003</v>
      </c>
      <c r="AX42" s="41" t="s">
        <v>54</v>
      </c>
      <c r="AY42" s="6"/>
      <c r="BA42" s="6"/>
      <c r="BD42" s="6"/>
      <c r="BE42" s="6"/>
      <c r="BF42" s="6"/>
      <c r="BG42" s="6"/>
      <c r="BH42" s="6"/>
      <c r="BK42" s="9"/>
      <c r="BM42" s="6"/>
    </row>
    <row r="43" spans="10:65">
      <c r="J43" s="82"/>
      <c r="K43" s="82"/>
      <c r="L43" s="81"/>
      <c r="M43" s="81"/>
      <c r="W43" s="8"/>
      <c r="AR43" s="9"/>
      <c r="AU43" s="8"/>
      <c r="AY43" s="6"/>
      <c r="BA43" s="6"/>
      <c r="BD43" s="6"/>
      <c r="BE43" s="6"/>
      <c r="BF43" s="6"/>
      <c r="BG43" s="6"/>
      <c r="BH43" s="6"/>
      <c r="BK43" s="9"/>
      <c r="BM43" s="6"/>
    </row>
    <row r="44" spans="10:65" ht="18" thickBot="1">
      <c r="J44" s="82"/>
      <c r="K44" s="82"/>
      <c r="L44" s="81"/>
      <c r="M44" s="81"/>
      <c r="W44" s="8"/>
      <c r="X44" s="11"/>
      <c r="Y44" s="11"/>
      <c r="Z44" s="11"/>
      <c r="AR44" s="9"/>
      <c r="AU44" s="61"/>
      <c r="AV44" s="47"/>
      <c r="AW44" s="47"/>
      <c r="AX44" s="47"/>
      <c r="AY44" s="45"/>
      <c r="AZ44" s="47"/>
      <c r="BA44" s="45"/>
      <c r="BB44" s="47"/>
      <c r="BC44" s="47"/>
      <c r="BD44" s="45"/>
      <c r="BE44" s="45"/>
      <c r="BF44" s="45"/>
      <c r="BG44" s="45"/>
      <c r="BH44" s="45"/>
      <c r="BI44" s="47"/>
      <c r="BJ44" s="47"/>
      <c r="BK44" s="48"/>
      <c r="BM44" s="6"/>
    </row>
    <row r="45" spans="10:65" ht="18" thickBot="1">
      <c r="J45" s="82"/>
      <c r="K45" s="82"/>
      <c r="L45" s="81"/>
      <c r="M45" s="81"/>
      <c r="W45" s="8"/>
      <c r="X45" s="29"/>
      <c r="Y45" s="29"/>
      <c r="Z45" s="41"/>
      <c r="AR45" s="9"/>
      <c r="AY45" s="6"/>
      <c r="BA45" s="6"/>
      <c r="BD45" s="6"/>
      <c r="BE45" s="6"/>
      <c r="BF45" s="6"/>
      <c r="BG45" s="6"/>
      <c r="BH45" s="6"/>
      <c r="BM45" s="6"/>
    </row>
    <row r="46" spans="10:65" ht="18" thickBot="1">
      <c r="W46" s="61"/>
      <c r="X46" s="59"/>
      <c r="Y46" s="59"/>
      <c r="Z46" s="6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8"/>
      <c r="AU46" s="5" t="s">
        <v>84</v>
      </c>
      <c r="AV46" s="3"/>
      <c r="AW46" s="3"/>
      <c r="AX46" s="3"/>
      <c r="AY46" s="54"/>
      <c r="AZ46" s="3"/>
      <c r="BA46" s="54"/>
      <c r="BB46" s="3"/>
      <c r="BC46" s="3"/>
      <c r="BD46" s="54"/>
      <c r="BE46" s="54"/>
      <c r="BF46" s="54"/>
      <c r="BG46" s="54"/>
      <c r="BH46" s="54"/>
      <c r="BI46" s="3"/>
      <c r="BJ46" s="3"/>
      <c r="BK46" s="4"/>
      <c r="BM46" s="6"/>
    </row>
    <row r="47" spans="10:65">
      <c r="AU47" s="8"/>
      <c r="AV47" s="73" t="s">
        <v>80</v>
      </c>
      <c r="AW47" s="73" t="s">
        <v>32</v>
      </c>
      <c r="AX47" s="73" t="s">
        <v>33</v>
      </c>
      <c r="AY47" s="74" t="s">
        <v>42</v>
      </c>
      <c r="AZ47" s="73" t="s">
        <v>79</v>
      </c>
      <c r="BA47" s="74" t="s">
        <v>89</v>
      </c>
      <c r="BB47" s="74" t="s">
        <v>87</v>
      </c>
      <c r="BC47" s="74" t="s">
        <v>86</v>
      </c>
      <c r="BD47" s="73" t="s">
        <v>88</v>
      </c>
      <c r="BE47" s="6"/>
      <c r="BF47" s="74" t="s">
        <v>42</v>
      </c>
      <c r="BG47" s="73" t="s">
        <v>79</v>
      </c>
      <c r="BH47" s="74" t="s">
        <v>89</v>
      </c>
      <c r="BI47" s="74" t="s">
        <v>87</v>
      </c>
      <c r="BJ47" s="74" t="s">
        <v>86</v>
      </c>
      <c r="BK47" s="73" t="s">
        <v>88</v>
      </c>
      <c r="BM47" s="6"/>
    </row>
    <row r="48" spans="10:65">
      <c r="AU48" s="8"/>
      <c r="AV48" s="1" t="s">
        <v>61</v>
      </c>
      <c r="AW48">
        <f t="shared" ref="AW48:AW53" si="3">SUM(AY48:BD48)</f>
        <v>54</v>
      </c>
      <c r="AX48" s="66">
        <f>AW48/AW54</f>
        <v>0.421875</v>
      </c>
      <c r="AY48">
        <v>3</v>
      </c>
      <c r="AZ48">
        <v>18</v>
      </c>
      <c r="BA48">
        <v>9</v>
      </c>
      <c r="BB48">
        <v>9</v>
      </c>
      <c r="BC48">
        <v>13</v>
      </c>
      <c r="BD48">
        <v>2</v>
      </c>
      <c r="BF48" s="75">
        <f>3/128</f>
        <v>2.34375E-2</v>
      </c>
      <c r="BG48" s="75">
        <f>18/128</f>
        <v>0.140625</v>
      </c>
      <c r="BH48" s="75">
        <f>9/128</f>
        <v>7.03125E-2</v>
      </c>
      <c r="BI48" s="75">
        <f>9/128</f>
        <v>7.03125E-2</v>
      </c>
      <c r="BJ48" s="75">
        <f>13/128</f>
        <v>0.1015625</v>
      </c>
      <c r="BK48" s="75">
        <f>2/128</f>
        <v>1.5625E-2</v>
      </c>
    </row>
    <row r="49" spans="47:63">
      <c r="AU49" s="8"/>
      <c r="AV49" s="1" t="s">
        <v>51</v>
      </c>
      <c r="AW49">
        <f t="shared" si="3"/>
        <v>81</v>
      </c>
      <c r="AX49" s="66">
        <f>AW49/AW54</f>
        <v>0.6328125</v>
      </c>
      <c r="AY49">
        <v>14</v>
      </c>
      <c r="AZ49">
        <v>15</v>
      </c>
      <c r="BA49">
        <v>8</v>
      </c>
      <c r="BB49">
        <v>29</v>
      </c>
      <c r="BC49">
        <v>7</v>
      </c>
      <c r="BD49">
        <v>8</v>
      </c>
      <c r="BF49" s="75">
        <f>14/128</f>
        <v>0.109375</v>
      </c>
      <c r="BG49" s="75">
        <f>15/128</f>
        <v>0.1171875</v>
      </c>
      <c r="BH49" s="75">
        <f>8/128</f>
        <v>6.25E-2</v>
      </c>
      <c r="BI49" s="75">
        <f>29/128</f>
        <v>0.2265625</v>
      </c>
      <c r="BJ49" s="75">
        <v>0.05</v>
      </c>
      <c r="BK49" s="75">
        <f>8/128</f>
        <v>6.25E-2</v>
      </c>
    </row>
    <row r="50" spans="47:63">
      <c r="AU50" s="8"/>
      <c r="AV50" t="s">
        <v>66</v>
      </c>
      <c r="AW50">
        <f t="shared" si="3"/>
        <v>1</v>
      </c>
      <c r="AX50" s="66">
        <f>AW50/AW54</f>
        <v>7.8125E-3</v>
      </c>
      <c r="AY50">
        <v>0</v>
      </c>
      <c r="AZ50">
        <v>0</v>
      </c>
      <c r="BA50">
        <v>0</v>
      </c>
      <c r="BB50">
        <v>1</v>
      </c>
      <c r="BC50">
        <v>0</v>
      </c>
      <c r="BD50">
        <v>0</v>
      </c>
      <c r="BF50" s="75">
        <v>0</v>
      </c>
      <c r="BG50" s="75">
        <v>0</v>
      </c>
      <c r="BH50" s="75">
        <v>0</v>
      </c>
      <c r="BI50" s="75">
        <f>1/128</f>
        <v>7.8125E-3</v>
      </c>
      <c r="BJ50" s="75">
        <v>0</v>
      </c>
      <c r="BK50" s="75">
        <v>0</v>
      </c>
    </row>
    <row r="51" spans="47:63">
      <c r="AU51" s="8"/>
      <c r="AV51" s="1" t="s">
        <v>92</v>
      </c>
      <c r="AW51">
        <f t="shared" si="3"/>
        <v>46</v>
      </c>
      <c r="AX51" s="66">
        <f>AW51/AW54</f>
        <v>0.359375</v>
      </c>
      <c r="AY51">
        <v>2</v>
      </c>
      <c r="AZ51">
        <v>15</v>
      </c>
      <c r="BA51">
        <v>9</v>
      </c>
      <c r="BB51">
        <v>14</v>
      </c>
      <c r="BC51">
        <v>6</v>
      </c>
      <c r="BD51">
        <v>0</v>
      </c>
      <c r="BF51" s="75">
        <v>0.02</v>
      </c>
      <c r="BG51" s="75">
        <f>15/128</f>
        <v>0.1171875</v>
      </c>
      <c r="BH51" s="75">
        <f>9/128</f>
        <v>7.03125E-2</v>
      </c>
      <c r="BI51" s="75">
        <f>14/128</f>
        <v>0.109375</v>
      </c>
      <c r="BJ51" s="75">
        <v>0.05</v>
      </c>
      <c r="BK51" s="75">
        <v>0</v>
      </c>
    </row>
    <row r="52" spans="47:63">
      <c r="AU52" s="8"/>
      <c r="AV52" s="1" t="s">
        <v>82</v>
      </c>
      <c r="AW52">
        <f t="shared" si="3"/>
        <v>122</v>
      </c>
      <c r="AX52" s="66">
        <f>AW52/AW54</f>
        <v>0.953125</v>
      </c>
      <c r="AY52">
        <v>8</v>
      </c>
      <c r="AZ52">
        <v>34</v>
      </c>
      <c r="BA52">
        <v>13</v>
      </c>
      <c r="BB52">
        <v>21</v>
      </c>
      <c r="BC52">
        <v>35</v>
      </c>
      <c r="BD52">
        <v>11</v>
      </c>
      <c r="BF52" s="75">
        <f>8/128</f>
        <v>6.25E-2</v>
      </c>
      <c r="BG52" s="75">
        <f>34/128</f>
        <v>0.265625</v>
      </c>
      <c r="BH52" s="75">
        <f>13/128</f>
        <v>0.1015625</v>
      </c>
      <c r="BI52" s="75">
        <f>21/128</f>
        <v>0.1640625</v>
      </c>
      <c r="BJ52" s="75">
        <f>35/128</f>
        <v>0.2734375</v>
      </c>
      <c r="BK52" s="75">
        <f>11/128</f>
        <v>8.59375E-2</v>
      </c>
    </row>
    <row r="53" spans="47:63">
      <c r="AU53" s="8"/>
      <c r="AV53" s="1" t="s">
        <v>91</v>
      </c>
      <c r="AW53">
        <f t="shared" si="3"/>
        <v>6</v>
      </c>
      <c r="AX53" s="66">
        <f>AW53/AW54</f>
        <v>4.6875E-2</v>
      </c>
      <c r="AY53">
        <v>0</v>
      </c>
      <c r="AZ53">
        <v>1</v>
      </c>
      <c r="BA53">
        <v>1</v>
      </c>
      <c r="BB53">
        <v>1</v>
      </c>
      <c r="BC53">
        <v>2</v>
      </c>
      <c r="BD53">
        <v>1</v>
      </c>
      <c r="BF53" s="75">
        <v>0</v>
      </c>
      <c r="BG53" s="75">
        <f>1/128</f>
        <v>7.8125E-3</v>
      </c>
      <c r="BH53" s="75">
        <f>1/128</f>
        <v>7.8125E-3</v>
      </c>
      <c r="BI53" s="75">
        <f>1/128</f>
        <v>7.8125E-3</v>
      </c>
      <c r="BJ53" s="75">
        <f>2/128</f>
        <v>1.5625E-2</v>
      </c>
      <c r="BK53" s="75">
        <f>1/128</f>
        <v>7.8125E-3</v>
      </c>
    </row>
    <row r="54" spans="47:63">
      <c r="AU54" s="8"/>
      <c r="AV54" t="s">
        <v>62</v>
      </c>
      <c r="AW54">
        <f>SUM(AW52:AW53)</f>
        <v>128</v>
      </c>
      <c r="AX54" s="69">
        <f>SUM(AX52:AX53)</f>
        <v>1</v>
      </c>
      <c r="BK54" s="9"/>
    </row>
    <row r="55" spans="47:63">
      <c r="AU55" s="8"/>
      <c r="BK55" s="9"/>
    </row>
    <row r="56" spans="47:63" ht="17">
      <c r="AU56" s="8"/>
      <c r="AV56" s="11" t="s">
        <v>48</v>
      </c>
      <c r="AW56" s="11" t="s">
        <v>49</v>
      </c>
      <c r="AX56" s="11" t="s">
        <v>50</v>
      </c>
      <c r="BK56" s="9"/>
    </row>
    <row r="57" spans="47:63" ht="17">
      <c r="AU57" s="8"/>
      <c r="AV57" s="29" t="s">
        <v>53</v>
      </c>
      <c r="AW57" s="29">
        <v>50.180999999999997</v>
      </c>
      <c r="AX57" s="41" t="s">
        <v>85</v>
      </c>
      <c r="BK57" s="9"/>
    </row>
    <row r="58" spans="47:63" ht="17">
      <c r="AU58" s="8"/>
      <c r="AV58" s="29" t="s">
        <v>56</v>
      </c>
      <c r="AW58" s="29">
        <v>47.113</v>
      </c>
      <c r="AX58" s="41" t="s">
        <v>76</v>
      </c>
      <c r="BK58" s="9"/>
    </row>
    <row r="59" spans="47:63">
      <c r="AU59" s="8"/>
      <c r="BK59" s="9"/>
    </row>
    <row r="60" spans="47:63">
      <c r="AU60" s="8"/>
      <c r="BK60" s="9"/>
    </row>
    <row r="61" spans="47:63">
      <c r="AU61" s="8"/>
      <c r="BK61" s="9"/>
    </row>
    <row r="62" spans="47:63">
      <c r="AU62" s="8"/>
      <c r="BK62" s="9"/>
    </row>
    <row r="63" spans="47:63">
      <c r="AU63" s="8"/>
      <c r="BK63" s="9"/>
    </row>
    <row r="64" spans="47:63">
      <c r="AU64" s="8"/>
      <c r="BK64" s="9"/>
    </row>
    <row r="65" spans="47:63" ht="14" thickBot="1">
      <c r="AU65" s="61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  <c r="BK65" s="48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Analisis Distribusi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FERNANDO SEPTONY S</cp:lastModifiedBy>
  <dcterms:modified xsi:type="dcterms:W3CDTF">2025-04-30T02:37:56Z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8b525e5-f3da-4501-8f1e-526b6769fc56_Enabled">
    <vt:lpwstr>true</vt:lpwstr>
  </property>
  <property fmtid="{D5CDD505-2E9C-101B-9397-08002B2CF9AE}" pid="3" name="MSIP_Label_38b525e5-f3da-4501-8f1e-526b6769fc56_SetDate">
    <vt:lpwstr>2023-05-04T15:10:27Z</vt:lpwstr>
  </property>
  <property fmtid="{D5CDD505-2E9C-101B-9397-08002B2CF9AE}" pid="4" name="MSIP_Label_38b525e5-f3da-4501-8f1e-526b6769fc56_Method">
    <vt:lpwstr>Standard</vt:lpwstr>
  </property>
  <property fmtid="{D5CDD505-2E9C-101B-9397-08002B2CF9AE}" pid="5" name="MSIP_Label_38b525e5-f3da-4501-8f1e-526b6769fc56_Name">
    <vt:lpwstr>defa4170-0d19-0005-0004-bc88714345d2</vt:lpwstr>
  </property>
  <property fmtid="{D5CDD505-2E9C-101B-9397-08002B2CF9AE}" pid="6" name="MSIP_Label_38b525e5-f3da-4501-8f1e-526b6769fc56_SiteId">
    <vt:lpwstr>db6e1183-4c65-405c-82ce-7cd53fa6e9dc</vt:lpwstr>
  </property>
  <property fmtid="{D5CDD505-2E9C-101B-9397-08002B2CF9AE}" pid="7" name="MSIP_Label_38b525e5-f3da-4501-8f1e-526b6769fc56_ActionId">
    <vt:lpwstr>67c4a279-9a26-4e1f-bcb8-cc90d5f445c3</vt:lpwstr>
  </property>
  <property fmtid="{D5CDD505-2E9C-101B-9397-08002B2CF9AE}" pid="8" name="MSIP_Label_38b525e5-f3da-4501-8f1e-526b6769fc56_ContentBits">
    <vt:lpwstr>0</vt:lpwstr>
  </property>
</Properties>
</file>