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https://solisservices-my.sharepoint.com/personal/f_aschi_uu_nl/Documents/GBSReview/Data/Metadata/"/>
    </mc:Choice>
  </mc:AlternateContent>
  <xr:revisionPtr revIDLastSave="0" documentId="8_{875D9379-9956-1548-85E4-F7AD9771B94C}" xr6:coauthVersionLast="47" xr6:coauthVersionMax="47" xr10:uidLastSave="{00000000-0000-0000-0000-000000000000}"/>
  <bookViews>
    <workbookView xWindow="16260" yWindow="-28300" windowWidth="27240" windowHeight="16440" activeTab="5" xr2:uid="{99E55DBB-7455-F246-8DF7-AC3EE2A3E49E}"/>
  </bookViews>
  <sheets>
    <sheet name="Included Literature" sheetId="1" r:id="rId1"/>
    <sheet name="Realm" sheetId="8" r:id="rId2"/>
    <sheet name="BDIs all papers" sheetId="4" r:id="rId3"/>
    <sheet name="BDIs subset data" sheetId="5" r:id="rId4"/>
    <sheet name="BDMs" sheetId="6" r:id="rId5"/>
    <sheet name="Models" sheetId="7" r:id="rId6"/>
    <sheet name="Drivers all papers" sheetId="2" r:id="rId7"/>
    <sheet name="Drivers subset data" sheetId="3" r:id="rId8"/>
    <sheet name="Scenarios"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2" i="9" l="1"/>
  <c r="G62" i="9"/>
  <c r="M16" i="9" s="1"/>
  <c r="F62" i="9"/>
  <c r="M3" i="9" s="1"/>
  <c r="N3" i="9" s="1"/>
  <c r="E62" i="9"/>
  <c r="M11" i="9" s="1"/>
  <c r="D62" i="9"/>
  <c r="M10" i="9" s="1"/>
  <c r="C62" i="9"/>
  <c r="M9" i="9" s="1"/>
  <c r="H61" i="9"/>
  <c r="G61" i="9"/>
  <c r="F61" i="9"/>
  <c r="E61" i="9"/>
  <c r="D61" i="9"/>
  <c r="C61" i="9"/>
  <c r="F59" i="8"/>
  <c r="E59" i="8"/>
  <c r="M15" i="9" l="1"/>
  <c r="M4" i="9"/>
  <c r="N4" i="9" s="1"/>
  <c r="AT61" i="4" l="1"/>
  <c r="AS61" i="4"/>
  <c r="AR61" i="4"/>
  <c r="AQ61" i="4"/>
  <c r="AP61" i="4"/>
  <c r="AO61" i="4"/>
  <c r="AN61" i="4"/>
  <c r="AM61" i="4"/>
  <c r="AL61" i="4"/>
  <c r="AK61" i="4"/>
  <c r="AJ61" i="4"/>
  <c r="AI61" i="4"/>
  <c r="AH61" i="4"/>
  <c r="AG61" i="4"/>
  <c r="AF61" i="4"/>
  <c r="AE61" i="4"/>
  <c r="AD61" i="4"/>
  <c r="AC61" i="4"/>
  <c r="AB61" i="4"/>
  <c r="AA61" i="4"/>
  <c r="Z61" i="4"/>
  <c r="Y61" i="4"/>
  <c r="X61" i="4"/>
  <c r="W61" i="4"/>
  <c r="V61" i="4"/>
  <c r="U61" i="4"/>
  <c r="T61" i="4"/>
  <c r="S61" i="4"/>
  <c r="R61" i="4"/>
  <c r="Q61" i="4"/>
  <c r="P61" i="4"/>
  <c r="O61" i="4"/>
  <c r="N61" i="4"/>
  <c r="M61" i="4"/>
  <c r="L61" i="4"/>
  <c r="K61" i="4"/>
  <c r="J61" i="4"/>
  <c r="I61" i="4"/>
  <c r="H61" i="4"/>
  <c r="G61" i="4"/>
  <c r="F61" i="4"/>
  <c r="E61" i="4"/>
  <c r="AV60" i="4"/>
  <c r="AV59" i="4"/>
  <c r="AV58" i="4"/>
  <c r="AV57" i="4"/>
  <c r="AV56" i="4"/>
  <c r="AV55" i="4"/>
  <c r="AV54" i="4"/>
  <c r="AV53" i="4"/>
  <c r="AV52" i="4"/>
  <c r="AV51" i="4"/>
  <c r="AV50" i="4"/>
  <c r="AV49" i="4"/>
  <c r="AV48" i="4"/>
  <c r="AV47" i="4"/>
  <c r="AV46" i="4"/>
  <c r="AV45" i="4"/>
  <c r="AV44" i="4"/>
  <c r="AV43" i="4"/>
  <c r="AV42" i="4"/>
  <c r="AV41" i="4"/>
  <c r="AV40" i="4"/>
  <c r="AV39" i="4"/>
  <c r="AV38" i="4"/>
  <c r="AV37" i="4"/>
  <c r="AV36" i="4"/>
  <c r="AV35" i="4"/>
  <c r="AV34" i="4"/>
  <c r="AV33" i="4"/>
  <c r="AV32" i="4"/>
  <c r="AV31" i="4"/>
  <c r="AV30" i="4"/>
  <c r="AV29" i="4"/>
  <c r="AV28" i="4"/>
  <c r="AV27" i="4"/>
  <c r="AV26" i="4"/>
  <c r="AV25" i="4"/>
  <c r="AV24" i="4"/>
  <c r="AV23" i="4"/>
  <c r="AV22" i="4"/>
  <c r="AV21" i="4"/>
  <c r="AV20" i="4"/>
  <c r="AV19" i="4"/>
  <c r="AV18" i="4"/>
  <c r="AV17" i="4"/>
  <c r="AV16" i="4"/>
  <c r="AV15" i="4"/>
  <c r="AV14" i="4"/>
  <c r="AV13" i="4"/>
  <c r="AV12" i="4"/>
  <c r="AV11" i="4"/>
  <c r="AV10" i="4"/>
  <c r="AV9" i="4"/>
  <c r="AV8" i="4"/>
  <c r="AV7" i="4"/>
  <c r="AV6" i="4"/>
  <c r="AY4" i="4" s="1"/>
  <c r="AZ4" i="4" s="1"/>
  <c r="AY5" i="4"/>
  <c r="AZ5" i="4" s="1"/>
  <c r="AV5" i="4"/>
  <c r="AV4" i="4"/>
  <c r="H58" i="7"/>
  <c r="AI58" i="7" s="1"/>
  <c r="AI57" i="7"/>
  <c r="H57" i="7"/>
  <c r="AI56" i="7"/>
  <c r="H56" i="7"/>
  <c r="AI55" i="7"/>
  <c r="AK56" i="7" s="1"/>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H21" i="7"/>
  <c r="H20" i="7"/>
  <c r="H19" i="7"/>
  <c r="H18" i="7"/>
  <c r="H17" i="7"/>
  <c r="H16" i="7"/>
  <c r="H15" i="7"/>
  <c r="H14" i="7"/>
  <c r="H13" i="7"/>
  <c r="H12" i="7"/>
  <c r="H11" i="7"/>
  <c r="H10" i="7"/>
  <c r="H9" i="7"/>
  <c r="H8" i="7"/>
  <c r="H7" i="7"/>
  <c r="H6" i="7"/>
  <c r="H5" i="7"/>
  <c r="H4" i="7"/>
  <c r="H3" i="7"/>
  <c r="K3" i="7" s="1"/>
  <c r="L3" i="7" s="1"/>
  <c r="K2" i="7"/>
  <c r="L2" i="7" s="1"/>
  <c r="H2" i="7"/>
  <c r="P58" i="6" l="1"/>
  <c r="P57" i="6"/>
  <c r="P56" i="6"/>
  <c r="P55" i="6"/>
  <c r="P54" i="6"/>
  <c r="P53" i="6"/>
  <c r="P52" i="6"/>
  <c r="P51" i="6"/>
  <c r="P50" i="6"/>
  <c r="P49" i="6"/>
  <c r="P48" i="6"/>
  <c r="P47" i="6"/>
  <c r="P46" i="6"/>
  <c r="P45" i="6"/>
  <c r="P44" i="6"/>
  <c r="P43" i="6"/>
  <c r="P42" i="6"/>
  <c r="P41" i="6"/>
  <c r="P40" i="6"/>
  <c r="P39" i="6"/>
  <c r="P38" i="6"/>
  <c r="P37" i="6"/>
  <c r="P36" i="6"/>
  <c r="P35" i="6"/>
  <c r="P34" i="6"/>
  <c r="P33" i="6"/>
  <c r="P32" i="6"/>
  <c r="P31" i="6"/>
  <c r="P30" i="6"/>
  <c r="P29" i="6"/>
  <c r="P28" i="6"/>
  <c r="P27" i="6"/>
  <c r="P26" i="6"/>
  <c r="P25" i="6"/>
  <c r="P24" i="6"/>
  <c r="P23" i="6"/>
  <c r="P22" i="6"/>
  <c r="P21" i="6"/>
  <c r="P20" i="6"/>
  <c r="P19" i="6"/>
  <c r="P18" i="6"/>
  <c r="P17" i="6"/>
  <c r="P16" i="6"/>
  <c r="P15" i="6"/>
  <c r="P14" i="6"/>
  <c r="P13" i="6"/>
  <c r="P12" i="6"/>
  <c r="P11" i="6"/>
  <c r="P10" i="6"/>
  <c r="P9" i="6"/>
  <c r="P8" i="6"/>
  <c r="P7" i="6"/>
  <c r="P6" i="6"/>
  <c r="P5" i="6"/>
  <c r="P4" i="6"/>
  <c r="P3" i="6"/>
  <c r="P2" i="6"/>
  <c r="E41" i="3"/>
  <c r="R37" i="3"/>
  <c r="Q37" i="3"/>
  <c r="P37" i="3"/>
  <c r="O37" i="3"/>
  <c r="N37" i="3"/>
  <c r="M37" i="3"/>
  <c r="L37" i="3"/>
  <c r="K37" i="3"/>
  <c r="J37" i="3"/>
  <c r="I37" i="3"/>
  <c r="H37" i="3"/>
  <c r="G37" i="3"/>
  <c r="F37" i="3"/>
  <c r="E37" i="3"/>
  <c r="E39" i="3" s="1"/>
  <c r="D37" i="3"/>
  <c r="D39" i="3" s="1"/>
  <c r="T36" i="3"/>
  <c r="S36" i="3"/>
  <c r="T35" i="3"/>
  <c r="S35" i="3"/>
  <c r="T34" i="3"/>
  <c r="S34" i="3"/>
  <c r="T33" i="3"/>
  <c r="S33" i="3"/>
  <c r="T32" i="3"/>
  <c r="S32" i="3"/>
  <c r="T31" i="3"/>
  <c r="S31" i="3"/>
  <c r="T30" i="3"/>
  <c r="S30" i="3"/>
  <c r="T29" i="3"/>
  <c r="S29" i="3"/>
  <c r="T28" i="3"/>
  <c r="S28" i="3"/>
  <c r="T27" i="3"/>
  <c r="S27" i="3"/>
  <c r="T26" i="3"/>
  <c r="S26" i="3"/>
  <c r="T25" i="3"/>
  <c r="S25" i="3"/>
  <c r="T24" i="3"/>
  <c r="S24" i="3"/>
  <c r="T23" i="3"/>
  <c r="S23" i="3"/>
  <c r="T22" i="3"/>
  <c r="S22" i="3"/>
  <c r="T21" i="3"/>
  <c r="S21" i="3"/>
  <c r="T20" i="3"/>
  <c r="S20" i="3"/>
  <c r="T19" i="3"/>
  <c r="S19" i="3"/>
  <c r="T18" i="3"/>
  <c r="S18" i="3"/>
  <c r="T17" i="3"/>
  <c r="S17" i="3"/>
  <c r="T16" i="3"/>
  <c r="S16" i="3"/>
  <c r="T15" i="3"/>
  <c r="S15" i="3"/>
  <c r="T14" i="3"/>
  <c r="S14" i="3"/>
  <c r="T13" i="3"/>
  <c r="S13" i="3"/>
  <c r="T12" i="3"/>
  <c r="S12" i="3"/>
  <c r="T11" i="3"/>
  <c r="S11" i="3"/>
  <c r="T10" i="3"/>
  <c r="S10" i="3"/>
  <c r="T9" i="3"/>
  <c r="S9" i="3"/>
  <c r="T8" i="3"/>
  <c r="S8" i="3"/>
  <c r="T7" i="3"/>
  <c r="S7" i="3"/>
  <c r="T6" i="3"/>
  <c r="S6" i="3"/>
  <c r="V3" i="3" s="1"/>
  <c r="W3" i="3" s="1"/>
  <c r="T5" i="3"/>
  <c r="S5" i="3"/>
  <c r="T4" i="3"/>
  <c r="S4" i="3"/>
  <c r="T3" i="3"/>
  <c r="V6" i="3" s="1"/>
  <c r="W6" i="3" s="1"/>
  <c r="S3" i="3"/>
  <c r="V2" i="3"/>
  <c r="W2" i="3" s="1"/>
  <c r="T2" i="3"/>
  <c r="S2" i="3"/>
  <c r="S59" i="2"/>
  <c r="R59" i="2"/>
  <c r="Q59" i="2"/>
  <c r="P59" i="2"/>
  <c r="O59" i="2"/>
  <c r="N59" i="2"/>
  <c r="M59" i="2"/>
  <c r="L59" i="2"/>
  <c r="K59" i="2"/>
  <c r="J59" i="2"/>
  <c r="I59" i="2"/>
  <c r="H59" i="2"/>
  <c r="G59" i="2"/>
  <c r="F59" i="2"/>
  <c r="E59" i="2"/>
  <c r="D59" i="2"/>
  <c r="T58" i="2"/>
  <c r="T57" i="2"/>
  <c r="T56" i="2"/>
  <c r="T55" i="2"/>
  <c r="T54" i="2"/>
  <c r="T53" i="2"/>
  <c r="T52" i="2"/>
  <c r="T51" i="2"/>
  <c r="T50" i="2"/>
  <c r="T49" i="2"/>
  <c r="T48" i="2"/>
  <c r="T47" i="2"/>
  <c r="T46" i="2"/>
  <c r="T45" i="2"/>
  <c r="T44" i="2"/>
  <c r="T43" i="2"/>
  <c r="T42" i="2"/>
  <c r="T41" i="2"/>
  <c r="T40" i="2"/>
  <c r="T39" i="2"/>
  <c r="T38" i="2"/>
  <c r="T37" i="2"/>
  <c r="T36" i="2"/>
  <c r="T35" i="2"/>
  <c r="T34" i="2"/>
  <c r="T33" i="2"/>
  <c r="T32" i="2"/>
  <c r="T31" i="2"/>
  <c r="T30" i="2"/>
  <c r="T29" i="2"/>
  <c r="T28" i="2"/>
  <c r="T27" i="2"/>
  <c r="T26" i="2"/>
  <c r="T25" i="2"/>
  <c r="T24" i="2"/>
  <c r="T23" i="2"/>
  <c r="T22" i="2"/>
  <c r="T21" i="2"/>
  <c r="T20" i="2"/>
  <c r="T19" i="2"/>
  <c r="T18" i="2"/>
  <c r="T17" i="2"/>
  <c r="T16" i="2"/>
  <c r="T15" i="2"/>
  <c r="T14" i="2"/>
  <c r="T13" i="2"/>
  <c r="T12" i="2"/>
  <c r="T11" i="2"/>
  <c r="T10" i="2"/>
  <c r="T9" i="2"/>
  <c r="T8" i="2"/>
  <c r="T7" i="2"/>
  <c r="T6" i="2"/>
  <c r="T5" i="2"/>
  <c r="T4" i="2"/>
  <c r="T3" i="2"/>
  <c r="T2" i="2"/>
  <c r="S4" i="6" l="1"/>
  <c r="S5" i="6"/>
  <c r="S2" i="6"/>
  <c r="S3" i="6" s="1"/>
</calcChain>
</file>

<file path=xl/sharedStrings.xml><?xml version="1.0" encoding="utf-8"?>
<sst xmlns="http://schemas.openxmlformats.org/spreadsheetml/2006/main" count="1359" uniqueCount="643">
  <si>
    <t>Record_id</t>
  </si>
  <si>
    <t>Title</t>
  </si>
  <si>
    <t>Authors</t>
  </si>
  <si>
    <t>Year</t>
  </si>
  <si>
    <t>Bending the curve of terrestrial biodiversity needs an integrated strategy</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</si>
  <si>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</si>
  <si>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Assessing ambitious nature conservation strategies in a below 2-degree and food-secure world</t>
  </si>
  <si>
    <t>['Kok, M.T.J.', 'Meijer, J.R.', 'van Zeist, W.-J.', 'Hilbers, J.P.', 'Immovilli, M.', 'Janse, J.H.', 'Stehfest, E.', 'Bakkenes, M.', 'Tabeau, A.', 'Schipper, A.M.', 'Alkemade, R.']</t>
  </si>
  <si>
    <t>Pathways for agriculture and forestry to contribute to terrestrial biodiversity conservation: A global scenario-study</t>
  </si>
  <si>
    <t>['Kok, M.T.J.', 'Alkemade, R.', 'Bakkenes, M.', 'van Eerdt, M.', 'Janse, J.', 'Mandryk, M.', 'Kram, T.', 'Lazarova, T.', 'Meijer, J.', 'van Oorschot, M.', 'Westhoek, H.', 'van der Zagt, R.', 'van der Berg, M.', 'van der Esch, S.', 'Prins, A.-G.', 'van Vuuren, D.P.']</t>
  </si>
  <si>
    <t>Projecting Global Biodiversity Indicators under Future Development Scenarios</t>
  </si>
  <si>
    <t>['Visconti, P', 'Bakkenes, M', 'Baisero, D', 'Brooks, T', 'Butchart, SHM', 'Joppa, L', 'Alkemade, R', 'Di Marco, M', 'Santini, L', 'Hoffmann, M', 'Maiorano, L', 'Pressey, RL', 'Arponen, A', 'Boitani, L', 'Reside, AE', 'van Vuuren, DP', 'Rondinini, C']</t>
  </si>
  <si>
    <t>The minimum land area requiring conservation attention to safeguard biodiversity</t>
  </si>
  <si>
    <t>['Allan, J.R.', 'Possingham, H.P.', 'Atkinson, S.C.', 'Waldron, A.', 'Di Marco, M.', 'Butchart, S.H.M.', 'Adams, V.M.', 'Kissling, W.D.', 'Worsdell, T.', 'Sandbrook, C.', 'Gibbon, G.', 'Kumar, K.', 'Mehta, P.', 'Maron, M.', 'Williams, B.A.', 'Jones, K.R.', 'Wintle, B.A.', 'Reside, A.E.', 'Watson, J.E.M.']</t>
  </si>
  <si>
    <t>Projecting terrestrial biodiversity intactness with GLOBIO 4</t>
  </si>
  <si>
    <t>['Schipper, A.M.', 'Hilbers, J.P.', 'Meijer, J.R.', 'Antão, L.H.', 'Benítez-López, A.', 'de Jonge, M.M.J.', 'Leemans, L.H.', 'Scheper, E.', 'Alkemade, R.', 'Doelman, J.C.', 'Mylius, S.', 'Stehfest, E.', 'van Vuuren, D.P.', 'van Zeist, W.-J.', 'Huijbregts, M.A.J.']</t>
  </si>
  <si>
    <t>Projected Global Loss of Mammal Habitat Due to Land-Use and Climate Change</t>
  </si>
  <si>
    <t>['Baisero, D.', 'Visconti, P.', 'Pacifici, M.', 'Cimatti, M.', 'Rondinini, C.']</t>
  </si>
  <si>
    <t>Terrestrial vertebrate biodiversity loss under future global land use change scenarios</t>
  </si>
  <si>
    <t>['Chaudhary, A.', 'Mooers, A.O.']</t>
  </si>
  <si>
    <t>Projecting impacts of global climate and land-use scenarios on plant biodiversity using compositional-turnover modelling</t>
  </si>
  <si>
    <t>['Di Marco, M.', 'Harwood, T.D.', 'Hoskins, A.J.', 'Ware, C.', 'Hill, S.L.L.', 'Ferrier, S.']</t>
  </si>
  <si>
    <t>GLOBIO3: A framework to investigate options for reducing global terrestrial biodiversity loss</t>
  </si>
  <si>
    <t>['Alkemade, R.', 'Van Oorschot, M.', 'Miles, L.', 'Nellemann, C.', 'Bakkenes, M.', 'Ten Brink, B.']</t>
  </si>
  <si>
    <t>Future habitat loss and extinctions driven by land-use change in biodiversity hotspots under four scenarios of climate-change mitigation</t>
  </si>
  <si>
    <t>['Jantz, S.M.', 'Barker, B.', 'Brooks, T.M.', 'Chini, L.P.', 'Huang, Q.', 'Moore, R.M.', 'Noel, J.', 'Hurtt, G.C.']</t>
  </si>
  <si>
    <t>Global habitat loss and extinction risk of terrestrial vertebrates under future land-use-change scenarios</t>
  </si>
  <si>
    <t>['Powers, RP', 'Jetz, W']</t>
  </si>
  <si>
    <t>GLOBIO-Aquatic, a global model of human impact on the biodiversity of inland aquatic ecosystems</t>
  </si>
  <si>
    <t>['Janse, J.H.', 'Kuiper, J.J.', 'Weijters, M.J.', 'Westerbeek, E.P.', 'Jeuken, M.H.J.L.', 'Bakkenes, M.', 'Alkemade, R.', 'Mooij, W.M.', 'Verhoeven, J.T.A.']</t>
  </si>
  <si>
    <t>Climate change modifies risk of global biodiversity loss due to land-cover change</t>
  </si>
  <si>
    <t>['Mantyka-Pringle, C.S.', 'Visconti, P.', 'Di Marco, M.', 'Martin, T.G.', 'Rondinini, C.', 'Rhodes, J.R.']</t>
  </si>
  <si>
    <t>Global protected area expansion is compromised by projected land-use and parochialism</t>
  </si>
  <si>
    <t>['Pouzols, F.M.', 'Toivonen, T.', 'Minin, E.D.', 'Kukkala, A.S.', 'Kullberg, P.', 'Kuustera, J.', 'Lehtomaki, J.', 'Tenkanen, H.', 'Verburg, P.H.', 'Moilanen, A.']</t>
  </si>
  <si>
    <t>Socio-economic and ecological impacts of global protected area expansion plans</t>
  </si>
  <si>
    <t>['Visconti, P.', 'Bakkenes, M.', 'Smith, R.J.', 'Joppa, L.', 'Sykes, R.E.']</t>
  </si>
  <si>
    <t>Global and regional health and food security under strict conservation scenarios</t>
  </si>
  <si>
    <t>['Henry, R.C.', 'Arneth, A.', 'Jung, M.', 'Rabin, S.S.', 'Rounsevell, M.D.', 'Warren, F.', 'Alexander, P.']</t>
  </si>
  <si>
    <t>Future hotspots of terrestrial mammal loss</t>
  </si>
  <si>
    <t>['Visconti, P.', 'Pressey, R.L.', 'Giorgini, D.', 'Maiorano, L.', 'Bakkenes, M.', 'Boitani, L.', 'Alkemade, R.', 'Falcucci, A.', 'Chiozza, F.', 'Rondinini, C.']</t>
  </si>
  <si>
    <t>Identifying regional drivers of future land-based biodiversity footprints</t>
  </si>
  <si>
    <t>['Marquardt, S.G.', 'Doelman, J.C.', 'Daioglou, V.', 'Tabeau, A.', 'Schipper, A.M.', 'Sim, S.', 'Kulak, M.', 'Steinmann, Z.J.N.', 'Stehfest, E.', 'Wilting, H.C.', 'Huijbregts, M.A.J.']</t>
  </si>
  <si>
    <t>Assessing the impacts of livestock production on biodiversity in rangeland ecosystems</t>
  </si>
  <si>
    <t>['Alkemade, R.', 'Reid, R.S.', 'Van Den Berg, M.', 'De Leeuw, J.', 'Jeuken, M.']</t>
  </si>
  <si>
    <t>Scenarios for future biodiversity loss due to multiple drivers reveal conflict between mitigating climate change and preserving biodiversity</t>
  </si>
  <si>
    <t>['Powell, TWR', 'Lenton, TM']</t>
  </si>
  <si>
    <t>Biodiversity impacts and conservation implications of urban land expansion projected to 2050</t>
  </si>
  <si>
    <t>['Simkin, R.D.', 'Seto, K.C.', 'McDonald, R.I.', 'Jetz, W.']</t>
  </si>
  <si>
    <t>Global impacts of future urban expansion on terrestrial vertebrate diversity</t>
  </si>
  <si>
    <t>['Li, G.', 'Fang, C.', 'Li, Y.', 'Wang, Z.', 'Sun, S.', 'He, S.', 'Qi, W.', 'Bao, C.', 'Ma, H.', 'Fan, Y.', 'Feng, Y.', 'Liu, X.']</t>
  </si>
  <si>
    <t>Future effects of climate and land-use change on terrestrial vertebrate community diversity under different scenarios</t>
  </si>
  <si>
    <t>['Newbold, T']</t>
  </si>
  <si>
    <t>Global projections of future cropland expansion to 2050 and direct impacts on biodiversity and carbon storage</t>
  </si>
  <si>
    <t>['Molotoks, A.', 'Stehfest, E.', 'Doelman, J.', 'Albanito, F.', 'Fitton, N.', 'Dawson, T.P.', 'Smith, P.']</t>
  </si>
  <si>
    <t>Future Increase in Aridity Drives Abrupt Biodiversity Loss Among Terrestrial Vertebrate Species</t>
  </si>
  <si>
    <t>['Liu, X.', 'Guo, R.', 'Xu, X.', 'Shi, Q.', 'Li, X.', 'Yu, H.', 'Ren, Y.', 'Huang, J.']</t>
  </si>
  <si>
    <t>Comparing the impact of future cropland expansion on global biodiversity and carbon storage across models and scenarios</t>
  </si>
  <si>
    <t>['Molotoks, A.', 'Henry, R.', 'Stehfest, E.', 'Doelman, J.', 'Havlik, P.', 'Krisztin, T.', 'Alexander, P.', 'Dawson, T.P.', 'Smith, P.']</t>
  </si>
  <si>
    <t>Potential wilderness loss could undermine the post-2020 global biodiversity framework</t>
  </si>
  <si>
    <t>['Cao, Y.', 'Tseng, T.-H.', 'Wang, F.', 'Jacobson, A.', 'Yu, L.', 'Zhao, J.', 'Carver, S.', 'Locke, H.', 'Zhao, Z.', 'Yang, R.']</t>
  </si>
  <si>
    <t>Global impacts of future cropland expansion and intensification on agricultural markets and biodiversity</t>
  </si>
  <si>
    <t>['Zabel, F.', 'Delzeit, R.', 'Schneider, J.M.', 'Seppelt, R.', 'Mauser, W.', 'Václavík, T.']</t>
  </si>
  <si>
    <t>Projecting impacts of climate change on global terrestrial ecoregions</t>
  </si>
  <si>
    <t>['Yu, D.', 'Liu, Y.', 'Shi, P.', 'Wu, J.']</t>
  </si>
  <si>
    <t>Food versus wildlife: Will biodiversity hotspots benefit from healthier diets?</t>
  </si>
  <si>
    <t>['Rasche, L.', 'Habel, J.C.', 'Stork, N.', 'Schmid, E.', 'Schneider, U.A.']</t>
  </si>
  <si>
    <t>Overcoming water challenges through nature-based solutions</t>
  </si>
  <si>
    <t>['Boelee, E.', 'Janse, J.', 'Le Gal, A.', 'Kok, M.', 'Alkemade, R.', 'Ligtvoet, W.']</t>
  </si>
  <si>
    <t>Incorporating protected areas into global fish biomass projections under climate change</t>
  </si>
  <si>
    <t>['Palacios-Abrantes, J.', 'Roberts, S.M.', 'Ten Brink, T.', 'Cashion, T.', 'Cheung, W.W.L.', 'Mook, A.', 'Nguyen, T.']</t>
  </si>
  <si>
    <t>Impacts of climate change and ocean acidification on coral reef fisheries: An integrated ecological-economic model</t>
  </si>
  <si>
    <t>['Speers, A.E.', 'Besedin, E.Y.', 'Palardy, J.E.', 'Moore, C.']</t>
  </si>
  <si>
    <t>Forecasted coral reef decline in marine biodiversity hotspots under climate change</t>
  </si>
  <si>
    <t>['Descombes, P.', 'Wisz, M.S.', 'Leprieur, F.', 'Parravicini, V.', 'Heine, C.', 'Olsen, S.M.', 'Swingedouw, D.', 'Kulbicki, M.', 'Mouillot, D.', 'Pellissier, L.']</t>
  </si>
  <si>
    <t>Coral reef habitat response to climate change scenarios</t>
  </si>
  <si>
    <t>['Freeman, L.A.', 'Kleypas, J.A.', 'Miller, A.J.']</t>
  </si>
  <si>
    <t>Potentially dangerous consequences for biodiversity of solar geoengineering implementation and termination</t>
  </si>
  <si>
    <t>['Trisos, C.H.', 'Amatulli, G.', 'Gurevitch, J.', 'Robock, A.', 'Xia, L.', 'Zambri, B.']</t>
  </si>
  <si>
    <t>Habitat loss, extinction predictability and conservation efforts in the terrestrial ecoregions</t>
  </si>
  <si>
    <t>['Gonçalves-Souza, D.', 'Verburg, P.H.', 'Dobrovolski, R.']</t>
  </si>
  <si>
    <t>Historical and projected future range sizes of the world’s mammals, birds, and amphibians</t>
  </si>
  <si>
    <t>['Beyer, R.M.', 'Manica, A.']</t>
  </si>
  <si>
    <t>Proactive conservation to prevent habitat losses to agricultural expansion</t>
  </si>
  <si>
    <t>['Williams, DR', 'Clark, M', 'Buchanan, GM', 'Ficetola, GF', 'Rondinini, C', 'Tilman, D']</t>
  </si>
  <si>
    <t>Climate and land-use changes reduce the benefits of terrestrial protected areas</t>
  </si>
  <si>
    <t>['Asamoah, E.F.', 'Beaumont, L.J.', 'Maina, J.M.']</t>
  </si>
  <si>
    <t>Global effects of land use on local terrestrial biodiversity</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</si>
  <si>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</si>
  <si>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Biodiversity can benefit from climate stabilization despite adverse side effects of land-based mitigation</t>
  </si>
  <si>
    <t>['Ohashi, H.', 'Hasegawa, T.', 'Hirata, A.', 'Fujimori, S.', 'Takahashi, K.', 'Tsuyama, I.', 'Nakao, K.', 'Kominami, Y.', 'Tanaka, N.', 'Hijioka, Y.', 'Matsui, T.']</t>
  </si>
  <si>
    <t>Global forecasts of urban expansion to 2030 and direct impacts on biodiversity and carbon pools</t>
  </si>
  <si>
    <t>['Seto, K.C.', 'Güneralp, B.', 'Hutyra, L.R.']</t>
  </si>
  <si>
    <t>Impacts of global urban expansion on natural habitats undermine the 2050 vision for biodiversity</t>
  </si>
  <si>
    <t>['Ren, Q.', 'He, C.', 'Huang, Q.', 'Zhang, D.', 'Shi, P.', 'Lu, W.']</t>
  </si>
  <si>
    <t>Winners and losers of national and global efforts to reconcile agricultural intensification and biodiversity conservation</t>
  </si>
  <si>
    <t>['Egli, L.', 'Meyer, C.', 'Scherber, C.', 'Kreft, H.', 'Tscharntke, T.']</t>
  </si>
  <si>
    <t>A global assessment of current and future biodiversity vulnerability to habitat loss-climate change interactions</t>
  </si>
  <si>
    <t>['Segan, D.B.', 'Murray, K.A.', 'Watson, J.E.M.']</t>
  </si>
  <si>
    <t>A mid-term analysis of progress toward international biodiversity targets</t>
  </si>
  <si>
    <t>['Tittensor, D.P.', 'Walpole, M.', 'Hill, S.L.L.', 'Boyce, D.G.', 'Britten, G.L.', 'Burgess, N.D.', 'Butchart, S.H.M.', 'Leadley, P.W.', 'Regan, E.C.', 'Alkemade, R.', 'Baumung, R.', 'Bellard, C.', 'Bouwman, L.', 'Bowles-Newark, N.J.', 'Chenery, A.M.', 'Cheung, W.W.L.', 'Christensen, V.', 'Cooper, H.D.', 'Crowther, A.R.', 'Dixon, M.J.R.', 'Galli, A.', 'Gaveau, V.', 'Gregory, R.D.', 'Gutierrez, N.L.', 'Hirsch, T.L.', 'Höft, R.', 'Januchowski-Hartley, S.R.', 'Karmann, M.', 'Krug, C.B.', 'Leverington, F.J.', 'Loh, J.', 'Lojenga, R.K.', 'Malsch, K.', 'Marques, A.', 'Morgan, D.H.W.', 'Mumby, P.J.', 'Newbold, T.', 'Noonan-Mooney, K.', 'Pagad, S.N.', 'Parks, B.C.', 'Pereira, H.M.', 'Robertson, T.', 'Rondinini, C.', 'Santini, L.', 'Scharlemann, J.P.W.', 'Schindler, S.', 'Sumaila, U.R.', 'Teh, L.S.L.', 'Van Kolck, J.', 'Visconti, P.', 'Ye, Y.']</t>
  </si>
  <si>
    <t>Conservation priorities to protect vertebrate endemics from global urban expansion</t>
  </si>
  <si>
    <t>['McDonald, R.I.', 'Güneralp, B.', 'Huang, C.-W.', 'Seto, K.C.', 'You, M.']</t>
  </si>
  <si>
    <t>Future battlegrounds for conservation under global change</t>
  </si>
  <si>
    <t>['Lee, T.M.', 'Jetz, W.']</t>
  </si>
  <si>
    <t>Future habitat loss and the conservation of plant biodiversity</t>
  </si>
  <si>
    <t>['Giam, X.', 'Bradshaw, C.J.A.', 'Tan, H.T.W.', 'Sodhi, N.S.']</t>
  </si>
  <si>
    <t>Integrated spatial planning for biodiversity conservation and food production</t>
  </si>
  <si>
    <t>['Fastré, C.', 'van Zeist, W.-J.', 'Watson, J.E.M.', 'Visconti, P.']</t>
  </si>
  <si>
    <t>The Future of Vascular Plant Diversity Under Four Global Scenarios</t>
  </si>
  <si>
    <t>['van Vuuren, D.' , 'Sala,O.E. ', 'Pereira,M.P.']</t>
  </si>
  <si>
    <t xml:space="preserve">
Combining mitigation strategies to increase co-benefits for biodiversity and food security</t>
  </si>
  <si>
    <t>['Prudhomme, R.', 'de Palma, A.', 'Dumas, P.', 'Gonzalez, R.', 'Leadely, P.', 'Levrel, H.', 'Purvis, A.', 'Brunelle, T.']</t>
  </si>
  <si>
    <t>Projected Impacts of Climate and Land-Use
Change on the Global Diversity of Birds</t>
  </si>
  <si>
    <t>['Jetz, W.', 'Wilcove, D.S.', 'Dobson, A.P.']</t>
  </si>
  <si>
    <t>Climate Change, Elevational Range Shifts, and Bird Extinctions</t>
  </si>
  <si>
    <t>['Sekercioglu, C.H.', 'Schieider, S.H.', 'Fay, J.P.', "Loarie, S.R.']</t>
  </si>
  <si>
    <t>Projecting global marine biodiversity impacts under climate change scenarios</t>
  </si>
  <si>
    <t>['Cheung, W.W.L.', 'Lam,V.W.Y.', 'Sarmiento, J.L.', 'Kearney, K.', 'Waston, R.', 'Pauly, D.']</t>
  </si>
  <si>
    <t>record_id</t>
  </si>
  <si>
    <t>authors</t>
  </si>
  <si>
    <t>year</t>
  </si>
  <si>
    <t>LUC</t>
  </si>
  <si>
    <t>CC</t>
  </si>
  <si>
    <t>Fragmentation</t>
  </si>
  <si>
    <t xml:space="preserve">Road Disturbance </t>
  </si>
  <si>
    <t>Hunitng</t>
  </si>
  <si>
    <t>Nitrogen Deposition</t>
  </si>
  <si>
    <t>Nutrient Emission to Water</t>
  </si>
  <si>
    <t>Hydrological Disturbance</t>
  </si>
  <si>
    <t>Encroachment</t>
  </si>
  <si>
    <t>Infastructure Development</t>
  </si>
  <si>
    <t>Conversion of Wetland &amp; Natural Habitat</t>
  </si>
  <si>
    <t>Biomass Harvest</t>
  </si>
  <si>
    <t>Urban Land Expasion</t>
  </si>
  <si>
    <t>Human Population Density</t>
  </si>
  <si>
    <t>Pollution</t>
  </si>
  <si>
    <t>SUM</t>
  </si>
  <si>
    <t>Conversion of Wetland and Natural Habitat</t>
  </si>
  <si>
    <t>All Drivers SUM</t>
  </si>
  <si>
    <t>Other drivers</t>
  </si>
  <si>
    <t>Numner paper</t>
  </si>
  <si>
    <t>% Paper</t>
  </si>
  <si>
    <t>Single Drivers</t>
  </si>
  <si>
    <t>Miltiple Driver</t>
  </si>
  <si>
    <t>Other Drivers than LUC and CC</t>
  </si>
  <si>
    <t xml:space="preserve">Species Dstributions </t>
  </si>
  <si>
    <t>Habitat Transfortmation</t>
  </si>
  <si>
    <t>Risk of extinction</t>
  </si>
  <si>
    <t>Species Diversity (Richness &amp; Eveness)</t>
  </si>
  <si>
    <t xml:space="preserve">Species Abundance </t>
  </si>
  <si>
    <t>BDI - Marine</t>
  </si>
  <si>
    <t>Unclassified</t>
  </si>
  <si>
    <t>HSR (Habitat Suitable Range)</t>
  </si>
  <si>
    <t>AOH (Area of Habitat)</t>
  </si>
  <si>
    <t>EOO (extent of occurrence)</t>
  </si>
  <si>
    <t>ESH (extent of suitable habitat)</t>
  </si>
  <si>
    <t>InSiGHTS index (metric of change in habitat availability)</t>
  </si>
  <si>
    <t>Species' Habitat Range</t>
  </si>
  <si>
    <t>MPGE (Mean Percentage Geografic Exposure)</t>
  </si>
  <si>
    <t>Protected Areas</t>
  </si>
  <si>
    <t>Loss of area  in individual biodiversity hotspot</t>
  </si>
  <si>
    <t>AZE (Alliance for Zero Extinction) - % sites impacted</t>
  </si>
  <si>
    <t>Wilderness area loss</t>
  </si>
  <si>
    <t>Habitat transformation</t>
  </si>
  <si>
    <t>Ecoregions</t>
  </si>
  <si>
    <t>Natural Habitat loss</t>
  </si>
  <si>
    <t>Biodiversity hotspot</t>
  </si>
  <si>
    <t>rNIV (arable areas of Natural Intact Vegetation)</t>
  </si>
  <si>
    <t>AZE Species</t>
  </si>
  <si>
    <t>Species Habitat Loss</t>
  </si>
  <si>
    <t>Species vlunerability to habitat loss</t>
  </si>
  <si>
    <t>FRRS (regional extincions)</t>
  </si>
  <si>
    <t>FGRS (global extintions)</t>
  </si>
  <si>
    <t>Species risk of extintion</t>
  </si>
  <si>
    <t>Terrestrial vertebrate endemism at risk</t>
  </si>
  <si>
    <t>n Species committed to  extintion</t>
  </si>
  <si>
    <t>RLI (Red List Index)</t>
  </si>
  <si>
    <t>Species Richness Change</t>
  </si>
  <si>
    <t>MY/MPY (Pylogenetic Diversity Loss)</t>
  </si>
  <si>
    <t>E/MSY (Endemic Species Extintion)</t>
  </si>
  <si>
    <t>% persisting species</t>
  </si>
  <si>
    <t>Loss of Vascular Plant Diversity</t>
  </si>
  <si>
    <t>LPI (Wildlife population densitiy / Living Planet Index)</t>
  </si>
  <si>
    <t>Geometric Mean Aboundance  (equivalent to LPI)</t>
  </si>
  <si>
    <t>MSA (Mean Species Aboundance)</t>
  </si>
  <si>
    <t>Species Occurrence Data</t>
  </si>
  <si>
    <t>BII (intactness of the local species composition/ indicator of the average abundance of a large and diverse set of organisms in a given geographical area)</t>
  </si>
  <si>
    <t>Marine Biomass</t>
  </si>
  <si>
    <t>Coral cover</t>
  </si>
  <si>
    <t>Coral reef suitability loss</t>
  </si>
  <si>
    <t>Fish Range Shift</t>
  </si>
  <si>
    <t xml:space="preserve">per-capita Fishery landing </t>
  </si>
  <si>
    <t>Species-energy relationship</t>
  </si>
  <si>
    <t>Biodiversity Value</t>
  </si>
  <si>
    <t>AIM-B</t>
  </si>
  <si>
    <t>INSIGHT</t>
  </si>
  <si>
    <t>GLOBIO (Species &amp; Aquatic)</t>
  </si>
  <si>
    <t>PREDICTS</t>
  </si>
  <si>
    <t>cSAR_CB17 / _US16</t>
  </si>
  <si>
    <t>LPI-M</t>
  </si>
  <si>
    <t>SDM</t>
  </si>
  <si>
    <t>GDM / GLM(M)</t>
  </si>
  <si>
    <t>SAR</t>
  </si>
  <si>
    <t>CO2-COST</t>
  </si>
  <si>
    <t>Own model</t>
  </si>
  <si>
    <t>SCP</t>
  </si>
  <si>
    <t>Habitat-Suitability</t>
  </si>
  <si>
    <t>BDEM</t>
  </si>
  <si>
    <t>Papers with BMDs</t>
  </si>
  <si>
    <t>% papers with BDMs</t>
  </si>
  <si>
    <r>
      <t>Papers Single BD</t>
    </r>
    <r>
      <rPr>
        <sz val="12"/>
        <color theme="1"/>
        <rFont val="Aptos Narrow"/>
        <scheme val="minor"/>
      </rPr>
      <t>M</t>
    </r>
  </si>
  <si>
    <t>Papers Multiple BDM</t>
  </si>
  <si>
    <t>Models</t>
  </si>
  <si>
    <t>AIM</t>
  </si>
  <si>
    <t>GLOBIOM</t>
  </si>
  <si>
    <t>IMAGE</t>
  </si>
  <si>
    <t>CLUMondo</t>
  </si>
  <si>
    <t>PLUMv2</t>
  </si>
  <si>
    <t>Others (n=28)</t>
  </si>
  <si>
    <t>Number of papers</t>
  </si>
  <si>
    <t>% papers</t>
  </si>
  <si>
    <t>No Models</t>
  </si>
  <si>
    <t>Single BDI</t>
  </si>
  <si>
    <t>Multiple BDI</t>
  </si>
  <si>
    <t>title</t>
  </si>
  <si>
    <t>Journal</t>
  </si>
  <si>
    <t>abstract</t>
  </si>
  <si>
    <t>doi</t>
  </si>
  <si>
    <t>volume</t>
  </si>
  <si>
    <t>url</t>
  </si>
  <si>
    <t>name_of_database</t>
  </si>
  <si>
    <t>keywords</t>
  </si>
  <si>
    <t>notes</t>
  </si>
  <si>
    <t>number</t>
  </si>
  <si>
    <t>start_page</t>
  </si>
  <si>
    <t>end_page</t>
  </si>
  <si>
    <t>Origin</t>
  </si>
  <si>
    <t>Nature</t>
  </si>
  <si>
    <t>Increased efforts are required to prevent further losses to terrestrial biodiversity and the ecosystem services that it provides1,2. Ambitious targets have been proposed, such as reversing the declining trends in biodiversity3; however, just feeding the growing human population will make this a challenge4. Here we use an ensemble of land-use and biodiversity models to assess whether—and how—humanity can reverse the declines in terrestrial biodiversity caused by habitat conversion, which is a major threat to biodiversity5. We show that immediate efforts, consistent with the broader sustainability agenda but of unprecedented ambition and coordination, could enable the provision of food for the growing human population while reversing the global terrestrial biodiversity trends caused by habitat conversion. If we decide to increase the extent of land under conservation management, restore degraded land and generalize landscape-level conservation planning, biodiversity trends from habitat conversion could become positive by the mid-twenty-first century on average across models (confidence interval, 2042–2061), but this was not the case for all models. Food prices could increase and, on average across models, almost half (confidence interval, 34–50%) of the future biodiversity losses could not be avoided. However, additionally tackling the drivers of land-use change could avoid conflict with affordable food provision and reduces the environmental effects of the food-provision system. Through further sustainable intensification and trade, reduced food waste and more plant-based human diets, more than two thirds of future biodiversity losses are avoided and the biodiversity trends from habitat conversion are reversed by 2050 for almost all of the models. Although limiting further loss will remain challenging in several biodiversity-rich regions, and other threats—such as climate change—must be addressed to truly reverse the declines in biodiversity, our results show that ambitious conservation efforts and food system transformation are central to an effective post-2020 biodiversity strategy. © 2020, The Author(s), under exclusive licence to Springer Nature Limited.</t>
  </si>
  <si>
    <t>2020</t>
  </si>
  <si>
    <t>10.1038/s41586-020-2705-y</t>
  </si>
  <si>
    <t>585</t>
  </si>
  <si>
    <t>https://www.scopus.com/inward/record.uri?eid=2-s2.0-85090443427&amp;doi=10.1038%2fs41586-020-2705-y&amp;partnerID=40&amp;md5=68eceeb976756b12838d2abe899b88d6</t>
  </si>
  <si>
    <t>Scopus</t>
  </si>
  <si>
    <t>['biodiversity', 'Biodiversity', 'Humans', 'climate change', 'land use', 'ecosystem service', 'diet', 'habitat fragmentation', 'conservation management', 'food waste', 'habitat', 'environmental policy', 'article', 'human', 'population growth', 'Conservation of Natural Resources', 'environmental protection', 'landscape', 'sustainable development', 'procedures', 'strategic approach', 'integrated approach', 'human activities', 'Human Activities', 'Diet', 'vegetarian diet', 'Sustainable Development', 'twenty first century', 'Environmental Policy', 'environmental effect', 'catering service', 'Food Supply', 'Diet, Vegetarian']</t>
  </si>
  <si>
    <t>[]</t>
  </si>
  <si>
    <t>7826</t>
  </si>
  <si>
    <t>551</t>
  </si>
  <si>
    <t>556</t>
  </si>
  <si>
    <t>Systematic Screening of literature</t>
  </si>
  <si>
    <t>Biological Conservation</t>
  </si>
  <si>
    <t>Global biodiversity is projected to further decline under a wide range of future socio-economic development pathways, even in sustainability-oriented scenarios. This raises the question how biodiversity can be put on a path to recovery, the core challenge for the implementation of the CBD Kunming-Montreal Global Biodiversity Framework. We designed two ambitious global conservation strategies, ‘Half Earth’ (HE) and ‘Sharing the Planet’ (SP), and evaluated their ability to restore terrestrial and freshwater biodiversity and to provide nature's contributions to people (NCP), while also limiting global warming below 2 degrees and ensuring food security. We applied the integrated assessment framework IMAGE with the GLOBIO biodiversity model, using the ‘Middle of the Road’ Shared Socio-economic Pathway (SSP2) with its projected human population growth as baseline. We found that the HE strategy performs generally better for terrestrial biodiversity (biodiversity intactness (MSA), Area of Habitat, Living Planet Index, Red List Index) in currently still natural regions. The SP strategy yields more improvements for biodiversity in human-used areas, for freshwater biodiversity and for regulating NCP (pest control, pollination, erosion control, water quality). However, both strategies were insufficient to restore biodiversity and corresponded with considerable increases in food security risks and global temperature. Only when we combined the conservation strategies with a portfolio of ‘integrated sustainability measures’, including climate change mitigation and reductions of food waste and animal product consumption, our scenarios resulted in a restoration of biodiversity and NCP while keeping global warming below two degrees and food security risks below the baseline projection. © 2023</t>
  </si>
  <si>
    <t>2023</t>
  </si>
  <si>
    <t>10.1016/j.biocon.2023.110068</t>
  </si>
  <si>
    <t>284</t>
  </si>
  <si>
    <t>https://www.scopus.com/inward/record.uri?eid=2-s2.0-85163838179&amp;doi=10.1016%2fj.biocon.2023.110068&amp;partnerID=40&amp;md5=e512e020654a3089e50d0126e7836543</t>
  </si>
  <si>
    <t>['biodiversity', 'Biodiversity', 'food security', 'conservation planning', 'climate change', 'Climate change', 'nature conservation', 'scenario analysis', 'Nature conservation', 'assessment method', 'implementation process', 'Food security', 'Half earth', "Nature's contribution to people (NCP)", 'Sharing the planet', 'Solution-oriented scenarios']</t>
  </si>
  <si>
    <t>If the world stays on its current development path, the state of biodiversity will continue to decline. This is due to projected further increases in pressures, most prominently habitat loss and climate change. In order to reduce these pressures, biodiversity conservation and restoration, as well as sustainable resource use, needs to be an integral part of sustainable development strategies of primary production sectors, such as agriculture, forestry, fisheries and energy. This paper presents a model-based analysis of three alternative pathways described as Global Technology, Decentralized Solutions and Consumption Change to conserve biodiversity. Each of these pathways pursues international biodiversity goals together with a broader set of environmental sustainability objectives, including feeding the world, universal access to modern energy, limiting climate change and controlling air pollution. We show that different combinations of bio-physical measures, ecosystem management changes and behavioural changes can globally substantially reduce biodiversity loss in the coming decades (avoided Mean Species Abundance (MSA) loss is 4.4–4.8% MSA, compared to 9.5% MSA loss in the Trend), although the types of biodiversity conserved in the pathways will be different. The agricultural and forestry sectors together have until 2010 globally caused almost 60% of the total reduction in terrestrial biodiversity in MSA terms and 55% of the expected loss up to 2050. We show that increased productivity by technological improvements, increased use of ecological methods in agriculture and forestry, and consumption changes help to avoid biodiversity loss by 3.1–3.5% MSA. In addition, combinations of pathways, taking into account specific regional contexts, might result in even larger reduction of biodiversity loss. The changes needed in the agricultural and forestry sector to achieve this go well beyond current efforts to reduce their impact on biodiversity. © 2018 The Authors</t>
  </si>
  <si>
    <t>2018</t>
  </si>
  <si>
    <t>10.1016/j.biocon.2018.03.003</t>
  </si>
  <si>
    <t>221</t>
  </si>
  <si>
    <t>https://www.scopus.com/inward/record.uri?eid=2-s2.0-85043286420&amp;doi=10.1016%2fj.biocon.2018.03.003&amp;partnerID=40&amp;md5=0cacbf01b4e91c2ba507cb512c061383</t>
  </si>
  <si>
    <t>['biodiversity', 'Forestry', 'Biodiversity conservation', 'Agriculture', 'habitat loss', 'conservation management', 'sustainable development', 'global perspective', 'terrestrial ecosystem', 'forestry', 'resource use', 'Global scenarios', 'Sustainable development goals (SDGs)', 'Sustainable use']</t>
  </si>
  <si>
    <t>137</t>
  </si>
  <si>
    <t>150</t>
  </si>
  <si>
    <t>CONSERVATION LETTERS</t>
  </si>
  <si>
    <t>To address the ongoing global biodiversity crisis, governments have set strategic objectives and have adopted indicators to monitor progress toward their achievement. Projecting the likely impacts on biodiversity of different policy decisions allows decision makers to understand if and how these targets can be met. We projected trends in two widely used indicators of population abundance Geometric Mean Abundance, equivalent to the Living Planet Index and extinction risk (the Red List Index) under different climate and land-use change scenarios. Testing these on terrestrial carnivore and ungulate species, we found that both indicators decline steadily, and by 2050, under a Business-as-usual (BAU) scenario, geometric mean population abundance declines by 18-35% while extinction risk increases for 8-23% of the species, depending on assumptions about species responses to climate change. BAU will therefore fail Convention on Biological Diversity target 12 of improving the conservation status of known threatened species. An alternative sustainable development scenario reduces both extinction risk and population losses compared with BAU and could lead to population increases. Our approach to model species responses to global changes brings the focus of scenarios directly to the species level, thus taking into account an additional dimension of biodiversity and paving the way for including stronger ecological foundations into future biodiversity scenario assessments.</t>
  </si>
  <si>
    <t>2016</t>
  </si>
  <si>
    <t>10.1111/conl.12159</t>
  </si>
  <si>
    <t>9</t>
  </si>
  <si>
    <t>['Red List Index', 'biodiversity indicators', 'Biodiversity scenarios', 'carnivores', 'extinction risk', 'Geometric Mean Abundance', 'land-use change', 'ungulates', 'climate change', 'CLIMATE-CHANGE', 'DISTRIBUTION MODELS', 'MAMMALS']</t>
  </si>
  <si>
    <t>1</t>
  </si>
  <si>
    <t>5</t>
  </si>
  <si>
    <t>13</t>
  </si>
  <si>
    <t>Science</t>
  </si>
  <si>
    <t>Ambitious conservation efforts are needed to stop the global biodiversity crisis. In this study, we estimate the minimum land area to secure important biodiversity areas, ecologically intact areas, and optimal locations for representation of species ranges and ecoregions. We discover that at least 64 million square kilometers (44% of terrestrial area) would require conservation attention (ranging from protected areas to land-use policies) to meet this goal. More than 1.8 billion people live on these lands, so responses that promote autonomy, self-determination, equity, and sustainable management for safeguarding biodiversity are essential. Spatially explicit land-use scenarios suggest that 1.3 million square kilometers of this land is at risk of being converted for intensive human land uses by 2030, which requires immediate attention. However, a sevenfold difference exists between the amount of habitat converted in optimistic and pessimistic land-use scenarios, highlighting an opportunity to avert this crisis. Appropriate targets in the Post-2020 Global Biodiversity Framework to encourage conservation of the identified land would contribute substantially to safeguarding biodiversity. © 2022 American Association for the Advancement of Science. All rights reserved.</t>
  </si>
  <si>
    <t>2022</t>
  </si>
  <si>
    <t>10.1126/science.abl9127</t>
  </si>
  <si>
    <t>376</t>
  </si>
  <si>
    <t>https://www.scopus.com/inward/record.uri?eid=2-s2.0-85131252906&amp;doi=10.1126%2fscience.abl9127&amp;partnerID=40&amp;md5=9da12e763c3782e3d0c9c782d911eb23</t>
  </si>
  <si>
    <t>['biodiversity', 'Biodiversity', 'conservation planning', 'Humans', 'land use', 'habitat', 'ecosystem', 'article', 'human', 'attention', 'Ecosystem', 'human experiment', 'Conservation of Natural Resources', 'environmental protection', 'biogeographic region', 'global perspective', 'ecoregion', 'habitat conservation']</t>
  </si>
  <si>
    <t>6597</t>
  </si>
  <si>
    <t>1094</t>
  </si>
  <si>
    <t>1101</t>
  </si>
  <si>
    <t>Global Change Biology</t>
  </si>
  <si>
    <t>Scenario-based biodiversity modelling is a powerful approach to evaluate how possible future socio-economic developments may affect biodiversity. Here, we evaluated the changes in terrestrial biodiversity intactness, expressed by the mean species abundance (MSA) metric, resulting from three of the shared socio-economic pathways (SSPs) combined with different levels of climate change (according to representative concentration pathways [RCPs]): a future oriented towards sustainability (SSP1xRCP2.6), a future determined by a politically divided world (SSP3xRCP6.0) and a future with continued global dependency on fossil fuels (SSP5xRCP8.5). To this end, we first updated the GLOBIO model, which now runs at a spatial resolution of 10 arc-seconds (~300 m), contains new modules for downscaling land use and for quantifying impacts of hunting in the tropics, and updated modules to quantify impacts of climate change, land use, habitat fragmentation and nitrogen pollution. We then used the updated model to project terrestrial biodiversity intactness from 2015 to 2050 as a function of land use and climate changes corresponding with the selected scenarios. We estimated a global area-weighted mean MSA of 0.56 for 2015. Biodiversity intactness declined in all three scenarios, yet the decline was smaller in the sustainability scenario (−0.02) than the regional rivalry and fossil-fuelled development scenarios (−0.06 and −0.05 respectively). We further found considerable variation in projected biodiversity change among different world regions, with large future losses particularly for sub-Saharan Africa. In some scenario-region combinations, we projected future biodiversity recovery due to reduced demands for agricultural land, yet this recovery was counteracted by increased impacts of other pressures (notably climate change and road disturbance). Effective measures to halt or reverse the decline of terrestrial biodiversity should not only reduce land demand (e.g. by increasing agricultural productivity and dietary changes) but also focus on reducing or mitigating the impacts of other pressures. © 2019 The Authors. Global Change Biology published by John Wiley &amp; Sons Ltd</t>
  </si>
  <si>
    <t>10.1111/gcb.14848</t>
  </si>
  <si>
    <t>26</t>
  </si>
  <si>
    <t>https://www.scopus.com/inward/record.uri?eid=2-s2.0-85074797561&amp;doi=10.1111%2fgcb.14848&amp;partnerID=40&amp;md5=22b07e72f29c65c087e1f538a0c16391</t>
  </si>
  <si>
    <t>['biodiversity', 'Biodiversity', 'abundance', 'agriculture', 'Anthropocene', 'climate change', 'Agriculture', 'global change', 'land use change', 'ecosystem', 'Climate Change', 'Ecosystem', 'anthropocene', 'terrestrial ecosystem', 'spatial resolution', 'downscaling', 'biodiversity scenarios', 'global environmental change', 'land-use downscaling', 'mean species abundance']</t>
  </si>
  <si>
    <t>2</t>
  </si>
  <si>
    <t>760</t>
  </si>
  <si>
    <t>771</t>
  </si>
  <si>
    <t>One Earth</t>
  </si>
  <si>
    <t>Human pressure on the environment is driving a global decline of biodiversity. Anticipating whether this trend can be reverted under future scenarios is key to supporting policy decisions. We used the InSiGHTS framework to model the impacts of land-use and climate change on future habitat availability for 2,827 terrestrial mammals at 15 arcmin resolution under five contrasting global scenarios based on combinations of representative concentration pathways and shared socio-economic pathways between 2015 and 2050. Mammal habitat declined globally by 5%–16% depending on the scenario. Africa (with declines up to 25%) and South America were the most affected regions. African insectivores, primates, Australian carnivorous marsupials and marsupial moles, and South American opossums declined the most. Tackling this loss would require a mix of actions across scales, including a global shift toward sustainability, addressing land-use change in sub-Saharan Africa, and helping endemic species track climate change in South America. Human pressure is the main driver of modern biodiversity loss. Biodiversity and ecosystem services are universally agreed to be a precious resource for human societies and essential for human survival. Global scenarios of societal development can help us understand the implications of international policies on nations' abilities to secure access to food, energy, and resources, but they commonly ignore impacts on biodiversity. It is therefore essential that we be able to understand and anticipate the possible effects of these decisions on biodiversity. We find that a single strategy might have widely different impacts on biodiversity in different world regions. Also, seemingly valid strategies (from a societal perspective) could have serious negative repercussions on mammals, with expected losses of between 5% and 16%. A great deal of cooperation and more ambitious strategies than the ones currently being studied will be needed if we are to avoid the greatest impacts on the world's species. We used the InSiGHTS framework to model impacts of land-use and climate change on future habitat for 2,827 terrestrial mammals under five contrasting global scenarios based on combinations of representative concentration pathways and shared socio-economic pathways, between 2015 and 2050. Mammal habitat declined globally by 5%–16% depending on the scenario and regionally up to 25%. Tackling this loss would require a mix of actions across scales, including a global shift toward sustainability, addressing land-use change, and helping endemic species track climate change. © 2020 The Authors</t>
  </si>
  <si>
    <t>10.1016/j.oneear.2020.05.015</t>
  </si>
  <si>
    <t>https://www.scopus.com/inward/record.uri?eid=2-s2.0-85096657191&amp;doi=10.1016%2fj.oneear.2020.05.015&amp;partnerID=40&amp;md5=ea8a3c65b8b2ade568aaa5db5c42c51f</t>
  </si>
  <si>
    <t>['sustainability', 'land-use change', 'climate change', 'species richness', 'ecosystem service', 'land use change', 'South America', 'socio-economic development', 'Australia', 'concentration (composition)', 'mammal', 'land use planning', 'RCPs', 'representative concentration pathways', 'shared socio-economic pathways', 'harmonic analysis', 'InSiGHTS', 'land-use harmonization', 'socioeconomic status', 'SSPs']</t>
  </si>
  <si>
    <t>6</t>
  </si>
  <si>
    <t>578</t>
  </si>
  <si>
    <t>Sustainability (Switzerland)</t>
  </si>
  <si>
    <t>Efficient forward-looking mitigation measures are needed to halt the global biodiversity decline. These require spatially explicit scenarios of expected changes in multiple indicators of biodiversity under future socio-economic and environmental conditions. Here, we link six future (2050 and 2100) global gridded maps (0.25° × 0.25° resolution) available from the land use harmonization (LUH) database, representing alternative concentration pathways (RCP) and shared socio-economic pathways (SSPs), with the countryside species-area relationship model to project the future land use change driven rates of species extinctions and phylogenetic diversity loss (in million years) for mammals, birds, and amphibians in each of the 804 terrestrial ecoregions and 176 countries and compare them with the current (1900-2015) and past (850-1900) rates of biodiversity loss. Future land-use changes are projected to commit an additional 209-818 endemic species and 1190-4402 million years of evolutionary history to extinction by 2100 depending upon the scenario. These estimates are driven by land use change only and would likely be higher once the direct effects of climate change on species are included. Among the three taxa, highest diversity loss is projected for amphibians. We found that the most aggressive climate mitigation scenario (RCP2.6 SSP-1), representing a world shifting towards a radically more sustainable path, including increasing crop yields, reduced meat production, and reduced tropical deforestation coupled with high trade, projects the lowest land use change driven global biodiversity loss. The results show that hotspots of future biodiversity loss differ depending upon the scenario, taxon, and metric considered. Future extinctions could potentially be reduced if habitat preservation is incorporated into national development plans, especially for biodiverse, low-income countries such as Indonesia, Madagascar, Tanzania, Philippines, and The Democratic Republic of Congo that are otherwise projected to suffer a high number of land use change driven extinctions under all scenarios. © 2018 by the authors.</t>
  </si>
  <si>
    <t>10.3390/su10082764</t>
  </si>
  <si>
    <t>10</t>
  </si>
  <si>
    <t>https://www.scopus.com/inward/record.uri?eid=2-s2.0-85051128302&amp;doi=10.3390%2fsu10082764&amp;partnerID=40&amp;md5=76e35bdaf3b5cee0b633f98d1f1fb197</t>
  </si>
  <si>
    <t>['biodiversity', 'Biodiversity', 'Land use', 'extinction', 'habitat loss', 'mitigation', 'land use change', 'Madagascar', 'scenario analysis', 'future prospect', 'Habitat loss', 'ecoregion', 'Tanzania', 'vertebrate', 'Amphibia', 'environmental conditions', 'phylogenetics', 'Philippines', 'amphibian', 'Democratic Republic Congo', 'Indonesia', 'terrestrial environment', 'Mammalia', 'socioeconomic conditions', 'Vertebrata', 'Aves', 'Evolutionary history', 'Future pathways', 'Species extinctions']</t>
  </si>
  <si>
    <t>8</t>
  </si>
  <si>
    <t>Nations have committed to ambitious conservation targets in response to accelerating rates of global biodiversity loss. Anticipating future impacts is essential to inform policy decisions for achieving these targets, but predictions need to be of sufficiently high spatial resolution to forecast the local effects of global change. As part of the intercomparison of biodiversity and ecosystem services models of the Intergovernmental Science-Policy Platform on Biodiversity and Ecosystem Services, we present a fine-resolution assessment of trends in the persistence of global plant biodiversity. We coupled generalized dissimilarity models, fitted to &gt;52 million records of &gt;254 thousand plant species, with the species–area relationship, to estimate the effect of land-use and climate change on global biodiversity persistence. We estimated that the number of plant species committed to extinction over the long term has increased by 60% globally between 1900 and 2015 (from ~10,000 to ~16,000). This number is projected to decrease slightly by 2050 under the most optimistic scenario of land-use change and to substantially increase (to ~18,000) under the most pessimistic scenario. This means that, in the absence of climate change, scenarios of sustainable socio-economic development can potentially bring extinction risk back to pre-2000 levels. Alarmingly, under all scenarios, the additional impact from climate change might largely surpass that of land-use change. In this case, the estimated number of species committed to extinction increases by 3.7–4.5 times compared to land-use-only projections. African regions (especially central and southern) are expected to suffer some of the highest impacts into the future, while biodiversity decline in Southeast Asia (which has previously been among the highest globally) is projected to slow down. Our results suggest that environmentally sustainable land-use planning alone might not be sufficient to prevent potentially dramatic biodiversity loss, unless a stabilization of climate to pre-industrial times is observed. © 2019 John Wiley &amp; Sons Ltd</t>
  </si>
  <si>
    <t>2019</t>
  </si>
  <si>
    <t>10.1111/gcb.14663</t>
  </si>
  <si>
    <t>25</t>
  </si>
  <si>
    <t>https://www.scopus.com/inward/record.uri?eid=2-s2.0-85066471678&amp;doi=10.1111%2fgcb.14663&amp;partnerID=40&amp;md5=a5bc391c2f33ac1e96f5ed38ea5f740d</t>
  </si>
  <si>
    <t>['biodiversity', 'Biodiversity', 'extinction risk', 'land-use change', 'Plants', 'climate change', 'global change', 'conservation management', 'land use change', 'ecosystem', 'future prospect', 'Africa', 'Climate Change', 'Ecosystem', 'Forecasting', 'Southeast Asia', 'Conservation of Natural Resources', 'environmental protection', 'plant', 'environmental impact assessment', 'climate effect', 'forecasting', 'policy approach', 'beta diversity', 'plant biodiversity', 'representative concentration pathways', 'shared socio-economic pathways', 'targeting']</t>
  </si>
  <si>
    <t>2763</t>
  </si>
  <si>
    <t>2778</t>
  </si>
  <si>
    <t>Ecosystems</t>
  </si>
  <si>
    <t>The GLOBIO3 model has been developed to assess human-induced changes in biodiversity, in the past, present, and future at regional and global scales. The model is built on simple cause-effect relationships between environmental drivers and biodiversity impacts, based on state-of-the-art knowledge. The mean abundance of original species relative to their abundance in undisturbed ecosystems (MSA) is used as the indicator for biodiversity. Changes in drivers are derived from the IMAGE 2.4 model. Drivers considered are land-cover change, land-use intensity, fragmentation, climate change, atmospheric nitrogen deposition, and infrastructure development. GLOBIO3 addresses (i) the impacts of environmental drivers on MSA and their relative importance; (ii) expected trends under various future scenarios; and (iii) the likely effects of various policy response options. GLOBIO3 has been used successfully in several integrated regional and global assessments. Three different global-scale policy options have been evaluated on their potential to reduce MSA loss. These options are: climate-change mitigation through expanded use of bio-energy, an increase in plantation forestry, and an increase in protected areas. We conclude that MSA loss is likely to continue during the coming decades. Plantation forestry may help to reduce the rate of loss, whereas climate-change mitigation through the extensive use of bioenergy crops will, in fact, increase this rate of loss. The protection of 20% of all large ecosystems leads to a small reduction in the rate of loss, provided that protection is effective and that currently degraded protected areas are restored. © 2009 The Author(s).</t>
  </si>
  <si>
    <t>2009</t>
  </si>
  <si>
    <t>10.1007/s10021-009-9229-5</t>
  </si>
  <si>
    <t>12</t>
  </si>
  <si>
    <t>https://www.scopus.com/inward/record.uri?eid=2-s2.0-63149121102&amp;doi=10.1007%2fs10021-009-9229-5&amp;partnerID=40&amp;md5=379e3b7841af311ba96b99ab622b5382</t>
  </si>
  <si>
    <t>['biodiversity', 'Biodiversity', 'protected area', 'Protected areas', 'Forestry', 'climate change', 'land use', 'Climate change', 'Land-use change', 'habitat fragmentation', 'Bioenergy', 'environmental policy', 'restoration ecology', 'land cover', 'human activity', 'nitrogen', 'Nitrogen', 'Fragmentation', 'forestry', 'Infrastructure', 'bioenergy', 'Policy options', 'MSA']</t>
  </si>
  <si>
    <t>3</t>
  </si>
  <si>
    <t>374</t>
  </si>
  <si>
    <t>390</t>
  </si>
  <si>
    <t>Conservation Biology</t>
  </si>
  <si>
    <t>Numerous species have been pushed into extinction as an increasing portion of Earth's land surface has been appropriated for human enterprise. In the future, global biodiversity will be affected by both climate change and land-use change, the latter of which is currently the primary driver of species extinctions. How societies address climate change will critically affect biodiversity because climate-change mitigation policies will reduce direct climate-change impacts; however, these policies will influence land-use decisions, which could have negative impacts on habitat for a substantial number of species. We assessed the potential impact future climate policy could have on the loss of habitable area in biodiversity hotspots due to associated land-use changes. We estimated past extinctions from historical land-use changes (1500-2005) based on the global gridded land-use data used for the Intergovernmental Panel on Climate Change Fifth Assessment Report and habitat extent and species data for each hotspot. We then estimated potential extinctions due to future land-use changes under alternative climate-change scenarios (2005-2100). Future land-use changes are projected to reduce natural vegetative cover by 26-58% in the hotspots. As a consequence, the number of additional species extinctions, relative to those already incurred between 1500 and 2005, due to land-use change by 2100 across all hotspots ranged from about 220 to 21000 (0.2% to 16%), depending on the climate-change mitigation scenario and biological factors such as the slope of the species-area relationship and the contribution of wood harvest to extinctions. These estimates of potential future extinctions were driven by land-use change only and likely would have been higher if the direct effects of climate change had been considered. Future extinctions could potentially be reduced by incorporating habitat preservation into scenario development to reduce projected future land-use changes in hotspots or by lessening the impact of future land-use activities on biodiversity within hotspots. © 2015 Society for Conservation Biology.</t>
  </si>
  <si>
    <t>2015</t>
  </si>
  <si>
    <t>10.1111/cobi.12549</t>
  </si>
  <si>
    <t>29</t>
  </si>
  <si>
    <t>https://www.scopus.com/inward/record.uri?eid=2-s2.0-84937073261&amp;doi=10.1111%2fcobi.12549&amp;partnerID=40&amp;md5=b707a7c3fa3adc8a17665ce9973f23bf</t>
  </si>
  <si>
    <t>['biodiversity', 'Biodiversity', 'extinction risk', 'Animals', 'Extinction, Biological', 'Plants', 'Vertebrates', 'extinction', 'climate change', 'habitat loss', 'IPCC', 'species extinction', 'land use change', 'decision making', 'ecosystem', 'environmental policy', 'future prospect', 'animal', 'Intergovernmental Panel on Climate Change', 'vegetation cover', 'Climate Change', 'Ecosystem', 'Conservation of Natural Resources', 'environmental protection', 'plant', 'environmental impact assessment', 'species-area relationship', 'invertebrate', 'habitat conservation', 'vertebrate', 'integrated approach', 'Invertebrates', 'ecological impact', 'Species-area relationship', 'Integrated assessment model', 'historical record']</t>
  </si>
  <si>
    <t>4</t>
  </si>
  <si>
    <t>1122</t>
  </si>
  <si>
    <t>1131</t>
  </si>
  <si>
    <t>NATURE CLIMATE CHANGE</t>
  </si>
  <si>
    <t>Habitat transformations caused by human land-use change are considered major drivers of ongoing biodiversity loss(1-3), and their impact on biodiversity is expected to increase further this century(4-6). Here, we used global decadal land-use projections to year 2070 for a range of shared socioeconomic pathways, which are linked to particular representative concentration pathways, to evaluate potential losses in range-wide suitable habitat and extinction risks for approximately 19,400 species of amphibians, birds and mammals. Substantial declines in suitable habitat are identified for species worldwide, with approximately 1,700 species expected to become imperilled due to land-use change alone. National stewardship for species highlights certain South American, Southeast Asian and African countries that are in particular need of proactive conservation planning. These geographically explicit projections and model workflows embedded in the Map of Life infrastructure are provided to facilitate the scrutiny, improvements and future updates needed for an ongoing and readily updated assessment of changing biodiversity. These forward-looking assessments and informatics tools are intended to support national conservation action and policies for addressing climate change and land-use change impacts on biodiversity.</t>
  </si>
  <si>
    <t>10.1038/s41558-019-0406-z</t>
  </si>
  <si>
    <t>['BIODIVERSITY', 'CLIMATE', 'DIVERSITY', 'IMPACTS', 'FORESTS', 'SPECIES RICHNESS', 'MAPS', 'SECONDARY']</t>
  </si>
  <si>
    <t>323</t>
  </si>
  <si>
    <t>+</t>
  </si>
  <si>
    <t>Environmental Science and Policy</t>
  </si>
  <si>
    <t>Biodiversity in freshwater ecosystems - rivers, lakes and wetlands - is undergoing rapid global decline. Major drivers are land use change, eutrophication, hydrological disturbance, climate change, overexploitation and invasive species. We developed a global model for assessing the dominant human impacts on inland aquatic biodiversity. The system consists of a biodiversity model, named GLOBIO-Aquatic, that is embedded in the IMAGE model framework, i.e. linked to models for demography, economy, land use changes, climate change, nutrient emissions, a global hydrological model and a global map of water bodies. The biodiversity model is based on a recompilation of existing data, thereby scaling-up from local/regional case-studies to global trends. We compared species composition in impacted lakes, rivers and wetlands to that in comparable undisturbed systems. We focussed on broad categories of human-induced pressures that are relevant at the global scale. The drivers currently included are catchment land use changes and nutrient loading affecting water quality, and hydrological disturbance and climate change affecting water quantity. The resulting relative mean abundance of original species is used as indicator for biodiversity intactness. For lakes, we used dominance of harmful algal blooms as an additional indicator. The results show that there is a significant negative relation between biodiversity intactness and these stressors in all types of freshwater ecosystems. In heavily used catchments, standing water bodies would lose about 80% of their biodiversity intactness and running waters about 70%, while severe hydrological disturbance would result in losses of about 80% in running waters and more than 50% in floodplain wetlands. As an illustration, an analysis using the OECD 'baseline scenario' shows a considerable decline of the biodiversity intactness in still existing water bodies in 2000, especially in temperate and subtropical regions, and a further decline especially in tropical regions in 2050. Historical loss of wetland areas is not yet included in these results. The model may inform policy makers at the global level in what regions aquatic biodiversity will be affected most and by what causes, and allows for scenario analysis to evaluate policy options. © 2014 The Authors.</t>
  </si>
  <si>
    <t>10.1016/j.envsci.2014.12.007</t>
  </si>
  <si>
    <t>48</t>
  </si>
  <si>
    <t>https://www.scopus.com/inward/record.uri?eid=2-s2.0-84921267672&amp;doi=10.1016%2fj.envsci.2014.12.007&amp;partnerID=40&amp;md5=a190765ca1efc9257dc63dc8cb1ffeb0</t>
  </si>
  <si>
    <t>['biodiversity', 'wetland', 'climate change', 'land use', 'Land use change', 'human', 'Scenario analysis', 'Lakes', 'Rivers', 'Article', 'demography', 'river', 'Wetlands', 'aquatic environment', 'lake', 'freshwater environment', 'model', 'Eutrophication', 'catchment', 'Catchment', 'algal bloom', 'nutrient loading', 'economic aspect', 'priority journal', 'Cyanobacteria', 'algae', 'species composition', 'biodiversity model', 'Hydrological disturbance']</t>
  </si>
  <si>
    <t>99</t>
  </si>
  <si>
    <t>114</t>
  </si>
  <si>
    <t>Climate change and land-cover change will have major impacts on biodiversity persistence worldwide. These two stressors are likely to interact, but how climate change will mediate the effects of land-cover change remains poorly understood. Here we use an empirically-derived model of the interaction between habitat loss and climate to predict the implications of this for biodiversity loss and conservation priorities at a global scale. Risk analysis was used to estimate the risk of biodiversity loss due to alternative future land-cover change scenarios and to quantify how climate change mediates this risk. We demonstrate that the interaction of climate change with land-cover change could increase the impact of land-cover change on birds and mammals by up to 43% and 24% respectively and alter the spatial distribution of threats. Additionally, we show that the ranking of global biodiversity hotspots by threat depends critically on the interaction between climate change and habitat loss. Our study suggests that the investment of conservation resources will likely change once the interaction between climate change and land-cover change is taken into account. We argue that global conservation efforts must take this into account if we are to develop cost-effective conservation policies and strategies under global change. © 2015 Elsevier Ltd.</t>
  </si>
  <si>
    <t>10.1016/j.biocon.2015.04.016</t>
  </si>
  <si>
    <t>187</t>
  </si>
  <si>
    <t>https://www.scopus.com/inward/record.uri?eid=2-s2.0-84929658157&amp;doi=10.1016%2fj.biocon.2015.04.016&amp;partnerID=40&amp;md5=4a610e8ab61b91ace22d4958e8b9b82a</t>
  </si>
  <si>
    <t>['biodiversity', 'Conservation planning', 'conservation planning', 'climate change', 'Climate change', 'habitat loss', 'global change', 'prioritization', 'Prioritization', 'Habitat loss', 'numerical model', 'bird', 'land cover', 'mammal', 'habitat conservation', 'risk factor', 'Mammalia', 'hot spot', 'Biodiversity hotspots', 'policy making', 'Interactions', 'Aves']</t>
  </si>
  <si>
    <t>103</t>
  </si>
  <si>
    <t>111</t>
  </si>
  <si>
    <t>Protected areas are one of the main tools for halting the continuing global biodiversity crisis caused by habitat loss, fragmentation and other anthropogenic pressures. According to the Aichi Biodiversity Target 11 adopted by the Convention on Biological Diversity, the protected area network should be expanded to at least 17% of the terrestrial world by 2020 (http://www.cbd.int/sp/targets). To maximize conservation outcomes, it is crucial to identify the best expansion areas. Here we show that there is a very high potential to increase protection of ecoregions and vertebrate species by expanding the protected area network, but also identify considerable risk of ineffective outcomes due to land-use change and uncoordinated actions between countries. We use distribution data for 24,757 terrestrial vertebrates assessed under the International Union for the Conservation of Nature (IUCN) 'red list of threatened species, and terrestrial ecoregions10 (827), modified by land-use models for the present and 2040, and introduce techniques for global and balanced spatial conservation prioritization. First, weshowthatwith a coordinated global protected area network expansion to 17%of terrestrial land, average protection of species ranges and ecoregions could triple. Second, if projected land-use change by 2040 (ref. 11) takes place, it becomes infeasible to reach the currently possible protection levels, and over 1,000 threatened species would lose more than 50% of their present effective rangesworldwide.Third,wedemonstrate amajor efficiency gap between national and global conservation priorities. Strong evidence is shown that further biodiversity loss is unavoidable unless international action is quickly taken to balance land-use and biodiversity conservation. The approach used here can serve as a framework for repeatable andquantitative assessment of efficiency, gaps and expansion of the global protected area network globally, regionally andnationally, considering current andprojected land-use pressures. © 2014 Macmillan Publishers Limited.</t>
  </si>
  <si>
    <t>2014</t>
  </si>
  <si>
    <t>10.1038/nature14032</t>
  </si>
  <si>
    <t>516</t>
  </si>
  <si>
    <t>https://www.scopus.com/inward/record.uri?eid=2-s2.0-84922244425&amp;doi=10.1038%2fnature14032&amp;partnerID=40&amp;md5=7fa874e43b78f036c42dc1629c5b0252</t>
  </si>
  <si>
    <t>['biodiversity', 'Biodiversity', 'protected area', 'grassland', 'Animals', 'International Cooperation', 'deforestation', 'climate change', 'land use', 'habitat loss', 'endangered species', 'conservation biology', 'global change', 'urbanization', 'land use change', 'ecosystem', 'anthropogenic effect', 'animal', 'agricultural land', 'Article', 'nonhuman', 'environmental planning', 'range expansion', 'population growth', 'Ecosystem', 'Conservation of Natural Resources', 'environmental protection', 'biogeographic region', 'savanna', 'temperate deciduous forest', 'Red List', 'desertification', 'international cooperation', 'tropical rain forest', 'Vertebrata', 'priority journal', 'scrub']</t>
  </si>
  <si>
    <t>7531</t>
  </si>
  <si>
    <t>383</t>
  </si>
  <si>
    <t>386</t>
  </si>
  <si>
    <t>Philosophical Transactions of the Royal Society B: Biological Sciences</t>
  </si>
  <si>
    <t>Several global strategies for protected area (PA) expansion have been proposed to achieve the Convention on Biological Diversity’s Aichi target 11 as a means to stem biodiversity loss, as required by the Aichi target 12. However, habitat loss outside PAs will continue to affect habitats and species, and PAs may displace human activities into areas that might be even more important for species persistence. Here we measure the expected contribution of PA expansion strategies to Aichi target 12 by estimating the extent of suitable habitat available for all terrestrial mammals, with and without additional protection (the latter giving the counterfactual outcome), under different socio-economic scenarios and consequent land-use change to 2020. We found that expanding PAs to achieve representation targets for ecoregions under a Business-as-usual socio-economic scenario will result in a worse prognosis than doing nothing for more than 50% of the world’s terrestrial mammals. By contrast, targeting protection towards threatened species can increase the suitable habitat available to over 60% of terrestrial mammals. Even in the absence of additional protection, an alternative socio-economic scenario, adopting progressive changes in human consumption, leads to positive outcomes for mammals globally and to the largest improvements for wide-ranging species. © 2015 The Authors.</t>
  </si>
  <si>
    <t>10.1098/rstb.2014.0284</t>
  </si>
  <si>
    <t>370</t>
  </si>
  <si>
    <t>https://www.scopus.com/inward/record.uri?eid=2-s2.0-84944096745&amp;doi=10.1098%2frstb.2014.0284&amp;partnerID=40&amp;md5=249f3f06d4933c89e065161a788c28d6</t>
  </si>
  <si>
    <t>['biodiversity', 'Biodiversity', 'protected area', 'sustainability', 'Protected areas', 'conservation planning', 'Animals', 'Endangered Species', 'Humans', 'Convention on Biological Diversity', 'habitat loss', 'endangered species', 'land use change', 'Sustainable Development Goals', 'ecosystem', 'human', 'animal', 'Mammals', 'Ecosystem', 'Habitat loss', 'Conservation of Natural Resources', 'environmental protection', 'human activity', 'global perspective', 'procedures', 'mammal', 'development strategy', 'ecological impact', 'habitat availability', 'terrestrial environment', 'Mammalia', 'human activities', 'Human Activities', 'Socioeconomic Factors', 'socioeconomics', 'economic model', 'economics', 'Models, Theoretical', 'theoretical model', 'socioeconomic impact', 'Models, Economic', 'Counterfactual']</t>
  </si>
  <si>
    <t>1681</t>
  </si>
  <si>
    <t>Nature Sustainability</t>
  </si>
  <si>
    <t>Global biodiversity is rapidly declining, and goals to halt biodiversity loss, such as the Aichi Biodiversity Targets, have not been achieved. To avoid further biodiversity loss, area-based protection will form part of new biodiversity targets. We use a state-of-the-art global land-use model, the Land System Modular Model, to explore global and regional human health and food security outcomes under strictly enforced 30% and 50% land protection scenarios. We find protection scenarios cause additional human mortality due to diet- and weight-related changes. Low-income regions such as South Asia and sub-Saharan Africa experience the highest levels of underweight-related mortality, causing an additional 200,000 deaths related to malnutrition in these regions alone. High-income regions, by contrast, are less affected by protection measures. Our results highlight that radical measures to protect areas of biodiversity value may jeopardize food security and human health in the most vulnerable regions of the world. © 2022, The Author(s), under exclusive licence to Springer Nature Limited.</t>
  </si>
  <si>
    <t>10.1038/s41893-021-00844-x</t>
  </si>
  <si>
    <t>https://www.scopus.com/inward/record.uri?eid=2-s2.0-85124153390&amp;doi=10.1038%2fs41893-021-00844-x&amp;partnerID=40&amp;md5=7a02661e08f9bdc065d83397d4c1a521</t>
  </si>
  <si>
    <t>['Biodiversity', 'Land use', 'Biodiversity loss', 'Food security', 'Land use modelling', 'Food supply', 'Human health', 'Area-based', 'Health security', 'Human mortality', 'Land Systems', 'Modular modelling', 'Nutrition', 'State of the art']</t>
  </si>
  <si>
    <t>303</t>
  </si>
  <si>
    <t>310</t>
  </si>
  <si>
    <t>Department of Ecology and Evolution, University of Lausanne, Lausanne, Switzerland Netherlands Environmental Assessment Agency (PBL), The Hague, The Netherlands Current levels of endangerment and historical trends of species and habitats are the main criteria used to direct conservation efforts globally. Estimates of future declines, which might indicate different priorities than past declines, have been limited by the lack of appropriate data andmodels. Given thatmuch of conservation is about anticipating and responding to future threats, our inability to look forward at a global scale has been amajor constraint on effective action. Here,we assess the geography and extent of projected future changes in suitable habitat for terrestrial mammals within their present ranges. We used a global earth-systemmodel,IMAGE, coupledwith fine-scale habitat suitabilitymodels and parametrized according to four global scenarios of human development.We identified themost affected countries by 2050 for each scenario, assuming that no additional conservation actions other than those described in the scenarios take place. We found that, with some exceptions,most of the countries with the largest predicted losses of suitable habitat for mammals are in Africa and the Americas. African and North American countries were also predicted to host the most species with large proportional global declines. Most of the countries we identified as future hotspots of terrestrial mammal loss have little or no overlap with the present global conservation priorities, thus confirming the need for forward-looking analyses in conservation priority setting. The expected growth in human populations and consumption in hotspots of future mammal loss mean that local conservation actions such as protected areas might not be sufficient to mitigate losses.Other policies, directed towards the root causes of biodiversity loss, are required, both in Africa and other parts of the world. © 2011 The Royal Society.</t>
  </si>
  <si>
    <t>2011</t>
  </si>
  <si>
    <t>10.1098/rstb.2011.0105</t>
  </si>
  <si>
    <t>366</t>
  </si>
  <si>
    <t>https://www.scopus.com/inward/record.uri?eid=2-s2.0-80051613426&amp;doi=10.1098%2frstb.2011.0105&amp;partnerID=40&amp;md5=cf5ff17bb1e70bf8da6addc2b019a57b</t>
  </si>
  <si>
    <t>['biodiversity', 'Biodiversity', 'agriculture', 'conservation planning', 'Animals', 'Endangered Species', 'Humans', 'Agriculture', 'habitat loss', 'endangered species', 'ecosystem', 'environmental policy', 'article', 'human', 'prioritization', 'animal', 'Mammals', 'Africa', 'population growth', 'Ecosystem', 'Habitat loss', 'Forecasting', 'population decline', 'comparative study', 'global perspective', 'mammal', 'habitat quality', 'North America', 'environmental assessment', 'forecasting', 'terrestrial environment', 'Mammalia', 'biological model', 'Models, Biological', 'growth, development and aging', 'parameterization', 'human development index', 'Assessment', 'Country prioritization', 'Human development scenarios', 'Millenium Development Goal', 'Millennium Ecosystem']</t>
  </si>
  <si>
    <t>1578</t>
  </si>
  <si>
    <t>2693</t>
  </si>
  <si>
    <t>2702</t>
  </si>
  <si>
    <t>Global Environmental Change</t>
  </si>
  <si>
    <t>Biodiversity footprints quantify the impacts on ecosystems caused by final consumption in a region, accounting for imports and exports. Up to now, footprint analyses have typically been applied to analyze past or present consumption patterns. Here, we quantify future land-based biodiversity footprints associated with three diverging Shared Socio-economic Pathways (SSPs), using loss in Biodiversity Intactness Index (BII) as an indicator of biodiversity loss. For each SSP, we retrieved socio-economic and land use projections to 2100 from the IMAGE-MAGNET model and calculated associated biodiversity footprints for seven aggregated world regions. We then compared these with the functional diversity component of the biosphere integrity planetary boundary. Our results indicate that the global land-based biodiversity impact stays below the boundary (tentatively set at 90% of original BII) in all scenario-year combinations. Contrastingly, the per capita boundary is transgressed in one, four and five out of the seven world regions in 2100 for SSP1 (‘sustainability’), SSP2 (‘middle of the road’) and SSP3 (‘regional rivalry’), respectively. These results indicate a strong difference in the biodiversity impact of final consumption between the regions and between SSPs. Even in the ‘sustainability’ scenario, the per capita biodiversity footprint of consumption in North America needs to be reduced to meet the per capita boundary. Thus, policy-making to safeguard the environment would benefit from adopting region-specific strategies: focusing on realizing agricultural efficiency gains in regions with unexploited potential, while focusing on promoting dietary changes towards less animal-based consumption in regions with limited potential for additional efficiency gains. © 2021 The Authors</t>
  </si>
  <si>
    <t>2021</t>
  </si>
  <si>
    <t>10.1016/j.gloenvcha.2021.102304</t>
  </si>
  <si>
    <t>69</t>
  </si>
  <si>
    <t>https://www.scopus.com/inward/record.uri?eid=2-s2.0-85107650512&amp;doi=10.1016%2fj.gloenvcha.2021.102304&amp;partnerID=40&amp;md5=b796b78222eefd16f4e1fb6f125bc5fe</t>
  </si>
  <si>
    <t>['biodiversity', 'sustainability', 'Biodiversity Intactness Index', 'Biosphere integrity planetary boundary', 'IMAGE-MAGNET', 'Land-based biodiversity footprints', 'Shared Socio-economic Pathways', 'future prospect', 'strategic approach', 'North America', 'identification method', 'policy making', 'ecological footprint', 'Indicator indicator', 'regional climate']</t>
  </si>
  <si>
    <t>Proceedings of the National Academy of Sciences of the United States of America</t>
  </si>
  <si>
    <t>Biodiversity in rangelands is decreasing, due to intense utilization for livestock production and conversion of rangeland into cropland; yet the outlook of rangeland biodiversity has not been considered in view of future global demand for food. Here we assess the impact of future livestock production on the global rangelands area and their biodiversity. First we formalized existing knowledge about livestock grazing impacts on biodiversity, expressed in mean species abundance (MSA) of the original rangeland native species assemblages, through metaanalysis of peer-reviewed literature. MSA values, ranging from 1 in natural rangelands to 0.3 in man-made grasslands, were entered in the IMAGE-GLOBIO model. This model was used to assess the impact of change in food demand and livestock production on future rangeland biodiversity. The model revealed remarkable regional variation in impact on rangeland area and MSA between two agricultural production scenarios. The area of used rangelands slightly increases globally between 2000 and 2050 in the baseline scenario and reduces under a scenario of enhanced uptake of resource-efficient production technologies increasing production [high levels of agricultural knowledge, science, and technology (high-AKST)], particularly in Africa. Both scenarios suggest a global decrease in MSA for rangelands until 2050. The contribution of livestock grazing to MSA loss is, however, expected to diminish after 2030, in particular in Africa under the high-AKST scenario. Policies fostering agricultural intensification can reduce the overall pressure on rangeland biodiversity, but additional measures, addressing factors such as climate change and infrastructural development, are necessary to totally halt biodiversity loss.</t>
  </si>
  <si>
    <t>2013</t>
  </si>
  <si>
    <t>10.1073/pnas.1011013108</t>
  </si>
  <si>
    <t>110</t>
  </si>
  <si>
    <t>https://www.scopus.com/inward/record.uri?eid=2-s2.0-84891351557&amp;doi=10.1073%2fpnas.1011013108&amp;partnerID=40&amp;md5=2ddaa3602cdb5877bda497e062996cf4</t>
  </si>
  <si>
    <t>['biodiversity', 'cropland', 'grassland', 'Land use', 'climate change', 'article', 'nonhuman', 'vegetation', 'biome', 'population abundance', 'seasonal variation', 'rangeland', 'livestock', 'grazing', 'priority journal', 'species composition', 'grazer', 'meta analysis (topic)', 'Dose-response model', 'Intactness']</t>
  </si>
  <si>
    <t>52</t>
  </si>
  <si>
    <t>20900</t>
  </si>
  <si>
    <t>20905</t>
  </si>
  <si>
    <t>ENVIRONMENTAL RESEARCH LETTERS</t>
  </si>
  <si>
    <t>We assess the potential for future biodiversity loss due to three interacting factors: energy withdrawal from ecosystems due to biomass harvest, habitat loss due to land-use change, and climate change. We develop four scenarios to 2050 with different combinations of high or low agricultural efficiency and high or low meat diets, and use species-energy and species-area relationships to estimate their effects on biodiversity. In our scenarios, natural ecosystems are protected except when additional land is necessary to fulfil the increasing dietary demands of the global population. Biomass energy with carbon capture and storage (BECCS) is used as a means of carbon dioxide removal (CDR) from the atmosphere (and offsetting fossil fuel emissions). BECCS is based on waste biomass, with the addition of bio-energy crops only when already managed land is no longer needed for food production. Forecast biodiversity loss from natural biomes increases by more than a factor of five in going from high to low agricultural efficiency scenarios, due to destruction of productive habitats by the expansion of pasture. Biodiversity loss from energy withdrawal on managed land varies by a factor of two across the scenarios. Biodiversity loss due to climate change varies only modestly across the scenarios. Climate change is lowest in the 'low meat high efficiency' scenario, in which by 2050 around 660 million hectares of pasture are converted to biomass plantation that is used for BECCS. However, the resulting withdrawal of energy from managed ecosystems has a large negative impact on biodiversity. Although the effects of energy withdrawal and climate change on biodiversity cannot be directly compared, this suggests that using bio-energy to tackle climate change in order to limit biodiversity loss could instead have the opposite effect.</t>
  </si>
  <si>
    <t>10.1088/1748-9326/8/2/025024</t>
  </si>
  <si>
    <t>['climate change', 'DIVERSITY', 'EXTINCTION', 'land use', 'LAND', 'biodiversity loss', 'HUMAN APPROPRIATION', 'NET PRIMARY PRODUCTION', 'biomass energy', 'biomass harvest', 'carbon dioxide removal', 'GLOBAL PATTERNS', 'POTENTIALS', 'REMOVAL']</t>
  </si>
  <si>
    <t>As the global urban population is poised to grow by 2.5 billion over the next 30 y, urban land conversions are expected to be an increasingly prominent driver of habitat and biodiversity loss. Mitigating these impacts urgently requires an improved understanding of where and how these biodiversity losses might occur. Here, we use a recently developed suite of land-use projections to provide an assessment of projected habitat that will be lost to urban land expansion for 30,393 species of terrestrial vertebrates from 2015 to 2050 across three shared socioeconomic pathway (SSP) scenarios. We find that urban land expansion is a contributing driver of habitat loss (≥5% of total loss) for around one-third (26 to 39%) of the species assessed. For up to 855 species (2 to 3% of those assessed), urban land is a direct driver of species imperilment, driving at least one-quarter of a net habitat loss of 10% or more. Urban clusters with the greatest threats to species due to projected expansion are predominantly located in the developing tropical regions of sub-Saharan Africa, South America, Mesoamerica, and Southeast Asia. Our results suggest that strategies for minimizing the impacts of urban land could strengthen global biodiversity protection agreements. Collaborative, global action that focuses on vulnerable species and regions may represent an efficient strategy for avoiding the impacts forecast by our analysis. © 2022 National Academy of Sciences. All rights reserved.</t>
  </si>
  <si>
    <t>10.1073/pnas.2117297119</t>
  </si>
  <si>
    <t>119</t>
  </si>
  <si>
    <t>https://www.scopus.com/inward/record.uri?eid=2-s2.0-85126718667&amp;doi=10.1073%2fpnas.2117297119&amp;partnerID=40&amp;md5=acfa9a0e113e4a66535d8cb01ad73834</t>
  </si>
  <si>
    <t>['biodiversity', 'Biodiversity', 'land use', 'Land-use change', 'Conservation', 'urbanization', 'South America', 'habitat', 'ecosystem', 'article', 'human', 'urban area', 'Urbanization', 'nonhuman', 'Ecosystem', 'Forecasting', 'Southeast Asia', 'Conservation of Natural Resources', 'environmental protection', 'vertebrate', 'forecasting', 'Africa south of the Sahara']</t>
  </si>
  <si>
    <t>Nature Communications</t>
  </si>
  <si>
    <t>Rapid urban expansion has profound impacts on global biodiversity through habitat conversion, degradation, fragmentation, and species extinction. However, how future urban expansion will affect global biodiversity needs to be better understood. We contribute to filling this knowledge gap by combining spatially explicit projections of urban expansion under shared socioeconomic pathways (SSPs) with datasets on habitat and terrestrial biodiversity (amphibians, mammals, and birds). Overall, future urban expansion will lead to 11–33 million hectares of natural habitat loss by 2100 under the SSP scenarios and will disproportionately cause large natural habitat fragmentation. The urban expansion within the current key biodiversity priority areas is projected to be higher (e.g., 37–44% higher in the WWF’s Global 200) than the global average. Moreover, the urban land conversion will reduce local within-site species richness by 34% and species abundance by 52% per 1 km grid cell, and 7–9 species may be lost per 10 km cell. Our study suggests an urgent need to develop a sustainable urban development pathway to balance urban expansion and biodiversity conservation. © 2022, The Author(s).</t>
  </si>
  <si>
    <t>10.1038/s41467-022-29324-2</t>
  </si>
  <si>
    <t>https://www.scopus.com/inward/record.uri?eid=2-s2.0-85127025366&amp;doi=10.1038%2fs41467-022-29324-2&amp;partnerID=40&amp;md5=41ae8ddd2813f34337acf174f2c67791</t>
  </si>
  <si>
    <t>['biodiversity', 'Biodiversity', 'Animals', 'Vertebrates', 'species richness', 'habitat loss', 'conservation biology', 'habitat fragmentation', 'ecosystem', 'article', 'urban area', 'animal', 'Mammals', 'nonhuman', 'Ecosystem', 'Conservation of Natural Resources', 'environmental protection', 'population abundance', 'species diversity', 'global perspective', 'mammal', 'vertebrate', 'Amphibia', 'Amphibians', 'human cell', 'grid cell']</t>
  </si>
  <si>
    <t>PROCEEDINGS OF THE ROYAL SOCIETY B-BIOLOGICAL SCIENCES</t>
  </si>
  <si>
    <t>Land-use and climate change are among the greatest threats facing bio-diversity, but understanding their combined effects has been hampered by modelling and data limitations, resulting in part from the very different scales at which land-use and climate processes operate. I combine two different modelling paradigmsto predict the separate and combined (additive) effects of climate and land-use change on terrestrial vertebrate communities under four different scenarios. I predict that climate-change effects are likely to become a major pressure on biodiversity in the coming decades, probably matching or exceeding the effects of land-use change by 2070. The combined effects of both pressures are predicted to lead to an average cumulative loss of 37.9% of species from vertebrate communities under 'business as usual' (uncertainty ranging from 15.7% to 54.2%). Areas that are predicted to experience the effects of both pressures are concentrated in tropical grasslands and savannahs. The results have important implications for the conservation of biodiversity in future, and for the ability of biodiversity to support important ecosystem functions, upon which humans rely.</t>
  </si>
  <si>
    <t>10.1098/rspb.2018.0792</t>
  </si>
  <si>
    <t>285</t>
  </si>
  <si>
    <t>['biodiversity', 'land-use change', 'climate change', 'scenarios', 'CONSERVATION', 'PREDICTS', 'IMPACTS', 'BIODIVERSITY CHANGE', 'RESPONSES', 'MODELS', 'DISPERSAL', 'BUTTERFLIES', 'global', 'HABITAT CONVERSION', 'future']</t>
  </si>
  <si>
    <t>1881</t>
  </si>
  <si>
    <t>Cropland expansion threatens biodiversity by driving habitat loss and impacts carbon storage through loss of biomass and soil carbon (C). There is a growing concern land-use change (LUC) to cropland will result in a loss of ecosystem function and various ecosystem services essential for human health and well-being. This paper examines projections of future cropland expansion from an integrated assessment model IMAGE 3.0 under a “business as usual” scenario and the direct impact on both biodiversity and C storage. By focusing on biodiversity hotspots and Alliance for Zero Extinction (AZE) sites, loss of habitat as well as potential impacts on endangered and critically endangered species are explored. With regards to C storage, the impact on both soil and vegetation standing C stocks are examined. We show that if projected trends are realized, there are likely to be severe consequences for these resources. Substantial loss of habitat in biodiversity hotspots such as Indo-Burma, and the Philippians is expected as well as 50% of species in AZE sites losing part of their last remaining habitat. An estimated 13.7% of vegetation standing C stocks and 4.6% of soil C stocks are also projected to be lost in areas affected with Brazil and Mexico being identified as priorities in terms of both biodiversity and C losses from cropland expansion. Changes in policy to regulate projected cropland expansion, and increased measures to protect natural resources, are highly likely to be required to prevent these biodiversity and C losses in the future. © 2018 The Authors. Global Change Biology Published by John Wiley &amp; Sons Ltd</t>
  </si>
  <si>
    <t>10.1111/gcb.14459</t>
  </si>
  <si>
    <t>24</t>
  </si>
  <si>
    <t>https://www.scopus.com/inward/record.uri?eid=2-s2.0-85055584386&amp;doi=10.1111%2fgcb.14459&amp;partnerID=40&amp;md5=5ac84a80b0c01741fd52fa89b173c304</t>
  </si>
  <si>
    <t>['biodiversity', 'Biodiversity', 'ecosystem services', 'agriculture', 'trends', 'Humans', 'carbon sequestration', 'ecosystem service', 'Agriculture', 'habitat loss', 'biomass', 'land use change', 'Carbon', 'ecosystem', 'human', 'agricultural land', 'carbon', 'carbon storage', 'Ecosystem', 'Mexico', 'Forecasting', 'Conservation of Natural Resources', 'environmental protection', 'Brazil', 'procedures', 'forecasting', 'crop', 'Crops, Agricultural', 'Models, Theoretical', 'theoretical model', 'Carbon Sequestration', 'cropland expansion', 'soil carbon', 'Philippia']</t>
  </si>
  <si>
    <t>5895</t>
  </si>
  <si>
    <t>5908</t>
  </si>
  <si>
    <t>Earth's Future</t>
  </si>
  <si>
    <t>The planet is predicted to become drier because of accelerating global warming, increasing great challenges to the survival of terrestrial species. However, the understanding of when and where increasing aridity in the future will lead to abrupt biodiversity loss is still limited. Here, we predicted the spatiotemporal dynamics of future vertebrate biodiversity loss driven by increasing aridity at the assemblage scale under the scenario framework of the shared socio-economic pathways (SSPs) and representative concentration pathways (RCPs). The results show that, under the high-emissions scenario of SSP5-8.5, more than 24.19% of terrestrial assemblages are projected to have at least one vertebrate species exposed to unprecedented aridity conditions by 2100, leading to 55.29% of terrestrial vertebrate species experiencing local habitat loss. In addition, the mean magnitude of global exposure is expected to reach 17.47% by 2100. Within these assemblages, most species will be simultaneously exposed to unprecedented aridity conditions, with an average exposure abruptness of 78.00%, most of which will occur intensively after 2050. If we manage to reduce greenhouse gas emissions to the SSP1-2.6 (SSP2-4.5) scenario, the magnitude of exposure can significantly decrease to 7.35% (10.56%), and the onset of exposure can be delayed by 43 (30) years, averaging approximately 30% (14%) of vertebrate species from local habitat loss. Our findings also highlight that the concurrent extremes of increasing aridity and rising temperature in Southeast Asia and Amazon rainforests may amplify exposure risks, which can motivate decision-makers to respond early and eﬀectively to mitigate abrupt ecological disruption. © 2023 The Authors. Earth's Future published by Wiley Periodicals LLC on behalf of American Geophysical Union.</t>
  </si>
  <si>
    <t>10.1029/2022EF003162</t>
  </si>
  <si>
    <t>11</t>
  </si>
  <si>
    <t>https://www.scopus.com/inward/record.uri?eid=2-s2.0-85153893636&amp;doi=10.1029%2f2022EF003162&amp;partnerID=40&amp;md5=49ddb54dfcf96e0b7364de4a8e5f2e47</t>
  </si>
  <si>
    <t>['biodiversity', 'climate change', 'habitat loss', 'biodiversity loss', 'habitat', 'Southeast Asia', 'aridity', 'vertebrate', 'terrestrial ecosystem', 'increase in aridity', 'vertebrate species']</t>
  </si>
  <si>
    <t>Land-use change is a direct driver of biodiversity and carbon storage loss. Projections of future land use often include notable expansion of cropland areas in response to changes in climate and food demand, although there are large uncertainties in results between models and scenarios. This study examines these uncertainties by comparing three different socioeconomic scenarios (SSP1-3) across three models (IMAGE, GLOBIOM and PLUMv2). It assesses the impacts on biodiversity metrics and direct carbon loss from biomass and soil as a direct consequence of cropland expansion. Results show substantial variation between models and scenarios, with little overlap across all nine projections. Although SSP1 projects the least impact, there are still significant impacts projected. IMAGE and GLOBIOM project the greatest impact across carbon storage and biodiversity metrics due to both extent and location of cropland expansion. Furthermore, for all the biodiversity and carbon metrics used, there is a greater proportion of variance explained by the model used. This demonstrates the importance of improving the accuracy of land-based models. Incorporating effects of land-use change in biodiversity impact assessments would also help better prioritize future protection of biodiverse and carbon-rich areas. © 2019 The Author(s) Published by the Royal Society.</t>
  </si>
  <si>
    <t>10.1098/rstb.2019.0189</t>
  </si>
  <si>
    <t>375</t>
  </si>
  <si>
    <t>https://www.scopus.com/inward/record.uri?eid=2-s2.0-85078340243&amp;doi=10.1098%2frstb.2019.0189&amp;partnerID=40&amp;md5=1dcc53100c13f3315b3042b31af2f1af</t>
  </si>
  <si>
    <t>['biodiversity', 'Biodiversity', 'agriculture', 'carbon sequestration', 'climate change', 'Land-use change', 'Agriculture', 'land use change', 'Carbon storage', 'Integrated models', 'future prospect', 'prioritization', 'agricultural land', 'carbon storage', 'Conservation of Natural Resources', 'environmental protection', 'comparative study', 'procedures', 'uncertainty analysis', 'climate effect', 'Models, Theoretical', 'theoretical model', 'socioeconomic conditions', 'Carbon Sequestration', 'demand analysis']</t>
  </si>
  <si>
    <t>1794</t>
  </si>
  <si>
    <t>Wilderness loss is one of the main threats to biodiversity conservation and sustainable development. The post-2020 Global Biodiversity Framework of the Convention on Biological Diversity proposes “retaining wilderness areas” in the first target of the 21 action-oriented targets for 2030. However, we know little about the spatiotemporal pattern of potential wilderness loss in the future. We conducted the global analysis of projected loss of wilderness area (PLWA) due to land use and land cover change (LUCC) by 2100. This analysis has a spatial resolution of 1 km*1 km and emphasizes the impact of cropland and urban expansion considering multiple SSP-RCP scenarios. We found that a total of 4.6 million km2 of wilderness is susceptible to cropland and urban expansion (1.3 times larger than India) by 2100. Alarmingly, &gt;51 % of PLWA is concentrated in just ten countries, and &gt;23 % of terrestrial protected areas are projected to experience some PLWA. We call for urgent conservation actions to prevent further wilderness loss which is essential to fulfilling the post-2020 global biodiversity conservation goals. © 2022 Elsevier Ltd</t>
  </si>
  <si>
    <t>10.1016/j.biocon.2022.109753</t>
  </si>
  <si>
    <t>275</t>
  </si>
  <si>
    <t>https://www.scopus.com/inward/record.uri?eid=2-s2.0-85140096270&amp;doi=10.1016%2fj.biocon.2022.109753&amp;partnerID=40&amp;md5=990d75033645f80c8a0de15e81b59081</t>
  </si>
  <si>
    <t>['biodiversity', 'Protected areas', 'Biodiversity conservation', 'climate change', 'Climate change', 'habitat loss', 'conservation management', 'land use change', 'India', 'Land use and land cover change', 'Wilderness', 'land cover', 'global perspective', 'spatial resolution', 'wilderness area']</t>
  </si>
  <si>
    <t>With rising demand for biomass, cropland expansion and intensification represent the main strategies to boost agricultural production, but are also major drivers of biodiversity decline. We investigate the consequences of attaining equal global production gains by 2030, either by cropland expansion or intensification, and analyse their impacts on agricultural markets and biodiversity. We find that both scenarios lead to lower crop prices across the world, even in regions where production decreases. Cropland expansion mostly affects biodiversity hotspots in Central and South America, while cropland intensification threatens biodiversity especially in Sub-Saharan Africa, India and China. Our results suggest that production gains will occur at the costs of biodiversity predominantly in developing tropical regions, while Europe and North America benefit from lower world market prices without putting their own biodiversity at risk. By identifying hotspots of potential future conflicts, we demonstrate where conservation prioritization is needed to balance agricultural production with conservation goals. © 2019, The Author(s).</t>
  </si>
  <si>
    <t>10.1038/s41467-019-10775-z</t>
  </si>
  <si>
    <t>https://www.scopus.com/inward/record.uri?eid=2-s2.0-85068182749&amp;doi=10.1038%2fs41467-019-10775-z&amp;partnerID=40&amp;md5=89b8cd9f86756c737ea4cad93a84ec17</t>
  </si>
  <si>
    <t>['biodiversity', 'Biodiversity', 'cropland', 'agricultural intensification', 'Europe', 'agriculture', 'climate change', 'Agriculture', 'global change', 'conservation management', 'South America', 'India', 'China', 'future prospect', 'article', 'human', 'Central America', 'prioritization', 'Climate Change', 'Conservation of Natural Resources', 'environmental protection', 'agricultural production', 'procedures', 'North America', 'market', 'economic model', 'Africa south of the Sahara', 'economics', 'agricultural market', 'Sub-Saharan Africa', 'Models, Economic']</t>
  </si>
  <si>
    <t>Ecological Indicators</t>
  </si>
  <si>
    <t>Terrestrial ecoregions, including critical ecoregions (CEs), vulnerable ecoregions (VEs), and intact ecoregions (IEs) have been used by the World Wildlife Fund (WWF) to classify global biodiversity and are being affected by climate change, which was considered as one of the main threats to biodiversity conservation. However, the impacts of future climate change in shifted means and extremes of temperature, precipitation, and cloud cover under the representative concentration pathways (RCP 2.6, 4.5, and 8.5) on the characteristics of these ecoregions have yet to be fully understood. The present study was designed using a dynamic global vegetation model and both current and future climate scenarios, to investigate the impacts of shifted means and extremes of temperature, precipitation, and cloud cover on five ecological indicators including net primary productivity (NPP), carbon storage, runoff, wildfire risk, and habitat transformation at the ecoregional scale. The analysis was performed for the terrestrial ecoregions as a whole, as well as for specific subsets of CEs, VEs, and IEs. The results showed that future climate scenarios (whether RCP 2.6, 4.5, or 8.5) were estimated to increase the mean NPP, runoff, wildfire risk, and habitat transformation for all ecoregion types, when comparing values for 2071–2100 to the baseline (1971–2000) period. In contrast, the mean carbon storage in the TEWs, VEs, and CEs was estimated to decrease from the baseline to the values under RCP 2.6 and RCP 4.5 and then increase to their largest values under RCP 8.5. The mean carbon storage in the IEs under RCP 8.5 was estimated to remain lower than the baseline period values. Climate change in shifted means and extremes of temperature, precipitation, and cloud cover are generally significant drivers of the variances of NPP, carbon storage, runoff, wildfire risk, and habitat transformation under RCP 2.6, RCP 4.5, and RCP 8.5. The dynamics of the climate change metrics and the five ecological indicators have significant implications for biodiversity conservation in changing climates. © 2019 Elsevier Ltd</t>
  </si>
  <si>
    <t>10.1016/j.ecolind.2019.04.006</t>
  </si>
  <si>
    <t>https://www.scopus.com/inward/record.uri?eid=2-s2.0-85063964468&amp;doi=10.1016%2fj.ecolind.2019.04.006&amp;partnerID=40&amp;md5=d8627cf7581b74e50d6bc69f67dda5e9</t>
  </si>
  <si>
    <t>['biodiversity', 'Biodiversity', 'Ecosystem services', 'Ecosystems', 'Biodiversity conservation', 'carbon sequestration', 'climate change', 'Climate change', 'ecosystem service', 'Conservation', 'ecological modeling', 'Fires', 'conservation status', 'Climate models', 'wildfire', 'ecoregion', 'Vegetation', 'Risk perception', 'environmental risk', 'terrestrial environment', 'Runoff', 'Ecosystem service', 'Ecological risks', 'Climatic extreme', 'cloud cover', 'Dynamic vegetation model', 'Ecological risk', 'Precipitation (meteorology)', 'Shifted climatic mean']</t>
  </si>
  <si>
    <t>123</t>
  </si>
  <si>
    <t>Global Ecology and Biogeography</t>
  </si>
  <si>
    <t>Aims: Terrestrial biodiversity is threatened by land use change. Modelling suggests that the remaining, potentially arable areas of natural intact vegetation (rNIV) of 9 of 35 global biodiversity hotspots may be converted to agriculture by 2050, committing their endemic species to extinction. Studies have shown that if the global population adopted a healthy, mostly plant based diet, agricultural area expansion can be reduced. We want to examine to what degree this applies to the regions covered by biodiversity hotspots. Location: Global. Time period: 2020–2050. Major taxa studied: No particular taxa. Methods: For every biodiversity hotspot, we simulate climate change impacts on agricultural productivity, and estimate food demand shifts from 2010 to 2050 by processing population and income growth projections. We quantify the net change in rNIV by 2050 in all hotspots by calculating the agricultural area necessary to meet the food demand under a business as usual, a healthy diet, a healthy diet plus agricultural intensification, and a healthy diet plus agricultural intensification plus crop change scenario. Results: In the healthy diet scenario, the rNIV of 16–21 hotspots can be preserved entirely, but 5–6 hotspots in less developed regions may lose all rNIV to agricultural area expansion. In these regions, a healthy diet implies an increase in consumed calories and no change in the already high share of plant-based calories. When combined with agricultural intensification, these hotspots will still lose 7%–92% of rNIV. Only an additional change in crop mix patterns may preserve all. Main conclusions: While a change in dietary habits may be sufficient for preservation of rNIV in many hotspot regions, a healthy diet actually puts more pressure on rNIV in other hotspot regions. Intensifying agriculture and optimizing crop selection should be priorities in those regions to mitigate the expected loss of rNIV to agricultural expansion. © 2022 The Authors. Global Ecology and Biogeography published by John Wiley &amp; Sons Ltd.</t>
  </si>
  <si>
    <t>10.1111/geb.13485</t>
  </si>
  <si>
    <t>31</t>
  </si>
  <si>
    <t>https://www.scopus.com/inward/record.uri?eid=2-s2.0-85126140747&amp;doi=10.1111%2fgeb.13485&amp;partnerID=40&amp;md5=4b95a807d66821f915d93e36d83988b1</t>
  </si>
  <si>
    <t>['biodiversity', 'agricultural intensification', 'climate change', 'diet', 'biodiversity conservation', 'land use change', 'adaptation potential', 'diet change', 'socio-economic development', 'sustainable land use', 'crop', 'socioeconomic impact']</t>
  </si>
  <si>
    <t>1090</t>
  </si>
  <si>
    <t>1103</t>
  </si>
  <si>
    <t>Water Policy</t>
  </si>
  <si>
    <t>Freshwater is a key resource and medium for various economic sectors and domestic purposes but its use is often at the expense of natural ecosystems. Water management must change to deal with urgent issues and protect aquatic ecosystems and their services, while addressing the demand for water from the competing claims for cities, agriculture, industry, energy and transport. In this paper key water challenges (shortage, pollution, aquatic ecosystems threatened) have been identified via global modelling. By the IMAGE-GLOBIO model chain a Trend scenario up to 2050 was modelled, as well as the potential of three 'pathways' aimed at halving average global biodiversity loss while also meeting the sustainable development goals. Biodiversity is then used as a guiding principle to address these challenges because water services depend on healthy and biodiverse ecosystems. Subsequently the potential of nature-based solutions is reviewed for four sub-sectors: cities, food production, hydropower, and flood protection, grouped under the three alternative pathways to meet key water challenges. Mainstreaming biodiversity into water policy requires integrated planning. Integrated Water Resource Management (IWRM) could provide an opportune starting point as a well recognised integrating framework for planning, to guide the actual implementation of nature-based solutions in sub-sectors. © IWA Publishing 2017.</t>
  </si>
  <si>
    <t>2017</t>
  </si>
  <si>
    <t>10.2166/wp.2017.105</t>
  </si>
  <si>
    <t>19</t>
  </si>
  <si>
    <t>https://www.scopus.com/inward/record.uri?eid=2-s2.0-85032196943&amp;doi=10.2166%2fwp.2017.105&amp;partnerID=40&amp;md5=fd281cd1d7a12da0968d1f29a14722ea</t>
  </si>
  <si>
    <t>['Nature-based solutions', 'Pollution', 'Aquatic biodiversity', 'Ecosystems approach', 'Global model', 'IWRM', 'Mainstreaming biodiversity', 'Water challenges', 'Water management', 'Water shortage']</t>
  </si>
  <si>
    <t>820</t>
  </si>
  <si>
    <t>836</t>
  </si>
  <si>
    <t>Facets</t>
  </si>
  <si>
    <t>The world has set ambitious goals to protect marine biodiversity and improve ocean health in the face of anthropogenic threats. Yet, the efficiency of spatial tools such as marine reserves to protect biodiversity is threatened as climate change shifts species distributions globally. Here, we investigate the ability of global marine reserves to protect fish biomass under future climate change scenarios. Moreover, we explore regional patterns and compare worlds with and without marine reserves. We rely on computer modeling to simulate an utopian world where all marine reserves thrive and ocean governance is effective. Results suggest that climate change will affect fish biomass in most marine reserves and their surrounding waters throughout the 21st century. The biomass change varies among regions, with tropical reserves losing biomass, temperate ones gaining, and polar reserves having mixed effects. Overall, a world with marine reserves will still be better off in terms of fish biomass than a world without marine reserves. Our study highlights the need to promote climate resilient conservation methods if we are to maintain and recover biodiversity in the ocean under a changing world. © 2023 Palacios-Abrantes et al.</t>
  </si>
  <si>
    <t>10.1139/facets-2022-0101</t>
  </si>
  <si>
    <t>https://www.scopus.com/inward/record.uri?eid=2-s2.0-85154071677&amp;doi=10.1139%2ffacets-2022-0101&amp;partnerID=40&amp;md5=b1ef6b7af1254a0701047fa5282a334f</t>
  </si>
  <si>
    <t>['climate change', 'marine conservation', 'marine protected areas', 'species on the move']</t>
  </si>
  <si>
    <t>16</t>
  </si>
  <si>
    <t>Ecological Economics</t>
  </si>
  <si>
    <t>Coral reefs are highly productive shallow marine habitats at risk of degradation due to CO2-mediated global ocean changes, including ocean acidification and rising sea temperature. Consequences of coral reef habitat loss are expected to include reduced reef fisheries production. To our knowledge, the welfare impact of reduced reef fish supply in commercial markets has not yet been studied. We develop a global model of annual demand for reef fish in regions with substantial coral reef area and use it to project potential consumer surplus losses given coral cover projections from a coupled climate, ocean, and coral biology simulation (CO2-COST). Under an illustrative high emission scenario (IPCC RCP 8.5), 92% of coral cover is lost by 2100. Policies reaching lower radiative forcing targets (e.g., IPCC RCP 6.0) may partially avoid habitat loss, thereby preserving an estimated $14 to $20 billion in consumer surplus through 2100 (2014$ USD, 3% discount). Avoided damages vary annually, are sensitive to biological assumptions, and appear highest when coral ecosystems have moderate adaptive capacity. These welfare loss estimates are the first to monetize ocean acidification impacts to commercial finfisheries and complement the existing estimates of economic impacts to shellfish and to coral reefs generally. © 2016 Elsevier B.V.</t>
  </si>
  <si>
    <t>10.1016/j.ecolecon.2016.04.012</t>
  </si>
  <si>
    <t>128</t>
  </si>
  <si>
    <t>https://www.scopus.com/inward/record.uri?eid=2-s2.0-84967194628&amp;doi=10.1016%2fj.ecolecon.2016.04.012&amp;partnerID=40&amp;md5=82da056886de4b7d2163d1de5d94cc0e</t>
  </si>
  <si>
    <t>['Anthozoa', 'climate change', 'Climate change', 'habitat loss', 'ecological economics', 'carbon dioxide', 'acidification', 'simulation', 'coral reef', 'shellfish', 'finfish', 'economic impact', 'Coral reefs', 'fishery production', 'Ocean acidification', 'Consumer demand for fish', 'Reef fisheries', 'demand analysis', 'global ocean']</t>
  </si>
  <si>
    <t>33</t>
  </si>
  <si>
    <t>43</t>
  </si>
  <si>
    <t>Coral bleaching events threaten coral reef habitats globally and cause severe declines of local biodiversity and productivity. Related to high sea surface temperatures (SST), bleaching events are expected to increase as a consequence of future global warming. However, response to climate change is still uncertain as future low-latitude climatic conditions have no present-day analogue. Sea surface temperatures during the Eocene epoch were warmer than forecasted changes for the coming century, and distributions of corals during the Eocene may help to inform models forecasting the future of coral reefs. We coupled contemporary and Eocene coral occurrences with information on their respective climatic conditions to model the thermal niche of coral reefs and its potential response to projected climate change. We found that under the RCP8.5 climate change scenario, the global suitability for coral reefs may increase up to 16% by 2100, mostly due to improved suitability of higher latitudes. In contrast, in its current range, coral reef suitability may decrease up to 46% by 2100. Reduction in thermal suitability will be most severe in biodiversity hotspots, especially in the Indo-Australian Archipelago. Our results suggest that many contemporary hotspots for coral reefs, including those that have been refugia in the past, spatially mismatch with future suitable areas for coral reefs posing challenges to conservation actions under climate change. © 2015 John Wiley &amp; Sons Ltd.</t>
  </si>
  <si>
    <t>10.1111/gcb.12868</t>
  </si>
  <si>
    <t>21</t>
  </si>
  <si>
    <t>https://www.scopus.com/inward/record.uri?eid=2-s2.0-84931009261&amp;doi=10.1111%2fgcb.12868&amp;partnerID=40&amp;md5=1b86fa0ab31dc6073994eb3aa1f66ec4</t>
  </si>
  <si>
    <t>['Anthozoa', 'climate change', 'Species richness', 'species richness', 'global warming', 'population distribution', 'fish', 'Fish', 'species diversity', 'sea surface temperature', 'specialist', 'environmental disturbance', 'coral reef', 'Species distribution model', 'bleaching', 'Fossil', 'fossil', 'Malay Archipelago', 'Sea surface temperature', 'Specialists']</t>
  </si>
  <si>
    <t>7</t>
  </si>
  <si>
    <t>2479</t>
  </si>
  <si>
    <t>2487</t>
  </si>
  <si>
    <t>PLoS ONE</t>
  </si>
  <si>
    <t>Coral reef ecosystems are threatened by both climate change and direct anthropogenic stress. Climate change will alter the physico-chemical environment that reefs currently occupy, leaving only limited regions that are conducive to reef habitation. Identifying these regions early may aid conservation efforts and inform decisions to transplant particular coral species or groups. Here a species distribution model (Maxent) is used to describe habitat suitable for coral reef growth. Two climate change scenarios (RCP4.5, RCP8.5) from the National Center for Atmospheric Research's Community Earth System Model were used with Maxent to determine environmental suitability for corals (order Scleractinia). Environmental input variables best at representing the limits of suitable reef growth regions were isolated using a principal component analysis. Climate-driven changes in suitable habitat depend strongly on the unique region of reefs used to train Maxent. Increased global habitat loss was predicted in both climate projections through the 21st century. A maximum habitat loss of 43% by 2100 was predicted in RCP4.5 and 82% in RCP8.5. When the model is trained solely with environmental data from the Caribbean/Atlantic, 83% of global habitat was lost by 2100 for RCP4.5 and 88% was lost for RCP8.5. Similarly, global runs trained only with Pacific Ocean reefs estimated that 60% of suitable habitat would be lost by 2100 in RCP4.5 and 90% in RCP8.5. When Maxent was trained solely with Indian Ocean reefs, suitable habitat worldwide increased by 38% in RCP4.5 by 2100 and 28% in RCP8.5 by 2050. Global habitat loss by 2100 was just 10% for RCP8.5. This projection suggests that shallow tropical sites in the Indian Ocean basin experience conditions today that are most similar to future projections of worldwide conditions. Indian Ocean reefs may thus be ideal candidate regions from which to select the best strands of coral for potential re-seeding efforts. © 2013 Freeman et al.</t>
  </si>
  <si>
    <t>10.1371/journal.pone.0082404</t>
  </si>
  <si>
    <t>https://www.scopus.com/inward/record.uri?eid=2-s2.0-84891905145&amp;doi=10.1371%2fjournal.pone.0082404&amp;partnerID=40&amp;md5=b0c856d17752e064a8e09db6fc79232a</t>
  </si>
  <si>
    <t>['sensitivity analysis', 'climate change', 'global change', 'article', 'Indian Ocean', 'Central America', 'global climate', 'nonhuman', 'Climate Change', 'species distribution', 'controlled study', 'physical chemistry', 'river basin', 'habitat quality', 'geographic distribution', 'coral reef', 'Coral Reefs', 'Pacific Ocean', 'Tropical Climate', 'species habitat', 'Models, Biological']</t>
  </si>
  <si>
    <t>Nature Ecology and Evolution</t>
  </si>
  <si>
    <t>Solar geoengineering is receiving increased policy attention as a potential tool to offset climate warming. While climate responses to geoengineering have been studied in detail, the potential biodiversity consequences are largely unknown. To avoid extinction, species must either adapt or move to track shifting climates. Here, we assess the effects of the rapid implementation, continuation and sudden termination of geoengineering on climate velocities - the speeds and directions that species would need to move to track changes in climate. Compared to a moderate climate change scenario (RCP4.5), rapid geoengineering implementation reduces temperature velocities towards zero in terrestrial biodiversity hotspots. In contrast, sudden termination increases both ocean and land temperature velocities to unprecedented speeds (global medians &gt;10 km yr-1) that are more than double the temperature velocities for recent and future climate change in global biodiversity hotspots. Furthermore, as climate velocities more than double in speed, rapid climate fragmentation occurs in biomes such as temperate grasslands and forests where temperature and precipitation velocity vectors diverge spatially by &gt;90°. Rapid geoengineering termination would significantly increase the threats to biodiversity from climate change. © 2018 The Author(s) 2017, under exclusive licence to Macmillan Publishers Ltd, part of Springer Nature.</t>
  </si>
  <si>
    <t>10.1038/s41559-017-0431-0</t>
  </si>
  <si>
    <t>https://www.scopus.com/inward/record.uri?eid=2-s2.0-85040770618&amp;doi=10.1038%2fs41559-017-0431-0&amp;partnerID=40&amp;md5=0557888bd0811fbfe3529a016fd2c4d3</t>
  </si>
  <si>
    <t>['biodiversity', 'Biodiversity', 'Extinction, Biological', 'climate change', 'species extinction', 'Climate Change', 'engineering', 'Engineering', 'Models, Theoretical', 'theoretical model', 'solar energy', 'Solar Energy']</t>
  </si>
  <si>
    <t>475</t>
  </si>
  <si>
    <t>482</t>
  </si>
  <si>
    <t>The destruction of natural habitats is causing loss of biodiversity and ecosystem services. Although a “zero deforestation” is targeted, agriculture expansion caused by increasing human population and per capita consumption might boost the destruction of natural habitats in the coming decades. Here, we estimated the current and future extinction crisis in terrestrial ecoregions caused by habitat destruction and related this pattern with the current conservation efforts. We applied an Endemics-Area Relationship to assess vertebrates' potential extinctions in 513 ecoregions based on current land cover data and a future scenario of habitat loss. We compared our predictions to the proportion of the ecoregions' area formally protected, testing the concordance between threat distribution and conservation efforts. Finally, we evaluated how the distribution of threat relates to the biodiversity hotspots delimitation. We found that 2134 endemic vertebrates are currently threatened due to accumulated habitat loss, which is consistent with the assessment of the IUCN Red List. Further, this threat could overtake 4209 species when considering habitat loss projections to 2040. Our findings indicate a high concentration of threat in a few megadiverse localities, some of them outside the biodiversity hotspots. We found little overlap between our predictions of extinction and current protected areas distribution. This study supports current biodiversity crisis diagnoses and the expected recrudescence of Anthropocene defaunation in the future when considering scenarios of further habitat destruction. Our analysis also contributes to the definition of global priorities to prevent further biodiversity loss. © 2020 Elsevier Ltd</t>
  </si>
  <si>
    <t>10.1016/j.biocon.2020.108579</t>
  </si>
  <si>
    <t>246</t>
  </si>
  <si>
    <t>https://www.scopus.com/inward/record.uri?eid=2-s2.0-85084527890&amp;doi=10.1016%2fj.biocon.2020.108579&amp;partnerID=40&amp;md5=77732a0850cf95fb0bde7df3930d6f1e</t>
  </si>
  <si>
    <t>['biodiversity', 'Protected areas', 'deforestation', 'extinction', 'ecosystem service', 'Extinction', 'habitat loss', 'conservation status', 'Habitat loss', 'ecoregion', 'endemic species', 'vertebrate', 'terrestrial ecosystem', 'Hotspots', 'Vertebrata', 'Endemics-area relationship', 'Land cover change']</t>
  </si>
  <si>
    <t>Species’ vulnerability to extinction is strongly impacted by their geographical range size. Formulating effective conservation strategies therefore requires a better understanding of how the ranges of the world’s species have changed in the past, and how they will change under alternative future scenarios. Here, we use reconstructions of global land use and biomes since 1700, and 16 possible climatic and socio-economic scenarios until the year 2100, to map the habitat ranges of 16,919 mammal, bird, and amphibian species through time. We estimate that species have lost an average of 18% of their natural habitat range sizes thus far, and may lose up to 23% by 2100. Our data reveal that range losses have been increasing disproportionately in relation to the area of destroyed habitat, driven by a long-term increase of land use in tropical biodiversity hotspots. The outcomes of different future climate and land use trajectories for global habitat ranges vary drastically, providing important quantitative evidence for conservation planners and policy makers of the costs and benefits of alternative pathways for the future of global biodiversity. © 2020, The Author(s).</t>
  </si>
  <si>
    <t>10.1038/s41467-020-19455-9</t>
  </si>
  <si>
    <t>https://www.scopus.com/inward/record.uri?eid=2-s2.0-85095711732&amp;doi=10.1038%2fs41467-020-19455-9&amp;partnerID=40&amp;md5=68c9f5efe9f36552115e445ddba7c2d1</t>
  </si>
  <si>
    <t>['biodiversity', 'Biodiversity', 'conservation planning', 'climate', 'Animals', 'climate change', 'land use', 'habitat loss', 'habitat fragmentation', 'ecosystem', 'article', 'animal', 'Mammals', 'nonhuman', 'vulnerability', 'Climate Change', 'Ecosystem', 'bird', 'Birds', 'Conservation of Natural Resources', 'environmental protection', 'biome', 'history', 'mammal', 'physiology', 'Amphibia', 'Amphibians', 'climate effect', 'amphibian', 'Mammalia', 'range size', 'classification', 'animal dispersal', 'Animal Distribution', 'historical record', 'History, 18th Century', 'History, 19th Century', 'History, 20th Century', 'History, 21st Century']</t>
  </si>
  <si>
    <t>NATURE SUSTAINABILITY</t>
  </si>
  <si>
    <t>The projected loss of millions of square kilometres of natural ecosystems to meet future demand for food, animal feed, fibre and bioenergy crops is likely to massively escalate threats to biodiversity. Reducing these threats requires a detailed knowledge of how and where they are likely to be most severe. We developed a geographically explicit model of future agricultural land clearance based on observed historical changes, and combined the outputs with species-specific habitat preferences for 19,859 species of terrestrial vertebrates. We project that 87.7% of these species will lose habitat to agricultural expansion by 2050, with 1,280 species projected to lose &gt;= 25% of their habitat. Proactive policies targeting how, where, and what food is produced could reduce these threats, with a combination of approaches potentially preventing almost all these losses while contributing to healthier human diets. As international biodiversity targets are set to be updated in 2021, these results highlight the importance of proactive efforts to safeguard biodiversity by reducing demand for agricultural land. Agricultural expansion to grow food, fibre and biofuel will further threaten biodiversity. This study finds that almost 90% of terrestrial vertebrate species will lose habitat to such expansion, but proactive food policies could reduce these threats.</t>
  </si>
  <si>
    <t>10.1038/s41893-020-00656-5</t>
  </si>
  <si>
    <t>['BIODIVERSITY', 'DYNAMICS', 'PROTECTED AREAS', 'INTENSIFICATION', 'CLIMATE-CHANGE', 'LAND-COVER CHANGE', 'SCENARIOS', 'DEFORESTATION', 'POLICIES', 'FOOD-DEMAND']</t>
  </si>
  <si>
    <t>314</t>
  </si>
  <si>
    <t>322</t>
  </si>
  <si>
    <t>Nature Climate Change</t>
  </si>
  <si>
    <t>Expanding and enhancing protected area networks (PAs) is at the forefront of efforts to conserve and restore global biodiversity but climate change and habitat loss can interact synergistically to undermine the potential benefits of PAs. Targeting conservation, adaptation and mitigation efforts requires understanding climate and land-use patterns within PAs, both currently and under future scenarios. Here, projecting rates of temporal and spatial displacement of climate and land-use revealed that more than one-quarter of the world’s PAs (~27%) are located in regions that will experience both high rates of climate change and land-use change by 2050. Substantial changes are expected to occur more often within PAs distributed across tropical moist and grassland biomes, which currently host diverse tetrapods and vascular plants, and fall into less-stringent management categories. Taken together, our findings can inform spatially adaptive natural resource management and actions to achieve sustainable development and biodiversity goals. © 2021, Crown.</t>
  </si>
  <si>
    <t>10.1038/s41558-021-01223-2</t>
  </si>
  <si>
    <t>https://www.scopus.com/inward/record.uri?eid=2-s2.0-85119858115&amp;doi=10.1038%2fs41558-021-01223-2&amp;partnerID=40&amp;md5=7600b5875563d13ffc08fda3e3d6bef3</t>
  </si>
  <si>
    <t>['biodiversity', 'protected area', 'climate change', 'habitat loss', 'land use change', 'spatiotemporal analysis', 'sustainable development', 'natural resource', 'resource management', 'Tetrapoda', 'Tracheophyta']</t>
  </si>
  <si>
    <t>1105</t>
  </si>
  <si>
    <t>1110</t>
  </si>
  <si>
    <t>Human activities, especially conversion and degradation of habitats, are causing global biodiversity declines. How local ecological assemblages are responding is less clear - a concern given their importance for many ecosystem functions and services. We analysed a terrestrial assemblage database of unprecedented geographic and taxonomic coverage to quantify local biodiversity responses to land use and related changes. Here we show that in the worst-affected habitats, these pressures reduce within-sample species richness by an average of 76.5%, total abundance by 39.5% and rarefaction-based richness by 40.3%. We estimate that, globally, these pressures have already slightly reduced average within-sample richness (by 13.6%), total abundance (10.7%) and rarefaction-based richness (8.1%), with changes showing marked spatial variation. Rapid further losses are predicted under a business-as-usual land-use scenario; within-sample richness is projected to fall by a further 3.4% globally by 2100, with losses concentrated in biodiverse but economically poor countries. Strong mitigation can deliver much more positive biodiversity changes (up to a 1.9% average increase) that are less strongly related to countries' socioeconomic status. © 2015 Macmillan Publishers Limited. All rights reserved.</t>
  </si>
  <si>
    <t>10.1038/nature14324</t>
  </si>
  <si>
    <t>520</t>
  </si>
  <si>
    <t>https://www.scopus.com/inward/record.uri?eid=2-s2.0-84926360683&amp;doi=10.1038%2fnature14324&amp;partnerID=40&amp;md5=ec6348bcfca25ad8bf3447830cf05f6c</t>
  </si>
  <si>
    <t>['biodiversity', 'Biodiversity', 'cropland', 'abundance', 'Ecology', 'Animals', 'trends', 'Population Dynamics', 'climate change', 'ecology', 'land use', 'species richness', 'population dynamics', 'species extinction', 'invasive species', 'global change', 'habitat fragmentation', 'land use change', 'forest', 'habitat', 'anthropogenic effect', 'nature-society relations', 'human', 'population density', 'animal', 'Article', 'nonhuman', 'vegetation', 'Conservation of Natural Resources', 'environmental protection', 'species difference', 'species invasion', 'Species Specificity', 'population abundance', 'global perspective', 'history', 'taxonomy', 'invertebrate', 'terrestrial species', 'vertebrate', 'harvesting', 'biological model', 'Models, Biological', 'plantation', 'publishing', 'human activities', 'Human Activities', 'commercial phenomena', 'priority journal', 'History, 18th Century', 'History, 19th Century', 'History, 20th Century', 'History, 21st Century', 'species composition', 'land biome', 'History, 16th Century', 'History, 17th Century', 'meta analysis (topic)', 'pastureland', 'plant height', 'social status', 'turnover time']</t>
  </si>
  <si>
    <t>7545</t>
  </si>
  <si>
    <t>45</t>
  </si>
  <si>
    <t>50</t>
  </si>
  <si>
    <t>Limiting the magnitude of climate change via stringent greenhouse gas (GHG) mitigation is necessary to prevent further biodiversity loss. However, some strategies to mitigate GHG emission involve greater land-based mitigation efforts, which may cause biodiversity loss from land-use changes. Here we estimate how climate and land-based mitigation efforts interact with global biodiversity by using an integrated assessment model framework to project potential habitat for five major taxonomic groups. We find that stringent GHG mitigation can generally bring a net benefit to global biodiversity even if land-based mitigation is adopted. This trend is strengthened in the latter half of this century. In contrast, some regions projected to experience much growth in land-based mitigation efforts (i.e., Europe and Oceania) are expected to suffer biodiversity loss. Our results support the enactment of stringent GHG mitigation policies in terms of biodiversity. To conserve local biodiversity, however, these policies must be carefully designed in conjunction with land-use regulations and societal transformation in order to minimize the conversion of natural habitats. © 2019, The Author(s).</t>
  </si>
  <si>
    <t>10.1038/s41467-019-13241-y</t>
  </si>
  <si>
    <t>https://www.scopus.com/inward/record.uri?eid=2-s2.0-85075458234&amp;doi=10.1038%2fs41467-019-13241-y&amp;partnerID=40&amp;md5=06b3d2c030c2173bb9b01daba59b3872</t>
  </si>
  <si>
    <t>['biodiversity', 'Biodiversity', 'Europe', 'climate', 'Animals', 'climate change', 'land use', 'mitigation', 'ecosystem restoration', 'land use change', 'habitat', 'ecosystem', 'environmental policy', 'article', 'vascular plant', 'animal', 'Mammals', 'Climate Change', 'Ecosystem', 'bird', 'Birds', 'procedures', 'mammal', 'strategic approach', 'Amphibia', 'Amphibians', 'greenhouse gas', 'Greenhouse Gases', 'emission control', 'Pacific islands', 'Tracheophyta', 'Environmental Restoration and Remediation', 'reptile', 'Reptiles', 'Climatic Processes']</t>
  </si>
  <si>
    <t>Urban land-cover change threatens biodiversity and affects ecosystem productivity through loss of habitat, biomass, and carbon storage. However, despite projections that world urban populations will increase to nearly 5 billion by 2030, little is known about future locations, magnitudes, and rates of urban expansion. Here we develop spatially explicit probabilistic forecasts of global urban land-cover change and explore the direct impacts on biodiversity hotspots and tropical carbon biomass. If current trends in population density continue and all areas with high probabilities of urban expansion undergo change, then by 2030, urban land cover will increase by 1.2 million km 2, nearly tripling the global urban land area circa 2000. This increase would result in considerable loss of habitats in key biodiversity hotspots, with the highest rates of forecasted urban growth to take place in regions that were relatively undisturbed by urban development in 2000: the Eastern Afromontane, the Guinean Forests of West Africa, and the Western Ghats and Sri Lanka hotspots. Within the pan-tropics, loss in vegetation biomass from areas with high probability of urban expansion is estimated to be 1.38 PgC (0.05 PgC yr-1), equal to ∼5% of emissions from tropical deforestation and land-use change. Although urbanization is often considered a local issue, the aggregate global impacts of projected urban expansion will require significant policy changes to affect future growth trajectories to minimize global biodiversity and vegetation carbon losses.</t>
  </si>
  <si>
    <t>2012</t>
  </si>
  <si>
    <t>10.1073/pnas.1211658109</t>
  </si>
  <si>
    <t>109</t>
  </si>
  <si>
    <t>https://www.scopus.com/inward/record.uri?eid=2-s2.0-84867055467&amp;doi=10.1073%2fpnas.1211658109&amp;partnerID=40&amp;md5=2b9d3256b5b1b9e47b32ce6a08567c93</t>
  </si>
  <si>
    <t>['biodiversity', 'Biodiversity', 'Sustainability', 'Humans', 'Population Dynamics', 'deforestation', 'land use', 'biomass', 'urbanization', 'habitat', 'article', 'human', 'urban area', 'population density', 'Urbanization', 'Africa', 'carbon storage', 'population growth', 'Forecasting', 'Sri Lanka', 'forecasting', 'Geography', 'Models, Theoretical', 'Probability', 'Carbon Sequestration', 'priority journal', 'Land change science']</t>
  </si>
  <si>
    <t>40</t>
  </si>
  <si>
    <t>16083</t>
  </si>
  <si>
    <t>16088</t>
  </si>
  <si>
    <t>Resources, Conservation and Recycling</t>
  </si>
  <si>
    <t>Urban expansion can impact natural habitats by changing land covers, and then threatening biodiversity. Assessing the impacts of future urban expansion on natural habitats is fundamental for achieving the 2050 Vision for Biodiversity of living in harmony with nature. Here, we simulated the global urban expansion from 2016 to 2050 and assessed its impacts on natural habitats at the global, biome and ecoregion scales. We projected that urban land will increase by 280 - 490 thousand km2 from 2016 to 2050, resulting in a loss of 110 - 190 thousand km2 of natural habitats globally. Such loss will affect the threatened species, resulting in nearly 40% of ecoregions (310/825) may fail to achieve the 2050 Biodiversity Conservation Goal in the future. We suggested that special attention should be paid to biodiversity conservation at the ecoregion scale instead of mainly at global or national scale. © 2022 Elsevier B.V.</t>
  </si>
  <si>
    <t>10.1016/j.resconrec.2022.106834</t>
  </si>
  <si>
    <t>190</t>
  </si>
  <si>
    <t>https://www.scopus.com/inward/record.uri?eid=2-s2.0-85144533998&amp;doi=10.1016%2fj.resconrec.2022.106834&amp;partnerID=40&amp;md5=ab8f08f960f527a5831779efd9ecadeb</t>
  </si>
  <si>
    <t>['biodiversity', 'Biodiversity', 'sustainability', 'Ecosystems', 'Land use', 'Biodiversity conservation', 'habitat loss', 'Conservation', 'endangered species', 'conservation biology', 'urbanization', 'land use change', 'Economics', 'Shared socioeconomic pathways', 'article', 'urban area', 'vision', 'Socio-economics', 'nonhuman', 'attention', 'Threatened species', 'biogeographic region', 'biome', 'land cover', 'ecoregion', 'simulation', 'Biodiversity conservation goal', 'Expansion', 'Land use modelling', 'Natural habitat', 'Shared socioeconomic pathway', 'Urban land use', 'Urban land use model', 'Urban sustainability']</t>
  </si>
  <si>
    <t>Closing yield gaps within existing croplands, and thereby avoiding further habitat conversions, is a prominently and controversially discussed strategy to meet the rising demand for agricultural products, while minimizing biodiversity impacts. The agricultural intensification associated with such a strategy poses additional threats to biodiversity within agricultural landscapes. The uneven spatial distribution of both yield gaps and biodiversity provides opportunities for reconciling agricultural intensification and biodiversity conservation through spatially optimized intensification. Here, we integrate distribution and habitat information for almost 20,000 vertebrate species with land-cover and land-use datasets. We estimate that projected agricultural intensification between 2000 and 2040 would reduce the global biodiversity value of agricultural lands by 11%, relative to 2000. Contrasting these projections with spatial land-use optimization scenarios reveals that 88% of projected biodiversity loss could be avoided through globally coordinated land-use planning, implying huge efficiency gains through international cooperation. However, global-scale optimization also implies a highly uneven distribution of costs and benefits, resulting in distinct “winners and losers” in terms of national economic development, food security, food sovereignty or conservation. Given conflicting national interests and lacking effective governance mechanisms to guarantee equitable compensation of losers, multinational land-use optimization seems politically unlikely. In turn, 61% of projected biodiversity loss could be avoided through nationally focused optimization, and 33% through optimization within just 10 countries. Targeted efforts to improve the capacity for integrated land-use planning for sustainable intensification especially in these countries, including the strengthening of institutions that can arbitrate subnational land-use conflicts, may offer an effective, yet politically feasible, avenue to better reconcile future trade-offs between agriculture and conservation. The efficiency gains of optimization remained robust when assuming that yields could only be increased to 80% of their potential. Our results highlight the need to better integrate real-world governance, political and economic challenges into sustainable development and global change mitigation research. © 2018 John Wiley &amp; Sons Ltd</t>
  </si>
  <si>
    <t>10.1111/gcb.14076</t>
  </si>
  <si>
    <t>https://www.scopus.com/inward/record.uri?eid=2-s2.0-85042554525&amp;doi=10.1111%2fgcb.14076&amp;partnerID=40&amp;md5=451a1c5d4aad9a65b736ce8918879a01</t>
  </si>
  <si>
    <t>['biodiversity', 'Biodiversity', 'agriculture', 'political ecology', 'spatial prioritization', 'land sparing', 'land-use change', 'Animals', 'Humans', 'International Cooperation', 'Agriculture', 'human', 'animal', 'sustainable development', 'procedures', 'crop', 'Crops, Agricultural', 'international cooperation', 'Sustainable Development', 'Vertebrata', 'calorie self-sufficiency', 'land governance', 'land-use models', 'catering service', 'Food Supply']</t>
  </si>
  <si>
    <t>2212</t>
  </si>
  <si>
    <t>2228</t>
  </si>
  <si>
    <t>Global Ecology and Conservation</t>
  </si>
  <si>
    <t>Habitat loss is the greatest threat to biodiversity and rapid, human-forced climate change is likely to exacerbate this. Here we present the first global assessment of current and potential future impacts on biodiversity of a habitat loss and fragmentation-climate change (HLF-CC) interaction. A recent meta-analysis demonstrated that the negative impacts of habitat loss and fragmentation have been disproportionately severe in areas with high temperatures in the warmest month and declining rainfall, although impacts also varied across vegetation types. We compiled an integrated global database of past, current and future climate variables and past vegetation loss to identify ecoregions where (i) past climate change is most likely to have exacerbated the impacts of HLF, and (ii) forecasted climate change is most likely to exacerbate the impacts of HLF in the future. We found that recent climate change is likely (probability &gt;66%) to have exacerbated the impacts of HLF in 120 (18.5%) ecoregions. Impacted ecoregions are disproportionately biodiverse, containing over half (54.1%) of all known terrestrial amphibian, bird, mammal, and reptile species. Forecasts from the RCP8.5 emissions scenario suggest that nearly half of ecoregions globally (n= 283, 43.5%) will become impacted during the 21st century. To minimize ongoing and future HLF-CC impacts on biodiversity, ecoregions where impacts are most likely must become priorities for proactive conservation actions that avoid loss of native vegetation (e.g., protected area establishment). Highly degraded ecoregions where impacts are most likely should be priorities for restoration and candidates for unconventional conservation actions (e.g. translocation of species). © 2015 The Authors.</t>
  </si>
  <si>
    <t>10.1016/j.gecco.2015.11.002</t>
  </si>
  <si>
    <t>https://www.scopus.com/inward/record.uri?eid=2-s2.0-84949845788&amp;doi=10.1016%2fj.gecco.2015.11.002&amp;partnerID=40&amp;md5=a5f6004f13bfd5a632fca86dffbed810</t>
  </si>
  <si>
    <t>['Biodiversity conservation', 'Climate change', 'Conservation', 'Habitat loss', 'Habitat fragmentation', 'Interaction', 'Synergy']</t>
  </si>
  <si>
    <t>In 2010, the international community, under the auspices of the Convention on Biological Diversity, agreed on 20 biodiversity-related "Aichi Targets" to be achieved within a decade. We provide a comprehensive mid-term assessment of progress toward these global targets using 55 indicator data sets.We projected indicator trends to 2020 using an adaptive statistical framework that incorporated the specific properties of individual time series. On current trajectories, results suggest that despite accelerating policy and management responses to the biodiversity crisis, the impacts of these efforts are unlikely to be reflected in improved trends in the state of biodiversity by 2020. We highlight areas of societal endeavor requiring additional efforts to achieve the Aichi Targets, and provide a baseline against which to assess future progress. Copyright 2014 by the American Association for the Advancement of Science; all rights reserved.</t>
  </si>
  <si>
    <t>10.1126/science.1257484</t>
  </si>
  <si>
    <t>346</t>
  </si>
  <si>
    <t>https://www.scopus.com/inward/record.uri?eid=2-s2.0-84907822157&amp;doi=10.1126%2fscience.1257484&amp;partnerID=40&amp;md5=c141c8303a489b5e68e56e28296832d3</t>
  </si>
  <si>
    <t>['Export Date: 31 July 2023; Cited By: 823']</t>
  </si>
  <si>
    <t>['biodiversity', 'Biodiversity', 'Extinction, Biological', 'species extinction', 'article', 'Conservation of Natural Resources', 'environmental protection']</t>
  </si>
  <si>
    <t>6206</t>
  </si>
  <si>
    <t>241</t>
  </si>
  <si>
    <t>244</t>
  </si>
  <si>
    <t>Earth is undergoing unprecedented urban growth, with urban areas forecasted to increase by 120 million ha from 2000 to 2030, impacting natural habitat. However, to date it is unclear where conservation investments can best mitigate biodiversity loss due to urban expansion into natural habitat. Here we combine spatially-explicit global forecasts of urban expansion, information on terrestrial vertebrate endemism, and data on current land cover and protected areas to define conservation priorities. Globally, 13% of endemics are in ecoregions under high threat from urban expansion. Biodiversity losses are highly spatially concentrated, with 78% of endemics threatened by urban growth occurring in just 30 priority ecoregions (4% of all ecoregions). Natural habitat protection of 4.1–8.0 million ha, &lt;7% of total forecasted urban expansion, would be needed in these priority ecoregions. As an added benefit, such protection would also reduce GHG emissions by an amount worth up to 87.6 billion USD. © 2018 The Authors</t>
  </si>
  <si>
    <t>10.1016/j.biocon.2018.06.010</t>
  </si>
  <si>
    <t>224</t>
  </si>
  <si>
    <t>https://www.scopus.com/inward/record.uri?eid=2-s2.0-85048702841&amp;doi=10.1016%2fj.biocon.2018.06.010&amp;partnerID=40&amp;md5=69fe30278dcffe5433517b0bf2ac4e5c</t>
  </si>
  <si>
    <t>['Export Date: 31 July 2023; Cited By: 46']</t>
  </si>
  <si>
    <t>['Carbon storage', 'Cities', 'Habitat loss', 'Urban growth', 'Ecoregions', 'Vertebrata', 'Endemics']</t>
  </si>
  <si>
    <t>290</t>
  </si>
  <si>
    <t>299</t>
  </si>
  <si>
    <t>Proceedings of the Royal Society B: Biological Sciences</t>
  </si>
  <si>
    <t>Global biodiversity is under significant threat from the combined effects of human-induced climate and land-use change. Covering 12% of the Earth's terrestrial surface, protected areas are crucial for conserving biodiversity and supporting ecological processes beneficial to human well-being, but their selection and design are usually uninformed about future global change. Here, we quantify the exposure of the global reserve network to projected climate and land-use change according to the Millennium Ecosystem Assessment and set these threats in relation to the conservation value and capacity of biogeographic and geopolitical regions. We find that geographical patterns of past human impact on the land cover only poorly predict those of forecasted change, thus revealing the inadequacy of existing global conservation prioritization templates. Projected conservation risk, measured as regional levels of land-cover change in relation to area protected, is the greatest at high latitudes (due to climate change) and tropics/subtropics (due to land-use change). Only some high-latitude nations prone to high conservation risk are also of high conservation value, but their high relative wealth may facilitate additional conservation efforts. In contrast, most low-latitude nations tend to be of high conservation value, but they often have limited capacity for conservation which may exacerbate the global biodiversity extinction crisis. While our approach will clearly benefit from improved land-cover projections and a thorough understanding of how species range will shift under climate change, our results provide a first global quantitative demonstration of the urgent need to consider future environmental change in reserve-based conservation planning. They further highlight the pressing need for new reserves in target regions and support a much extended 'north-south' transfer of conservation resources that maximizes biodiversity conservation while mitigating global climate change. © 2008 The Royal Society.</t>
  </si>
  <si>
    <t>2008</t>
  </si>
  <si>
    <t>10.1098/rspb.2007.1732</t>
  </si>
  <si>
    <t>https://www.scopus.com/inward/record.uri?eid=2-s2.0-42549106497&amp;doi=10.1098%2frspb.2007.1732&amp;partnerID=40&amp;md5=bf41acfa33bf694de271de92f240cf4f</t>
  </si>
  <si>
    <t>['Export Date: 31 July 2023; Cited By: 134']</t>
  </si>
  <si>
    <t>['biodiversity', 'Biodiversity', 'protected area', 'Protected areas', 'Conservation planning', 'conservation planning', 'climate', 'extinction risk', 'climate change', 'land use', 'mitigation', 'global change', 'land use change', 'anthropogenic effect', 'article', 'nonhuman', 'biogeography', 'environmental protection', 'latitude', 'resource management', 'risk', 'Conservation priorities', 'priority journal', 'Future land-use and climate change']</t>
  </si>
  <si>
    <t>1640</t>
  </si>
  <si>
    <t>1261</t>
  </si>
  <si>
    <t>1270</t>
  </si>
  <si>
    <t>Rapid land-use and climate changes are projected to cause broad-scale global land-cover transformation that will increase species extinction rates. We assessed the exposure of globally threatened plant biodiversity to future habitat loss over the first half of this century by testing country-level associations between threatened plant species richness and future habitat loss owing to land-use and climate changes, separately. In countries overlapping Biodiversity Hotspots, plant species endangerment increases with climate change-driven habitat loss. This association suggests that many currently threatened plant species will become extinct owing to anthropogenic climate change in the absence of potentially mitigating factors such as natural and assisted range shift, and physiological and genetic adaptations. Countries rich in threatened species, which are also projected to have relatively high total future habitat loss, are concentrated around the equator. Because poverty and poor governance can compromise conservation, we considered the economic condition and quality of governance with the degree of plant species endangerment and future habitat loss to prioritize countries based on conservation need. We identified Angola, Cuba, Democratic Republic of Congo, Ethiopia, Kenya, Laos, Madagascar, Myanmar, Nepal, Tajikistan, and Tanzania as the countries in greatest need of conservation assistance. For conservation endeavors to be effective, the conservation capacity of these high-need countries needs to be improved by assisting political stability and economic sustainability. We make policy recommendations that aim to mitigate climate change, promote plant species conservation, and improve the economic conditions and quality of governance in countries with high conservation need. © 2010 Elsevier Ltd.</t>
  </si>
  <si>
    <t>2010</t>
  </si>
  <si>
    <t>10.1016/j.biocon.2010.04.019</t>
  </si>
  <si>
    <t>143</t>
  </si>
  <si>
    <t>https://www.scopus.com/inward/record.uri?eid=2-s2.0-77954814572&amp;doi=10.1016%2fj.biocon.2010.04.019&amp;partnerID=40&amp;md5=9fb3bdcf84d366863f6192a5da366c7b</t>
  </si>
  <si>
    <t>['Export Date: 31 July 2023; Cited By: 115']</t>
  </si>
  <si>
    <t>['biodiversity', 'sustainability', 'extinction', 'climate change', 'species richness', 'Climate change', 'Land-use change', 'habitat loss', 'mitigation', 'Conservation', 'land use change', 'Madagascar', 'Governance', 'anthropogenic effect', 'governance approach', 'species conservation', 'Habitat loss', 'land cover', 'policy implementation', 'Nepal', 'plant community', 'Kenya', 'Plant biodiversity', 'Cuba', 'economic conditions', 'Angola', 'political development']</t>
  </si>
  <si>
    <t>1594</t>
  </si>
  <si>
    <t>1602</t>
  </si>
  <si>
    <t>Ambitious area-based conservation targets are at the forefront of the post-2020 biodiversity conservation agenda. However, implementing such targets cannot be done without accounting for the increasing demand for farmland products, the main driver of biodiversity loss worldwide. Here, we analyze the expected conservation gains and farming opportunity costs of three alternative global conservation strategies under business-as-usual demand in farmland products by 2030. We find that integrated spatial planning can reach the same species conservation objectives at 25%–40% of the opportunity cost for food production, or 400%–600% the biodiversity benefit for similar opportunity costs as opposed to planning for each objective separately. This requires managing over 60% of land in ways that are compatible with biodiversity conservation, which includes restoring 8%–11% of land surface. Achieving global conservation targets can be compatible with protecting biodiversity and ensuring food security but only with efforts to negotiate land governance strategies across multiple stakeholders and their objectives. © 2021 Elsevier Inc.</t>
  </si>
  <si>
    <t>10.1016/j.oneear.2021.10.014</t>
  </si>
  <si>
    <t>https://www.scopus.com/inward/record.uri?eid=2-s2.0-85119282876&amp;doi=10.1016%2fj.oneear.2021.10.014&amp;partnerID=40&amp;md5=e2a03df94e279da409c8e20c01c27c4c</t>
  </si>
  <si>
    <t>['Export Date: 31 July 2023; Cited By: 9']</t>
  </si>
  <si>
    <t>['biodiversity', 'agriculture', 'food security', 'conservation planning', 'Convention on Biological Diversity', 'species conservation', 'spatial planning', 'integrated approach', 'Global Biodiversity Framework', 'food production']</t>
  </si>
  <si>
    <t>1635</t>
  </si>
  <si>
    <t>1644</t>
  </si>
  <si>
    <t>Ecology &amp; Society</t>
  </si>
  <si>
    <t>https://www.jstor.org/stable/26266015</t>
  </si>
  <si>
    <t xml:space="preserve">Other sources </t>
  </si>
  <si>
    <t>Environmental research Letters</t>
  </si>
  <si>
    <t>10.1088/1748-9326/abb10a</t>
  </si>
  <si>
    <t>https://iopscience.iop.org/article/10.1088/1748-9326/abb10a</t>
  </si>
  <si>
    <t>PLoS Biology</t>
  </si>
  <si>
    <t>10.1371/journal.pbio.0050157</t>
  </si>
  <si>
    <t>https://journals.plos.org/plosbiology/article?id=10.1371/journal.pbio.0050157</t>
  </si>
  <si>
    <t>10.1111/j.1523-1739.2007.00852.x</t>
  </si>
  <si>
    <t>https://conbio.onlinelibrary.wiley.com/doi/epdf/10.1111/j.1523-1739.2007.00852.x</t>
  </si>
  <si>
    <t>Fish and Fisheries</t>
  </si>
  <si>
    <t>10.1111/j.1467-2979.2008.00315.x</t>
  </si>
  <si>
    <t>https://onlinelibrary.wiley.com/doi/abs/10.1111/j.1467-2979.2008.00315.x</t>
  </si>
  <si>
    <t>Land</t>
  </si>
  <si>
    <t>Water</t>
  </si>
  <si>
    <t>BtC</t>
  </si>
  <si>
    <t>Net Zero Loss</t>
  </si>
  <si>
    <t>Reduce Loss</t>
  </si>
  <si>
    <t>Baseline</t>
  </si>
  <si>
    <t>Worst Case</t>
  </si>
  <si>
    <t xml:space="preserve">n Sceanrios </t>
  </si>
  <si>
    <t>% Scenarios</t>
  </si>
  <si>
    <t>Non policy</t>
  </si>
  <si>
    <t>Policy</t>
  </si>
  <si>
    <t xml:space="preserve">Policy Sceanrios </t>
  </si>
  <si>
    <t>Net Zero</t>
  </si>
  <si>
    <t>Worse Case</t>
  </si>
  <si>
    <t>Papers</t>
  </si>
  <si>
    <t>Scenarios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</si>
</sst>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2"/>
      <color theme="1"/>
      <name val="Aptos Narrow"/>
      <family val="2"/>
      <scheme val="minor"/>
    </font>
    <font>
      <b/>
      <sz val="12"/>
      <color theme="1"/>
      <name val="Aptos Narrow"/>
      <scheme val="minor"/>
    </font>
    <font>
      <sz val="12"/>
      <color theme="1"/>
      <name val="Aptos Narrow"/>
      <scheme val="minor"/>
    </font>
    <font>
      <sz val="12"/>
      <name val="Aptos Narrow"/>
      <scheme val="minor"/>
    </font>
    <font>
      <sz val="12"/>
      <color rgb="FF000000"/>
      <name val="Aptos Narrow"/>
      <scheme val="minor"/>
    </font>
    <font>
      <sz val="11"/>
      <color theme="1"/>
      <name val="Calibri"/>
      <family val="2"/>
    </font>
    <font>
      <sz val="12"/>
      <color theme="1"/>
      <name val="Calibri"/>
      <family val="2"/>
    </font>
    <font>
      <b/>
      <sz val="12"/>
      <color rgb="FF000000"/>
      <name val="Aptos Narrow"/>
      <scheme val="minor"/>
    </font>
    <font>
      <b/>
      <sz val="12"/>
      <name val="Aptos Narrow"/>
      <scheme val="minor"/>
    </font>
    <font>
      <b/>
      <sz val="11"/>
      <color theme="1"/>
      <name val="Aptos Display"/>
      <scheme val="major"/>
    </font>
    <font>
      <sz val="12"/>
      <color theme="1"/>
      <name val="Aptos Display"/>
      <scheme val="major"/>
    </font>
    <font>
      <b/>
      <sz val="11"/>
      <color theme="1"/>
      <name val="Calibri"/>
      <family val="2"/>
    </font>
    <font>
      <b/>
      <sz val="11"/>
      <name val="Calibri"/>
      <family val="2"/>
    </font>
    <font>
      <b/>
      <sz val="11"/>
      <color theme="1"/>
      <name val="Aptos Narrow"/>
      <family val="2"/>
      <scheme val="minor"/>
    </font>
  </fonts>
  <fills count="6">
    <fill>
      <patternFill patternType="none"/>
    </fill>
    <fill>
      <patternFill patternType="gray125"/>
    </fill>
    <fill>
      <patternFill patternType="solid">
        <fgColor theme="5"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rgb="FF8ED973"/>
        <bgColor rgb="FF000000"/>
      </patternFill>
    </fill>
  </fills>
  <borders count="13">
    <border>
      <left/>
      <right/>
      <top/>
      <bottom/>
      <diagonal/>
    </border>
    <border>
      <left/>
      <right style="thin">
        <color indexed="64"/>
      </right>
      <top/>
      <bottom/>
      <diagonal/>
    </border>
    <border>
      <left style="thin">
        <color auto="1"/>
      </left>
      <right style="thin">
        <color auto="1"/>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indexed="64"/>
      </top>
      <bottom/>
      <diagonal/>
    </border>
  </borders>
  <cellStyleXfs count="1">
    <xf numFmtId="0" fontId="0" fillId="0" borderId="0"/>
  </cellStyleXfs>
  <cellXfs count="89">
    <xf numFmtId="0" fontId="0" fillId="0" borderId="0" xfId="0"/>
    <xf numFmtId="0" fontId="2" fillId="0" borderId="0" xfId="0" applyFont="1"/>
    <xf numFmtId="0" fontId="3" fillId="0" borderId="0" xfId="0" applyFont="1" applyAlignment="1">
      <alignment horizontal="center" vertical="top"/>
    </xf>
    <xf numFmtId="0" fontId="2" fillId="0" borderId="0" xfId="0" applyFont="1" applyAlignment="1">
      <alignment horizontal="right"/>
    </xf>
    <xf numFmtId="0" fontId="2" fillId="0" borderId="0" xfId="0" applyFont="1" applyAlignment="1">
      <alignment horizontal="center" vertical="center"/>
    </xf>
    <xf numFmtId="0" fontId="2" fillId="0" borderId="0" xfId="0" applyFont="1" applyAlignment="1">
      <alignment horizontal="center"/>
    </xf>
    <xf numFmtId="0" fontId="4" fillId="0" borderId="0" xfId="0" applyFont="1" applyAlignment="1">
      <alignment horizontal="center"/>
    </xf>
    <xf numFmtId="0" fontId="4" fillId="0" borderId="0" xfId="0" applyFont="1"/>
    <xf numFmtId="0" fontId="0" fillId="0" borderId="0" xfId="0" applyAlignment="1">
      <alignment wrapText="1"/>
    </xf>
    <xf numFmtId="0" fontId="5" fillId="0" borderId="0" xfId="0" applyFont="1" applyAlignment="1">
      <alignment horizontal="right" vertical="center"/>
    </xf>
    <xf numFmtId="0" fontId="6" fillId="0" borderId="0" xfId="0" applyFont="1"/>
    <xf numFmtId="0" fontId="6" fillId="0" borderId="0" xfId="0" applyFont="1" applyAlignment="1">
      <alignment horizontal="right"/>
    </xf>
    <xf numFmtId="0" fontId="1" fillId="0" borderId="0" xfId="0" applyFont="1" applyAlignment="1">
      <alignment wrapText="1"/>
    </xf>
    <xf numFmtId="0" fontId="1" fillId="0" borderId="0" xfId="0" applyFont="1"/>
    <xf numFmtId="0" fontId="0" fillId="2" borderId="0" xfId="0" applyFill="1" applyAlignment="1">
      <alignment horizontal="center"/>
    </xf>
    <xf numFmtId="0" fontId="0" fillId="2" borderId="0" xfId="0" applyFill="1"/>
    <xf numFmtId="0" fontId="0" fillId="2" borderId="1" xfId="0" applyFill="1" applyBorder="1"/>
    <xf numFmtId="0" fontId="0" fillId="3" borderId="2" xfId="0" applyFill="1" applyBorder="1" applyAlignment="1">
      <alignment horizontal="center"/>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4" borderId="9" xfId="0" applyFont="1" applyFill="1" applyBorder="1" applyAlignment="1">
      <alignment horizontal="center" vertical="top" wrapText="1"/>
    </xf>
    <xf numFmtId="0" fontId="1" fillId="4" borderId="4" xfId="0" applyFont="1" applyFill="1" applyBorder="1" applyAlignment="1">
      <alignment horizontal="center" vertical="top" wrapText="1"/>
    </xf>
    <xf numFmtId="0" fontId="1" fillId="4" borderId="7" xfId="0" applyFont="1" applyFill="1" applyBorder="1" applyAlignment="1">
      <alignment horizontal="center" vertical="top" wrapText="1"/>
    </xf>
    <xf numFmtId="0" fontId="7" fillId="5" borderId="10"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10" xfId="0" applyFont="1" applyFill="1" applyBorder="1" applyAlignment="1">
      <alignment horizontal="center" vertical="top" wrapText="1"/>
    </xf>
    <xf numFmtId="0" fontId="7" fillId="5" borderId="7" xfId="0" applyFont="1" applyFill="1" applyBorder="1" applyAlignment="1">
      <alignment horizontal="center" vertical="top" wrapText="1"/>
    </xf>
    <xf numFmtId="0" fontId="7" fillId="5" borderId="4" xfId="0" applyFont="1" applyFill="1" applyBorder="1" applyAlignment="1">
      <alignment horizontal="center" vertical="top" wrapText="1"/>
    </xf>
    <xf numFmtId="0" fontId="7" fillId="5" borderId="9" xfId="0" applyFont="1" applyFill="1" applyBorder="1" applyAlignment="1">
      <alignment horizontal="center" vertical="top" wrapText="1"/>
    </xf>
    <xf numFmtId="0" fontId="7" fillId="5" borderId="8" xfId="0" applyFont="1" applyFill="1" applyBorder="1" applyAlignment="1">
      <alignment horizontal="center" vertical="top" wrapText="1"/>
    </xf>
    <xf numFmtId="0" fontId="1" fillId="4" borderId="11" xfId="0" applyFont="1" applyFill="1" applyBorder="1" applyAlignment="1">
      <alignment horizontal="center" vertical="top" wrapText="1"/>
    </xf>
    <xf numFmtId="0" fontId="8" fillId="0" borderId="10" xfId="0" applyFont="1" applyBorder="1" applyAlignment="1">
      <alignment horizontal="center" vertical="top"/>
    </xf>
    <xf numFmtId="0" fontId="2" fillId="0" borderId="1" xfId="0" applyFont="1" applyBorder="1"/>
    <xf numFmtId="0" fontId="8" fillId="0" borderId="4" xfId="0" applyFont="1" applyBorder="1" applyAlignment="1">
      <alignment horizontal="center" vertical="top"/>
    </xf>
    <xf numFmtId="0" fontId="8" fillId="0" borderId="12" xfId="0" applyFont="1" applyBorder="1" applyAlignment="1">
      <alignment horizontal="center" vertical="top"/>
    </xf>
    <xf numFmtId="0" fontId="8" fillId="0" borderId="6" xfId="0" applyFont="1" applyBorder="1" applyAlignment="1">
      <alignment horizontal="center" vertical="top"/>
    </xf>
    <xf numFmtId="0" fontId="2" fillId="0" borderId="6" xfId="0" applyFont="1" applyBorder="1"/>
    <xf numFmtId="0" fontId="2" fillId="0" borderId="7" xfId="0" applyFont="1" applyBorder="1" applyAlignment="1">
      <alignment horizontal="right"/>
    </xf>
    <xf numFmtId="0" fontId="9" fillId="0" borderId="0" xfId="0" applyFont="1" applyAlignment="1">
      <alignment horizontal="center" vertical="top"/>
    </xf>
    <xf numFmtId="0" fontId="9" fillId="0" borderId="0" xfId="0" applyFont="1" applyAlignment="1">
      <alignment horizontal="center" vertical="top" wrapText="1"/>
    </xf>
    <xf numFmtId="0" fontId="10" fillId="0" borderId="0" xfId="0" applyFont="1" applyAlignment="1">
      <alignment horizontal="center"/>
    </xf>
    <xf numFmtId="0" fontId="11" fillId="0" borderId="0" xfId="0" applyFont="1" applyAlignment="1">
      <alignment horizontal="center" vertical="center"/>
    </xf>
    <xf numFmtId="0" fontId="6" fillId="0" borderId="0" xfId="0" applyFont="1" applyAlignment="1">
      <alignment horizontal="center"/>
    </xf>
    <xf numFmtId="0" fontId="0" fillId="0" borderId="0" xfId="0" applyAlignment="1">
      <alignment horizontal="center"/>
    </xf>
    <xf numFmtId="0" fontId="2" fillId="0" borderId="0" xfId="0" applyFont="1" applyAlignment="1">
      <alignmen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top" wrapText="1"/>
    </xf>
    <xf numFmtId="0" fontId="4" fillId="0" borderId="0" xfId="0" applyFont="1" applyAlignment="1">
      <alignment horizontal="center" vertical="top" wrapText="1"/>
    </xf>
    <xf numFmtId="0" fontId="2" fillId="0" borderId="0" xfId="0" applyFont="1" applyAlignment="1">
      <alignment horizontal="center" vertical="center"/>
    </xf>
    <xf numFmtId="0" fontId="1" fillId="4" borderId="3" xfId="0" applyFont="1" applyFill="1" applyBorder="1" applyAlignment="1">
      <alignment horizontal="center" vertical="center"/>
    </xf>
    <xf numFmtId="0" fontId="1" fillId="4" borderId="0" xfId="0" applyFont="1" applyFill="1" applyAlignment="1">
      <alignment horizontal="center" vertical="center"/>
    </xf>
    <xf numFmtId="0" fontId="1" fillId="4" borderId="5" xfId="0" applyFont="1" applyFill="1" applyBorder="1" applyAlignment="1">
      <alignment horizontal="center" vertical="center"/>
    </xf>
    <xf numFmtId="0" fontId="1" fillId="4" borderId="6"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1" xfId="0" applyFont="1" applyFill="1" applyBorder="1" applyAlignment="1">
      <alignment horizontal="center" vertical="center"/>
    </xf>
    <xf numFmtId="0" fontId="1" fillId="4" borderId="7" xfId="0" applyFont="1" applyFill="1" applyBorder="1" applyAlignment="1">
      <alignment horizontal="center" vertical="center"/>
    </xf>
    <xf numFmtId="0" fontId="12" fillId="0" borderId="4" xfId="0" applyFont="1" applyBorder="1" applyAlignment="1">
      <alignment horizontal="center" vertical="top"/>
    </xf>
    <xf numFmtId="0" fontId="12" fillId="0" borderId="2" xfId="0" applyFont="1" applyBorder="1" applyAlignment="1">
      <alignment horizontal="center" vertical="top"/>
    </xf>
    <xf numFmtId="0" fontId="2" fillId="0" borderId="0" xfId="0" applyFont="1" applyAlignment="1">
      <alignment horizontal="left" vertical="top"/>
    </xf>
    <xf numFmtId="0" fontId="0" fillId="0" borderId="0" xfId="0" applyAlignment="1">
      <alignment horizontal="left" vertical="top"/>
    </xf>
    <xf numFmtId="0" fontId="0" fillId="0" borderId="0" xfId="0" applyAlignment="1">
      <alignment vertical="top"/>
    </xf>
    <xf numFmtId="0" fontId="4" fillId="0" borderId="0" xfId="0" applyFont="1" applyAlignment="1">
      <alignment horizontal="center" vertical="center"/>
    </xf>
    <xf numFmtId="0" fontId="4" fillId="0" borderId="0" xfId="0" applyFont="1" applyAlignment="1">
      <alignment horizontal="left" vertical="top"/>
    </xf>
    <xf numFmtId="0" fontId="11" fillId="0" borderId="7" xfId="0" applyFont="1" applyBorder="1" applyAlignment="1">
      <alignment horizontal="center" vertical="top"/>
    </xf>
    <xf numFmtId="0" fontId="11" fillId="0" borderId="10" xfId="0" applyFont="1" applyBorder="1" applyAlignment="1">
      <alignment horizontal="center" vertical="top"/>
    </xf>
    <xf numFmtId="0" fontId="0" fillId="0" borderId="1" xfId="0" applyBorder="1" applyAlignment="1">
      <alignment horizontal="center"/>
    </xf>
    <xf numFmtId="0" fontId="0" fillId="0" borderId="3" xfId="0" applyBorder="1" applyAlignment="1">
      <alignment horizontal="center"/>
    </xf>
    <xf numFmtId="0" fontId="12" fillId="0" borderId="10" xfId="0" applyFont="1" applyBorder="1" applyAlignment="1">
      <alignment horizontal="center" vertical="top"/>
    </xf>
    <xf numFmtId="0" fontId="0" fillId="0" borderId="7" xfId="0" applyBorder="1"/>
    <xf numFmtId="0" fontId="0" fillId="0" borderId="6" xfId="0" applyBorder="1"/>
    <xf numFmtId="0" fontId="0" fillId="0" borderId="7" xfId="0" applyBorder="1" applyAlignment="1">
      <alignment horizontal="center"/>
    </xf>
    <xf numFmtId="0" fontId="0" fillId="0" borderId="6" xfId="0" applyBorder="1" applyAlignment="1">
      <alignment horizontal="center"/>
    </xf>
    <xf numFmtId="0" fontId="2" fillId="0" borderId="0" xfId="0" applyFont="1" applyAlignment="1">
      <alignment horizontal="center" vertical="top"/>
    </xf>
    <xf numFmtId="0" fontId="0" fillId="0" borderId="0" xfId="0" applyFill="1" applyBorder="1" applyAlignment="1">
      <alignment horizontal="center"/>
    </xf>
    <xf numFmtId="0" fontId="4" fillId="0" borderId="6" xfId="0" applyFont="1" applyBorder="1" applyAlignment="1">
      <alignment horizontal="center" vertical="center"/>
    </xf>
    <xf numFmtId="0" fontId="4" fillId="0" borderId="6" xfId="0" applyFont="1" applyBorder="1" applyAlignment="1">
      <alignment horizontal="left" vertical="top"/>
    </xf>
    <xf numFmtId="0" fontId="4" fillId="0" borderId="6" xfId="0" applyFont="1" applyBorder="1" applyAlignment="1">
      <alignment horizontal="center" vertical="top"/>
    </xf>
    <xf numFmtId="0" fontId="0" fillId="0" borderId="6" xfId="0" applyFill="1" applyBorder="1" applyAlignment="1">
      <alignment horizontal="center"/>
    </xf>
    <xf numFmtId="0" fontId="0" fillId="0" borderId="6" xfId="0" applyBorder="1" applyAlignment="1">
      <alignment horizontal="center" vertical="center"/>
    </xf>
    <xf numFmtId="0" fontId="1" fillId="0" borderId="0" xfId="0" applyFont="1" applyAlignment="1">
      <alignment horizontal="center"/>
    </xf>
    <xf numFmtId="0" fontId="0" fillId="0" borderId="0" xfId="0" applyFill="1" applyAlignment="1">
      <alignment horizontal="center"/>
    </xf>
    <xf numFmtId="0" fontId="5" fillId="0" borderId="0" xfId="0" applyFont="1" applyFill="1" applyAlignment="1">
      <alignment horizontal="center" vertical="top" wrapText="1"/>
    </xf>
    <xf numFmtId="0" fontId="0" fillId="0" borderId="0" xfId="0" applyFill="1"/>
    <xf numFmtId="0" fontId="1" fillId="0" borderId="0" xfId="0" applyFont="1" applyFill="1"/>
    <xf numFmtId="0" fontId="11" fillId="0" borderId="0" xfId="0" applyFont="1" applyFill="1" applyAlignment="1">
      <alignment horizontal="center" vertical="top" wrapText="1"/>
    </xf>
    <xf numFmtId="0" fontId="11" fillId="0" borderId="0" xfId="0" applyFont="1" applyFill="1" applyAlignment="1">
      <alignment horizontal="center" vertical="top"/>
    </xf>
    <xf numFmtId="0" fontId="13" fillId="0" borderId="0" xfId="0" applyFont="1" applyFill="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A9241-F653-A14A-A22F-8DF6DF67F585}">
  <dimension ref="A1:P58"/>
  <sheetViews>
    <sheetView topLeftCell="A41" workbookViewId="0">
      <selection activeCell="B58" sqref="A1:B58"/>
    </sheetView>
  </sheetViews>
  <sheetFormatPr baseColWidth="10" defaultRowHeight="16"/>
  <cols>
    <col min="4" max="4" width="16.6640625" customWidth="1"/>
    <col min="16" max="16" width="28.33203125" customWidth="1"/>
  </cols>
  <sheetData>
    <row r="1" spans="1:16">
      <c r="A1" s="58" t="s">
        <v>118</v>
      </c>
      <c r="B1" s="58" t="s">
        <v>224</v>
      </c>
      <c r="C1" s="58" t="s">
        <v>119</v>
      </c>
      <c r="D1" s="58" t="s">
        <v>225</v>
      </c>
      <c r="E1" s="58" t="s">
        <v>226</v>
      </c>
      <c r="F1" s="58" t="s">
        <v>120</v>
      </c>
      <c r="G1" s="58" t="s">
        <v>227</v>
      </c>
      <c r="H1" s="58" t="s">
        <v>228</v>
      </c>
      <c r="I1" s="58" t="s">
        <v>229</v>
      </c>
      <c r="J1" s="58" t="s">
        <v>230</v>
      </c>
      <c r="K1" s="58" t="s">
        <v>231</v>
      </c>
      <c r="L1" s="58" t="s">
        <v>232</v>
      </c>
      <c r="M1" s="58" t="s">
        <v>233</v>
      </c>
      <c r="N1" s="58" t="s">
        <v>234</v>
      </c>
      <c r="O1" s="58" t="s">
        <v>235</v>
      </c>
      <c r="P1" s="59" t="s">
        <v>236</v>
      </c>
    </row>
    <row r="2" spans="1:16">
      <c r="A2" s="58">
        <v>1</v>
      </c>
      <c r="B2" t="s">
        <v>4</v>
      </c>
      <c r="C2" t="s">
        <v>5</v>
      </c>
      <c r="D2" t="s">
        <v>237</v>
      </c>
      <c r="E2" t="s">
        <v>238</v>
      </c>
      <c r="F2" t="s">
        <v>239</v>
      </c>
      <c r="G2" t="s">
        <v>240</v>
      </c>
      <c r="H2" t="s">
        <v>241</v>
      </c>
      <c r="I2" t="s">
        <v>242</v>
      </c>
      <c r="J2" t="s">
        <v>243</v>
      </c>
      <c r="K2" t="s">
        <v>244</v>
      </c>
      <c r="L2" t="s">
        <v>245</v>
      </c>
      <c r="M2" t="s">
        <v>246</v>
      </c>
      <c r="N2" t="s">
        <v>247</v>
      </c>
      <c r="O2" t="s">
        <v>248</v>
      </c>
      <c r="P2" t="s">
        <v>249</v>
      </c>
    </row>
    <row r="3" spans="1:16">
      <c r="A3" s="58">
        <v>2</v>
      </c>
      <c r="B3" t="s">
        <v>6</v>
      </c>
      <c r="C3" t="s">
        <v>7</v>
      </c>
      <c r="D3" t="s">
        <v>250</v>
      </c>
      <c r="E3" t="s">
        <v>251</v>
      </c>
      <c r="F3" t="s">
        <v>252</v>
      </c>
      <c r="G3" t="s">
        <v>253</v>
      </c>
      <c r="H3" t="s">
        <v>254</v>
      </c>
      <c r="I3" t="s">
        <v>255</v>
      </c>
      <c r="J3" t="s">
        <v>243</v>
      </c>
      <c r="K3" t="s">
        <v>256</v>
      </c>
      <c r="L3" t="s">
        <v>245</v>
      </c>
      <c r="P3" t="s">
        <v>249</v>
      </c>
    </row>
    <row r="4" spans="1:16">
      <c r="A4" s="58">
        <v>3</v>
      </c>
      <c r="B4" t="s">
        <v>8</v>
      </c>
      <c r="C4" t="s">
        <v>9</v>
      </c>
      <c r="D4" t="s">
        <v>250</v>
      </c>
      <c r="E4" t="s">
        <v>257</v>
      </c>
      <c r="F4" t="s">
        <v>258</v>
      </c>
      <c r="G4" t="s">
        <v>259</v>
      </c>
      <c r="H4" t="s">
        <v>260</v>
      </c>
      <c r="I4" t="s">
        <v>261</v>
      </c>
      <c r="J4" t="s">
        <v>243</v>
      </c>
      <c r="K4" t="s">
        <v>262</v>
      </c>
      <c r="L4" t="s">
        <v>245</v>
      </c>
      <c r="N4" t="s">
        <v>263</v>
      </c>
      <c r="O4" t="s">
        <v>264</v>
      </c>
      <c r="P4" t="s">
        <v>249</v>
      </c>
    </row>
    <row r="5" spans="1:16">
      <c r="A5" s="58">
        <v>4</v>
      </c>
      <c r="B5" t="s">
        <v>10</v>
      </c>
      <c r="C5" t="s">
        <v>11</v>
      </c>
      <c r="D5" t="s">
        <v>265</v>
      </c>
      <c r="E5" t="s">
        <v>266</v>
      </c>
      <c r="F5" t="s">
        <v>267</v>
      </c>
      <c r="G5" t="s">
        <v>268</v>
      </c>
      <c r="H5" t="s">
        <v>269</v>
      </c>
      <c r="K5" t="s">
        <v>270</v>
      </c>
      <c r="L5" t="s">
        <v>245</v>
      </c>
      <c r="M5" t="s">
        <v>271</v>
      </c>
      <c r="N5" t="s">
        <v>272</v>
      </c>
      <c r="O5" t="s">
        <v>273</v>
      </c>
      <c r="P5" t="s">
        <v>249</v>
      </c>
    </row>
    <row r="6" spans="1:16">
      <c r="A6" s="58">
        <v>5</v>
      </c>
      <c r="B6" t="s">
        <v>12</v>
      </c>
      <c r="C6" t="s">
        <v>13</v>
      </c>
      <c r="D6" t="s">
        <v>274</v>
      </c>
      <c r="E6" t="s">
        <v>275</v>
      </c>
      <c r="F6" t="s">
        <v>276</v>
      </c>
      <c r="G6" t="s">
        <v>277</v>
      </c>
      <c r="H6" t="s">
        <v>278</v>
      </c>
      <c r="I6" t="s">
        <v>279</v>
      </c>
      <c r="J6" t="s">
        <v>243</v>
      </c>
      <c r="K6" t="s">
        <v>280</v>
      </c>
      <c r="L6" t="s">
        <v>245</v>
      </c>
      <c r="M6" t="s">
        <v>281</v>
      </c>
      <c r="N6" t="s">
        <v>282</v>
      </c>
      <c r="O6" t="s">
        <v>283</v>
      </c>
      <c r="P6" t="s">
        <v>249</v>
      </c>
    </row>
    <row r="7" spans="1:16">
      <c r="A7" s="58">
        <v>6</v>
      </c>
      <c r="B7" t="s">
        <v>14</v>
      </c>
      <c r="C7" t="s">
        <v>15</v>
      </c>
      <c r="D7" t="s">
        <v>284</v>
      </c>
      <c r="E7" t="s">
        <v>285</v>
      </c>
      <c r="F7" t="s">
        <v>239</v>
      </c>
      <c r="G7" t="s">
        <v>286</v>
      </c>
      <c r="H7" t="s">
        <v>287</v>
      </c>
      <c r="I7" t="s">
        <v>288</v>
      </c>
      <c r="J7" t="s">
        <v>243</v>
      </c>
      <c r="K7" t="s">
        <v>289</v>
      </c>
      <c r="L7" t="s">
        <v>245</v>
      </c>
      <c r="M7" t="s">
        <v>290</v>
      </c>
      <c r="N7" t="s">
        <v>291</v>
      </c>
      <c r="O7" t="s">
        <v>292</v>
      </c>
      <c r="P7" t="s">
        <v>249</v>
      </c>
    </row>
    <row r="8" spans="1:16">
      <c r="A8" s="58">
        <v>7</v>
      </c>
      <c r="B8" t="s">
        <v>16</v>
      </c>
      <c r="C8" t="s">
        <v>17</v>
      </c>
      <c r="D8" t="s">
        <v>293</v>
      </c>
      <c r="E8" t="s">
        <v>294</v>
      </c>
      <c r="F8" t="s">
        <v>239</v>
      </c>
      <c r="G8" t="s">
        <v>295</v>
      </c>
      <c r="H8" t="s">
        <v>290</v>
      </c>
      <c r="I8" t="s">
        <v>296</v>
      </c>
      <c r="J8" t="s">
        <v>243</v>
      </c>
      <c r="K8" t="s">
        <v>297</v>
      </c>
      <c r="L8" t="s">
        <v>245</v>
      </c>
      <c r="M8" t="s">
        <v>298</v>
      </c>
      <c r="N8" t="s">
        <v>299</v>
      </c>
      <c r="O8" t="s">
        <v>241</v>
      </c>
      <c r="P8" t="s">
        <v>249</v>
      </c>
    </row>
    <row r="9" spans="1:16">
      <c r="A9" s="58">
        <v>8</v>
      </c>
      <c r="B9" t="s">
        <v>18</v>
      </c>
      <c r="C9" t="s">
        <v>19</v>
      </c>
      <c r="D9" t="s">
        <v>300</v>
      </c>
      <c r="E9" t="s">
        <v>301</v>
      </c>
      <c r="F9" t="s">
        <v>258</v>
      </c>
      <c r="G9" t="s">
        <v>302</v>
      </c>
      <c r="H9" t="s">
        <v>303</v>
      </c>
      <c r="I9" t="s">
        <v>304</v>
      </c>
      <c r="J9" t="s">
        <v>243</v>
      </c>
      <c r="K9" t="s">
        <v>305</v>
      </c>
      <c r="L9" t="s">
        <v>245</v>
      </c>
      <c r="M9" t="s">
        <v>306</v>
      </c>
      <c r="P9" t="s">
        <v>249</v>
      </c>
    </row>
    <row r="10" spans="1:16">
      <c r="A10" s="58">
        <v>9</v>
      </c>
      <c r="B10" t="s">
        <v>20</v>
      </c>
      <c r="C10" t="s">
        <v>21</v>
      </c>
      <c r="D10" t="s">
        <v>284</v>
      </c>
      <c r="E10" t="s">
        <v>307</v>
      </c>
      <c r="F10" t="s">
        <v>308</v>
      </c>
      <c r="G10" t="s">
        <v>309</v>
      </c>
      <c r="H10" t="s">
        <v>310</v>
      </c>
      <c r="I10" t="s">
        <v>311</v>
      </c>
      <c r="J10" t="s">
        <v>243</v>
      </c>
      <c r="K10" t="s">
        <v>312</v>
      </c>
      <c r="L10" t="s">
        <v>245</v>
      </c>
      <c r="M10" t="s">
        <v>306</v>
      </c>
      <c r="N10" t="s">
        <v>313</v>
      </c>
      <c r="O10" t="s">
        <v>314</v>
      </c>
      <c r="P10" t="s">
        <v>249</v>
      </c>
    </row>
    <row r="11" spans="1:16">
      <c r="A11" s="58">
        <v>10</v>
      </c>
      <c r="B11" t="s">
        <v>22</v>
      </c>
      <c r="C11" t="s">
        <v>23</v>
      </c>
      <c r="D11" t="s">
        <v>315</v>
      </c>
      <c r="E11" t="s">
        <v>316</v>
      </c>
      <c r="F11" t="s">
        <v>317</v>
      </c>
      <c r="G11" t="s">
        <v>318</v>
      </c>
      <c r="H11" t="s">
        <v>319</v>
      </c>
      <c r="I11" t="s">
        <v>320</v>
      </c>
      <c r="J11" t="s">
        <v>243</v>
      </c>
      <c r="K11" t="s">
        <v>321</v>
      </c>
      <c r="L11" t="s">
        <v>245</v>
      </c>
      <c r="M11" t="s">
        <v>322</v>
      </c>
      <c r="N11" t="s">
        <v>323</v>
      </c>
      <c r="O11" t="s">
        <v>324</v>
      </c>
      <c r="P11" t="s">
        <v>249</v>
      </c>
    </row>
    <row r="12" spans="1:16">
      <c r="A12" s="58">
        <v>11</v>
      </c>
      <c r="B12" t="s">
        <v>24</v>
      </c>
      <c r="C12" t="s">
        <v>25</v>
      </c>
      <c r="D12" t="s">
        <v>325</v>
      </c>
      <c r="E12" t="s">
        <v>326</v>
      </c>
      <c r="F12" t="s">
        <v>327</v>
      </c>
      <c r="G12" t="s">
        <v>328</v>
      </c>
      <c r="H12" t="s">
        <v>329</v>
      </c>
      <c r="I12" t="s">
        <v>330</v>
      </c>
      <c r="J12" t="s">
        <v>243</v>
      </c>
      <c r="K12" t="s">
        <v>331</v>
      </c>
      <c r="L12" t="s">
        <v>245</v>
      </c>
      <c r="M12" t="s">
        <v>332</v>
      </c>
      <c r="N12" t="s">
        <v>333</v>
      </c>
      <c r="O12" t="s">
        <v>334</v>
      </c>
      <c r="P12" t="s">
        <v>249</v>
      </c>
    </row>
    <row r="13" spans="1:16">
      <c r="A13" s="58">
        <v>12</v>
      </c>
      <c r="B13" t="s">
        <v>26</v>
      </c>
      <c r="C13" t="s">
        <v>27</v>
      </c>
      <c r="D13" t="s">
        <v>335</v>
      </c>
      <c r="E13" t="s">
        <v>336</v>
      </c>
      <c r="F13" t="s">
        <v>308</v>
      </c>
      <c r="G13" t="s">
        <v>337</v>
      </c>
      <c r="H13" t="s">
        <v>269</v>
      </c>
      <c r="K13" t="s">
        <v>338</v>
      </c>
      <c r="L13" t="s">
        <v>245</v>
      </c>
      <c r="M13" t="s">
        <v>332</v>
      </c>
      <c r="N13" t="s">
        <v>339</v>
      </c>
      <c r="O13" t="s">
        <v>340</v>
      </c>
      <c r="P13" t="s">
        <v>249</v>
      </c>
    </row>
    <row r="14" spans="1:16">
      <c r="A14" s="58">
        <v>13</v>
      </c>
      <c r="B14" t="s">
        <v>28</v>
      </c>
      <c r="C14" t="s">
        <v>29</v>
      </c>
      <c r="D14" t="s">
        <v>341</v>
      </c>
      <c r="E14" t="s">
        <v>342</v>
      </c>
      <c r="F14" t="s">
        <v>327</v>
      </c>
      <c r="G14" t="s">
        <v>343</v>
      </c>
      <c r="H14" t="s">
        <v>344</v>
      </c>
      <c r="I14" t="s">
        <v>345</v>
      </c>
      <c r="J14" t="s">
        <v>243</v>
      </c>
      <c r="K14" t="s">
        <v>346</v>
      </c>
      <c r="L14" t="s">
        <v>245</v>
      </c>
      <c r="N14" t="s">
        <v>347</v>
      </c>
      <c r="O14" t="s">
        <v>348</v>
      </c>
      <c r="P14" t="s">
        <v>249</v>
      </c>
    </row>
    <row r="15" spans="1:16">
      <c r="A15" s="58">
        <v>14</v>
      </c>
      <c r="B15" t="s">
        <v>30</v>
      </c>
      <c r="C15" t="s">
        <v>31</v>
      </c>
      <c r="D15" t="s">
        <v>250</v>
      </c>
      <c r="E15" t="s">
        <v>349</v>
      </c>
      <c r="F15" t="s">
        <v>327</v>
      </c>
      <c r="G15" t="s">
        <v>350</v>
      </c>
      <c r="H15" t="s">
        <v>351</v>
      </c>
      <c r="I15" t="s">
        <v>352</v>
      </c>
      <c r="J15" t="s">
        <v>243</v>
      </c>
      <c r="K15" t="s">
        <v>353</v>
      </c>
      <c r="L15" t="s">
        <v>245</v>
      </c>
      <c r="N15" t="s">
        <v>354</v>
      </c>
      <c r="O15" t="s">
        <v>355</v>
      </c>
      <c r="P15" t="s">
        <v>249</v>
      </c>
    </row>
    <row r="16" spans="1:16">
      <c r="A16" s="58">
        <v>15</v>
      </c>
      <c r="B16" t="s">
        <v>32</v>
      </c>
      <c r="C16" t="s">
        <v>33</v>
      </c>
      <c r="D16" t="s">
        <v>237</v>
      </c>
      <c r="E16" t="s">
        <v>356</v>
      </c>
      <c r="F16" t="s">
        <v>357</v>
      </c>
      <c r="G16" t="s">
        <v>358</v>
      </c>
      <c r="H16" t="s">
        <v>359</v>
      </c>
      <c r="I16" t="s">
        <v>360</v>
      </c>
      <c r="J16" t="s">
        <v>243</v>
      </c>
      <c r="K16" t="s">
        <v>361</v>
      </c>
      <c r="L16" t="s">
        <v>245</v>
      </c>
      <c r="M16" t="s">
        <v>362</v>
      </c>
      <c r="N16" t="s">
        <v>363</v>
      </c>
      <c r="O16" t="s">
        <v>364</v>
      </c>
      <c r="P16" t="s">
        <v>249</v>
      </c>
    </row>
    <row r="17" spans="1:16">
      <c r="A17" s="58">
        <v>16</v>
      </c>
      <c r="B17" t="s">
        <v>34</v>
      </c>
      <c r="C17" t="s">
        <v>35</v>
      </c>
      <c r="D17" t="s">
        <v>365</v>
      </c>
      <c r="E17" t="s">
        <v>366</v>
      </c>
      <c r="F17" t="s">
        <v>327</v>
      </c>
      <c r="G17" t="s">
        <v>367</v>
      </c>
      <c r="H17" t="s">
        <v>368</v>
      </c>
      <c r="I17" t="s">
        <v>369</v>
      </c>
      <c r="J17" t="s">
        <v>243</v>
      </c>
      <c r="K17" t="s">
        <v>370</v>
      </c>
      <c r="L17" t="s">
        <v>245</v>
      </c>
      <c r="M17" t="s">
        <v>371</v>
      </c>
      <c r="P17" t="s">
        <v>249</v>
      </c>
    </row>
    <row r="18" spans="1:16">
      <c r="A18" s="58">
        <v>17</v>
      </c>
      <c r="B18" t="s">
        <v>36</v>
      </c>
      <c r="C18" t="s">
        <v>37</v>
      </c>
      <c r="D18" t="s">
        <v>372</v>
      </c>
      <c r="E18" t="s">
        <v>373</v>
      </c>
      <c r="F18" t="s">
        <v>276</v>
      </c>
      <c r="G18" t="s">
        <v>374</v>
      </c>
      <c r="H18" t="s">
        <v>272</v>
      </c>
      <c r="I18" t="s">
        <v>375</v>
      </c>
      <c r="J18" t="s">
        <v>243</v>
      </c>
      <c r="K18" t="s">
        <v>376</v>
      </c>
      <c r="L18" t="s">
        <v>245</v>
      </c>
      <c r="M18" t="s">
        <v>332</v>
      </c>
      <c r="N18" t="s">
        <v>377</v>
      </c>
      <c r="O18" t="s">
        <v>378</v>
      </c>
      <c r="P18" t="s">
        <v>249</v>
      </c>
    </row>
    <row r="19" spans="1:16">
      <c r="A19" s="58">
        <v>18</v>
      </c>
      <c r="B19" t="s">
        <v>38</v>
      </c>
      <c r="C19" t="s">
        <v>39</v>
      </c>
      <c r="D19" t="s">
        <v>365</v>
      </c>
      <c r="E19" t="s">
        <v>379</v>
      </c>
      <c r="F19" t="s">
        <v>380</v>
      </c>
      <c r="G19" t="s">
        <v>381</v>
      </c>
      <c r="H19" t="s">
        <v>382</v>
      </c>
      <c r="I19" t="s">
        <v>383</v>
      </c>
      <c r="J19" t="s">
        <v>243</v>
      </c>
      <c r="K19" t="s">
        <v>384</v>
      </c>
      <c r="L19" t="s">
        <v>245</v>
      </c>
      <c r="M19" t="s">
        <v>385</v>
      </c>
      <c r="N19" t="s">
        <v>386</v>
      </c>
      <c r="O19" t="s">
        <v>387</v>
      </c>
      <c r="P19" t="s">
        <v>249</v>
      </c>
    </row>
    <row r="20" spans="1:16">
      <c r="A20" s="58">
        <v>19</v>
      </c>
      <c r="B20" t="s">
        <v>40</v>
      </c>
      <c r="C20" t="s">
        <v>41</v>
      </c>
      <c r="D20" t="s">
        <v>388</v>
      </c>
      <c r="E20" t="s">
        <v>389</v>
      </c>
      <c r="F20" t="s">
        <v>390</v>
      </c>
      <c r="G20" t="s">
        <v>391</v>
      </c>
      <c r="H20" t="s">
        <v>392</v>
      </c>
      <c r="I20" t="s">
        <v>393</v>
      </c>
      <c r="J20" t="s">
        <v>243</v>
      </c>
      <c r="K20" t="s">
        <v>394</v>
      </c>
      <c r="L20" t="s">
        <v>245</v>
      </c>
      <c r="P20" t="s">
        <v>249</v>
      </c>
    </row>
    <row r="21" spans="1:16">
      <c r="A21" s="58">
        <v>20</v>
      </c>
      <c r="B21" t="s">
        <v>42</v>
      </c>
      <c r="C21" t="s">
        <v>43</v>
      </c>
      <c r="D21" t="s">
        <v>395</v>
      </c>
      <c r="E21" t="s">
        <v>396</v>
      </c>
      <c r="F21" t="s">
        <v>397</v>
      </c>
      <c r="G21" t="s">
        <v>398</v>
      </c>
      <c r="H21" t="s">
        <v>399</v>
      </c>
      <c r="I21" t="s">
        <v>400</v>
      </c>
      <c r="J21" t="s">
        <v>243</v>
      </c>
      <c r="K21" t="s">
        <v>401</v>
      </c>
      <c r="L21" t="s">
        <v>245</v>
      </c>
      <c r="M21" t="s">
        <v>402</v>
      </c>
      <c r="N21" t="s">
        <v>403</v>
      </c>
      <c r="O21" t="s">
        <v>404</v>
      </c>
      <c r="P21" t="s">
        <v>249</v>
      </c>
    </row>
    <row r="22" spans="1:16">
      <c r="A22" s="58">
        <v>21</v>
      </c>
      <c r="B22" t="s">
        <v>44</v>
      </c>
      <c r="C22" t="s">
        <v>45</v>
      </c>
      <c r="D22" t="s">
        <v>405</v>
      </c>
      <c r="E22" t="s">
        <v>406</v>
      </c>
      <c r="F22" t="s">
        <v>397</v>
      </c>
      <c r="G22" t="s">
        <v>407</v>
      </c>
      <c r="H22" t="s">
        <v>306</v>
      </c>
      <c r="K22" t="s">
        <v>408</v>
      </c>
      <c r="L22" t="s">
        <v>245</v>
      </c>
      <c r="M22" t="s">
        <v>290</v>
      </c>
      <c r="P22" t="s">
        <v>249</v>
      </c>
    </row>
    <row r="23" spans="1:16">
      <c r="A23" s="58">
        <v>22</v>
      </c>
      <c r="B23" t="s">
        <v>46</v>
      </c>
      <c r="C23" t="s">
        <v>47</v>
      </c>
      <c r="D23" t="s">
        <v>395</v>
      </c>
      <c r="E23" t="s">
        <v>409</v>
      </c>
      <c r="F23" t="s">
        <v>276</v>
      </c>
      <c r="G23" t="s">
        <v>410</v>
      </c>
      <c r="H23" t="s">
        <v>411</v>
      </c>
      <c r="I23" t="s">
        <v>412</v>
      </c>
      <c r="J23" t="s">
        <v>243</v>
      </c>
      <c r="K23" t="s">
        <v>413</v>
      </c>
      <c r="L23" t="s">
        <v>245</v>
      </c>
      <c r="M23" t="s">
        <v>319</v>
      </c>
      <c r="P23" t="s">
        <v>249</v>
      </c>
    </row>
    <row r="24" spans="1:16">
      <c r="A24" s="58">
        <v>23</v>
      </c>
      <c r="B24" t="s">
        <v>48</v>
      </c>
      <c r="C24" t="s">
        <v>49</v>
      </c>
      <c r="D24" t="s">
        <v>414</v>
      </c>
      <c r="E24" t="s">
        <v>415</v>
      </c>
      <c r="F24" t="s">
        <v>276</v>
      </c>
      <c r="G24" t="s">
        <v>416</v>
      </c>
      <c r="H24" t="s">
        <v>273</v>
      </c>
      <c r="I24" t="s">
        <v>417</v>
      </c>
      <c r="J24" t="s">
        <v>243</v>
      </c>
      <c r="K24" t="s">
        <v>418</v>
      </c>
      <c r="L24" t="s">
        <v>245</v>
      </c>
      <c r="M24" t="s">
        <v>271</v>
      </c>
      <c r="P24" t="s">
        <v>249</v>
      </c>
    </row>
    <row r="25" spans="1:16">
      <c r="A25" s="58">
        <v>24</v>
      </c>
      <c r="B25" t="s">
        <v>50</v>
      </c>
      <c r="C25" t="s">
        <v>51</v>
      </c>
      <c r="D25" t="s">
        <v>419</v>
      </c>
      <c r="E25" t="s">
        <v>420</v>
      </c>
      <c r="F25" t="s">
        <v>258</v>
      </c>
      <c r="G25" t="s">
        <v>421</v>
      </c>
      <c r="H25" t="s">
        <v>422</v>
      </c>
      <c r="K25" t="s">
        <v>423</v>
      </c>
      <c r="L25" t="s">
        <v>245</v>
      </c>
      <c r="M25" t="s">
        <v>424</v>
      </c>
      <c r="P25" t="s">
        <v>249</v>
      </c>
    </row>
    <row r="26" spans="1:16">
      <c r="A26" s="58">
        <v>25</v>
      </c>
      <c r="B26" t="s">
        <v>52</v>
      </c>
      <c r="C26" t="s">
        <v>53</v>
      </c>
      <c r="D26" t="s">
        <v>284</v>
      </c>
      <c r="E26" t="s">
        <v>425</v>
      </c>
      <c r="F26" t="s">
        <v>258</v>
      </c>
      <c r="G26" t="s">
        <v>426</v>
      </c>
      <c r="H26" t="s">
        <v>427</v>
      </c>
      <c r="I26" t="s">
        <v>428</v>
      </c>
      <c r="J26" t="s">
        <v>243</v>
      </c>
      <c r="K26" t="s">
        <v>429</v>
      </c>
      <c r="L26" t="s">
        <v>245</v>
      </c>
      <c r="M26" t="s">
        <v>319</v>
      </c>
      <c r="N26" t="s">
        <v>430</v>
      </c>
      <c r="O26" t="s">
        <v>431</v>
      </c>
      <c r="P26" t="s">
        <v>249</v>
      </c>
    </row>
    <row r="27" spans="1:16">
      <c r="A27" s="58">
        <v>26</v>
      </c>
      <c r="B27" t="s">
        <v>54</v>
      </c>
      <c r="C27" t="s">
        <v>55</v>
      </c>
      <c r="D27" t="s">
        <v>432</v>
      </c>
      <c r="E27" t="s">
        <v>433</v>
      </c>
      <c r="F27" t="s">
        <v>252</v>
      </c>
      <c r="G27" t="s">
        <v>434</v>
      </c>
      <c r="H27" t="s">
        <v>435</v>
      </c>
      <c r="I27" t="s">
        <v>436</v>
      </c>
      <c r="J27" t="s">
        <v>243</v>
      </c>
      <c r="K27" t="s">
        <v>437</v>
      </c>
      <c r="L27" t="s">
        <v>245</v>
      </c>
      <c r="M27" t="s">
        <v>332</v>
      </c>
      <c r="P27" t="s">
        <v>249</v>
      </c>
    </row>
    <row r="28" spans="1:16">
      <c r="A28" s="58">
        <v>27</v>
      </c>
      <c r="B28" t="s">
        <v>56</v>
      </c>
      <c r="C28" t="s">
        <v>57</v>
      </c>
      <c r="D28" t="s">
        <v>365</v>
      </c>
      <c r="E28" t="s">
        <v>438</v>
      </c>
      <c r="F28" t="s">
        <v>239</v>
      </c>
      <c r="G28" t="s">
        <v>439</v>
      </c>
      <c r="H28" t="s">
        <v>440</v>
      </c>
      <c r="I28" t="s">
        <v>441</v>
      </c>
      <c r="J28" t="s">
        <v>243</v>
      </c>
      <c r="K28" t="s">
        <v>442</v>
      </c>
      <c r="L28" t="s">
        <v>245</v>
      </c>
      <c r="M28" t="s">
        <v>443</v>
      </c>
      <c r="P28" t="s">
        <v>249</v>
      </c>
    </row>
    <row r="29" spans="1:16">
      <c r="A29" s="58">
        <v>28</v>
      </c>
      <c r="B29" t="s">
        <v>58</v>
      </c>
      <c r="C29" t="s">
        <v>59</v>
      </c>
      <c r="D29" t="s">
        <v>250</v>
      </c>
      <c r="E29" t="s">
        <v>444</v>
      </c>
      <c r="F29" t="s">
        <v>276</v>
      </c>
      <c r="G29" t="s">
        <v>445</v>
      </c>
      <c r="H29" t="s">
        <v>446</v>
      </c>
      <c r="I29" t="s">
        <v>447</v>
      </c>
      <c r="J29" t="s">
        <v>243</v>
      </c>
      <c r="K29" t="s">
        <v>448</v>
      </c>
      <c r="L29" t="s">
        <v>245</v>
      </c>
      <c r="P29" t="s">
        <v>249</v>
      </c>
    </row>
    <row r="30" spans="1:16">
      <c r="A30" s="58">
        <v>29</v>
      </c>
      <c r="B30" t="s">
        <v>60</v>
      </c>
      <c r="C30" t="s">
        <v>61</v>
      </c>
      <c r="D30" t="s">
        <v>414</v>
      </c>
      <c r="E30" t="s">
        <v>449</v>
      </c>
      <c r="F30" t="s">
        <v>308</v>
      </c>
      <c r="G30" t="s">
        <v>450</v>
      </c>
      <c r="H30" t="s">
        <v>303</v>
      </c>
      <c r="I30" t="s">
        <v>451</v>
      </c>
      <c r="J30" t="s">
        <v>243</v>
      </c>
      <c r="K30" t="s">
        <v>452</v>
      </c>
      <c r="L30" t="s">
        <v>245</v>
      </c>
      <c r="M30" t="s">
        <v>271</v>
      </c>
      <c r="P30" t="s">
        <v>249</v>
      </c>
    </row>
    <row r="31" spans="1:16">
      <c r="A31" s="58">
        <v>31</v>
      </c>
      <c r="B31" t="s">
        <v>62</v>
      </c>
      <c r="C31" t="s">
        <v>63</v>
      </c>
      <c r="D31" t="s">
        <v>453</v>
      </c>
      <c r="E31" t="s">
        <v>454</v>
      </c>
      <c r="F31" t="s">
        <v>308</v>
      </c>
      <c r="G31" t="s">
        <v>455</v>
      </c>
      <c r="H31" t="s">
        <v>354</v>
      </c>
      <c r="I31" t="s">
        <v>456</v>
      </c>
      <c r="J31" t="s">
        <v>243</v>
      </c>
      <c r="K31" t="s">
        <v>457</v>
      </c>
      <c r="L31" t="s">
        <v>245</v>
      </c>
      <c r="N31" t="s">
        <v>348</v>
      </c>
      <c r="O31" t="s">
        <v>458</v>
      </c>
      <c r="P31" t="s">
        <v>249</v>
      </c>
    </row>
    <row r="32" spans="1:16">
      <c r="A32" s="58">
        <v>32</v>
      </c>
      <c r="B32" t="s">
        <v>64</v>
      </c>
      <c r="C32" t="s">
        <v>65</v>
      </c>
      <c r="D32" t="s">
        <v>459</v>
      </c>
      <c r="E32" t="s">
        <v>460</v>
      </c>
      <c r="F32" t="s">
        <v>276</v>
      </c>
      <c r="G32" t="s">
        <v>461</v>
      </c>
      <c r="H32" t="s">
        <v>462</v>
      </c>
      <c r="I32" t="s">
        <v>463</v>
      </c>
      <c r="J32" t="s">
        <v>243</v>
      </c>
      <c r="K32" t="s">
        <v>464</v>
      </c>
      <c r="L32" t="s">
        <v>245</v>
      </c>
      <c r="M32" t="s">
        <v>298</v>
      </c>
      <c r="N32" t="s">
        <v>465</v>
      </c>
      <c r="O32" t="s">
        <v>466</v>
      </c>
      <c r="P32" t="s">
        <v>249</v>
      </c>
    </row>
    <row r="33" spans="1:16">
      <c r="A33" s="58">
        <v>33</v>
      </c>
      <c r="B33" t="s">
        <v>66</v>
      </c>
      <c r="C33" t="s">
        <v>67</v>
      </c>
      <c r="D33" t="s">
        <v>467</v>
      </c>
      <c r="E33" t="s">
        <v>468</v>
      </c>
      <c r="F33" t="s">
        <v>469</v>
      </c>
      <c r="G33" t="s">
        <v>470</v>
      </c>
      <c r="H33" t="s">
        <v>471</v>
      </c>
      <c r="I33" t="s">
        <v>472</v>
      </c>
      <c r="J33" t="s">
        <v>243</v>
      </c>
      <c r="K33" t="s">
        <v>473</v>
      </c>
      <c r="L33" t="s">
        <v>245</v>
      </c>
      <c r="M33" t="s">
        <v>272</v>
      </c>
      <c r="N33" t="s">
        <v>474</v>
      </c>
      <c r="O33" t="s">
        <v>475</v>
      </c>
      <c r="P33" t="s">
        <v>249</v>
      </c>
    </row>
    <row r="34" spans="1:16">
      <c r="A34" s="58">
        <v>34</v>
      </c>
      <c r="B34" t="s">
        <v>68</v>
      </c>
      <c r="C34" t="s">
        <v>69</v>
      </c>
      <c r="D34" t="s">
        <v>476</v>
      </c>
      <c r="E34" t="s">
        <v>477</v>
      </c>
      <c r="F34" t="s">
        <v>252</v>
      </c>
      <c r="G34" t="s">
        <v>478</v>
      </c>
      <c r="H34" t="s">
        <v>306</v>
      </c>
      <c r="I34" t="s">
        <v>479</v>
      </c>
      <c r="J34" t="s">
        <v>243</v>
      </c>
      <c r="K34" t="s">
        <v>480</v>
      </c>
      <c r="L34" t="s">
        <v>245</v>
      </c>
      <c r="M34" t="s">
        <v>271</v>
      </c>
      <c r="N34" t="s">
        <v>271</v>
      </c>
      <c r="O34" t="s">
        <v>481</v>
      </c>
      <c r="P34" t="s">
        <v>249</v>
      </c>
    </row>
    <row r="35" spans="1:16">
      <c r="A35" s="58">
        <v>36</v>
      </c>
      <c r="B35" t="s">
        <v>70</v>
      </c>
      <c r="C35" t="s">
        <v>71</v>
      </c>
      <c r="D35" t="s">
        <v>482</v>
      </c>
      <c r="E35" t="s">
        <v>483</v>
      </c>
      <c r="F35" t="s">
        <v>267</v>
      </c>
      <c r="G35" t="s">
        <v>484</v>
      </c>
      <c r="H35" t="s">
        <v>485</v>
      </c>
      <c r="I35" t="s">
        <v>486</v>
      </c>
      <c r="J35" t="s">
        <v>243</v>
      </c>
      <c r="K35" t="s">
        <v>487</v>
      </c>
      <c r="L35" t="s">
        <v>245</v>
      </c>
      <c r="N35" t="s">
        <v>488</v>
      </c>
      <c r="O35" t="s">
        <v>489</v>
      </c>
      <c r="P35" t="s">
        <v>249</v>
      </c>
    </row>
    <row r="36" spans="1:16">
      <c r="A36" s="58">
        <v>37</v>
      </c>
      <c r="B36" t="s">
        <v>72</v>
      </c>
      <c r="C36" t="s">
        <v>73</v>
      </c>
      <c r="D36" t="s">
        <v>284</v>
      </c>
      <c r="E36" t="s">
        <v>490</v>
      </c>
      <c r="F36" t="s">
        <v>327</v>
      </c>
      <c r="G36" t="s">
        <v>491</v>
      </c>
      <c r="H36" t="s">
        <v>492</v>
      </c>
      <c r="I36" t="s">
        <v>493</v>
      </c>
      <c r="J36" t="s">
        <v>243</v>
      </c>
      <c r="K36" t="s">
        <v>494</v>
      </c>
      <c r="L36" t="s">
        <v>245</v>
      </c>
      <c r="M36" t="s">
        <v>495</v>
      </c>
      <c r="N36" t="s">
        <v>496</v>
      </c>
      <c r="O36" t="s">
        <v>497</v>
      </c>
      <c r="P36" t="s">
        <v>249</v>
      </c>
    </row>
    <row r="37" spans="1:16">
      <c r="A37" s="58">
        <v>38</v>
      </c>
      <c r="B37" t="s">
        <v>74</v>
      </c>
      <c r="C37" t="s">
        <v>75</v>
      </c>
      <c r="D37" t="s">
        <v>498</v>
      </c>
      <c r="E37" t="s">
        <v>499</v>
      </c>
      <c r="F37" t="s">
        <v>397</v>
      </c>
      <c r="G37" t="s">
        <v>500</v>
      </c>
      <c r="H37" t="s">
        <v>306</v>
      </c>
      <c r="I37" t="s">
        <v>501</v>
      </c>
      <c r="J37" t="s">
        <v>243</v>
      </c>
      <c r="K37" t="s">
        <v>502</v>
      </c>
      <c r="L37" t="s">
        <v>245</v>
      </c>
      <c r="M37" t="s">
        <v>319</v>
      </c>
      <c r="P37" t="s">
        <v>249</v>
      </c>
    </row>
    <row r="38" spans="1:16">
      <c r="A38" s="58">
        <v>40</v>
      </c>
      <c r="B38" t="s">
        <v>76</v>
      </c>
      <c r="C38" t="s">
        <v>77</v>
      </c>
      <c r="D38" t="s">
        <v>503</v>
      </c>
      <c r="E38" t="s">
        <v>504</v>
      </c>
      <c r="F38" t="s">
        <v>258</v>
      </c>
      <c r="G38" t="s">
        <v>505</v>
      </c>
      <c r="H38" t="s">
        <v>290</v>
      </c>
      <c r="I38" t="s">
        <v>506</v>
      </c>
      <c r="J38" t="s">
        <v>243</v>
      </c>
      <c r="K38" t="s">
        <v>507</v>
      </c>
      <c r="L38" t="s">
        <v>245</v>
      </c>
      <c r="M38" t="s">
        <v>322</v>
      </c>
      <c r="N38" t="s">
        <v>508</v>
      </c>
      <c r="O38" t="s">
        <v>509</v>
      </c>
      <c r="P38" t="s">
        <v>249</v>
      </c>
    </row>
    <row r="39" spans="1:16">
      <c r="A39" s="58">
        <v>46</v>
      </c>
      <c r="B39" t="s">
        <v>78</v>
      </c>
      <c r="C39" t="s">
        <v>79</v>
      </c>
      <c r="D39" t="s">
        <v>250</v>
      </c>
      <c r="E39" t="s">
        <v>510</v>
      </c>
      <c r="F39" t="s">
        <v>239</v>
      </c>
      <c r="G39" t="s">
        <v>511</v>
      </c>
      <c r="H39" t="s">
        <v>512</v>
      </c>
      <c r="I39" t="s">
        <v>513</v>
      </c>
      <c r="J39" t="s">
        <v>243</v>
      </c>
      <c r="K39" t="s">
        <v>514</v>
      </c>
      <c r="L39" t="s">
        <v>245</v>
      </c>
      <c r="P39" t="s">
        <v>249</v>
      </c>
    </row>
    <row r="40" spans="1:16">
      <c r="A40" s="58">
        <v>47</v>
      </c>
      <c r="B40" t="s">
        <v>80</v>
      </c>
      <c r="C40" t="s">
        <v>81</v>
      </c>
      <c r="D40" t="s">
        <v>414</v>
      </c>
      <c r="E40" t="s">
        <v>515</v>
      </c>
      <c r="F40" t="s">
        <v>239</v>
      </c>
      <c r="G40" t="s">
        <v>516</v>
      </c>
      <c r="H40" t="s">
        <v>435</v>
      </c>
      <c r="I40" t="s">
        <v>517</v>
      </c>
      <c r="J40" t="s">
        <v>243</v>
      </c>
      <c r="K40" t="s">
        <v>518</v>
      </c>
      <c r="L40" t="s">
        <v>245</v>
      </c>
      <c r="M40" t="s">
        <v>271</v>
      </c>
      <c r="P40" t="s">
        <v>249</v>
      </c>
    </row>
    <row r="41" spans="1:16">
      <c r="A41" s="58">
        <v>48</v>
      </c>
      <c r="B41" t="s">
        <v>82</v>
      </c>
      <c r="C41" t="s">
        <v>83</v>
      </c>
      <c r="D41" t="s">
        <v>519</v>
      </c>
      <c r="E41" t="s">
        <v>520</v>
      </c>
      <c r="F41" t="s">
        <v>390</v>
      </c>
      <c r="G41" t="s">
        <v>521</v>
      </c>
      <c r="H41" t="s">
        <v>332</v>
      </c>
      <c r="K41" t="s">
        <v>522</v>
      </c>
      <c r="L41" t="s">
        <v>245</v>
      </c>
      <c r="M41" t="s">
        <v>332</v>
      </c>
      <c r="N41" t="s">
        <v>523</v>
      </c>
      <c r="O41" t="s">
        <v>524</v>
      </c>
      <c r="P41" t="s">
        <v>249</v>
      </c>
    </row>
    <row r="42" spans="1:16">
      <c r="A42" s="58">
        <v>49</v>
      </c>
      <c r="B42" t="s">
        <v>84</v>
      </c>
      <c r="C42" t="s">
        <v>85</v>
      </c>
      <c r="D42" t="s">
        <v>525</v>
      </c>
      <c r="E42" t="s">
        <v>526</v>
      </c>
      <c r="F42" t="s">
        <v>390</v>
      </c>
      <c r="G42" t="s">
        <v>527</v>
      </c>
      <c r="H42" t="s">
        <v>435</v>
      </c>
      <c r="I42" t="s">
        <v>528</v>
      </c>
      <c r="J42" t="s">
        <v>243</v>
      </c>
      <c r="K42" t="s">
        <v>529</v>
      </c>
      <c r="L42" t="s">
        <v>245</v>
      </c>
      <c r="M42" t="s">
        <v>319</v>
      </c>
      <c r="N42" t="s">
        <v>530</v>
      </c>
      <c r="O42" t="s">
        <v>531</v>
      </c>
      <c r="P42" t="s">
        <v>249</v>
      </c>
    </row>
    <row r="43" spans="1:16">
      <c r="A43" s="58">
        <v>50</v>
      </c>
      <c r="B43" t="s">
        <v>86</v>
      </c>
      <c r="C43" t="s">
        <v>87</v>
      </c>
      <c r="D43" t="s">
        <v>237</v>
      </c>
      <c r="E43" t="s">
        <v>532</v>
      </c>
      <c r="F43" t="s">
        <v>327</v>
      </c>
      <c r="G43" t="s">
        <v>533</v>
      </c>
      <c r="H43" t="s">
        <v>534</v>
      </c>
      <c r="I43" t="s">
        <v>535</v>
      </c>
      <c r="J43" t="s">
        <v>243</v>
      </c>
      <c r="K43" t="s">
        <v>536</v>
      </c>
      <c r="L43" t="s">
        <v>245</v>
      </c>
      <c r="M43" t="s">
        <v>537</v>
      </c>
      <c r="N43" t="s">
        <v>538</v>
      </c>
      <c r="O43" t="s">
        <v>539</v>
      </c>
      <c r="P43" t="s">
        <v>249</v>
      </c>
    </row>
    <row r="44" spans="1:16">
      <c r="A44" s="58">
        <v>51</v>
      </c>
      <c r="B44" t="s">
        <v>88</v>
      </c>
      <c r="C44" t="s">
        <v>89</v>
      </c>
      <c r="D44" t="s">
        <v>414</v>
      </c>
      <c r="E44" t="s">
        <v>540</v>
      </c>
      <c r="F44" t="s">
        <v>308</v>
      </c>
      <c r="G44" t="s">
        <v>541</v>
      </c>
      <c r="H44" t="s">
        <v>303</v>
      </c>
      <c r="I44" t="s">
        <v>542</v>
      </c>
      <c r="J44" t="s">
        <v>243</v>
      </c>
      <c r="K44" t="s">
        <v>543</v>
      </c>
      <c r="L44" t="s">
        <v>245</v>
      </c>
      <c r="M44" t="s">
        <v>271</v>
      </c>
      <c r="P44" t="s">
        <v>249</v>
      </c>
    </row>
    <row r="45" spans="1:16">
      <c r="A45" s="58">
        <v>53</v>
      </c>
      <c r="B45" t="s">
        <v>90</v>
      </c>
      <c r="C45" t="s">
        <v>91</v>
      </c>
      <c r="D45" t="s">
        <v>395</v>
      </c>
      <c r="E45" t="s">
        <v>544</v>
      </c>
      <c r="F45" t="s">
        <v>545</v>
      </c>
      <c r="G45" t="s">
        <v>546</v>
      </c>
      <c r="H45" t="s">
        <v>547</v>
      </c>
      <c r="I45" t="s">
        <v>548</v>
      </c>
      <c r="J45" t="s">
        <v>243</v>
      </c>
      <c r="K45" t="s">
        <v>549</v>
      </c>
      <c r="L45" t="s">
        <v>245</v>
      </c>
      <c r="M45" t="s">
        <v>550</v>
      </c>
      <c r="N45" t="s">
        <v>551</v>
      </c>
      <c r="O45" t="s">
        <v>552</v>
      </c>
      <c r="P45" t="s">
        <v>249</v>
      </c>
    </row>
    <row r="46" spans="1:16">
      <c r="A46" s="58">
        <v>54</v>
      </c>
      <c r="B46" t="s">
        <v>92</v>
      </c>
      <c r="C46" t="s">
        <v>93</v>
      </c>
      <c r="D46" t="s">
        <v>553</v>
      </c>
      <c r="E46" t="s">
        <v>554</v>
      </c>
      <c r="F46" t="s">
        <v>252</v>
      </c>
      <c r="G46" t="s">
        <v>555</v>
      </c>
      <c r="H46" t="s">
        <v>556</v>
      </c>
      <c r="I46" t="s">
        <v>557</v>
      </c>
      <c r="J46" t="s">
        <v>243</v>
      </c>
      <c r="K46" t="s">
        <v>558</v>
      </c>
      <c r="L46" t="s">
        <v>245</v>
      </c>
      <c r="P46" t="s">
        <v>249</v>
      </c>
    </row>
    <row r="47" spans="1:16">
      <c r="A47" s="58">
        <v>55</v>
      </c>
      <c r="B47" t="s">
        <v>94</v>
      </c>
      <c r="C47" t="s">
        <v>95</v>
      </c>
      <c r="D47" t="s">
        <v>284</v>
      </c>
      <c r="E47" t="s">
        <v>559</v>
      </c>
      <c r="F47" t="s">
        <v>258</v>
      </c>
      <c r="G47" t="s">
        <v>560</v>
      </c>
      <c r="H47" t="s">
        <v>427</v>
      </c>
      <c r="I47" t="s">
        <v>561</v>
      </c>
      <c r="J47" t="s">
        <v>243</v>
      </c>
      <c r="K47" t="s">
        <v>562</v>
      </c>
      <c r="L47" t="s">
        <v>245</v>
      </c>
      <c r="M47" t="s">
        <v>272</v>
      </c>
      <c r="N47" t="s">
        <v>563</v>
      </c>
      <c r="O47" t="s">
        <v>564</v>
      </c>
      <c r="P47" t="s">
        <v>249</v>
      </c>
    </row>
    <row r="48" spans="1:16">
      <c r="A48" s="58">
        <v>56</v>
      </c>
      <c r="B48" t="s">
        <v>96</v>
      </c>
      <c r="C48" t="s">
        <v>97</v>
      </c>
      <c r="D48" t="s">
        <v>565</v>
      </c>
      <c r="E48" t="s">
        <v>566</v>
      </c>
      <c r="F48" t="s">
        <v>267</v>
      </c>
      <c r="G48" t="s">
        <v>567</v>
      </c>
      <c r="H48" t="s">
        <v>272</v>
      </c>
      <c r="I48" t="s">
        <v>568</v>
      </c>
      <c r="J48" t="s">
        <v>243</v>
      </c>
      <c r="K48" t="s">
        <v>569</v>
      </c>
      <c r="L48" t="s">
        <v>245</v>
      </c>
      <c r="N48" t="s">
        <v>319</v>
      </c>
      <c r="O48" t="s">
        <v>492</v>
      </c>
      <c r="P48" t="s">
        <v>249</v>
      </c>
    </row>
    <row r="49" spans="1:16">
      <c r="A49" s="58">
        <v>60</v>
      </c>
      <c r="B49" t="s">
        <v>98</v>
      </c>
      <c r="C49" t="s">
        <v>99</v>
      </c>
      <c r="D49" t="s">
        <v>274</v>
      </c>
      <c r="E49" t="s">
        <v>570</v>
      </c>
      <c r="F49" t="s">
        <v>357</v>
      </c>
      <c r="G49" t="s">
        <v>571</v>
      </c>
      <c r="H49" t="s">
        <v>572</v>
      </c>
      <c r="I49" t="s">
        <v>573</v>
      </c>
      <c r="J49" t="s">
        <v>243</v>
      </c>
      <c r="K49" t="s">
        <v>574</v>
      </c>
      <c r="L49" t="s">
        <v>575</v>
      </c>
      <c r="M49" t="s">
        <v>576</v>
      </c>
      <c r="N49" t="s">
        <v>577</v>
      </c>
      <c r="O49" t="s">
        <v>578</v>
      </c>
      <c r="P49" t="s">
        <v>249</v>
      </c>
    </row>
    <row r="50" spans="1:16">
      <c r="A50" s="58">
        <v>61</v>
      </c>
      <c r="B50" t="s">
        <v>100</v>
      </c>
      <c r="C50" t="s">
        <v>101</v>
      </c>
      <c r="D50" t="s">
        <v>250</v>
      </c>
      <c r="E50" t="s">
        <v>579</v>
      </c>
      <c r="F50" t="s">
        <v>258</v>
      </c>
      <c r="G50" t="s">
        <v>580</v>
      </c>
      <c r="H50" t="s">
        <v>581</v>
      </c>
      <c r="I50" t="s">
        <v>582</v>
      </c>
      <c r="J50" t="s">
        <v>243</v>
      </c>
      <c r="K50" t="s">
        <v>583</v>
      </c>
      <c r="L50" t="s">
        <v>584</v>
      </c>
      <c r="N50" t="s">
        <v>585</v>
      </c>
      <c r="O50" t="s">
        <v>586</v>
      </c>
      <c r="P50" t="s">
        <v>249</v>
      </c>
    </row>
    <row r="51" spans="1:16">
      <c r="A51" s="58">
        <v>62</v>
      </c>
      <c r="B51" t="s">
        <v>102</v>
      </c>
      <c r="C51" t="s">
        <v>103</v>
      </c>
      <c r="D51" t="s">
        <v>587</v>
      </c>
      <c r="E51" t="s">
        <v>588</v>
      </c>
      <c r="F51" t="s">
        <v>589</v>
      </c>
      <c r="G51" t="s">
        <v>590</v>
      </c>
      <c r="H51" t="s">
        <v>446</v>
      </c>
      <c r="I51" t="s">
        <v>591</v>
      </c>
      <c r="J51" t="s">
        <v>243</v>
      </c>
      <c r="K51" t="s">
        <v>592</v>
      </c>
      <c r="L51" t="s">
        <v>593</v>
      </c>
      <c r="M51" t="s">
        <v>594</v>
      </c>
      <c r="N51" t="s">
        <v>595</v>
      </c>
      <c r="O51" t="s">
        <v>596</v>
      </c>
      <c r="P51" t="s">
        <v>249</v>
      </c>
    </row>
    <row r="52" spans="1:16">
      <c r="A52" s="58">
        <v>63</v>
      </c>
      <c r="B52" t="s">
        <v>104</v>
      </c>
      <c r="C52" t="s">
        <v>105</v>
      </c>
      <c r="D52" t="s">
        <v>250</v>
      </c>
      <c r="E52" t="s">
        <v>597</v>
      </c>
      <c r="F52" t="s">
        <v>598</v>
      </c>
      <c r="G52" t="s">
        <v>599</v>
      </c>
      <c r="H52" t="s">
        <v>600</v>
      </c>
      <c r="I52" t="s">
        <v>601</v>
      </c>
      <c r="J52" t="s">
        <v>243</v>
      </c>
      <c r="K52" t="s">
        <v>602</v>
      </c>
      <c r="L52" t="s">
        <v>603</v>
      </c>
      <c r="M52" t="s">
        <v>495</v>
      </c>
      <c r="N52" t="s">
        <v>604</v>
      </c>
      <c r="O52" t="s">
        <v>605</v>
      </c>
      <c r="P52" t="s">
        <v>249</v>
      </c>
    </row>
    <row r="53" spans="1:16">
      <c r="A53" s="58">
        <v>64</v>
      </c>
      <c r="B53" t="s">
        <v>106</v>
      </c>
      <c r="C53" t="s">
        <v>107</v>
      </c>
      <c r="D53" t="s">
        <v>293</v>
      </c>
      <c r="E53" t="s">
        <v>606</v>
      </c>
      <c r="F53" t="s">
        <v>390</v>
      </c>
      <c r="G53" t="s">
        <v>607</v>
      </c>
      <c r="H53" t="s">
        <v>332</v>
      </c>
      <c r="I53" t="s">
        <v>608</v>
      </c>
      <c r="J53" t="s">
        <v>243</v>
      </c>
      <c r="K53" t="s">
        <v>609</v>
      </c>
      <c r="L53" t="s">
        <v>610</v>
      </c>
      <c r="M53" t="s">
        <v>435</v>
      </c>
      <c r="N53" t="s">
        <v>611</v>
      </c>
      <c r="O53" t="s">
        <v>612</v>
      </c>
      <c r="P53" t="s">
        <v>249</v>
      </c>
    </row>
    <row r="54" spans="1:16" ht="20" customHeight="1">
      <c r="A54" s="2">
        <v>65</v>
      </c>
      <c r="B54" s="60" t="s">
        <v>108</v>
      </c>
      <c r="C54" s="60" t="s">
        <v>109</v>
      </c>
      <c r="D54" s="60" t="s">
        <v>613</v>
      </c>
      <c r="E54" s="61"/>
      <c r="F54" s="60">
        <v>2006</v>
      </c>
      <c r="I54" t="s">
        <v>614</v>
      </c>
      <c r="P54" t="s">
        <v>615</v>
      </c>
    </row>
    <row r="55" spans="1:16" s="62" customFormat="1" ht="21" customHeight="1">
      <c r="A55" s="4">
        <v>66</v>
      </c>
      <c r="B55" s="60" t="s">
        <v>110</v>
      </c>
      <c r="C55" s="60" t="s">
        <v>111</v>
      </c>
      <c r="D55" s="60" t="s">
        <v>616</v>
      </c>
      <c r="E55" s="61"/>
      <c r="F55" s="60">
        <v>2020</v>
      </c>
      <c r="G55" t="s">
        <v>617</v>
      </c>
      <c r="I55" s="62" t="s">
        <v>618</v>
      </c>
      <c r="P55" t="s">
        <v>615</v>
      </c>
    </row>
    <row r="56" spans="1:16">
      <c r="A56" s="4">
        <v>67</v>
      </c>
      <c r="B56" s="60" t="s">
        <v>112</v>
      </c>
      <c r="C56" s="60" t="s">
        <v>113</v>
      </c>
      <c r="D56" s="60" t="s">
        <v>619</v>
      </c>
      <c r="E56" s="61"/>
      <c r="F56" s="60">
        <v>2007</v>
      </c>
      <c r="G56" t="s">
        <v>620</v>
      </c>
      <c r="I56" t="s">
        <v>621</v>
      </c>
      <c r="P56" t="s">
        <v>615</v>
      </c>
    </row>
    <row r="57" spans="1:16">
      <c r="A57" s="4">
        <v>68</v>
      </c>
      <c r="B57" s="60" t="s">
        <v>114</v>
      </c>
      <c r="C57" s="60" t="s">
        <v>115</v>
      </c>
      <c r="D57" s="60" t="s">
        <v>325</v>
      </c>
      <c r="E57" s="61"/>
      <c r="F57" s="60">
        <v>2007</v>
      </c>
      <c r="G57" t="s">
        <v>622</v>
      </c>
      <c r="I57" t="s">
        <v>623</v>
      </c>
      <c r="P57" t="s">
        <v>615</v>
      </c>
    </row>
    <row r="58" spans="1:16">
      <c r="A58" s="63">
        <v>69</v>
      </c>
      <c r="B58" s="64" t="s">
        <v>116</v>
      </c>
      <c r="C58" s="64" t="s">
        <v>117</v>
      </c>
      <c r="D58" s="64" t="s">
        <v>624</v>
      </c>
      <c r="E58" s="61"/>
      <c r="F58" s="64">
        <v>2009</v>
      </c>
      <c r="G58" t="s">
        <v>625</v>
      </c>
      <c r="I58" t="s">
        <v>626</v>
      </c>
      <c r="P58" t="s">
        <v>615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D29A69-5C2E-134F-A63A-FE40A2285FB4}">
  <dimension ref="A1:F59"/>
  <sheetViews>
    <sheetView topLeftCell="A33" workbookViewId="0">
      <selection activeCell="F59" sqref="E59:F59"/>
    </sheetView>
  </sheetViews>
  <sheetFormatPr baseColWidth="10" defaultRowHeight="16"/>
  <sheetData>
    <row r="1" spans="1:6">
      <c r="A1" s="58" t="s">
        <v>118</v>
      </c>
      <c r="B1" s="58" t="s">
        <v>224</v>
      </c>
      <c r="C1" s="58" t="s">
        <v>119</v>
      </c>
      <c r="D1" s="58" t="s">
        <v>120</v>
      </c>
      <c r="E1" s="65" t="s">
        <v>627</v>
      </c>
      <c r="F1" s="66" t="s">
        <v>628</v>
      </c>
    </row>
    <row r="2" spans="1:6">
      <c r="A2" s="58">
        <v>1</v>
      </c>
      <c r="B2" t="s">
        <v>4</v>
      </c>
      <c r="C2" t="s">
        <v>5</v>
      </c>
      <c r="D2" s="67">
        <v>2020</v>
      </c>
      <c r="E2" s="44">
        <v>1</v>
      </c>
      <c r="F2" s="44">
        <v>0</v>
      </c>
    </row>
    <row r="3" spans="1:6">
      <c r="A3" s="58">
        <v>2</v>
      </c>
      <c r="B3" t="s">
        <v>6</v>
      </c>
      <c r="C3" t="s">
        <v>7</v>
      </c>
      <c r="D3" s="67">
        <v>2023</v>
      </c>
      <c r="E3" s="44">
        <v>1</v>
      </c>
      <c r="F3" s="44">
        <v>0</v>
      </c>
    </row>
    <row r="4" spans="1:6">
      <c r="A4" s="58">
        <v>3</v>
      </c>
      <c r="B4" t="s">
        <v>8</v>
      </c>
      <c r="C4" t="s">
        <v>9</v>
      </c>
      <c r="D4" s="67">
        <v>2018</v>
      </c>
      <c r="E4" s="44">
        <v>1</v>
      </c>
      <c r="F4" s="44">
        <v>0</v>
      </c>
    </row>
    <row r="5" spans="1:6">
      <c r="A5" s="58">
        <v>4</v>
      </c>
      <c r="B5" t="s">
        <v>10</v>
      </c>
      <c r="C5" t="s">
        <v>11</v>
      </c>
      <c r="D5" s="67">
        <v>2016</v>
      </c>
      <c r="E5" s="44">
        <v>1</v>
      </c>
      <c r="F5" s="44">
        <v>0</v>
      </c>
    </row>
    <row r="6" spans="1:6">
      <c r="A6" s="58">
        <v>5</v>
      </c>
      <c r="B6" t="s">
        <v>12</v>
      </c>
      <c r="C6" t="s">
        <v>13</v>
      </c>
      <c r="D6" s="67">
        <v>2022</v>
      </c>
      <c r="E6" s="44">
        <v>1</v>
      </c>
      <c r="F6" s="44">
        <v>0</v>
      </c>
    </row>
    <row r="7" spans="1:6">
      <c r="A7" s="58">
        <v>6</v>
      </c>
      <c r="B7" t="s">
        <v>14</v>
      </c>
      <c r="C7" t="s">
        <v>15</v>
      </c>
      <c r="D7" s="67">
        <v>2020</v>
      </c>
      <c r="E7" s="44">
        <v>1</v>
      </c>
      <c r="F7" s="44">
        <v>0</v>
      </c>
    </row>
    <row r="8" spans="1:6">
      <c r="A8" s="58">
        <v>7</v>
      </c>
      <c r="B8" t="s">
        <v>16</v>
      </c>
      <c r="C8" t="s">
        <v>17</v>
      </c>
      <c r="D8" s="67">
        <v>2020</v>
      </c>
      <c r="E8" s="44">
        <v>1</v>
      </c>
      <c r="F8" s="44">
        <v>0</v>
      </c>
    </row>
    <row r="9" spans="1:6">
      <c r="A9" s="58">
        <v>8</v>
      </c>
      <c r="B9" t="s">
        <v>18</v>
      </c>
      <c r="C9" t="s">
        <v>19</v>
      </c>
      <c r="D9" s="67">
        <v>2018</v>
      </c>
      <c r="E9" s="44">
        <v>1</v>
      </c>
      <c r="F9" s="44">
        <v>0</v>
      </c>
    </row>
    <row r="10" spans="1:6">
      <c r="A10" s="58">
        <v>9</v>
      </c>
      <c r="B10" t="s">
        <v>20</v>
      </c>
      <c r="C10" t="s">
        <v>21</v>
      </c>
      <c r="D10" s="67">
        <v>2019</v>
      </c>
      <c r="E10" s="44">
        <v>1</v>
      </c>
      <c r="F10" s="44">
        <v>0</v>
      </c>
    </row>
    <row r="11" spans="1:6">
      <c r="A11" s="58">
        <v>10</v>
      </c>
      <c r="B11" t="s">
        <v>22</v>
      </c>
      <c r="C11" t="s">
        <v>23</v>
      </c>
      <c r="D11" s="67">
        <v>2009</v>
      </c>
      <c r="E11" s="44">
        <v>1</v>
      </c>
      <c r="F11" s="44">
        <v>0</v>
      </c>
    </row>
    <row r="12" spans="1:6">
      <c r="A12" s="58">
        <v>11</v>
      </c>
      <c r="B12" t="s">
        <v>24</v>
      </c>
      <c r="C12" t="s">
        <v>25</v>
      </c>
      <c r="D12" s="67">
        <v>2015</v>
      </c>
      <c r="E12" s="44">
        <v>1</v>
      </c>
      <c r="F12" s="44">
        <v>0</v>
      </c>
    </row>
    <row r="13" spans="1:6">
      <c r="A13" s="58">
        <v>12</v>
      </c>
      <c r="B13" t="s">
        <v>26</v>
      </c>
      <c r="C13" t="s">
        <v>27</v>
      </c>
      <c r="D13" s="67">
        <v>2019</v>
      </c>
      <c r="E13" s="44">
        <v>1</v>
      </c>
      <c r="F13" s="44">
        <v>0</v>
      </c>
    </row>
    <row r="14" spans="1:6">
      <c r="A14" s="58">
        <v>13</v>
      </c>
      <c r="B14" t="s">
        <v>28</v>
      </c>
      <c r="C14" t="s">
        <v>29</v>
      </c>
      <c r="D14" s="67">
        <v>2015</v>
      </c>
      <c r="E14" s="44">
        <v>0</v>
      </c>
      <c r="F14" s="44">
        <v>1</v>
      </c>
    </row>
    <row r="15" spans="1:6">
      <c r="A15" s="58">
        <v>14</v>
      </c>
      <c r="B15" t="s">
        <v>30</v>
      </c>
      <c r="C15" t="s">
        <v>31</v>
      </c>
      <c r="D15" s="67">
        <v>2015</v>
      </c>
      <c r="E15" s="44">
        <v>1</v>
      </c>
      <c r="F15" s="44">
        <v>0</v>
      </c>
    </row>
    <row r="16" spans="1:6">
      <c r="A16" s="58">
        <v>15</v>
      </c>
      <c r="B16" t="s">
        <v>32</v>
      </c>
      <c r="C16" t="s">
        <v>33</v>
      </c>
      <c r="D16" s="67">
        <v>2014</v>
      </c>
      <c r="E16" s="44">
        <v>1</v>
      </c>
      <c r="F16" s="44">
        <v>0</v>
      </c>
    </row>
    <row r="17" spans="1:6">
      <c r="A17" s="58">
        <v>16</v>
      </c>
      <c r="B17" t="s">
        <v>34</v>
      </c>
      <c r="C17" t="s">
        <v>35</v>
      </c>
      <c r="D17" s="67">
        <v>2015</v>
      </c>
      <c r="E17" s="44">
        <v>1</v>
      </c>
      <c r="F17" s="44">
        <v>0</v>
      </c>
    </row>
    <row r="18" spans="1:6">
      <c r="A18" s="58">
        <v>17</v>
      </c>
      <c r="B18" t="s">
        <v>36</v>
      </c>
      <c r="C18" t="s">
        <v>37</v>
      </c>
      <c r="D18" s="67">
        <v>2022</v>
      </c>
      <c r="E18" s="44">
        <v>1</v>
      </c>
      <c r="F18" s="44">
        <v>0</v>
      </c>
    </row>
    <row r="19" spans="1:6">
      <c r="A19" s="58">
        <v>18</v>
      </c>
      <c r="B19" t="s">
        <v>38</v>
      </c>
      <c r="C19" t="s">
        <v>39</v>
      </c>
      <c r="D19" s="67">
        <v>2011</v>
      </c>
      <c r="E19" s="44">
        <v>1</v>
      </c>
      <c r="F19" s="44">
        <v>0</v>
      </c>
    </row>
    <row r="20" spans="1:6">
      <c r="A20" s="58">
        <v>19</v>
      </c>
      <c r="B20" t="s">
        <v>40</v>
      </c>
      <c r="C20" t="s">
        <v>41</v>
      </c>
      <c r="D20" s="67">
        <v>2021</v>
      </c>
      <c r="E20" s="44">
        <v>1</v>
      </c>
      <c r="F20" s="44">
        <v>0</v>
      </c>
    </row>
    <row r="21" spans="1:6">
      <c r="A21" s="58">
        <v>20</v>
      </c>
      <c r="B21" t="s">
        <v>42</v>
      </c>
      <c r="C21" t="s">
        <v>43</v>
      </c>
      <c r="D21" s="67">
        <v>2013</v>
      </c>
      <c r="E21" s="44">
        <v>1</v>
      </c>
      <c r="F21" s="44">
        <v>0</v>
      </c>
    </row>
    <row r="22" spans="1:6">
      <c r="A22" s="58">
        <v>21</v>
      </c>
      <c r="B22" t="s">
        <v>44</v>
      </c>
      <c r="C22" t="s">
        <v>45</v>
      </c>
      <c r="D22" s="67">
        <v>2013</v>
      </c>
      <c r="E22" s="44">
        <v>1</v>
      </c>
      <c r="F22" s="44">
        <v>0</v>
      </c>
    </row>
    <row r="23" spans="1:6">
      <c r="A23" s="58">
        <v>22</v>
      </c>
      <c r="B23" t="s">
        <v>46</v>
      </c>
      <c r="C23" t="s">
        <v>47</v>
      </c>
      <c r="D23" s="67">
        <v>2022</v>
      </c>
      <c r="E23" s="44">
        <v>1</v>
      </c>
      <c r="F23" s="44">
        <v>0</v>
      </c>
    </row>
    <row r="24" spans="1:6">
      <c r="A24" s="58">
        <v>23</v>
      </c>
      <c r="B24" t="s">
        <v>48</v>
      </c>
      <c r="C24" t="s">
        <v>49</v>
      </c>
      <c r="D24" s="67">
        <v>2022</v>
      </c>
      <c r="E24" s="44">
        <v>1</v>
      </c>
      <c r="F24" s="44">
        <v>0</v>
      </c>
    </row>
    <row r="25" spans="1:6">
      <c r="A25" s="58">
        <v>24</v>
      </c>
      <c r="B25" t="s">
        <v>50</v>
      </c>
      <c r="C25" t="s">
        <v>51</v>
      </c>
      <c r="D25" s="67">
        <v>2018</v>
      </c>
      <c r="E25" s="44">
        <v>1</v>
      </c>
      <c r="F25" s="44">
        <v>0</v>
      </c>
    </row>
    <row r="26" spans="1:6">
      <c r="A26" s="58">
        <v>25</v>
      </c>
      <c r="B26" t="s">
        <v>52</v>
      </c>
      <c r="C26" t="s">
        <v>53</v>
      </c>
      <c r="D26" s="67">
        <v>2018</v>
      </c>
      <c r="E26" s="44">
        <v>1</v>
      </c>
      <c r="F26" s="44">
        <v>0</v>
      </c>
    </row>
    <row r="27" spans="1:6">
      <c r="A27" s="58">
        <v>26</v>
      </c>
      <c r="B27" t="s">
        <v>54</v>
      </c>
      <c r="C27" t="s">
        <v>55</v>
      </c>
      <c r="D27" s="67">
        <v>2023</v>
      </c>
      <c r="E27" s="44">
        <v>1</v>
      </c>
      <c r="F27" s="44">
        <v>0</v>
      </c>
    </row>
    <row r="28" spans="1:6">
      <c r="A28" s="58">
        <v>27</v>
      </c>
      <c r="B28" t="s">
        <v>56</v>
      </c>
      <c r="C28" t="s">
        <v>57</v>
      </c>
      <c r="D28" s="67">
        <v>2020</v>
      </c>
      <c r="E28" s="44">
        <v>1</v>
      </c>
      <c r="F28" s="44">
        <v>0</v>
      </c>
    </row>
    <row r="29" spans="1:6">
      <c r="A29" s="58">
        <v>28</v>
      </c>
      <c r="B29" t="s">
        <v>58</v>
      </c>
      <c r="C29" t="s">
        <v>59</v>
      </c>
      <c r="D29" s="67">
        <v>2022</v>
      </c>
      <c r="E29" s="44">
        <v>1</v>
      </c>
      <c r="F29" s="44">
        <v>0</v>
      </c>
    </row>
    <row r="30" spans="1:6">
      <c r="A30" s="58">
        <v>29</v>
      </c>
      <c r="B30" t="s">
        <v>60</v>
      </c>
      <c r="C30" t="s">
        <v>61</v>
      </c>
      <c r="D30" s="67">
        <v>2019</v>
      </c>
      <c r="E30" s="44">
        <v>1</v>
      </c>
      <c r="F30" s="44">
        <v>0</v>
      </c>
    </row>
    <row r="31" spans="1:6">
      <c r="A31" s="58">
        <v>31</v>
      </c>
      <c r="B31" t="s">
        <v>62</v>
      </c>
      <c r="C31" t="s">
        <v>63</v>
      </c>
      <c r="D31" s="67">
        <v>2019</v>
      </c>
      <c r="E31" s="44">
        <v>1</v>
      </c>
      <c r="F31" s="44">
        <v>0</v>
      </c>
    </row>
    <row r="32" spans="1:6">
      <c r="A32" s="58">
        <v>32</v>
      </c>
      <c r="B32" t="s">
        <v>64</v>
      </c>
      <c r="C32" t="s">
        <v>65</v>
      </c>
      <c r="D32" s="67">
        <v>2022</v>
      </c>
      <c r="E32" s="44">
        <v>1</v>
      </c>
      <c r="F32" s="44">
        <v>0</v>
      </c>
    </row>
    <row r="33" spans="1:6">
      <c r="A33" s="58">
        <v>33</v>
      </c>
      <c r="B33" t="s">
        <v>66</v>
      </c>
      <c r="C33" t="s">
        <v>67</v>
      </c>
      <c r="D33" s="67">
        <v>2017</v>
      </c>
      <c r="E33" s="44">
        <v>0</v>
      </c>
      <c r="F33" s="44">
        <v>1</v>
      </c>
    </row>
    <row r="34" spans="1:6">
      <c r="A34" s="58">
        <v>34</v>
      </c>
      <c r="B34" t="s">
        <v>68</v>
      </c>
      <c r="C34" t="s">
        <v>69</v>
      </c>
      <c r="D34" s="67">
        <v>2023</v>
      </c>
      <c r="E34" s="44">
        <v>0</v>
      </c>
      <c r="F34" s="44">
        <v>1</v>
      </c>
    </row>
    <row r="35" spans="1:6">
      <c r="A35" s="58">
        <v>36</v>
      </c>
      <c r="B35" t="s">
        <v>70</v>
      </c>
      <c r="C35" t="s">
        <v>71</v>
      </c>
      <c r="D35" s="67">
        <v>2016</v>
      </c>
      <c r="E35" s="44">
        <v>0</v>
      </c>
      <c r="F35" s="44">
        <v>1</v>
      </c>
    </row>
    <row r="36" spans="1:6">
      <c r="A36" s="58">
        <v>37</v>
      </c>
      <c r="B36" t="s">
        <v>72</v>
      </c>
      <c r="C36" t="s">
        <v>73</v>
      </c>
      <c r="D36" s="67">
        <v>2015</v>
      </c>
      <c r="E36" s="44">
        <v>0</v>
      </c>
      <c r="F36" s="44">
        <v>1</v>
      </c>
    </row>
    <row r="37" spans="1:6">
      <c r="A37" s="58">
        <v>38</v>
      </c>
      <c r="B37" t="s">
        <v>74</v>
      </c>
      <c r="C37" t="s">
        <v>75</v>
      </c>
      <c r="D37" s="67">
        <v>2013</v>
      </c>
      <c r="E37" s="44">
        <v>0</v>
      </c>
      <c r="F37" s="44">
        <v>1</v>
      </c>
    </row>
    <row r="38" spans="1:6">
      <c r="A38" s="58">
        <v>40</v>
      </c>
      <c r="B38" t="s">
        <v>76</v>
      </c>
      <c r="C38" t="s">
        <v>77</v>
      </c>
      <c r="D38" s="67">
        <v>2018</v>
      </c>
      <c r="E38" s="44">
        <v>1</v>
      </c>
      <c r="F38" s="44">
        <v>0</v>
      </c>
    </row>
    <row r="39" spans="1:6">
      <c r="A39" s="58">
        <v>46</v>
      </c>
      <c r="B39" t="s">
        <v>78</v>
      </c>
      <c r="C39" t="s">
        <v>79</v>
      </c>
      <c r="D39" s="67">
        <v>2020</v>
      </c>
      <c r="E39" s="44">
        <v>1</v>
      </c>
      <c r="F39" s="44">
        <v>0</v>
      </c>
    </row>
    <row r="40" spans="1:6">
      <c r="A40" s="58">
        <v>47</v>
      </c>
      <c r="B40" t="s">
        <v>80</v>
      </c>
      <c r="C40" t="s">
        <v>81</v>
      </c>
      <c r="D40" s="67">
        <v>2020</v>
      </c>
      <c r="E40" s="44">
        <v>1</v>
      </c>
      <c r="F40" s="44">
        <v>0</v>
      </c>
    </row>
    <row r="41" spans="1:6">
      <c r="A41" s="58">
        <v>48</v>
      </c>
      <c r="B41" t="s">
        <v>82</v>
      </c>
      <c r="C41" t="s">
        <v>83</v>
      </c>
      <c r="D41" s="67">
        <v>2021</v>
      </c>
      <c r="E41" s="44">
        <v>1</v>
      </c>
      <c r="F41" s="44">
        <v>0</v>
      </c>
    </row>
    <row r="42" spans="1:6">
      <c r="A42" s="58">
        <v>49</v>
      </c>
      <c r="B42" t="s">
        <v>84</v>
      </c>
      <c r="C42" t="s">
        <v>85</v>
      </c>
      <c r="D42" s="67">
        <v>2021</v>
      </c>
      <c r="E42" s="44">
        <v>1</v>
      </c>
      <c r="F42" s="44">
        <v>0</v>
      </c>
    </row>
    <row r="43" spans="1:6">
      <c r="A43" s="58">
        <v>50</v>
      </c>
      <c r="B43" t="s">
        <v>86</v>
      </c>
      <c r="C43" t="s">
        <v>87</v>
      </c>
      <c r="D43" s="67">
        <v>2015</v>
      </c>
      <c r="E43" s="44">
        <v>1</v>
      </c>
      <c r="F43" s="44">
        <v>0</v>
      </c>
    </row>
    <row r="44" spans="1:6">
      <c r="A44" s="58">
        <v>51</v>
      </c>
      <c r="B44" t="s">
        <v>88</v>
      </c>
      <c r="C44" t="s">
        <v>89</v>
      </c>
      <c r="D44" s="67">
        <v>2019</v>
      </c>
      <c r="E44" s="44">
        <v>1</v>
      </c>
      <c r="F44" s="44">
        <v>0</v>
      </c>
    </row>
    <row r="45" spans="1:6">
      <c r="A45" s="58">
        <v>53</v>
      </c>
      <c r="B45" t="s">
        <v>90</v>
      </c>
      <c r="C45" t="s">
        <v>91</v>
      </c>
      <c r="D45" s="67">
        <v>2012</v>
      </c>
      <c r="E45" s="44">
        <v>1</v>
      </c>
      <c r="F45" s="44">
        <v>0</v>
      </c>
    </row>
    <row r="46" spans="1:6">
      <c r="A46" s="58">
        <v>54</v>
      </c>
      <c r="B46" t="s">
        <v>92</v>
      </c>
      <c r="C46" t="s">
        <v>93</v>
      </c>
      <c r="D46" s="67">
        <v>2023</v>
      </c>
      <c r="E46" s="44">
        <v>1</v>
      </c>
      <c r="F46" s="44">
        <v>0</v>
      </c>
    </row>
    <row r="47" spans="1:6">
      <c r="A47" s="58">
        <v>55</v>
      </c>
      <c r="B47" t="s">
        <v>94</v>
      </c>
      <c r="C47" t="s">
        <v>95</v>
      </c>
      <c r="D47" s="67">
        <v>2018</v>
      </c>
      <c r="E47" s="44">
        <v>1</v>
      </c>
      <c r="F47" s="44">
        <v>0</v>
      </c>
    </row>
    <row r="48" spans="1:6">
      <c r="A48" s="58">
        <v>56</v>
      </c>
      <c r="B48" t="s">
        <v>96</v>
      </c>
      <c r="C48" t="s">
        <v>97</v>
      </c>
      <c r="D48" s="67">
        <v>2016</v>
      </c>
      <c r="E48" s="44">
        <v>1</v>
      </c>
      <c r="F48" s="44">
        <v>0</v>
      </c>
    </row>
    <row r="49" spans="1:6">
      <c r="A49" s="58">
        <v>60</v>
      </c>
      <c r="B49" t="s">
        <v>98</v>
      </c>
      <c r="C49" t="s">
        <v>99</v>
      </c>
      <c r="D49" s="67">
        <v>2014</v>
      </c>
      <c r="E49" s="44">
        <v>1</v>
      </c>
      <c r="F49" s="44">
        <v>0</v>
      </c>
    </row>
    <row r="50" spans="1:6">
      <c r="A50" s="58">
        <v>61</v>
      </c>
      <c r="B50" t="s">
        <v>100</v>
      </c>
      <c r="C50" t="s">
        <v>101</v>
      </c>
      <c r="D50" s="67">
        <v>2018</v>
      </c>
      <c r="E50" s="44">
        <v>1</v>
      </c>
      <c r="F50" s="44">
        <v>0</v>
      </c>
    </row>
    <row r="51" spans="1:6">
      <c r="A51" s="58">
        <v>62</v>
      </c>
      <c r="B51" t="s">
        <v>102</v>
      </c>
      <c r="C51" t="s">
        <v>103</v>
      </c>
      <c r="D51" s="67">
        <v>2008</v>
      </c>
      <c r="E51" s="44">
        <v>1</v>
      </c>
      <c r="F51" s="44">
        <v>0</v>
      </c>
    </row>
    <row r="52" spans="1:6">
      <c r="A52" s="58">
        <v>63</v>
      </c>
      <c r="B52" t="s">
        <v>104</v>
      </c>
      <c r="C52" t="s">
        <v>105</v>
      </c>
      <c r="D52" s="67">
        <v>2010</v>
      </c>
      <c r="E52" s="44">
        <v>1</v>
      </c>
      <c r="F52" s="44">
        <v>0</v>
      </c>
    </row>
    <row r="53" spans="1:6">
      <c r="A53" s="58">
        <v>64</v>
      </c>
      <c r="B53" t="s">
        <v>106</v>
      </c>
      <c r="C53" t="s">
        <v>107</v>
      </c>
      <c r="D53" s="67">
        <v>2021</v>
      </c>
      <c r="E53" s="68">
        <v>1</v>
      </c>
      <c r="F53" s="44">
        <v>0</v>
      </c>
    </row>
    <row r="54" spans="1:6">
      <c r="A54" s="69">
        <v>65</v>
      </c>
      <c r="B54" s="70" t="s">
        <v>108</v>
      </c>
      <c r="C54" s="71" t="s">
        <v>109</v>
      </c>
      <c r="D54" s="72">
        <v>2006</v>
      </c>
      <c r="E54" s="73">
        <v>1</v>
      </c>
      <c r="F54" s="73">
        <v>0</v>
      </c>
    </row>
    <row r="55" spans="1:6">
      <c r="A55" s="4">
        <v>66</v>
      </c>
      <c r="B55" s="60" t="s">
        <v>110</v>
      </c>
      <c r="C55" s="60" t="s">
        <v>111</v>
      </c>
      <c r="D55" s="74">
        <v>2020</v>
      </c>
      <c r="E55" s="44">
        <v>1</v>
      </c>
      <c r="F55" s="44">
        <v>0</v>
      </c>
    </row>
    <row r="56" spans="1:6">
      <c r="A56" s="4">
        <v>67</v>
      </c>
      <c r="B56" s="60" t="s">
        <v>112</v>
      </c>
      <c r="C56" s="60" t="s">
        <v>113</v>
      </c>
      <c r="D56" s="74">
        <v>2007</v>
      </c>
      <c r="E56" s="75">
        <v>1</v>
      </c>
      <c r="F56" s="44">
        <v>0</v>
      </c>
    </row>
    <row r="57" spans="1:6">
      <c r="A57" s="4">
        <v>68</v>
      </c>
      <c r="B57" s="60" t="s">
        <v>114</v>
      </c>
      <c r="C57" s="60" t="s">
        <v>115</v>
      </c>
      <c r="D57" s="74">
        <v>2007</v>
      </c>
      <c r="E57" s="75">
        <v>1</v>
      </c>
      <c r="F57" s="44">
        <v>0</v>
      </c>
    </row>
    <row r="58" spans="1:6">
      <c r="A58" s="76">
        <v>69</v>
      </c>
      <c r="B58" s="77" t="s">
        <v>116</v>
      </c>
      <c r="C58" s="77" t="s">
        <v>117</v>
      </c>
      <c r="D58" s="78">
        <v>2009</v>
      </c>
      <c r="E58" s="79">
        <v>0</v>
      </c>
      <c r="F58" s="80">
        <v>1</v>
      </c>
    </row>
    <row r="59" spans="1:6">
      <c r="E59" s="81">
        <f>SUM(E2:E58)</f>
        <v>50</v>
      </c>
      <c r="F59" s="81">
        <f>SUM(F2:F58)</f>
        <v>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E04B8-6516-4B44-BC54-15AD692E402E}">
  <dimension ref="A1:AZ61"/>
  <sheetViews>
    <sheetView workbookViewId="0">
      <selection activeCell="AD19" sqref="AD19"/>
    </sheetView>
  </sheetViews>
  <sheetFormatPr baseColWidth="10" defaultRowHeight="16"/>
  <cols>
    <col min="1" max="16384" width="10.83203125" style="1"/>
  </cols>
  <sheetData>
    <row r="1" spans="1:52">
      <c r="A1" s="5"/>
      <c r="D1" s="5"/>
      <c r="E1" s="50" t="s">
        <v>145</v>
      </c>
      <c r="F1" s="50"/>
      <c r="G1" s="50"/>
      <c r="H1" s="50"/>
      <c r="I1" s="50"/>
      <c r="J1" s="50"/>
      <c r="K1" s="50"/>
      <c r="L1" s="50"/>
      <c r="M1" s="50"/>
      <c r="N1" s="50"/>
      <c r="O1" s="50" t="s">
        <v>146</v>
      </c>
      <c r="P1" s="50"/>
      <c r="Q1" s="50"/>
      <c r="R1" s="50"/>
      <c r="S1" s="50"/>
      <c r="T1" s="50"/>
      <c r="U1" s="50" t="s">
        <v>147</v>
      </c>
      <c r="V1" s="50"/>
      <c r="W1" s="50"/>
      <c r="X1" s="50"/>
      <c r="Y1" s="50"/>
      <c r="Z1" s="50"/>
      <c r="AA1" s="50"/>
      <c r="AB1" s="50"/>
      <c r="AC1" s="50"/>
      <c r="AD1" s="50" t="s">
        <v>148</v>
      </c>
      <c r="AE1" s="50"/>
      <c r="AF1" s="50"/>
      <c r="AG1" s="50"/>
      <c r="AH1" s="50"/>
      <c r="AI1" s="50" t="s">
        <v>149</v>
      </c>
      <c r="AJ1" s="50"/>
      <c r="AK1" s="50"/>
      <c r="AL1" s="50"/>
      <c r="AM1" s="50"/>
      <c r="AN1" s="45" t="s">
        <v>150</v>
      </c>
      <c r="AO1" s="46"/>
      <c r="AP1" s="46"/>
      <c r="AQ1" s="46"/>
      <c r="AR1" s="46"/>
      <c r="AS1" s="45" t="s">
        <v>151</v>
      </c>
      <c r="AT1" s="45"/>
    </row>
    <row r="2" spans="1:52">
      <c r="A2" s="5"/>
      <c r="D2" s="5"/>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0"/>
      <c r="AH2" s="50"/>
      <c r="AI2" s="50"/>
      <c r="AJ2" s="50"/>
      <c r="AK2" s="50"/>
      <c r="AL2" s="50"/>
      <c r="AM2" s="50"/>
      <c r="AN2" s="46"/>
      <c r="AO2" s="46"/>
      <c r="AP2" s="46"/>
      <c r="AQ2" s="46"/>
      <c r="AR2" s="46"/>
      <c r="AS2" s="45"/>
      <c r="AT2" s="45"/>
    </row>
    <row r="3" spans="1:52" ht="77" customHeight="1">
      <c r="A3" s="47" t="s">
        <v>0</v>
      </c>
      <c r="B3" s="47" t="s">
        <v>1</v>
      </c>
      <c r="C3" s="47" t="s">
        <v>2</v>
      </c>
      <c r="D3" s="47" t="s">
        <v>3</v>
      </c>
      <c r="E3" s="48" t="s">
        <v>152</v>
      </c>
      <c r="F3" s="48" t="s">
        <v>153</v>
      </c>
      <c r="G3" s="48" t="s">
        <v>154</v>
      </c>
      <c r="H3" s="48" t="s">
        <v>155</v>
      </c>
      <c r="I3" s="48" t="s">
        <v>156</v>
      </c>
      <c r="J3" s="48" t="s">
        <v>157</v>
      </c>
      <c r="K3" s="48" t="s">
        <v>158</v>
      </c>
      <c r="L3" s="48" t="s">
        <v>159</v>
      </c>
      <c r="M3" s="48" t="s">
        <v>160</v>
      </c>
      <c r="N3" s="48" t="s">
        <v>161</v>
      </c>
      <c r="O3" s="48" t="s">
        <v>162</v>
      </c>
      <c r="P3" s="49" t="s">
        <v>163</v>
      </c>
      <c r="Q3" s="48" t="s">
        <v>164</v>
      </c>
      <c r="R3" s="48" t="s">
        <v>165</v>
      </c>
      <c r="S3" s="49" t="s">
        <v>166</v>
      </c>
      <c r="T3" s="48" t="s">
        <v>167</v>
      </c>
      <c r="U3" s="48" t="s">
        <v>168</v>
      </c>
      <c r="V3" s="48" t="s">
        <v>169</v>
      </c>
      <c r="W3" s="49" t="s">
        <v>170</v>
      </c>
      <c r="X3" s="48" t="s">
        <v>171</v>
      </c>
      <c r="Y3" s="48" t="s">
        <v>172</v>
      </c>
      <c r="Z3" s="48" t="s">
        <v>173</v>
      </c>
      <c r="AA3" s="48" t="s">
        <v>174</v>
      </c>
      <c r="AB3" s="48" t="s">
        <v>175</v>
      </c>
      <c r="AC3" s="48" t="s">
        <v>176</v>
      </c>
      <c r="AD3" s="49" t="s">
        <v>177</v>
      </c>
      <c r="AE3" s="49" t="s">
        <v>178</v>
      </c>
      <c r="AF3" s="48" t="s">
        <v>179</v>
      </c>
      <c r="AG3" s="48" t="s">
        <v>180</v>
      </c>
      <c r="AH3" s="48" t="s">
        <v>181</v>
      </c>
      <c r="AI3" s="49" t="s">
        <v>182</v>
      </c>
      <c r="AJ3" s="49" t="s">
        <v>183</v>
      </c>
      <c r="AK3" s="49" t="s">
        <v>184</v>
      </c>
      <c r="AL3" s="48" t="s">
        <v>185</v>
      </c>
      <c r="AM3" s="48" t="s">
        <v>186</v>
      </c>
      <c r="AN3" s="48" t="s">
        <v>187</v>
      </c>
      <c r="AO3" s="48" t="s">
        <v>188</v>
      </c>
      <c r="AP3" s="48" t="s">
        <v>189</v>
      </c>
      <c r="AQ3" s="48" t="s">
        <v>190</v>
      </c>
      <c r="AR3" s="48" t="s">
        <v>191</v>
      </c>
      <c r="AS3" s="48" t="s">
        <v>192</v>
      </c>
      <c r="AT3" s="48" t="s">
        <v>193</v>
      </c>
      <c r="AV3" s="48" t="s">
        <v>136</v>
      </c>
      <c r="AX3" s="48"/>
    </row>
    <row r="4" spans="1:52" ht="17">
      <c r="A4" s="2">
        <v>1</v>
      </c>
      <c r="B4" s="1" t="s">
        <v>4</v>
      </c>
      <c r="C4" s="1" t="s">
        <v>5</v>
      </c>
      <c r="D4" s="1">
        <v>2020</v>
      </c>
      <c r="H4" s="1">
        <v>1</v>
      </c>
      <c r="P4" s="7"/>
      <c r="S4" s="7"/>
      <c r="W4" s="7"/>
      <c r="X4" s="1">
        <v>1</v>
      </c>
      <c r="Y4" s="1">
        <v>1</v>
      </c>
      <c r="AD4" s="7"/>
      <c r="AE4" s="7"/>
      <c r="AI4" s="7">
        <v>1</v>
      </c>
      <c r="AJ4" s="7"/>
      <c r="AK4" s="7">
        <v>1</v>
      </c>
      <c r="AM4" s="1">
        <v>1</v>
      </c>
      <c r="AV4" s="1">
        <f>SUM(E4:AT4)</f>
        <v>6</v>
      </c>
      <c r="AX4" s="48" t="s">
        <v>222</v>
      </c>
      <c r="AY4" s="1">
        <f>COUNTIF(AV4:AV60, "1")</f>
        <v>34</v>
      </c>
      <c r="AZ4" s="1">
        <f>AY4/57</f>
        <v>0.59649122807017541</v>
      </c>
    </row>
    <row r="5" spans="1:52">
      <c r="A5" s="2">
        <v>2</v>
      </c>
      <c r="B5" s="1" t="s">
        <v>6</v>
      </c>
      <c r="C5" s="1" t="s">
        <v>7</v>
      </c>
      <c r="D5" s="1">
        <v>2023</v>
      </c>
      <c r="F5" s="1">
        <v>1</v>
      </c>
      <c r="P5" s="7"/>
      <c r="S5" s="7"/>
      <c r="W5" s="7"/>
      <c r="AC5" s="1">
        <v>1</v>
      </c>
      <c r="AD5" s="7"/>
      <c r="AE5" s="7"/>
      <c r="AI5" s="7">
        <v>1</v>
      </c>
      <c r="AJ5" s="7"/>
      <c r="AK5" s="7">
        <v>1</v>
      </c>
      <c r="AV5" s="1">
        <f t="shared" ref="AV5:AV60" si="0">SUM(E5:AT5)</f>
        <v>4</v>
      </c>
      <c r="AX5" s="1" t="s">
        <v>223</v>
      </c>
      <c r="AY5" s="1">
        <f>COUNTIF(AV5:AV61, "&gt;1")</f>
        <v>21</v>
      </c>
      <c r="AZ5" s="1">
        <f>AY5/57</f>
        <v>0.36842105263157893</v>
      </c>
    </row>
    <row r="6" spans="1:52">
      <c r="A6" s="2">
        <v>3</v>
      </c>
      <c r="B6" s="1" t="s">
        <v>8</v>
      </c>
      <c r="C6" s="1" t="s">
        <v>9</v>
      </c>
      <c r="D6" s="1">
        <v>2018</v>
      </c>
      <c r="P6" s="7"/>
      <c r="S6" s="7"/>
      <c r="W6" s="7"/>
      <c r="AD6" s="7"/>
      <c r="AE6" s="7"/>
      <c r="AI6" s="7"/>
      <c r="AJ6" s="7"/>
      <c r="AK6" s="7">
        <v>1</v>
      </c>
      <c r="AV6" s="1">
        <f t="shared" si="0"/>
        <v>1</v>
      </c>
    </row>
    <row r="7" spans="1:52">
      <c r="A7" s="2">
        <v>4</v>
      </c>
      <c r="B7" s="1" t="s">
        <v>10</v>
      </c>
      <c r="C7" s="1" t="s">
        <v>11</v>
      </c>
      <c r="D7" s="1">
        <v>2016</v>
      </c>
      <c r="P7" s="7"/>
      <c r="S7" s="7"/>
      <c r="W7" s="7"/>
      <c r="AC7" s="1">
        <v>1</v>
      </c>
      <c r="AD7" s="7"/>
      <c r="AE7" s="7"/>
      <c r="AI7" s="7"/>
      <c r="AJ7" s="7">
        <v>1</v>
      </c>
      <c r="AK7" s="7"/>
      <c r="AV7" s="1">
        <f t="shared" si="0"/>
        <v>2</v>
      </c>
    </row>
    <row r="8" spans="1:52">
      <c r="A8" s="2">
        <v>5</v>
      </c>
      <c r="B8" s="1" t="s">
        <v>12</v>
      </c>
      <c r="C8" s="1" t="s">
        <v>13</v>
      </c>
      <c r="D8" s="1">
        <v>2022</v>
      </c>
      <c r="L8" s="1">
        <v>1</v>
      </c>
      <c r="P8" s="7"/>
      <c r="S8" s="7"/>
      <c r="W8" s="7"/>
      <c r="AD8" s="7"/>
      <c r="AE8" s="7"/>
      <c r="AI8" s="7"/>
      <c r="AJ8" s="7"/>
      <c r="AK8" s="7"/>
      <c r="AL8" s="1">
        <v>1</v>
      </c>
      <c r="AV8" s="1">
        <f t="shared" si="0"/>
        <v>2</v>
      </c>
    </row>
    <row r="9" spans="1:52">
      <c r="A9" s="2">
        <v>6</v>
      </c>
      <c r="B9" s="1" t="s">
        <v>14</v>
      </c>
      <c r="C9" s="1" t="s">
        <v>15</v>
      </c>
      <c r="D9" s="1">
        <v>2020</v>
      </c>
      <c r="P9" s="7"/>
      <c r="S9" s="7"/>
      <c r="W9" s="7"/>
      <c r="AD9" s="7"/>
      <c r="AE9" s="7"/>
      <c r="AI9" s="7"/>
      <c r="AJ9" s="7"/>
      <c r="AK9" s="7">
        <v>1</v>
      </c>
      <c r="AV9" s="1">
        <f t="shared" si="0"/>
        <v>1</v>
      </c>
    </row>
    <row r="10" spans="1:52">
      <c r="A10" s="2">
        <v>7</v>
      </c>
      <c r="B10" s="1" t="s">
        <v>16</v>
      </c>
      <c r="C10" s="1" t="s">
        <v>17</v>
      </c>
      <c r="D10" s="1">
        <v>2020</v>
      </c>
      <c r="I10" s="1">
        <v>1</v>
      </c>
      <c r="P10" s="7"/>
      <c r="S10" s="7"/>
      <c r="W10" s="7"/>
      <c r="AD10" s="7"/>
      <c r="AE10" s="7"/>
      <c r="AI10" s="7"/>
      <c r="AJ10" s="7"/>
      <c r="AK10" s="7"/>
      <c r="AV10" s="1">
        <f t="shared" si="0"/>
        <v>1</v>
      </c>
    </row>
    <row r="11" spans="1:52">
      <c r="A11" s="2">
        <v>8</v>
      </c>
      <c r="B11" s="1" t="s">
        <v>18</v>
      </c>
      <c r="C11" s="1" t="s">
        <v>19</v>
      </c>
      <c r="D11" s="1">
        <v>2018</v>
      </c>
      <c r="P11" s="7"/>
      <c r="S11" s="7"/>
      <c r="W11" s="7"/>
      <c r="AD11" s="7"/>
      <c r="AE11" s="7">
        <v>1</v>
      </c>
      <c r="AF11" s="1">
        <v>1</v>
      </c>
      <c r="AI11" s="7"/>
      <c r="AJ11" s="7"/>
      <c r="AK11" s="7"/>
      <c r="AV11" s="1">
        <f t="shared" si="0"/>
        <v>2</v>
      </c>
    </row>
    <row r="12" spans="1:52">
      <c r="A12" s="2">
        <v>9</v>
      </c>
      <c r="B12" s="1" t="s">
        <v>20</v>
      </c>
      <c r="C12" s="1" t="s">
        <v>21</v>
      </c>
      <c r="D12" s="1">
        <v>2019</v>
      </c>
      <c r="P12" s="7"/>
      <c r="S12" s="7"/>
      <c r="W12" s="7"/>
      <c r="AB12" s="1">
        <v>1</v>
      </c>
      <c r="AD12" s="7"/>
      <c r="AE12" s="7"/>
      <c r="AG12" s="1">
        <v>1</v>
      </c>
      <c r="AI12" s="7"/>
      <c r="AJ12" s="7"/>
      <c r="AK12" s="7"/>
      <c r="AV12" s="1">
        <f t="shared" si="0"/>
        <v>2</v>
      </c>
    </row>
    <row r="13" spans="1:52">
      <c r="A13" s="2">
        <v>10</v>
      </c>
      <c r="B13" s="1" t="s">
        <v>22</v>
      </c>
      <c r="C13" s="1" t="s">
        <v>23</v>
      </c>
      <c r="D13" s="1">
        <v>2009</v>
      </c>
      <c r="P13" s="7"/>
      <c r="S13" s="7"/>
      <c r="W13" s="7"/>
      <c r="AD13" s="7"/>
      <c r="AE13" s="7"/>
      <c r="AI13" s="7"/>
      <c r="AJ13" s="7"/>
      <c r="AK13" s="7">
        <v>1</v>
      </c>
      <c r="AV13" s="1">
        <f t="shared" si="0"/>
        <v>1</v>
      </c>
    </row>
    <row r="14" spans="1:52">
      <c r="A14" s="2">
        <v>11</v>
      </c>
      <c r="B14" s="1" t="s">
        <v>24</v>
      </c>
      <c r="C14" s="1" t="s">
        <v>25</v>
      </c>
      <c r="D14" s="1">
        <v>2015</v>
      </c>
      <c r="M14" s="1">
        <v>1</v>
      </c>
      <c r="P14" s="7"/>
      <c r="S14" s="7"/>
      <c r="W14" s="7"/>
      <c r="AD14" s="7"/>
      <c r="AE14" s="7"/>
      <c r="AI14" s="7"/>
      <c r="AJ14" s="7"/>
      <c r="AK14" s="7"/>
      <c r="AV14" s="1">
        <f t="shared" si="0"/>
        <v>1</v>
      </c>
    </row>
    <row r="15" spans="1:52">
      <c r="A15" s="2">
        <v>12</v>
      </c>
      <c r="B15" s="1" t="s">
        <v>26</v>
      </c>
      <c r="C15" s="1" t="s">
        <v>27</v>
      </c>
      <c r="D15" s="1">
        <v>2019</v>
      </c>
      <c r="E15" s="1">
        <v>1</v>
      </c>
      <c r="P15" s="7"/>
      <c r="S15" s="7"/>
      <c r="W15" s="7"/>
      <c r="AD15" s="7"/>
      <c r="AE15" s="7"/>
      <c r="AI15" s="7"/>
      <c r="AJ15" s="7"/>
      <c r="AK15" s="7"/>
      <c r="AV15" s="1">
        <f t="shared" si="0"/>
        <v>1</v>
      </c>
    </row>
    <row r="16" spans="1:52">
      <c r="A16" s="2">
        <v>13</v>
      </c>
      <c r="B16" s="1" t="s">
        <v>28</v>
      </c>
      <c r="C16" s="1" t="s">
        <v>29</v>
      </c>
      <c r="D16" s="1">
        <v>2015</v>
      </c>
      <c r="P16" s="7"/>
      <c r="S16" s="7"/>
      <c r="W16" s="7"/>
      <c r="AD16" s="7"/>
      <c r="AE16" s="7"/>
      <c r="AI16" s="7"/>
      <c r="AJ16" s="7"/>
      <c r="AK16" s="7">
        <v>1</v>
      </c>
      <c r="AV16" s="1">
        <f t="shared" si="0"/>
        <v>1</v>
      </c>
    </row>
    <row r="17" spans="1:48">
      <c r="A17" s="2">
        <v>14</v>
      </c>
      <c r="B17" s="1" t="s">
        <v>30</v>
      </c>
      <c r="C17" s="1" t="s">
        <v>31</v>
      </c>
      <c r="D17" s="1">
        <v>2015</v>
      </c>
      <c r="P17" s="7"/>
      <c r="S17" s="7"/>
      <c r="W17" s="7">
        <v>1</v>
      </c>
      <c r="AD17" s="7"/>
      <c r="AE17" s="7"/>
      <c r="AI17" s="7"/>
      <c r="AJ17" s="7"/>
      <c r="AK17" s="7"/>
      <c r="AL17" s="1">
        <v>1</v>
      </c>
      <c r="AV17" s="1">
        <f t="shared" si="0"/>
        <v>2</v>
      </c>
    </row>
    <row r="18" spans="1:48">
      <c r="A18" s="2">
        <v>15</v>
      </c>
      <c r="B18" s="1" t="s">
        <v>32</v>
      </c>
      <c r="C18" s="1" t="s">
        <v>33</v>
      </c>
      <c r="D18" s="1">
        <v>2014</v>
      </c>
      <c r="L18" s="1">
        <v>1</v>
      </c>
      <c r="P18" s="7"/>
      <c r="Q18" s="1">
        <v>1</v>
      </c>
      <c r="S18" s="7"/>
      <c r="W18" s="7"/>
      <c r="AD18" s="7"/>
      <c r="AE18" s="7"/>
      <c r="AI18" s="7"/>
      <c r="AJ18" s="7"/>
      <c r="AK18" s="7"/>
      <c r="AV18" s="1">
        <f t="shared" si="0"/>
        <v>2</v>
      </c>
    </row>
    <row r="19" spans="1:48">
      <c r="A19" s="2">
        <v>16</v>
      </c>
      <c r="B19" s="1" t="s">
        <v>34</v>
      </c>
      <c r="C19" s="1" t="s">
        <v>35</v>
      </c>
      <c r="D19" s="1">
        <v>2015</v>
      </c>
      <c r="H19" s="1">
        <v>1</v>
      </c>
      <c r="L19" s="1">
        <v>1</v>
      </c>
      <c r="P19" s="7"/>
      <c r="S19" s="7"/>
      <c r="W19" s="7"/>
      <c r="AD19" s="7"/>
      <c r="AE19" s="7"/>
      <c r="AI19" s="7"/>
      <c r="AJ19" s="7"/>
      <c r="AK19" s="7"/>
      <c r="AV19" s="1">
        <f t="shared" si="0"/>
        <v>2</v>
      </c>
    </row>
    <row r="20" spans="1:48">
      <c r="A20" s="2">
        <v>17</v>
      </c>
      <c r="B20" s="1" t="s">
        <v>36</v>
      </c>
      <c r="C20" s="1" t="s">
        <v>37</v>
      </c>
      <c r="D20" s="1">
        <v>2022</v>
      </c>
      <c r="L20" s="1">
        <v>1</v>
      </c>
      <c r="P20" s="7"/>
      <c r="S20" s="7"/>
      <c r="W20" s="7"/>
      <c r="AD20" s="7"/>
      <c r="AE20" s="7"/>
      <c r="AI20" s="7"/>
      <c r="AJ20" s="7"/>
      <c r="AK20" s="7"/>
      <c r="AV20" s="1">
        <f t="shared" si="0"/>
        <v>1</v>
      </c>
    </row>
    <row r="21" spans="1:48">
      <c r="A21" s="2">
        <v>18</v>
      </c>
      <c r="B21" s="1" t="s">
        <v>38</v>
      </c>
      <c r="C21" s="1" t="s">
        <v>39</v>
      </c>
      <c r="D21" s="1">
        <v>2011</v>
      </c>
      <c r="E21" s="1">
        <v>1</v>
      </c>
      <c r="P21" s="7"/>
      <c r="S21" s="7">
        <v>1</v>
      </c>
      <c r="W21" s="7"/>
      <c r="AD21" s="7">
        <v>1</v>
      </c>
      <c r="AE21" s="7"/>
      <c r="AI21" s="7"/>
      <c r="AJ21" s="7"/>
      <c r="AK21" s="7"/>
      <c r="AV21" s="1">
        <f t="shared" si="0"/>
        <v>3</v>
      </c>
    </row>
    <row r="22" spans="1:48">
      <c r="A22" s="2">
        <v>19</v>
      </c>
      <c r="B22" s="1" t="s">
        <v>40</v>
      </c>
      <c r="C22" s="1" t="s">
        <v>41</v>
      </c>
      <c r="D22" s="1">
        <v>2021</v>
      </c>
      <c r="P22" s="7"/>
      <c r="S22" s="7"/>
      <c r="W22" s="7"/>
      <c r="AD22" s="7"/>
      <c r="AE22" s="7"/>
      <c r="AI22" s="7"/>
      <c r="AJ22" s="7"/>
      <c r="AK22" s="7"/>
      <c r="AM22" s="1">
        <v>1</v>
      </c>
      <c r="AV22" s="1">
        <f t="shared" si="0"/>
        <v>1</v>
      </c>
    </row>
    <row r="23" spans="1:48">
      <c r="A23" s="2">
        <v>20</v>
      </c>
      <c r="B23" s="1" t="s">
        <v>42</v>
      </c>
      <c r="C23" s="1" t="s">
        <v>43</v>
      </c>
      <c r="D23" s="1">
        <v>2013</v>
      </c>
      <c r="P23" s="7"/>
      <c r="S23" s="7"/>
      <c r="W23" s="7"/>
      <c r="AD23" s="7"/>
      <c r="AE23" s="7"/>
      <c r="AI23" s="7"/>
      <c r="AJ23" s="7"/>
      <c r="AK23" s="7">
        <v>1</v>
      </c>
      <c r="AV23" s="1">
        <f t="shared" si="0"/>
        <v>1</v>
      </c>
    </row>
    <row r="24" spans="1:48">
      <c r="A24" s="2">
        <v>21</v>
      </c>
      <c r="B24" s="1" t="s">
        <v>44</v>
      </c>
      <c r="C24" s="1" t="s">
        <v>45</v>
      </c>
      <c r="D24" s="1">
        <v>2013</v>
      </c>
      <c r="P24" s="7"/>
      <c r="S24" s="7"/>
      <c r="W24" s="7"/>
      <c r="AD24" s="7"/>
      <c r="AE24" s="7"/>
      <c r="AI24" s="7"/>
      <c r="AJ24" s="7"/>
      <c r="AK24" s="7"/>
      <c r="AS24" s="1">
        <v>1</v>
      </c>
      <c r="AV24" s="1">
        <f t="shared" si="0"/>
        <v>1</v>
      </c>
    </row>
    <row r="25" spans="1:48">
      <c r="A25" s="2">
        <v>22</v>
      </c>
      <c r="B25" s="1" t="s">
        <v>46</v>
      </c>
      <c r="C25" s="1" t="s">
        <v>47</v>
      </c>
      <c r="D25" s="1">
        <v>2022</v>
      </c>
      <c r="E25" s="1">
        <v>1</v>
      </c>
      <c r="P25" s="7"/>
      <c r="S25" s="7"/>
      <c r="W25" s="7"/>
      <c r="AD25" s="7"/>
      <c r="AE25" s="7"/>
      <c r="AI25" s="7"/>
      <c r="AJ25" s="7"/>
      <c r="AK25" s="7"/>
      <c r="AV25" s="1">
        <f t="shared" si="0"/>
        <v>1</v>
      </c>
    </row>
    <row r="26" spans="1:48">
      <c r="A26" s="2">
        <v>23</v>
      </c>
      <c r="B26" s="1" t="s">
        <v>48</v>
      </c>
      <c r="C26" s="1" t="s">
        <v>49</v>
      </c>
      <c r="D26" s="1">
        <v>2022</v>
      </c>
      <c r="P26" s="7">
        <v>1</v>
      </c>
      <c r="R26" s="1">
        <v>1</v>
      </c>
      <c r="S26" s="7"/>
      <c r="W26" s="7"/>
      <c r="AD26" s="7">
        <v>1</v>
      </c>
      <c r="AE26" s="7"/>
      <c r="AI26" s="7"/>
      <c r="AJ26" s="7"/>
      <c r="AK26" s="7"/>
      <c r="AV26" s="1">
        <f t="shared" si="0"/>
        <v>3</v>
      </c>
    </row>
    <row r="27" spans="1:48">
      <c r="A27" s="2">
        <v>24</v>
      </c>
      <c r="B27" s="1" t="s">
        <v>50</v>
      </c>
      <c r="C27" s="1" t="s">
        <v>51</v>
      </c>
      <c r="D27" s="1">
        <v>2018</v>
      </c>
      <c r="P27" s="7"/>
      <c r="S27" s="7"/>
      <c r="W27" s="7"/>
      <c r="AD27" s="7">
        <v>1</v>
      </c>
      <c r="AE27" s="7"/>
      <c r="AI27" s="7"/>
      <c r="AJ27" s="7"/>
      <c r="AK27" s="7"/>
      <c r="AV27" s="1">
        <f t="shared" si="0"/>
        <v>1</v>
      </c>
    </row>
    <row r="28" spans="1:48">
      <c r="A28" s="2">
        <v>25</v>
      </c>
      <c r="B28" s="1" t="s">
        <v>52</v>
      </c>
      <c r="C28" s="1" t="s">
        <v>53</v>
      </c>
      <c r="D28" s="1">
        <v>2018</v>
      </c>
      <c r="P28" s="7"/>
      <c r="S28" s="7">
        <v>1</v>
      </c>
      <c r="U28" s="1">
        <v>1</v>
      </c>
      <c r="W28" s="7"/>
      <c r="AD28" s="7"/>
      <c r="AE28" s="7"/>
      <c r="AI28" s="7"/>
      <c r="AJ28" s="7"/>
      <c r="AK28" s="7"/>
      <c r="AV28" s="1">
        <f t="shared" si="0"/>
        <v>2</v>
      </c>
    </row>
    <row r="29" spans="1:48">
      <c r="A29" s="2">
        <v>26</v>
      </c>
      <c r="B29" s="1" t="s">
        <v>54</v>
      </c>
      <c r="C29" s="1" t="s">
        <v>55</v>
      </c>
      <c r="D29" s="1">
        <v>2023</v>
      </c>
      <c r="K29" s="1">
        <v>1</v>
      </c>
      <c r="P29" s="7"/>
      <c r="S29" s="7"/>
      <c r="W29" s="7"/>
      <c r="AD29" s="7"/>
      <c r="AE29" s="7"/>
      <c r="AI29" s="7"/>
      <c r="AJ29" s="7"/>
      <c r="AK29" s="7"/>
      <c r="AV29" s="1">
        <f t="shared" si="0"/>
        <v>1</v>
      </c>
    </row>
    <row r="30" spans="1:48">
      <c r="A30" s="2">
        <v>27</v>
      </c>
      <c r="B30" s="1" t="s">
        <v>56</v>
      </c>
      <c r="C30" s="1" t="s">
        <v>57</v>
      </c>
      <c r="D30" s="1">
        <v>2020</v>
      </c>
      <c r="N30" s="1">
        <v>1</v>
      </c>
      <c r="P30" s="7"/>
      <c r="S30" s="7"/>
      <c r="W30" s="7"/>
      <c r="AD30" s="7"/>
      <c r="AE30" s="7"/>
      <c r="AI30" s="7"/>
      <c r="AJ30" s="7"/>
      <c r="AK30" s="7"/>
      <c r="AV30" s="1">
        <f t="shared" si="0"/>
        <v>1</v>
      </c>
    </row>
    <row r="31" spans="1:48">
      <c r="A31" s="2">
        <v>28</v>
      </c>
      <c r="B31" s="1" t="s">
        <v>58</v>
      </c>
      <c r="C31" s="1" t="s">
        <v>59</v>
      </c>
      <c r="D31" s="1">
        <v>2022</v>
      </c>
      <c r="O31" s="1">
        <v>1</v>
      </c>
      <c r="P31" s="7"/>
      <c r="S31" s="7"/>
      <c r="W31" s="7"/>
      <c r="AD31" s="7"/>
      <c r="AE31" s="7"/>
      <c r="AI31" s="7"/>
      <c r="AJ31" s="7"/>
      <c r="AK31" s="7"/>
      <c r="AV31" s="1">
        <f t="shared" si="0"/>
        <v>1</v>
      </c>
    </row>
    <row r="32" spans="1:48">
      <c r="A32" s="2">
        <v>29</v>
      </c>
      <c r="B32" s="1" t="s">
        <v>60</v>
      </c>
      <c r="C32" s="1" t="s">
        <v>61</v>
      </c>
      <c r="D32" s="1">
        <v>2019</v>
      </c>
      <c r="P32" s="7"/>
      <c r="S32" s="7"/>
      <c r="W32" s="7"/>
      <c r="AD32" s="7"/>
      <c r="AE32" s="7"/>
      <c r="AI32" s="7"/>
      <c r="AJ32" s="7"/>
      <c r="AK32" s="7"/>
      <c r="AV32" s="1">
        <f t="shared" si="0"/>
        <v>0</v>
      </c>
    </row>
    <row r="33" spans="1:48">
      <c r="A33" s="2">
        <v>31</v>
      </c>
      <c r="B33" s="1" t="s">
        <v>62</v>
      </c>
      <c r="C33" s="1" t="s">
        <v>63</v>
      </c>
      <c r="D33" s="1">
        <v>2019</v>
      </c>
      <c r="P33" s="7">
        <v>1</v>
      </c>
      <c r="S33" s="7"/>
      <c r="W33" s="7"/>
      <c r="AD33" s="7"/>
      <c r="AE33" s="7"/>
      <c r="AI33" s="7"/>
      <c r="AJ33" s="7"/>
      <c r="AK33" s="7"/>
      <c r="AV33" s="1">
        <f t="shared" si="0"/>
        <v>1</v>
      </c>
    </row>
    <row r="34" spans="1:48">
      <c r="A34" s="2">
        <v>32</v>
      </c>
      <c r="B34" s="1" t="s">
        <v>64</v>
      </c>
      <c r="C34" s="1" t="s">
        <v>65</v>
      </c>
      <c r="D34" s="1">
        <v>2022</v>
      </c>
      <c r="P34" s="7"/>
      <c r="S34" s="7"/>
      <c r="T34" s="1">
        <v>1</v>
      </c>
      <c r="W34" s="7"/>
      <c r="AD34" s="7"/>
      <c r="AE34" s="7"/>
      <c r="AI34" s="7"/>
      <c r="AJ34" s="7"/>
      <c r="AK34" s="7"/>
      <c r="AV34" s="1">
        <f t="shared" si="0"/>
        <v>1</v>
      </c>
    </row>
    <row r="35" spans="1:48">
      <c r="A35" s="2">
        <v>33</v>
      </c>
      <c r="B35" s="1" t="s">
        <v>66</v>
      </c>
      <c r="C35" s="1" t="s">
        <v>67</v>
      </c>
      <c r="D35" s="1">
        <v>2017</v>
      </c>
      <c r="P35" s="7"/>
      <c r="S35" s="7"/>
      <c r="W35" s="7"/>
      <c r="AD35" s="7"/>
      <c r="AE35" s="7"/>
      <c r="AI35" s="7"/>
      <c r="AJ35" s="7"/>
      <c r="AK35" s="7">
        <v>1</v>
      </c>
      <c r="AV35" s="1">
        <f t="shared" si="0"/>
        <v>1</v>
      </c>
    </row>
    <row r="36" spans="1:48">
      <c r="A36" s="2">
        <v>34</v>
      </c>
      <c r="B36" s="1" t="s">
        <v>68</v>
      </c>
      <c r="C36" s="1" t="s">
        <v>69</v>
      </c>
      <c r="D36" s="1">
        <v>2023</v>
      </c>
      <c r="P36" s="7"/>
      <c r="S36" s="7"/>
      <c r="W36" s="7"/>
      <c r="AD36" s="7"/>
      <c r="AE36" s="7"/>
      <c r="AI36" s="7"/>
      <c r="AJ36" s="7"/>
      <c r="AK36" s="7"/>
      <c r="AN36" s="1">
        <v>1</v>
      </c>
      <c r="AV36" s="1">
        <f t="shared" si="0"/>
        <v>1</v>
      </c>
    </row>
    <row r="37" spans="1:48">
      <c r="A37" s="2">
        <v>36</v>
      </c>
      <c r="B37" s="1" t="s">
        <v>70</v>
      </c>
      <c r="C37" s="1" t="s">
        <v>71</v>
      </c>
      <c r="D37" s="1">
        <v>2016</v>
      </c>
      <c r="P37" s="7"/>
      <c r="S37" s="7"/>
      <c r="W37" s="7"/>
      <c r="AD37" s="7"/>
      <c r="AE37" s="7"/>
      <c r="AI37" s="7"/>
      <c r="AJ37" s="7"/>
      <c r="AK37" s="7"/>
      <c r="AO37" s="1">
        <v>1</v>
      </c>
      <c r="AR37" s="1">
        <v>1</v>
      </c>
      <c r="AV37" s="1">
        <f t="shared" si="0"/>
        <v>2</v>
      </c>
    </row>
    <row r="38" spans="1:48">
      <c r="A38" s="2">
        <v>37</v>
      </c>
      <c r="B38" s="1" t="s">
        <v>72</v>
      </c>
      <c r="C38" s="1" t="s">
        <v>73</v>
      </c>
      <c r="D38" s="1">
        <v>2015</v>
      </c>
      <c r="P38" s="7"/>
      <c r="S38" s="7"/>
      <c r="W38" s="7"/>
      <c r="AD38" s="7"/>
      <c r="AE38" s="7"/>
      <c r="AI38" s="7"/>
      <c r="AJ38" s="7"/>
      <c r="AK38" s="7"/>
      <c r="AP38" s="1">
        <v>1</v>
      </c>
      <c r="AV38" s="1">
        <f t="shared" si="0"/>
        <v>1</v>
      </c>
    </row>
    <row r="39" spans="1:48">
      <c r="A39" s="2">
        <v>38</v>
      </c>
      <c r="B39" s="1" t="s">
        <v>74</v>
      </c>
      <c r="C39" s="1" t="s">
        <v>75</v>
      </c>
      <c r="D39" s="1">
        <v>2013</v>
      </c>
      <c r="P39" s="7"/>
      <c r="S39" s="7"/>
      <c r="W39" s="7"/>
      <c r="AD39" s="7"/>
      <c r="AE39" s="7"/>
      <c r="AI39" s="7"/>
      <c r="AJ39" s="7"/>
      <c r="AK39" s="7"/>
      <c r="AP39" s="1">
        <v>1</v>
      </c>
      <c r="AV39" s="1">
        <f t="shared" si="0"/>
        <v>1</v>
      </c>
    </row>
    <row r="40" spans="1:48">
      <c r="A40" s="2">
        <v>40</v>
      </c>
      <c r="B40" s="1" t="s">
        <v>76</v>
      </c>
      <c r="C40" s="1" t="s">
        <v>77</v>
      </c>
      <c r="D40" s="1">
        <v>2018</v>
      </c>
      <c r="P40" s="7"/>
      <c r="S40" s="7">
        <v>1</v>
      </c>
      <c r="W40" s="7"/>
      <c r="AD40" s="7"/>
      <c r="AE40" s="7"/>
      <c r="AI40" s="7"/>
      <c r="AJ40" s="7"/>
      <c r="AK40" s="7"/>
      <c r="AV40" s="1">
        <f t="shared" si="0"/>
        <v>1</v>
      </c>
    </row>
    <row r="41" spans="1:48">
      <c r="A41" s="2">
        <v>46</v>
      </c>
      <c r="B41" s="1" t="s">
        <v>78</v>
      </c>
      <c r="C41" s="1" t="s">
        <v>79</v>
      </c>
      <c r="D41" s="1">
        <v>2020</v>
      </c>
      <c r="P41" s="7"/>
      <c r="Q41" s="1">
        <v>1</v>
      </c>
      <c r="S41" s="7"/>
      <c r="W41" s="7"/>
      <c r="AD41" s="7"/>
      <c r="AE41" s="7"/>
      <c r="AI41" s="7"/>
      <c r="AJ41" s="7"/>
      <c r="AK41" s="7"/>
      <c r="AV41" s="1">
        <f t="shared" si="0"/>
        <v>1</v>
      </c>
    </row>
    <row r="42" spans="1:48">
      <c r="A42" s="2">
        <v>47</v>
      </c>
      <c r="B42" s="1" t="s">
        <v>80</v>
      </c>
      <c r="C42" s="1" t="s">
        <v>81</v>
      </c>
      <c r="D42" s="1">
        <v>2020</v>
      </c>
      <c r="J42" s="1">
        <v>1</v>
      </c>
      <c r="P42" s="7"/>
      <c r="S42" s="7"/>
      <c r="V42" s="1">
        <v>1</v>
      </c>
      <c r="W42" s="7"/>
      <c r="AD42" s="7"/>
      <c r="AE42" s="7"/>
      <c r="AI42" s="7"/>
      <c r="AJ42" s="7"/>
      <c r="AK42" s="7"/>
      <c r="AV42" s="1">
        <f t="shared" si="0"/>
        <v>2</v>
      </c>
    </row>
    <row r="43" spans="1:48">
      <c r="A43" s="2">
        <v>48</v>
      </c>
      <c r="B43" s="1" t="s">
        <v>82</v>
      </c>
      <c r="C43" s="1" t="s">
        <v>83</v>
      </c>
      <c r="D43" s="1">
        <v>2021</v>
      </c>
      <c r="F43" s="1">
        <v>1</v>
      </c>
      <c r="P43" s="7"/>
      <c r="R43" s="1">
        <v>1</v>
      </c>
      <c r="S43" s="7"/>
      <c r="V43" s="1">
        <v>1</v>
      </c>
      <c r="W43" s="7"/>
      <c r="AD43" s="7"/>
      <c r="AE43" s="7"/>
      <c r="AI43" s="7"/>
      <c r="AJ43" s="7"/>
      <c r="AK43" s="7"/>
      <c r="AV43" s="1">
        <f t="shared" si="0"/>
        <v>3</v>
      </c>
    </row>
    <row r="44" spans="1:48">
      <c r="A44" s="2">
        <v>49</v>
      </c>
      <c r="B44" s="1" t="s">
        <v>84</v>
      </c>
      <c r="C44" s="1" t="s">
        <v>85</v>
      </c>
      <c r="D44" s="1">
        <v>2021</v>
      </c>
      <c r="L44" s="1">
        <v>1</v>
      </c>
      <c r="P44" s="7"/>
      <c r="S44" s="7"/>
      <c r="W44" s="7"/>
      <c r="AD44" s="7"/>
      <c r="AE44" s="7"/>
      <c r="AI44" s="7"/>
      <c r="AJ44" s="7"/>
      <c r="AK44" s="7"/>
      <c r="AV44" s="1">
        <f t="shared" si="0"/>
        <v>1</v>
      </c>
    </row>
    <row r="45" spans="1:48">
      <c r="A45" s="2">
        <v>50</v>
      </c>
      <c r="B45" s="1" t="s">
        <v>86</v>
      </c>
      <c r="C45" s="1" t="s">
        <v>87</v>
      </c>
      <c r="D45" s="1">
        <v>2015</v>
      </c>
      <c r="P45" s="7"/>
      <c r="S45" s="7"/>
      <c r="W45" s="7"/>
      <c r="AD45" s="7">
        <v>1</v>
      </c>
      <c r="AE45" s="7"/>
      <c r="AI45" s="7"/>
      <c r="AJ45" s="7"/>
      <c r="AK45" s="7"/>
      <c r="AV45" s="1">
        <f t="shared" si="0"/>
        <v>1</v>
      </c>
    </row>
    <row r="46" spans="1:48">
      <c r="A46" s="2">
        <v>51</v>
      </c>
      <c r="B46" s="1" t="s">
        <v>88</v>
      </c>
      <c r="C46" s="1" t="s">
        <v>89</v>
      </c>
      <c r="D46" s="1">
        <v>2019</v>
      </c>
      <c r="H46" s="1">
        <v>1</v>
      </c>
      <c r="P46" s="7"/>
      <c r="S46" s="7"/>
      <c r="W46" s="7"/>
      <c r="AD46" s="7"/>
      <c r="AE46" s="7"/>
      <c r="AI46" s="7"/>
      <c r="AJ46" s="7"/>
      <c r="AK46" s="7"/>
      <c r="AV46" s="1">
        <f t="shared" si="0"/>
        <v>1</v>
      </c>
    </row>
    <row r="47" spans="1:48">
      <c r="A47" s="2">
        <v>53</v>
      </c>
      <c r="B47" s="1" t="s">
        <v>90</v>
      </c>
      <c r="C47" s="1" t="s">
        <v>91</v>
      </c>
      <c r="D47" s="1">
        <v>2012</v>
      </c>
      <c r="N47" s="1">
        <v>1</v>
      </c>
      <c r="P47" s="7"/>
      <c r="S47" s="7">
        <v>1</v>
      </c>
      <c r="W47" s="7"/>
      <c r="AD47" s="7"/>
      <c r="AE47" s="7"/>
      <c r="AI47" s="7"/>
      <c r="AJ47" s="7"/>
      <c r="AK47" s="7"/>
      <c r="AV47" s="1">
        <f t="shared" si="0"/>
        <v>2</v>
      </c>
    </row>
    <row r="48" spans="1:48">
      <c r="A48" s="2">
        <v>54</v>
      </c>
      <c r="B48" s="1" t="s">
        <v>92</v>
      </c>
      <c r="C48" s="1" t="s">
        <v>93</v>
      </c>
      <c r="D48" s="1">
        <v>2023</v>
      </c>
      <c r="P48" s="7"/>
      <c r="Q48" s="1">
        <v>1</v>
      </c>
      <c r="R48" s="1">
        <v>1</v>
      </c>
      <c r="S48" s="7"/>
      <c r="W48" s="7"/>
      <c r="AD48" s="7"/>
      <c r="AE48" s="7"/>
      <c r="AI48" s="7"/>
      <c r="AJ48" s="7"/>
      <c r="AK48" s="7"/>
      <c r="AV48" s="1">
        <f t="shared" si="0"/>
        <v>2</v>
      </c>
    </row>
    <row r="49" spans="1:48">
      <c r="A49" s="2">
        <v>55</v>
      </c>
      <c r="B49" s="1" t="s">
        <v>94</v>
      </c>
      <c r="C49" s="1" t="s">
        <v>95</v>
      </c>
      <c r="D49" s="1">
        <v>2018</v>
      </c>
      <c r="P49" s="7"/>
      <c r="S49" s="7"/>
      <c r="W49" s="7"/>
      <c r="AD49" s="7"/>
      <c r="AE49" s="7"/>
      <c r="AI49" s="7"/>
      <c r="AJ49" s="7"/>
      <c r="AK49" s="7"/>
      <c r="AL49" s="1">
        <v>1</v>
      </c>
      <c r="AT49" s="1">
        <v>1</v>
      </c>
      <c r="AV49" s="1">
        <f t="shared" si="0"/>
        <v>2</v>
      </c>
    </row>
    <row r="50" spans="1:48">
      <c r="A50" s="2">
        <v>56</v>
      </c>
      <c r="B50" s="1" t="s">
        <v>96</v>
      </c>
      <c r="C50" s="1" t="s">
        <v>97</v>
      </c>
      <c r="D50" s="1">
        <v>2016</v>
      </c>
      <c r="P50" s="7"/>
      <c r="Q50" s="1">
        <v>1</v>
      </c>
      <c r="S50" s="7"/>
      <c r="W50" s="7"/>
      <c r="AD50" s="7"/>
      <c r="AE50" s="7"/>
      <c r="AI50" s="7"/>
      <c r="AJ50" s="7"/>
      <c r="AK50" s="7"/>
      <c r="AV50" s="1">
        <f t="shared" si="0"/>
        <v>1</v>
      </c>
    </row>
    <row r="51" spans="1:48">
      <c r="A51" s="2">
        <v>60</v>
      </c>
      <c r="B51" s="1" t="s">
        <v>98</v>
      </c>
      <c r="C51" s="1" t="s">
        <v>99</v>
      </c>
      <c r="D51" s="1">
        <v>2014</v>
      </c>
      <c r="P51" s="7"/>
      <c r="Q51" s="1">
        <v>1</v>
      </c>
      <c r="S51" s="7"/>
      <c r="W51" s="7"/>
      <c r="AD51" s="7"/>
      <c r="AE51" s="7"/>
      <c r="AI51" s="7"/>
      <c r="AJ51" s="7"/>
      <c r="AK51" s="7"/>
      <c r="AV51" s="1">
        <f t="shared" si="0"/>
        <v>1</v>
      </c>
    </row>
    <row r="52" spans="1:48">
      <c r="A52" s="2">
        <v>61</v>
      </c>
      <c r="B52" s="1" t="s">
        <v>100</v>
      </c>
      <c r="C52" s="1" t="s">
        <v>101</v>
      </c>
      <c r="D52" s="1">
        <v>2018</v>
      </c>
      <c r="P52" s="7"/>
      <c r="S52" s="7"/>
      <c r="W52" s="7"/>
      <c r="AA52" s="1">
        <v>1</v>
      </c>
      <c r="AD52" s="7"/>
      <c r="AE52" s="7"/>
      <c r="AI52" s="7"/>
      <c r="AJ52" s="7"/>
      <c r="AK52" s="7"/>
      <c r="AV52" s="1">
        <f t="shared" si="0"/>
        <v>1</v>
      </c>
    </row>
    <row r="53" spans="1:48">
      <c r="A53" s="2">
        <v>62</v>
      </c>
      <c r="B53" s="1" t="s">
        <v>102</v>
      </c>
      <c r="C53" s="1" t="s">
        <v>103</v>
      </c>
      <c r="D53" s="1">
        <v>2008</v>
      </c>
      <c r="P53" s="7"/>
      <c r="S53" s="7"/>
      <c r="W53" s="7"/>
      <c r="AD53" s="7">
        <v>1</v>
      </c>
      <c r="AE53" s="7"/>
      <c r="AI53" s="7"/>
      <c r="AJ53" s="7"/>
      <c r="AK53" s="7"/>
      <c r="AV53" s="1">
        <f t="shared" si="0"/>
        <v>1</v>
      </c>
    </row>
    <row r="54" spans="1:48">
      <c r="A54" s="2">
        <v>63</v>
      </c>
      <c r="B54" s="1" t="s">
        <v>104</v>
      </c>
      <c r="C54" s="1" t="s">
        <v>105</v>
      </c>
      <c r="D54" s="1">
        <v>2010</v>
      </c>
      <c r="P54" s="7"/>
      <c r="R54" s="1">
        <v>1</v>
      </c>
      <c r="S54" s="7"/>
      <c r="W54" s="7"/>
      <c r="AD54" s="7"/>
      <c r="AE54" s="7"/>
      <c r="AI54" s="7"/>
      <c r="AJ54" s="7"/>
      <c r="AK54" s="7"/>
      <c r="AV54" s="1">
        <f t="shared" si="0"/>
        <v>1</v>
      </c>
    </row>
    <row r="55" spans="1:48">
      <c r="A55" s="2">
        <v>64</v>
      </c>
      <c r="B55" s="1" t="s">
        <v>106</v>
      </c>
      <c r="C55" s="1" t="s">
        <v>107</v>
      </c>
      <c r="D55" s="1">
        <v>2021</v>
      </c>
      <c r="F55" s="1">
        <v>1</v>
      </c>
      <c r="L55" s="1">
        <v>1</v>
      </c>
      <c r="P55" s="7"/>
      <c r="S55" s="7"/>
      <c r="W55" s="7"/>
      <c r="Z55" s="1">
        <v>1</v>
      </c>
      <c r="AD55" s="7"/>
      <c r="AE55" s="7"/>
      <c r="AI55" s="7"/>
      <c r="AJ55" s="7"/>
      <c r="AK55" s="7"/>
      <c r="AV55" s="1">
        <f t="shared" si="0"/>
        <v>3</v>
      </c>
    </row>
    <row r="56" spans="1:48">
      <c r="A56" s="2">
        <v>65</v>
      </c>
      <c r="B56" s="1" t="s">
        <v>108</v>
      </c>
      <c r="C56" s="1" t="s">
        <v>109</v>
      </c>
      <c r="D56" s="3">
        <v>2006</v>
      </c>
      <c r="P56" s="7"/>
      <c r="S56" s="7"/>
      <c r="W56" s="7"/>
      <c r="AD56" s="7"/>
      <c r="AE56" s="7"/>
      <c r="AH56" s="1">
        <v>1</v>
      </c>
      <c r="AI56" s="7"/>
      <c r="AJ56" s="7"/>
      <c r="AK56" s="7"/>
      <c r="AV56" s="1">
        <f t="shared" si="0"/>
        <v>1</v>
      </c>
    </row>
    <row r="57" spans="1:48">
      <c r="A57" s="4">
        <v>66</v>
      </c>
      <c r="B57" s="1" t="s">
        <v>110</v>
      </c>
      <c r="C57" s="1" t="s">
        <v>111</v>
      </c>
      <c r="D57" s="3">
        <v>2020</v>
      </c>
      <c r="P57" s="7"/>
      <c r="S57" s="7"/>
      <c r="W57" s="7"/>
      <c r="AD57" s="7">
        <v>1</v>
      </c>
      <c r="AE57" s="7"/>
      <c r="AI57" s="7"/>
      <c r="AJ57" s="7"/>
      <c r="AK57" s="7"/>
      <c r="AM57" s="1">
        <v>1</v>
      </c>
      <c r="AV57" s="1">
        <f t="shared" si="0"/>
        <v>2</v>
      </c>
    </row>
    <row r="58" spans="1:48" ht="28" customHeight="1">
      <c r="A58" s="5">
        <v>67</v>
      </c>
      <c r="B58" s="1" t="s">
        <v>112</v>
      </c>
      <c r="C58" s="1" t="s">
        <v>113</v>
      </c>
      <c r="D58" s="1">
        <v>2007</v>
      </c>
      <c r="P58" s="7"/>
      <c r="S58" s="7"/>
      <c r="V58" s="1">
        <v>1</v>
      </c>
      <c r="W58" s="7"/>
      <c r="AD58" s="7"/>
      <c r="AE58" s="7"/>
      <c r="AI58" s="7"/>
      <c r="AJ58" s="7"/>
      <c r="AK58" s="7"/>
      <c r="AL58" s="1">
        <v>1</v>
      </c>
      <c r="AV58" s="1">
        <f t="shared" si="0"/>
        <v>2</v>
      </c>
    </row>
    <row r="59" spans="1:48">
      <c r="A59" s="5">
        <v>68</v>
      </c>
      <c r="B59" s="1" t="s">
        <v>114</v>
      </c>
      <c r="C59" s="1" t="s">
        <v>115</v>
      </c>
      <c r="D59" s="1">
        <v>2007</v>
      </c>
      <c r="G59" s="1">
        <v>1</v>
      </c>
      <c r="P59" s="7"/>
      <c r="S59" s="7"/>
      <c r="W59" s="7"/>
      <c r="Z59" s="1">
        <v>1</v>
      </c>
      <c r="AD59" s="7"/>
      <c r="AE59" s="7"/>
      <c r="AI59" s="7"/>
      <c r="AJ59" s="7"/>
      <c r="AK59" s="7"/>
      <c r="AV59" s="1">
        <f t="shared" si="0"/>
        <v>2</v>
      </c>
    </row>
    <row r="60" spans="1:48">
      <c r="A60" s="6">
        <v>69</v>
      </c>
      <c r="B60" s="7" t="s">
        <v>116</v>
      </c>
      <c r="C60" s="7" t="s">
        <v>117</v>
      </c>
      <c r="D60" s="7">
        <v>2009</v>
      </c>
      <c r="P60" s="7"/>
      <c r="S60" s="7"/>
      <c r="W60" s="7"/>
      <c r="AD60" s="7"/>
      <c r="AE60" s="7"/>
      <c r="AI60" s="7"/>
      <c r="AJ60" s="7"/>
      <c r="AK60" s="7"/>
      <c r="AQ60" s="1">
        <v>1</v>
      </c>
      <c r="AV60" s="1">
        <f t="shared" si="0"/>
        <v>1</v>
      </c>
    </row>
    <row r="61" spans="1:48">
      <c r="E61" s="1">
        <f>SUM(E4:E60)</f>
        <v>3</v>
      </c>
      <c r="F61" s="1">
        <f t="shared" ref="F61:AT61" si="1">SUM(F4:F60)</f>
        <v>3</v>
      </c>
      <c r="G61" s="1">
        <f t="shared" si="1"/>
        <v>1</v>
      </c>
      <c r="H61" s="1">
        <f t="shared" si="1"/>
        <v>3</v>
      </c>
      <c r="I61" s="1">
        <f t="shared" si="1"/>
        <v>1</v>
      </c>
      <c r="J61" s="1">
        <f t="shared" si="1"/>
        <v>1</v>
      </c>
      <c r="K61" s="1">
        <f t="shared" si="1"/>
        <v>1</v>
      </c>
      <c r="L61" s="1">
        <f t="shared" si="1"/>
        <v>6</v>
      </c>
      <c r="M61" s="1">
        <f t="shared" si="1"/>
        <v>1</v>
      </c>
      <c r="N61" s="1">
        <f t="shared" si="1"/>
        <v>2</v>
      </c>
      <c r="O61" s="1">
        <f t="shared" si="1"/>
        <v>1</v>
      </c>
      <c r="P61" s="1">
        <f t="shared" si="1"/>
        <v>2</v>
      </c>
      <c r="Q61" s="1">
        <f t="shared" si="1"/>
        <v>5</v>
      </c>
      <c r="R61" s="1">
        <f t="shared" si="1"/>
        <v>4</v>
      </c>
      <c r="S61" s="1">
        <f t="shared" si="1"/>
        <v>4</v>
      </c>
      <c r="T61" s="1">
        <f t="shared" si="1"/>
        <v>1</v>
      </c>
      <c r="U61" s="1">
        <f t="shared" si="1"/>
        <v>1</v>
      </c>
      <c r="V61" s="1">
        <f t="shared" si="1"/>
        <v>3</v>
      </c>
      <c r="W61" s="1">
        <f t="shared" si="1"/>
        <v>1</v>
      </c>
      <c r="X61" s="1">
        <f t="shared" si="1"/>
        <v>1</v>
      </c>
      <c r="Y61" s="1">
        <f t="shared" si="1"/>
        <v>1</v>
      </c>
      <c r="Z61" s="1">
        <f t="shared" si="1"/>
        <v>2</v>
      </c>
      <c r="AA61" s="1">
        <f t="shared" si="1"/>
        <v>1</v>
      </c>
      <c r="AB61" s="1">
        <f t="shared" si="1"/>
        <v>1</v>
      </c>
      <c r="AC61" s="1">
        <f t="shared" si="1"/>
        <v>2</v>
      </c>
      <c r="AD61" s="1">
        <f t="shared" si="1"/>
        <v>6</v>
      </c>
      <c r="AE61" s="1">
        <f t="shared" si="1"/>
        <v>1</v>
      </c>
      <c r="AF61" s="1">
        <f t="shared" si="1"/>
        <v>1</v>
      </c>
      <c r="AG61" s="1">
        <f t="shared" si="1"/>
        <v>1</v>
      </c>
      <c r="AH61" s="1">
        <f t="shared" si="1"/>
        <v>1</v>
      </c>
      <c r="AI61" s="1">
        <f t="shared" si="1"/>
        <v>2</v>
      </c>
      <c r="AJ61" s="1">
        <f t="shared" si="1"/>
        <v>1</v>
      </c>
      <c r="AK61" s="1">
        <f t="shared" si="1"/>
        <v>8</v>
      </c>
      <c r="AL61" s="1">
        <f t="shared" si="1"/>
        <v>4</v>
      </c>
      <c r="AM61" s="1">
        <f t="shared" si="1"/>
        <v>3</v>
      </c>
      <c r="AN61" s="1">
        <f t="shared" si="1"/>
        <v>1</v>
      </c>
      <c r="AO61" s="1">
        <f t="shared" si="1"/>
        <v>1</v>
      </c>
      <c r="AP61" s="1">
        <f t="shared" si="1"/>
        <v>2</v>
      </c>
      <c r="AQ61" s="1">
        <f t="shared" si="1"/>
        <v>1</v>
      </c>
      <c r="AR61" s="1">
        <f t="shared" si="1"/>
        <v>1</v>
      </c>
      <c r="AS61" s="1">
        <f t="shared" si="1"/>
        <v>1</v>
      </c>
      <c r="AT61" s="1">
        <f t="shared" si="1"/>
        <v>1</v>
      </c>
    </row>
  </sheetData>
  <mergeCells count="5">
    <mergeCell ref="E1:N2"/>
    <mergeCell ref="O1:T2"/>
    <mergeCell ref="U1:AC2"/>
    <mergeCell ref="AD1:AH2"/>
    <mergeCell ref="AI1:AM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EF5D0-5FAC-AF41-8515-298F5820A8C8}">
  <dimension ref="A1:AM38"/>
  <sheetViews>
    <sheetView topLeftCell="E2" workbookViewId="0">
      <selection activeCell="M51" sqref="M51:M52"/>
    </sheetView>
  </sheetViews>
  <sheetFormatPr baseColWidth="10" defaultRowHeight="16"/>
  <sheetData>
    <row r="1" spans="1:39">
      <c r="A1" s="14"/>
      <c r="B1" s="15"/>
      <c r="C1" s="16"/>
      <c r="D1" s="17"/>
      <c r="E1" s="51" t="s">
        <v>145</v>
      </c>
      <c r="F1" s="52"/>
      <c r="G1" s="52"/>
      <c r="H1" s="52"/>
      <c r="I1" s="52"/>
      <c r="J1" s="52"/>
      <c r="K1" s="52"/>
      <c r="L1" s="52"/>
      <c r="M1" s="52"/>
      <c r="N1" s="52"/>
      <c r="O1" s="55" t="s">
        <v>146</v>
      </c>
      <c r="P1" s="55"/>
      <c r="Q1" s="55"/>
      <c r="R1" s="55"/>
      <c r="S1" s="55"/>
      <c r="T1" s="55"/>
      <c r="U1" s="55" t="s">
        <v>147</v>
      </c>
      <c r="V1" s="55"/>
      <c r="W1" s="55"/>
      <c r="X1" s="55"/>
      <c r="Y1" s="55"/>
      <c r="Z1" s="55"/>
      <c r="AA1" s="55"/>
      <c r="AB1" s="55"/>
      <c r="AC1" s="55"/>
      <c r="AD1" s="55" t="s">
        <v>148</v>
      </c>
      <c r="AE1" s="55"/>
      <c r="AF1" s="55"/>
      <c r="AG1" s="55"/>
      <c r="AH1" s="55"/>
      <c r="AI1" s="51" t="s">
        <v>149</v>
      </c>
      <c r="AJ1" s="52"/>
      <c r="AK1" s="52"/>
      <c r="AL1" s="52"/>
      <c r="AM1" s="56"/>
    </row>
    <row r="2" spans="1:39">
      <c r="A2" s="14"/>
      <c r="B2" s="15"/>
      <c r="C2" s="16"/>
      <c r="D2" s="17"/>
      <c r="E2" s="53"/>
      <c r="F2" s="54"/>
      <c r="G2" s="54"/>
      <c r="H2" s="54"/>
      <c r="I2" s="54"/>
      <c r="J2" s="54"/>
      <c r="K2" s="54"/>
      <c r="L2" s="54"/>
      <c r="M2" s="54"/>
      <c r="N2" s="54"/>
      <c r="O2" s="55"/>
      <c r="P2" s="55"/>
      <c r="Q2" s="55"/>
      <c r="R2" s="55"/>
      <c r="S2" s="55"/>
      <c r="T2" s="55"/>
      <c r="U2" s="55"/>
      <c r="V2" s="55"/>
      <c r="W2" s="55"/>
      <c r="X2" s="55"/>
      <c r="Y2" s="55"/>
      <c r="Z2" s="55"/>
      <c r="AA2" s="55"/>
      <c r="AB2" s="55"/>
      <c r="AC2" s="55"/>
      <c r="AD2" s="55"/>
      <c r="AE2" s="55"/>
      <c r="AF2" s="55"/>
      <c r="AG2" s="55"/>
      <c r="AH2" s="55"/>
      <c r="AI2" s="53"/>
      <c r="AJ2" s="54"/>
      <c r="AK2" s="54"/>
      <c r="AL2" s="54"/>
      <c r="AM2" s="57"/>
    </row>
    <row r="3" spans="1:39" ht="101" customHeight="1">
      <c r="A3" s="18" t="s">
        <v>0</v>
      </c>
      <c r="B3" s="18" t="s">
        <v>1</v>
      </c>
      <c r="C3" s="19" t="s">
        <v>2</v>
      </c>
      <c r="D3" s="20" t="s">
        <v>3</v>
      </c>
      <c r="E3" s="21" t="s">
        <v>152</v>
      </c>
      <c r="F3" s="22" t="s">
        <v>153</v>
      </c>
      <c r="G3" s="22" t="s">
        <v>154</v>
      </c>
      <c r="H3" s="22" t="s">
        <v>155</v>
      </c>
      <c r="I3" s="22" t="s">
        <v>156</v>
      </c>
      <c r="J3" s="22" t="s">
        <v>157</v>
      </c>
      <c r="K3" s="22" t="s">
        <v>158</v>
      </c>
      <c r="L3" s="22" t="s">
        <v>159</v>
      </c>
      <c r="M3" s="22" t="s">
        <v>160</v>
      </c>
      <c r="N3" s="22" t="s">
        <v>161</v>
      </c>
      <c r="O3" s="23" t="s">
        <v>162</v>
      </c>
      <c r="P3" s="24" t="s">
        <v>163</v>
      </c>
      <c r="Q3" s="25" t="s">
        <v>164</v>
      </c>
      <c r="R3" s="26" t="s">
        <v>165</v>
      </c>
      <c r="S3" s="27" t="s">
        <v>166</v>
      </c>
      <c r="T3" s="26" t="s">
        <v>167</v>
      </c>
      <c r="U3" s="22" t="s">
        <v>168</v>
      </c>
      <c r="V3" s="21" t="s">
        <v>169</v>
      </c>
      <c r="W3" s="28" t="s">
        <v>170</v>
      </c>
      <c r="X3" s="21" t="s">
        <v>171</v>
      </c>
      <c r="Y3" s="21" t="s">
        <v>172</v>
      </c>
      <c r="Z3" s="21" t="s">
        <v>173</v>
      </c>
      <c r="AA3" s="22" t="s">
        <v>174</v>
      </c>
      <c r="AB3" s="21" t="s">
        <v>175</v>
      </c>
      <c r="AC3" s="22" t="s">
        <v>176</v>
      </c>
      <c r="AD3" s="29" t="s">
        <v>177</v>
      </c>
      <c r="AE3" s="29" t="s">
        <v>178</v>
      </c>
      <c r="AF3" s="22" t="s">
        <v>179</v>
      </c>
      <c r="AG3" s="22" t="s">
        <v>180</v>
      </c>
      <c r="AH3" s="22" t="s">
        <v>181</v>
      </c>
      <c r="AI3" s="29" t="s">
        <v>182</v>
      </c>
      <c r="AJ3" s="30" t="s">
        <v>183</v>
      </c>
      <c r="AK3" s="28" t="s">
        <v>184</v>
      </c>
      <c r="AL3" s="31" t="s">
        <v>185</v>
      </c>
      <c r="AM3" s="22" t="s">
        <v>186</v>
      </c>
    </row>
    <row r="4" spans="1:39">
      <c r="A4" s="32">
        <v>1</v>
      </c>
      <c r="B4" s="1" t="s">
        <v>4</v>
      </c>
      <c r="C4" s="1" t="s">
        <v>5</v>
      </c>
      <c r="D4" s="33">
        <v>2020</v>
      </c>
      <c r="E4" s="1"/>
      <c r="F4" s="1"/>
      <c r="G4" s="1"/>
      <c r="H4" s="1">
        <v>1</v>
      </c>
      <c r="I4" s="1"/>
      <c r="J4" s="1"/>
      <c r="K4" s="1"/>
      <c r="L4" s="1"/>
      <c r="M4" s="1"/>
      <c r="N4" s="1"/>
      <c r="O4" s="1"/>
      <c r="P4" s="7"/>
      <c r="Q4" s="1"/>
      <c r="R4" s="1"/>
      <c r="S4" s="7"/>
      <c r="T4" s="33"/>
      <c r="U4" s="1"/>
      <c r="V4" s="1"/>
      <c r="W4" s="7"/>
      <c r="X4" s="1">
        <v>1</v>
      </c>
      <c r="Y4" s="1">
        <v>1</v>
      </c>
      <c r="Z4" s="1"/>
      <c r="AA4" s="1"/>
      <c r="AB4" s="1"/>
      <c r="AC4" s="33"/>
      <c r="AD4" s="7"/>
      <c r="AE4" s="7"/>
      <c r="AF4" s="1"/>
      <c r="AG4" s="1"/>
      <c r="AH4" s="33"/>
      <c r="AI4" s="7">
        <v>1</v>
      </c>
      <c r="AJ4" s="7"/>
      <c r="AK4" s="7">
        <v>1</v>
      </c>
      <c r="AL4" s="1"/>
      <c r="AM4" s="33">
        <v>1</v>
      </c>
    </row>
    <row r="5" spans="1:39">
      <c r="A5" s="34">
        <v>2</v>
      </c>
      <c r="B5" s="1" t="s">
        <v>6</v>
      </c>
      <c r="C5" s="1" t="s">
        <v>7</v>
      </c>
      <c r="D5" s="33">
        <v>2023</v>
      </c>
      <c r="E5" s="1"/>
      <c r="F5" s="1">
        <v>1</v>
      </c>
      <c r="G5" s="1"/>
      <c r="H5" s="1"/>
      <c r="I5" s="1"/>
      <c r="J5" s="1"/>
      <c r="K5" s="1"/>
      <c r="L5" s="1"/>
      <c r="M5" s="1"/>
      <c r="N5" s="1"/>
      <c r="O5" s="1"/>
      <c r="P5" s="7"/>
      <c r="Q5" s="1"/>
      <c r="R5" s="1"/>
      <c r="S5" s="7"/>
      <c r="T5" s="33"/>
      <c r="U5" s="1"/>
      <c r="V5" s="1"/>
      <c r="W5" s="7"/>
      <c r="X5" s="1"/>
      <c r="Y5" s="1"/>
      <c r="Z5" s="1"/>
      <c r="AA5" s="1"/>
      <c r="AB5" s="1"/>
      <c r="AC5" s="33">
        <v>1</v>
      </c>
      <c r="AD5" s="7"/>
      <c r="AE5" s="7"/>
      <c r="AF5" s="1"/>
      <c r="AG5" s="1"/>
      <c r="AH5" s="33"/>
      <c r="AI5" s="7">
        <v>1</v>
      </c>
      <c r="AJ5" s="7"/>
      <c r="AK5" s="7">
        <v>1</v>
      </c>
      <c r="AL5" s="1"/>
      <c r="AM5" s="33"/>
    </row>
    <row r="6" spans="1:39">
      <c r="A6" s="34">
        <v>3</v>
      </c>
      <c r="B6" s="1" t="s">
        <v>8</v>
      </c>
      <c r="C6" s="1" t="s">
        <v>9</v>
      </c>
      <c r="D6" s="33">
        <v>2018</v>
      </c>
      <c r="E6" s="1"/>
      <c r="F6" s="1"/>
      <c r="G6" s="1"/>
      <c r="H6" s="1"/>
      <c r="I6" s="1"/>
      <c r="J6" s="1"/>
      <c r="K6" s="1"/>
      <c r="L6" s="1"/>
      <c r="M6" s="1"/>
      <c r="N6" s="1"/>
      <c r="O6" s="1"/>
      <c r="P6" s="7"/>
      <c r="Q6" s="1"/>
      <c r="R6" s="1"/>
      <c r="S6" s="7"/>
      <c r="T6" s="33"/>
      <c r="U6" s="1"/>
      <c r="V6" s="1"/>
      <c r="W6" s="7"/>
      <c r="X6" s="1"/>
      <c r="Y6" s="1"/>
      <c r="Z6" s="1"/>
      <c r="AA6" s="1"/>
      <c r="AB6" s="1"/>
      <c r="AC6" s="33"/>
      <c r="AD6" s="7"/>
      <c r="AE6" s="7"/>
      <c r="AF6" s="1"/>
      <c r="AG6" s="1"/>
      <c r="AH6" s="33"/>
      <c r="AI6" s="7"/>
      <c r="AJ6" s="7"/>
      <c r="AK6" s="7">
        <v>1</v>
      </c>
      <c r="AL6" s="1"/>
      <c r="AM6" s="33"/>
    </row>
    <row r="7" spans="1:39">
      <c r="A7" s="34">
        <v>4</v>
      </c>
      <c r="B7" s="1" t="s">
        <v>10</v>
      </c>
      <c r="C7" s="1" t="s">
        <v>11</v>
      </c>
      <c r="D7" s="33">
        <v>2016</v>
      </c>
      <c r="E7" s="1"/>
      <c r="F7" s="1"/>
      <c r="G7" s="1"/>
      <c r="H7" s="1"/>
      <c r="I7" s="1"/>
      <c r="J7" s="1"/>
      <c r="K7" s="1"/>
      <c r="L7" s="1"/>
      <c r="M7" s="1"/>
      <c r="N7" s="1"/>
      <c r="O7" s="1"/>
      <c r="P7" s="7"/>
      <c r="Q7" s="1"/>
      <c r="R7" s="1"/>
      <c r="S7" s="7"/>
      <c r="T7" s="33"/>
      <c r="U7" s="1"/>
      <c r="V7" s="1"/>
      <c r="W7" s="7"/>
      <c r="X7" s="1"/>
      <c r="Y7" s="1"/>
      <c r="Z7" s="1"/>
      <c r="AA7" s="1"/>
      <c r="AB7" s="1"/>
      <c r="AC7" s="33">
        <v>1</v>
      </c>
      <c r="AD7" s="7"/>
      <c r="AE7" s="7"/>
      <c r="AF7" s="1"/>
      <c r="AG7" s="1"/>
      <c r="AH7" s="33"/>
      <c r="AI7" s="7"/>
      <c r="AJ7" s="7">
        <v>1</v>
      </c>
      <c r="AK7" s="7"/>
      <c r="AL7" s="1"/>
      <c r="AM7" s="33"/>
    </row>
    <row r="8" spans="1:39">
      <c r="A8" s="34">
        <v>6</v>
      </c>
      <c r="B8" s="1" t="s">
        <v>14</v>
      </c>
      <c r="C8" s="1" t="s">
        <v>15</v>
      </c>
      <c r="D8" s="33">
        <v>2020</v>
      </c>
      <c r="E8" s="1"/>
      <c r="F8" s="1"/>
      <c r="G8" s="1"/>
      <c r="H8" s="1"/>
      <c r="I8" s="1"/>
      <c r="J8" s="1"/>
      <c r="K8" s="1"/>
      <c r="L8" s="1"/>
      <c r="M8" s="1"/>
      <c r="N8" s="1"/>
      <c r="O8" s="1"/>
      <c r="P8" s="7"/>
      <c r="Q8" s="1"/>
      <c r="R8" s="1"/>
      <c r="S8" s="7"/>
      <c r="T8" s="33"/>
      <c r="U8" s="1"/>
      <c r="V8" s="1"/>
      <c r="W8" s="7"/>
      <c r="X8" s="1"/>
      <c r="Y8" s="1"/>
      <c r="Z8" s="1"/>
      <c r="AA8" s="1"/>
      <c r="AB8" s="1"/>
      <c r="AC8" s="33"/>
      <c r="AD8" s="7"/>
      <c r="AE8" s="7"/>
      <c r="AF8" s="1"/>
      <c r="AG8" s="1"/>
      <c r="AH8" s="33"/>
      <c r="AI8" s="7"/>
      <c r="AJ8" s="7"/>
      <c r="AK8" s="7">
        <v>1</v>
      </c>
      <c r="AL8" s="1"/>
      <c r="AM8" s="33"/>
    </row>
    <row r="9" spans="1:39">
      <c r="A9" s="34">
        <v>7</v>
      </c>
      <c r="B9" s="1" t="s">
        <v>16</v>
      </c>
      <c r="C9" s="1" t="s">
        <v>17</v>
      </c>
      <c r="D9" s="33">
        <v>2020</v>
      </c>
      <c r="E9" s="1"/>
      <c r="F9" s="1"/>
      <c r="G9" s="1"/>
      <c r="H9" s="1"/>
      <c r="I9" s="1">
        <v>1</v>
      </c>
      <c r="J9" s="1"/>
      <c r="K9" s="1"/>
      <c r="L9" s="1"/>
      <c r="M9" s="1"/>
      <c r="N9" s="1"/>
      <c r="O9" s="1"/>
      <c r="P9" s="7"/>
      <c r="Q9" s="1"/>
      <c r="R9" s="1"/>
      <c r="S9" s="7"/>
      <c r="T9" s="33"/>
      <c r="U9" s="1"/>
      <c r="V9" s="1"/>
      <c r="W9" s="7"/>
      <c r="X9" s="1"/>
      <c r="Y9" s="1"/>
      <c r="Z9" s="1"/>
      <c r="AA9" s="1"/>
      <c r="AB9" s="1"/>
      <c r="AC9" s="33"/>
      <c r="AD9" s="7"/>
      <c r="AE9" s="7"/>
      <c r="AF9" s="1"/>
      <c r="AG9" s="1"/>
      <c r="AH9" s="33"/>
      <c r="AI9" s="7"/>
      <c r="AJ9" s="7"/>
      <c r="AK9" s="7"/>
      <c r="AL9" s="1"/>
      <c r="AM9" s="33"/>
    </row>
    <row r="10" spans="1:39">
      <c r="A10" s="34">
        <v>8</v>
      </c>
      <c r="B10" s="1" t="s">
        <v>18</v>
      </c>
      <c r="C10" s="1" t="s">
        <v>19</v>
      </c>
      <c r="D10" s="33">
        <v>2018</v>
      </c>
      <c r="E10" s="1"/>
      <c r="F10" s="1"/>
      <c r="G10" s="1"/>
      <c r="H10" s="1"/>
      <c r="I10" s="1"/>
      <c r="J10" s="1"/>
      <c r="K10" s="1"/>
      <c r="L10" s="1"/>
      <c r="M10" s="1"/>
      <c r="N10" s="1"/>
      <c r="O10" s="1"/>
      <c r="P10" s="7"/>
      <c r="Q10" s="1"/>
      <c r="R10" s="1"/>
      <c r="S10" s="7"/>
      <c r="T10" s="33"/>
      <c r="U10" s="1"/>
      <c r="V10" s="1"/>
      <c r="W10" s="7"/>
      <c r="X10" s="1"/>
      <c r="Y10" s="1"/>
      <c r="Z10" s="1"/>
      <c r="AA10" s="1"/>
      <c r="AB10" s="1"/>
      <c r="AC10" s="33"/>
      <c r="AD10" s="7"/>
      <c r="AE10" s="7">
        <v>1</v>
      </c>
      <c r="AF10" s="1">
        <v>1</v>
      </c>
      <c r="AG10" s="1"/>
      <c r="AH10" s="33"/>
      <c r="AI10" s="7"/>
      <c r="AJ10" s="7"/>
      <c r="AK10" s="7"/>
      <c r="AL10" s="1"/>
      <c r="AM10" s="33"/>
    </row>
    <row r="11" spans="1:39">
      <c r="A11" s="34">
        <v>9</v>
      </c>
      <c r="B11" s="1" t="s">
        <v>20</v>
      </c>
      <c r="C11" s="1" t="s">
        <v>21</v>
      </c>
      <c r="D11" s="33">
        <v>2019</v>
      </c>
      <c r="E11" s="1"/>
      <c r="F11" s="1"/>
      <c r="G11" s="1"/>
      <c r="H11" s="1"/>
      <c r="I11" s="1"/>
      <c r="J11" s="1"/>
      <c r="K11" s="1"/>
      <c r="L11" s="1"/>
      <c r="M11" s="1"/>
      <c r="N11" s="1"/>
      <c r="O11" s="1"/>
      <c r="P11" s="7"/>
      <c r="Q11" s="1"/>
      <c r="R11" s="1"/>
      <c r="S11" s="7"/>
      <c r="T11" s="33"/>
      <c r="U11" s="1"/>
      <c r="V11" s="1"/>
      <c r="W11" s="7"/>
      <c r="X11" s="1"/>
      <c r="Y11" s="1"/>
      <c r="Z11" s="1"/>
      <c r="AA11" s="1"/>
      <c r="AB11" s="1">
        <v>1</v>
      </c>
      <c r="AC11" s="33"/>
      <c r="AD11" s="7"/>
      <c r="AE11" s="7"/>
      <c r="AF11" s="1"/>
      <c r="AG11" s="1">
        <v>1</v>
      </c>
      <c r="AH11" s="33"/>
      <c r="AI11" s="7"/>
      <c r="AJ11" s="7"/>
      <c r="AK11" s="7"/>
      <c r="AL11" s="1"/>
      <c r="AM11" s="33"/>
    </row>
    <row r="12" spans="1:39">
      <c r="A12" s="34">
        <v>10</v>
      </c>
      <c r="B12" s="1" t="s">
        <v>22</v>
      </c>
      <c r="C12" s="1" t="s">
        <v>23</v>
      </c>
      <c r="D12" s="33">
        <v>2009</v>
      </c>
      <c r="E12" s="1"/>
      <c r="F12" s="1"/>
      <c r="G12" s="1"/>
      <c r="H12" s="1"/>
      <c r="I12" s="1"/>
      <c r="J12" s="1"/>
      <c r="K12" s="1"/>
      <c r="L12" s="1"/>
      <c r="M12" s="1"/>
      <c r="N12" s="1"/>
      <c r="O12" s="1"/>
      <c r="P12" s="7"/>
      <c r="Q12" s="1"/>
      <c r="R12" s="1"/>
      <c r="S12" s="7"/>
      <c r="T12" s="33"/>
      <c r="U12" s="1"/>
      <c r="V12" s="1"/>
      <c r="W12" s="7"/>
      <c r="X12" s="1"/>
      <c r="Y12" s="1"/>
      <c r="Z12" s="1"/>
      <c r="AA12" s="1"/>
      <c r="AB12" s="1"/>
      <c r="AC12" s="33"/>
      <c r="AD12" s="7"/>
      <c r="AE12" s="7"/>
      <c r="AF12" s="1"/>
      <c r="AG12" s="1"/>
      <c r="AH12" s="33"/>
      <c r="AI12" s="7"/>
      <c r="AJ12" s="7"/>
      <c r="AK12" s="7">
        <v>1</v>
      </c>
      <c r="AL12" s="1"/>
      <c r="AM12" s="33"/>
    </row>
    <row r="13" spans="1:39">
      <c r="A13" s="34">
        <v>11</v>
      </c>
      <c r="B13" s="1" t="s">
        <v>24</v>
      </c>
      <c r="C13" s="1" t="s">
        <v>25</v>
      </c>
      <c r="D13" s="33">
        <v>2015</v>
      </c>
      <c r="E13" s="1"/>
      <c r="F13" s="1"/>
      <c r="G13" s="1"/>
      <c r="H13" s="1"/>
      <c r="I13" s="1"/>
      <c r="J13" s="1"/>
      <c r="K13" s="1"/>
      <c r="L13" s="1"/>
      <c r="M13" s="1">
        <v>1</v>
      </c>
      <c r="N13" s="1"/>
      <c r="O13" s="1"/>
      <c r="P13" s="7"/>
      <c r="Q13" s="1"/>
      <c r="R13" s="1"/>
      <c r="S13" s="7"/>
      <c r="T13" s="33"/>
      <c r="U13" s="1"/>
      <c r="V13" s="1"/>
      <c r="W13" s="7"/>
      <c r="X13" s="1"/>
      <c r="Y13" s="1"/>
      <c r="Z13" s="1"/>
      <c r="AA13" s="1"/>
      <c r="AB13" s="1"/>
      <c r="AC13" s="33"/>
      <c r="AD13" s="7"/>
      <c r="AE13" s="7"/>
      <c r="AF13" s="1"/>
      <c r="AG13" s="1"/>
      <c r="AH13" s="33"/>
      <c r="AI13" s="7"/>
      <c r="AJ13" s="7"/>
      <c r="AK13" s="7"/>
      <c r="AL13" s="1"/>
      <c r="AM13" s="33"/>
    </row>
    <row r="14" spans="1:39">
      <c r="A14" s="34">
        <v>12</v>
      </c>
      <c r="B14" s="1" t="s">
        <v>26</v>
      </c>
      <c r="C14" s="1" t="s">
        <v>27</v>
      </c>
      <c r="D14" s="33">
        <v>2019</v>
      </c>
      <c r="E14" s="1">
        <v>1</v>
      </c>
      <c r="F14" s="1"/>
      <c r="G14" s="1"/>
      <c r="H14" s="1"/>
      <c r="I14" s="1"/>
      <c r="J14" s="1"/>
      <c r="K14" s="1"/>
      <c r="L14" s="1"/>
      <c r="M14" s="1"/>
      <c r="N14" s="1"/>
      <c r="O14" s="1"/>
      <c r="P14" s="7"/>
      <c r="Q14" s="1"/>
      <c r="R14" s="1"/>
      <c r="S14" s="7"/>
      <c r="T14" s="33"/>
      <c r="U14" s="1"/>
      <c r="V14" s="1"/>
      <c r="W14" s="7"/>
      <c r="X14" s="1"/>
      <c r="Y14" s="1"/>
      <c r="Z14" s="1"/>
      <c r="AA14" s="1"/>
      <c r="AB14" s="1"/>
      <c r="AC14" s="33"/>
      <c r="AD14" s="7"/>
      <c r="AE14" s="7"/>
      <c r="AF14" s="1"/>
      <c r="AG14" s="1"/>
      <c r="AH14" s="33"/>
      <c r="AI14" s="7"/>
      <c r="AJ14" s="7"/>
      <c r="AK14" s="7"/>
      <c r="AL14" s="1"/>
      <c r="AM14" s="33"/>
    </row>
    <row r="15" spans="1:39">
      <c r="A15" s="34">
        <v>13</v>
      </c>
      <c r="B15" s="1" t="s">
        <v>28</v>
      </c>
      <c r="C15" s="1" t="s">
        <v>29</v>
      </c>
      <c r="D15" s="33">
        <v>2015</v>
      </c>
      <c r="E15" s="1"/>
      <c r="F15" s="1"/>
      <c r="G15" s="1"/>
      <c r="H15" s="1"/>
      <c r="I15" s="1"/>
      <c r="J15" s="1"/>
      <c r="K15" s="1"/>
      <c r="L15" s="1"/>
      <c r="M15" s="1"/>
      <c r="N15" s="1"/>
      <c r="O15" s="1"/>
      <c r="P15" s="7"/>
      <c r="Q15" s="1"/>
      <c r="R15" s="1"/>
      <c r="S15" s="7"/>
      <c r="T15" s="33"/>
      <c r="U15" s="1"/>
      <c r="V15" s="1"/>
      <c r="W15" s="7"/>
      <c r="X15" s="1"/>
      <c r="Y15" s="1"/>
      <c r="Z15" s="1"/>
      <c r="AA15" s="1"/>
      <c r="AB15" s="1"/>
      <c r="AC15" s="33"/>
      <c r="AD15" s="7"/>
      <c r="AE15" s="7"/>
      <c r="AF15" s="1"/>
      <c r="AG15" s="1"/>
      <c r="AH15" s="33"/>
      <c r="AI15" s="7"/>
      <c r="AJ15" s="7"/>
      <c r="AK15" s="7">
        <v>1</v>
      </c>
      <c r="AL15" s="1"/>
      <c r="AM15" s="33"/>
    </row>
    <row r="16" spans="1:39">
      <c r="A16" s="34">
        <v>14</v>
      </c>
      <c r="B16" s="1" t="s">
        <v>30</v>
      </c>
      <c r="C16" s="1" t="s">
        <v>31</v>
      </c>
      <c r="D16" s="33">
        <v>2015</v>
      </c>
      <c r="E16" s="1"/>
      <c r="F16" s="1"/>
      <c r="G16" s="1"/>
      <c r="H16" s="1"/>
      <c r="I16" s="1"/>
      <c r="J16" s="1"/>
      <c r="K16" s="1"/>
      <c r="L16" s="1"/>
      <c r="M16" s="1"/>
      <c r="N16" s="1"/>
      <c r="O16" s="1"/>
      <c r="P16" s="7"/>
      <c r="Q16" s="1"/>
      <c r="R16" s="1"/>
      <c r="S16" s="7"/>
      <c r="T16" s="33"/>
      <c r="U16" s="1"/>
      <c r="V16" s="1"/>
      <c r="W16" s="7">
        <v>1</v>
      </c>
      <c r="X16" s="1"/>
      <c r="Y16" s="1"/>
      <c r="Z16" s="1"/>
      <c r="AA16" s="1"/>
      <c r="AB16" s="1"/>
      <c r="AC16" s="33"/>
      <c r="AD16" s="7"/>
      <c r="AE16" s="7"/>
      <c r="AF16" s="1"/>
      <c r="AG16" s="1"/>
      <c r="AH16" s="33"/>
      <c r="AI16" s="7"/>
      <c r="AJ16" s="7"/>
      <c r="AK16" s="7"/>
      <c r="AL16" s="1">
        <v>1</v>
      </c>
      <c r="AM16" s="33"/>
    </row>
    <row r="17" spans="1:39">
      <c r="A17" s="34">
        <v>16</v>
      </c>
      <c r="B17" s="1" t="s">
        <v>34</v>
      </c>
      <c r="C17" s="1" t="s">
        <v>35</v>
      </c>
      <c r="D17" s="33">
        <v>2015</v>
      </c>
      <c r="E17" s="1"/>
      <c r="F17" s="1"/>
      <c r="G17" s="1"/>
      <c r="H17" s="1">
        <v>1</v>
      </c>
      <c r="I17" s="1"/>
      <c r="J17" s="1"/>
      <c r="K17" s="1"/>
      <c r="L17" s="1">
        <v>1</v>
      </c>
      <c r="M17" s="1"/>
      <c r="N17" s="1"/>
      <c r="O17" s="1"/>
      <c r="P17" s="7"/>
      <c r="Q17" s="1"/>
      <c r="R17" s="1"/>
      <c r="S17" s="7"/>
      <c r="T17" s="33"/>
      <c r="U17" s="1"/>
      <c r="V17" s="1"/>
      <c r="W17" s="7"/>
      <c r="X17" s="1"/>
      <c r="Y17" s="1"/>
      <c r="Z17" s="1"/>
      <c r="AA17" s="1"/>
      <c r="AB17" s="1"/>
      <c r="AC17" s="33"/>
      <c r="AD17" s="7"/>
      <c r="AE17" s="7"/>
      <c r="AF17" s="1"/>
      <c r="AG17" s="1"/>
      <c r="AH17" s="33"/>
      <c r="AI17" s="7"/>
      <c r="AJ17" s="7"/>
      <c r="AK17" s="7"/>
      <c r="AL17" s="1"/>
      <c r="AM17" s="33"/>
    </row>
    <row r="18" spans="1:39">
      <c r="A18" s="34">
        <v>19</v>
      </c>
      <c r="B18" s="1" t="s">
        <v>40</v>
      </c>
      <c r="C18" s="1" t="s">
        <v>41</v>
      </c>
      <c r="D18" s="33">
        <v>2021</v>
      </c>
      <c r="E18" s="1"/>
      <c r="F18" s="1"/>
      <c r="G18" s="1"/>
      <c r="H18" s="1"/>
      <c r="I18" s="1"/>
      <c r="J18" s="1"/>
      <c r="K18" s="1"/>
      <c r="L18" s="1"/>
      <c r="M18" s="1"/>
      <c r="N18" s="1"/>
      <c r="O18" s="1"/>
      <c r="P18" s="7"/>
      <c r="Q18" s="1"/>
      <c r="R18" s="1"/>
      <c r="S18" s="7"/>
      <c r="T18" s="33"/>
      <c r="U18" s="1"/>
      <c r="V18" s="1"/>
      <c r="W18" s="7"/>
      <c r="X18" s="1"/>
      <c r="Y18" s="1"/>
      <c r="Z18" s="1"/>
      <c r="AA18" s="1"/>
      <c r="AB18" s="1"/>
      <c r="AC18" s="33"/>
      <c r="AD18" s="7"/>
      <c r="AE18" s="7"/>
      <c r="AF18" s="1"/>
      <c r="AG18" s="1"/>
      <c r="AH18" s="33"/>
      <c r="AI18" s="7"/>
      <c r="AJ18" s="7"/>
      <c r="AK18" s="7"/>
      <c r="AL18" s="1"/>
      <c r="AM18" s="33">
        <v>1</v>
      </c>
    </row>
    <row r="19" spans="1:39">
      <c r="A19" s="34">
        <v>20</v>
      </c>
      <c r="B19" s="1" t="s">
        <v>42</v>
      </c>
      <c r="C19" s="1" t="s">
        <v>43</v>
      </c>
      <c r="D19" s="33">
        <v>2013</v>
      </c>
      <c r="E19" s="1"/>
      <c r="F19" s="1"/>
      <c r="G19" s="1"/>
      <c r="H19" s="1"/>
      <c r="I19" s="1"/>
      <c r="J19" s="1"/>
      <c r="K19" s="1"/>
      <c r="L19" s="1"/>
      <c r="M19" s="1"/>
      <c r="N19" s="1"/>
      <c r="O19" s="1"/>
      <c r="P19" s="7"/>
      <c r="Q19" s="1"/>
      <c r="R19" s="1"/>
      <c r="S19" s="7"/>
      <c r="T19" s="33"/>
      <c r="U19" s="1"/>
      <c r="V19" s="1"/>
      <c r="W19" s="7"/>
      <c r="X19" s="1"/>
      <c r="Y19" s="1"/>
      <c r="Z19" s="1"/>
      <c r="AA19" s="1"/>
      <c r="AB19" s="1"/>
      <c r="AC19" s="33"/>
      <c r="AD19" s="7"/>
      <c r="AE19" s="7"/>
      <c r="AF19" s="1"/>
      <c r="AG19" s="1"/>
      <c r="AH19" s="33"/>
      <c r="AI19" s="7"/>
      <c r="AJ19" s="7"/>
      <c r="AK19" s="7">
        <v>1</v>
      </c>
      <c r="AL19" s="1"/>
      <c r="AM19" s="33"/>
    </row>
    <row r="20" spans="1:39">
      <c r="A20" s="34">
        <v>22</v>
      </c>
      <c r="B20" s="1" t="s">
        <v>46</v>
      </c>
      <c r="C20" s="1" t="s">
        <v>47</v>
      </c>
      <c r="D20" s="33">
        <v>2022</v>
      </c>
      <c r="E20" s="1">
        <v>1</v>
      </c>
      <c r="F20" s="1"/>
      <c r="G20" s="1"/>
      <c r="H20" s="1"/>
      <c r="I20" s="1"/>
      <c r="J20" s="1"/>
      <c r="K20" s="1"/>
      <c r="L20" s="1"/>
      <c r="M20" s="1"/>
      <c r="N20" s="1"/>
      <c r="O20" s="1"/>
      <c r="P20" s="7"/>
      <c r="Q20" s="1"/>
      <c r="R20" s="1"/>
      <c r="S20" s="7"/>
      <c r="T20" s="33"/>
      <c r="U20" s="1"/>
      <c r="V20" s="1"/>
      <c r="W20" s="7"/>
      <c r="X20" s="1"/>
      <c r="Y20" s="1"/>
      <c r="Z20" s="1"/>
      <c r="AA20" s="1"/>
      <c r="AB20" s="1"/>
      <c r="AC20" s="33"/>
      <c r="AD20" s="7"/>
      <c r="AE20" s="7"/>
      <c r="AF20" s="1"/>
      <c r="AG20" s="1"/>
      <c r="AH20" s="33"/>
      <c r="AI20" s="7"/>
      <c r="AJ20" s="7"/>
      <c r="AK20" s="7"/>
      <c r="AL20" s="1"/>
      <c r="AM20" s="33"/>
    </row>
    <row r="21" spans="1:39">
      <c r="A21" s="34">
        <v>24</v>
      </c>
      <c r="B21" s="1" t="s">
        <v>50</v>
      </c>
      <c r="C21" s="1" t="s">
        <v>51</v>
      </c>
      <c r="D21" s="33">
        <v>2018</v>
      </c>
      <c r="E21" s="1"/>
      <c r="F21" s="1"/>
      <c r="G21" s="1"/>
      <c r="H21" s="1"/>
      <c r="I21" s="1"/>
      <c r="J21" s="1"/>
      <c r="K21" s="1"/>
      <c r="L21" s="1"/>
      <c r="M21" s="1"/>
      <c r="N21" s="1"/>
      <c r="O21" s="1"/>
      <c r="P21" s="7"/>
      <c r="Q21" s="1"/>
      <c r="R21" s="1"/>
      <c r="S21" s="7"/>
      <c r="T21" s="33"/>
      <c r="U21" s="1"/>
      <c r="V21" s="1"/>
      <c r="W21" s="7"/>
      <c r="X21" s="1"/>
      <c r="Y21" s="1"/>
      <c r="Z21" s="1"/>
      <c r="AA21" s="1"/>
      <c r="AB21" s="1"/>
      <c r="AC21" s="33"/>
      <c r="AD21" s="7">
        <v>1</v>
      </c>
      <c r="AE21" s="7"/>
      <c r="AF21" s="1"/>
      <c r="AG21" s="1"/>
      <c r="AH21" s="33"/>
      <c r="AI21" s="7"/>
      <c r="AJ21" s="7"/>
      <c r="AK21" s="7"/>
      <c r="AL21" s="1"/>
      <c r="AM21" s="33"/>
    </row>
    <row r="22" spans="1:39">
      <c r="A22" s="34">
        <v>25</v>
      </c>
      <c r="B22" s="1" t="s">
        <v>52</v>
      </c>
      <c r="C22" s="1" t="s">
        <v>53</v>
      </c>
      <c r="D22" s="33">
        <v>2018</v>
      </c>
      <c r="E22" s="1"/>
      <c r="F22" s="1"/>
      <c r="G22" s="1"/>
      <c r="H22" s="1"/>
      <c r="I22" s="1"/>
      <c r="J22" s="1"/>
      <c r="K22" s="1"/>
      <c r="L22" s="1"/>
      <c r="M22" s="1"/>
      <c r="N22" s="1"/>
      <c r="O22" s="1"/>
      <c r="P22" s="7"/>
      <c r="Q22" s="1"/>
      <c r="R22" s="1"/>
      <c r="S22" s="7">
        <v>1</v>
      </c>
      <c r="T22" s="33"/>
      <c r="U22" s="1">
        <v>1</v>
      </c>
      <c r="V22" s="1"/>
      <c r="W22" s="7"/>
      <c r="X22" s="1"/>
      <c r="Y22" s="1"/>
      <c r="Z22" s="1"/>
      <c r="AA22" s="1"/>
      <c r="AB22" s="1"/>
      <c r="AC22" s="33"/>
      <c r="AD22" s="7"/>
      <c r="AE22" s="7"/>
      <c r="AF22" s="1"/>
      <c r="AG22" s="1"/>
      <c r="AH22" s="33"/>
      <c r="AI22" s="7"/>
      <c r="AJ22" s="7"/>
      <c r="AK22" s="7"/>
      <c r="AL22" s="1"/>
      <c r="AM22" s="33"/>
    </row>
    <row r="23" spans="1:39">
      <c r="A23" s="34">
        <v>26</v>
      </c>
      <c r="B23" s="1" t="s">
        <v>54</v>
      </c>
      <c r="C23" s="1" t="s">
        <v>55</v>
      </c>
      <c r="D23" s="33">
        <v>2023</v>
      </c>
      <c r="E23" s="1"/>
      <c r="F23" s="1"/>
      <c r="G23" s="1"/>
      <c r="H23" s="1"/>
      <c r="I23" s="1"/>
      <c r="J23" s="1"/>
      <c r="K23" s="1">
        <v>1</v>
      </c>
      <c r="L23" s="1"/>
      <c r="M23" s="1"/>
      <c r="N23" s="1"/>
      <c r="O23" s="1"/>
      <c r="P23" s="7"/>
      <c r="Q23" s="1"/>
      <c r="R23" s="1"/>
      <c r="S23" s="7"/>
      <c r="T23" s="33"/>
      <c r="U23" s="1"/>
      <c r="V23" s="1"/>
      <c r="W23" s="7"/>
      <c r="X23" s="1"/>
      <c r="Y23" s="1"/>
      <c r="Z23" s="1"/>
      <c r="AA23" s="1"/>
      <c r="AB23" s="1"/>
      <c r="AC23" s="33"/>
      <c r="AD23" s="7"/>
      <c r="AE23" s="7"/>
      <c r="AF23" s="1"/>
      <c r="AG23" s="1"/>
      <c r="AH23" s="33"/>
      <c r="AI23" s="7"/>
      <c r="AJ23" s="7"/>
      <c r="AK23" s="7"/>
      <c r="AL23" s="1"/>
      <c r="AM23" s="33"/>
    </row>
    <row r="24" spans="1:39">
      <c r="A24" s="34">
        <v>27</v>
      </c>
      <c r="B24" s="1" t="s">
        <v>56</v>
      </c>
      <c r="C24" s="1" t="s">
        <v>57</v>
      </c>
      <c r="D24" s="33">
        <v>2020</v>
      </c>
      <c r="E24" s="1"/>
      <c r="F24" s="1"/>
      <c r="G24" s="1"/>
      <c r="H24" s="1"/>
      <c r="I24" s="1"/>
      <c r="J24" s="1"/>
      <c r="K24" s="1"/>
      <c r="L24" s="1"/>
      <c r="M24" s="1"/>
      <c r="N24" s="1">
        <v>1</v>
      </c>
      <c r="O24" s="1"/>
      <c r="P24" s="7"/>
      <c r="Q24" s="1"/>
      <c r="R24" s="1"/>
      <c r="S24" s="7"/>
      <c r="T24" s="33"/>
      <c r="U24" s="1"/>
      <c r="V24" s="1"/>
      <c r="W24" s="7"/>
      <c r="X24" s="1"/>
      <c r="Y24" s="1"/>
      <c r="Z24" s="1"/>
      <c r="AA24" s="1"/>
      <c r="AB24" s="1"/>
      <c r="AC24" s="33"/>
      <c r="AD24" s="7"/>
      <c r="AE24" s="7"/>
      <c r="AF24" s="1"/>
      <c r="AG24" s="1"/>
      <c r="AH24" s="33"/>
      <c r="AI24" s="7"/>
      <c r="AJ24" s="7"/>
      <c r="AK24" s="7"/>
      <c r="AL24" s="1"/>
      <c r="AM24" s="33"/>
    </row>
    <row r="25" spans="1:39">
      <c r="A25" s="34">
        <v>28</v>
      </c>
      <c r="B25" s="1" t="s">
        <v>58</v>
      </c>
      <c r="C25" s="1" t="s">
        <v>59</v>
      </c>
      <c r="D25" s="33">
        <v>2022</v>
      </c>
      <c r="E25" s="1"/>
      <c r="F25" s="1"/>
      <c r="G25" s="1"/>
      <c r="H25" s="1"/>
      <c r="I25" s="1"/>
      <c r="J25" s="1"/>
      <c r="K25" s="1"/>
      <c r="L25" s="1"/>
      <c r="M25" s="1"/>
      <c r="N25" s="1"/>
      <c r="O25" s="1">
        <v>1</v>
      </c>
      <c r="P25" s="7"/>
      <c r="Q25" s="1"/>
      <c r="R25" s="1"/>
      <c r="S25" s="7"/>
      <c r="T25" s="33"/>
      <c r="U25" s="1"/>
      <c r="V25" s="1"/>
      <c r="W25" s="7"/>
      <c r="X25" s="1"/>
      <c r="Y25" s="1"/>
      <c r="Z25" s="1"/>
      <c r="AA25" s="1"/>
      <c r="AB25" s="1"/>
      <c r="AC25" s="33"/>
      <c r="AD25" s="7"/>
      <c r="AE25" s="7"/>
      <c r="AF25" s="1"/>
      <c r="AG25" s="1"/>
      <c r="AH25" s="33"/>
      <c r="AI25" s="7"/>
      <c r="AJ25" s="7"/>
      <c r="AK25" s="7"/>
      <c r="AL25" s="1"/>
      <c r="AM25" s="33"/>
    </row>
    <row r="26" spans="1:39">
      <c r="A26" s="34">
        <v>31</v>
      </c>
      <c r="B26" s="1" t="s">
        <v>62</v>
      </c>
      <c r="C26" s="1" t="s">
        <v>63</v>
      </c>
      <c r="D26" s="33">
        <v>2019</v>
      </c>
      <c r="E26" s="1"/>
      <c r="F26" s="1"/>
      <c r="G26" s="1"/>
      <c r="H26" s="1"/>
      <c r="I26" s="1"/>
      <c r="J26" s="1"/>
      <c r="K26" s="1"/>
      <c r="L26" s="1"/>
      <c r="M26" s="1"/>
      <c r="N26" s="1"/>
      <c r="O26" s="1"/>
      <c r="P26" s="7">
        <v>1</v>
      </c>
      <c r="Q26" s="1"/>
      <c r="R26" s="1"/>
      <c r="S26" s="7"/>
      <c r="T26" s="33"/>
      <c r="U26" s="1"/>
      <c r="V26" s="1"/>
      <c r="W26" s="7"/>
      <c r="X26" s="1"/>
      <c r="Y26" s="1"/>
      <c r="Z26" s="1"/>
      <c r="AA26" s="1"/>
      <c r="AB26" s="1"/>
      <c r="AC26" s="33"/>
      <c r="AD26" s="7"/>
      <c r="AE26" s="7"/>
      <c r="AF26" s="1"/>
      <c r="AG26" s="1"/>
      <c r="AH26" s="33"/>
      <c r="AI26" s="7"/>
      <c r="AJ26" s="7"/>
      <c r="AK26" s="7"/>
      <c r="AL26" s="1"/>
      <c r="AM26" s="33"/>
    </row>
    <row r="27" spans="1:39">
      <c r="A27" s="34">
        <v>32</v>
      </c>
      <c r="B27" s="1" t="s">
        <v>64</v>
      </c>
      <c r="C27" s="1" t="s">
        <v>65</v>
      </c>
      <c r="D27" s="33">
        <v>2022</v>
      </c>
      <c r="E27" s="1"/>
      <c r="F27" s="1"/>
      <c r="G27" s="1"/>
      <c r="H27" s="1"/>
      <c r="I27" s="1"/>
      <c r="J27" s="1"/>
      <c r="K27" s="1"/>
      <c r="L27" s="1"/>
      <c r="M27" s="1"/>
      <c r="N27" s="1"/>
      <c r="O27" s="1"/>
      <c r="P27" s="7"/>
      <c r="Q27" s="1"/>
      <c r="R27" s="1"/>
      <c r="S27" s="7"/>
      <c r="T27" s="33">
        <v>1</v>
      </c>
      <c r="U27" s="1"/>
      <c r="V27" s="1"/>
      <c r="W27" s="7"/>
      <c r="X27" s="1"/>
      <c r="Y27" s="1"/>
      <c r="Z27" s="1"/>
      <c r="AA27" s="1"/>
      <c r="AB27" s="1"/>
      <c r="AC27" s="33"/>
      <c r="AD27" s="7"/>
      <c r="AE27" s="7"/>
      <c r="AF27" s="1"/>
      <c r="AG27" s="1"/>
      <c r="AH27" s="33"/>
      <c r="AI27" s="7"/>
      <c r="AJ27" s="7"/>
      <c r="AK27" s="7"/>
      <c r="AL27" s="1"/>
      <c r="AM27" s="33"/>
    </row>
    <row r="28" spans="1:39">
      <c r="A28" s="34">
        <v>33</v>
      </c>
      <c r="B28" s="1" t="s">
        <v>66</v>
      </c>
      <c r="C28" s="1" t="s">
        <v>67</v>
      </c>
      <c r="D28" s="33">
        <v>2017</v>
      </c>
      <c r="E28" s="1"/>
      <c r="F28" s="1"/>
      <c r="G28" s="1"/>
      <c r="H28" s="1"/>
      <c r="I28" s="1"/>
      <c r="J28" s="1"/>
      <c r="K28" s="1"/>
      <c r="L28" s="1"/>
      <c r="M28" s="1"/>
      <c r="N28" s="1"/>
      <c r="O28" s="1"/>
      <c r="P28" s="7"/>
      <c r="Q28" s="1"/>
      <c r="R28" s="1"/>
      <c r="S28" s="7"/>
      <c r="T28" s="33"/>
      <c r="U28" s="1"/>
      <c r="V28" s="1"/>
      <c r="W28" s="7"/>
      <c r="X28" s="1"/>
      <c r="Y28" s="1"/>
      <c r="Z28" s="1"/>
      <c r="AA28" s="1"/>
      <c r="AB28" s="1"/>
      <c r="AC28" s="33"/>
      <c r="AD28" s="7"/>
      <c r="AE28" s="7"/>
      <c r="AF28" s="1"/>
      <c r="AG28" s="1"/>
      <c r="AH28" s="33"/>
      <c r="AI28" s="7"/>
      <c r="AJ28" s="7"/>
      <c r="AK28" s="7">
        <v>1</v>
      </c>
      <c r="AL28" s="1"/>
      <c r="AM28" s="33"/>
    </row>
    <row r="29" spans="1:39">
      <c r="A29" s="34">
        <v>46</v>
      </c>
      <c r="B29" s="1" t="s">
        <v>78</v>
      </c>
      <c r="C29" s="1" t="s">
        <v>79</v>
      </c>
      <c r="D29" s="33">
        <v>2020</v>
      </c>
      <c r="E29" s="1"/>
      <c r="F29" s="1"/>
      <c r="G29" s="1"/>
      <c r="H29" s="1"/>
      <c r="I29" s="1"/>
      <c r="J29" s="1"/>
      <c r="K29" s="1"/>
      <c r="L29" s="1"/>
      <c r="M29" s="1"/>
      <c r="N29" s="1"/>
      <c r="O29" s="1"/>
      <c r="P29" s="7"/>
      <c r="Q29" s="1">
        <v>1</v>
      </c>
      <c r="R29" s="1"/>
      <c r="S29" s="7"/>
      <c r="T29" s="33"/>
      <c r="U29" s="1"/>
      <c r="V29" s="1"/>
      <c r="W29" s="7"/>
      <c r="X29" s="1"/>
      <c r="Y29" s="1"/>
      <c r="Z29" s="1"/>
      <c r="AA29" s="1"/>
      <c r="AB29" s="1"/>
      <c r="AC29" s="33"/>
      <c r="AD29" s="7"/>
      <c r="AE29" s="7"/>
      <c r="AF29" s="1"/>
      <c r="AG29" s="1"/>
      <c r="AH29" s="33"/>
      <c r="AI29" s="7"/>
      <c r="AJ29" s="7"/>
      <c r="AK29" s="7"/>
      <c r="AL29" s="1"/>
      <c r="AM29" s="33"/>
    </row>
    <row r="30" spans="1:39">
      <c r="A30" s="34">
        <v>47</v>
      </c>
      <c r="B30" s="1" t="s">
        <v>80</v>
      </c>
      <c r="C30" s="1" t="s">
        <v>81</v>
      </c>
      <c r="D30" s="33">
        <v>2020</v>
      </c>
      <c r="E30" s="1"/>
      <c r="F30" s="1"/>
      <c r="G30" s="1"/>
      <c r="H30" s="1"/>
      <c r="I30" s="1"/>
      <c r="J30" s="1">
        <v>1</v>
      </c>
      <c r="K30" s="1"/>
      <c r="L30" s="1"/>
      <c r="M30" s="1"/>
      <c r="N30" s="1"/>
      <c r="O30" s="1"/>
      <c r="P30" s="7"/>
      <c r="Q30" s="1"/>
      <c r="R30" s="1"/>
      <c r="S30" s="7"/>
      <c r="T30" s="33"/>
      <c r="U30" s="1"/>
      <c r="V30" s="1">
        <v>1</v>
      </c>
      <c r="W30" s="7"/>
      <c r="X30" s="1"/>
      <c r="Y30" s="1"/>
      <c r="Z30" s="1"/>
      <c r="AA30" s="1"/>
      <c r="AB30" s="1"/>
      <c r="AC30" s="33"/>
      <c r="AD30" s="7"/>
      <c r="AE30" s="7"/>
      <c r="AF30" s="1"/>
      <c r="AG30" s="1"/>
      <c r="AH30" s="33"/>
      <c r="AI30" s="7"/>
      <c r="AJ30" s="7"/>
      <c r="AK30" s="7"/>
      <c r="AL30" s="1"/>
      <c r="AM30" s="33"/>
    </row>
    <row r="31" spans="1:39">
      <c r="A31" s="34">
        <v>48</v>
      </c>
      <c r="B31" s="1" t="s">
        <v>82</v>
      </c>
      <c r="C31" s="1" t="s">
        <v>83</v>
      </c>
      <c r="D31" s="33">
        <v>2021</v>
      </c>
      <c r="E31" s="1"/>
      <c r="F31" s="1">
        <v>1</v>
      </c>
      <c r="G31" s="1"/>
      <c r="H31" s="1"/>
      <c r="I31" s="1"/>
      <c r="J31" s="1"/>
      <c r="K31" s="1"/>
      <c r="L31" s="1"/>
      <c r="M31" s="1"/>
      <c r="N31" s="1"/>
      <c r="O31" s="1"/>
      <c r="P31" s="7"/>
      <c r="Q31" s="1"/>
      <c r="R31" s="1">
        <v>1</v>
      </c>
      <c r="S31" s="7"/>
      <c r="T31" s="33"/>
      <c r="U31" s="1"/>
      <c r="V31" s="1">
        <v>1</v>
      </c>
      <c r="W31" s="7"/>
      <c r="X31" s="1"/>
      <c r="Y31" s="1"/>
      <c r="Z31" s="1"/>
      <c r="AA31" s="1"/>
      <c r="AB31" s="1"/>
      <c r="AC31" s="33"/>
      <c r="AD31" s="7"/>
      <c r="AE31" s="7"/>
      <c r="AF31" s="1"/>
      <c r="AG31" s="1"/>
      <c r="AH31" s="33"/>
      <c r="AI31" s="7"/>
      <c r="AJ31" s="7"/>
      <c r="AK31" s="7"/>
      <c r="AL31" s="1"/>
      <c r="AM31" s="33"/>
    </row>
    <row r="32" spans="1:39">
      <c r="A32" s="34">
        <v>50</v>
      </c>
      <c r="B32" s="1" t="s">
        <v>86</v>
      </c>
      <c r="C32" s="1" t="s">
        <v>87</v>
      </c>
      <c r="D32" s="33">
        <v>2015</v>
      </c>
      <c r="E32" s="1"/>
      <c r="F32" s="1"/>
      <c r="G32" s="1"/>
      <c r="H32" s="1"/>
      <c r="I32" s="1"/>
      <c r="J32" s="1"/>
      <c r="K32" s="1"/>
      <c r="L32" s="1"/>
      <c r="M32" s="1"/>
      <c r="N32" s="1"/>
      <c r="O32" s="1"/>
      <c r="P32" s="7"/>
      <c r="Q32" s="1"/>
      <c r="R32" s="1"/>
      <c r="S32" s="7"/>
      <c r="T32" s="33"/>
      <c r="U32" s="1"/>
      <c r="V32" s="1"/>
      <c r="W32" s="7"/>
      <c r="X32" s="1"/>
      <c r="Y32" s="1"/>
      <c r="Z32" s="1"/>
      <c r="AA32" s="1"/>
      <c r="AB32" s="1"/>
      <c r="AC32" s="33"/>
      <c r="AD32" s="7">
        <v>1</v>
      </c>
      <c r="AE32" s="7"/>
      <c r="AF32" s="1"/>
      <c r="AG32" s="1"/>
      <c r="AH32" s="33"/>
      <c r="AI32" s="7"/>
      <c r="AJ32" s="7"/>
      <c r="AK32" s="7"/>
      <c r="AL32" s="1"/>
      <c r="AM32" s="33"/>
    </row>
    <row r="33" spans="1:39">
      <c r="A33" s="34">
        <v>51</v>
      </c>
      <c r="B33" s="1" t="s">
        <v>88</v>
      </c>
      <c r="C33" s="1" t="s">
        <v>89</v>
      </c>
      <c r="D33" s="33">
        <v>2019</v>
      </c>
      <c r="E33" s="1"/>
      <c r="F33" s="1"/>
      <c r="G33" s="1"/>
      <c r="H33" s="1">
        <v>1</v>
      </c>
      <c r="I33" s="1"/>
      <c r="J33" s="1"/>
      <c r="K33" s="1"/>
      <c r="L33" s="1"/>
      <c r="M33" s="1"/>
      <c r="N33" s="1"/>
      <c r="O33" s="1"/>
      <c r="P33" s="7"/>
      <c r="Q33" s="1"/>
      <c r="R33" s="1"/>
      <c r="S33" s="7"/>
      <c r="T33" s="33"/>
      <c r="U33" s="1"/>
      <c r="V33" s="1"/>
      <c r="W33" s="7"/>
      <c r="X33" s="1"/>
      <c r="Y33" s="1"/>
      <c r="Z33" s="1"/>
      <c r="AA33" s="1"/>
      <c r="AB33" s="1"/>
      <c r="AC33" s="33"/>
      <c r="AD33" s="7"/>
      <c r="AE33" s="7"/>
      <c r="AF33" s="1"/>
      <c r="AG33" s="1"/>
      <c r="AH33" s="33"/>
      <c r="AI33" s="7"/>
      <c r="AJ33" s="7"/>
      <c r="AK33" s="7"/>
      <c r="AL33" s="1"/>
      <c r="AM33" s="33"/>
    </row>
    <row r="34" spans="1:39">
      <c r="A34" s="34">
        <v>53</v>
      </c>
      <c r="B34" s="1" t="s">
        <v>90</v>
      </c>
      <c r="C34" s="1" t="s">
        <v>91</v>
      </c>
      <c r="D34" s="33">
        <v>2012</v>
      </c>
      <c r="E34" s="1"/>
      <c r="F34" s="1"/>
      <c r="G34" s="1"/>
      <c r="H34" s="1"/>
      <c r="I34" s="1"/>
      <c r="J34" s="1"/>
      <c r="K34" s="1"/>
      <c r="L34" s="1"/>
      <c r="M34" s="1"/>
      <c r="N34" s="1">
        <v>1</v>
      </c>
      <c r="O34" s="1"/>
      <c r="P34" s="7"/>
      <c r="Q34" s="1"/>
      <c r="R34" s="1"/>
      <c r="S34" s="7">
        <v>1</v>
      </c>
      <c r="T34" s="33"/>
      <c r="U34" s="1"/>
      <c r="V34" s="1"/>
      <c r="W34" s="7"/>
      <c r="X34" s="1"/>
      <c r="Y34" s="1"/>
      <c r="Z34" s="1"/>
      <c r="AA34" s="1"/>
      <c r="AB34" s="1"/>
      <c r="AC34" s="33"/>
      <c r="AD34" s="7"/>
      <c r="AE34" s="7"/>
      <c r="AF34" s="1"/>
      <c r="AG34" s="1"/>
      <c r="AH34" s="33"/>
      <c r="AI34" s="7"/>
      <c r="AJ34" s="7"/>
      <c r="AK34" s="7"/>
      <c r="AL34" s="1"/>
      <c r="AM34" s="33"/>
    </row>
    <row r="35" spans="1:39">
      <c r="A35" s="34">
        <v>54</v>
      </c>
      <c r="B35" s="1" t="s">
        <v>92</v>
      </c>
      <c r="C35" s="1" t="s">
        <v>93</v>
      </c>
      <c r="D35" s="33">
        <v>2023</v>
      </c>
      <c r="E35" s="1"/>
      <c r="F35" s="1"/>
      <c r="G35" s="1"/>
      <c r="H35" s="1"/>
      <c r="I35" s="1"/>
      <c r="J35" s="1"/>
      <c r="K35" s="1"/>
      <c r="L35" s="1"/>
      <c r="M35" s="1"/>
      <c r="N35" s="1"/>
      <c r="O35" s="1"/>
      <c r="P35" s="7"/>
      <c r="Q35" s="1">
        <v>1</v>
      </c>
      <c r="R35" s="1">
        <v>1</v>
      </c>
      <c r="S35" s="7"/>
      <c r="T35" s="33"/>
      <c r="U35" s="1"/>
      <c r="V35" s="1"/>
      <c r="W35" s="7"/>
      <c r="X35" s="1"/>
      <c r="Y35" s="1"/>
      <c r="Z35" s="1"/>
      <c r="AA35" s="1"/>
      <c r="AB35" s="1"/>
      <c r="AC35" s="33"/>
      <c r="AD35" s="7"/>
      <c r="AE35" s="7"/>
      <c r="AF35" s="1"/>
      <c r="AG35" s="1"/>
      <c r="AH35" s="33"/>
      <c r="AI35" s="7"/>
      <c r="AJ35" s="7"/>
      <c r="AK35" s="7"/>
      <c r="AL35" s="1"/>
      <c r="AM35" s="33"/>
    </row>
    <row r="36" spans="1:39">
      <c r="A36" s="34">
        <v>61</v>
      </c>
      <c r="B36" s="1" t="s">
        <v>100</v>
      </c>
      <c r="C36" s="1" t="s">
        <v>101</v>
      </c>
      <c r="D36" s="33">
        <v>2018</v>
      </c>
      <c r="E36" s="1"/>
      <c r="F36" s="1"/>
      <c r="G36" s="1"/>
      <c r="H36" s="1"/>
      <c r="I36" s="1"/>
      <c r="J36" s="1"/>
      <c r="K36" s="1"/>
      <c r="L36" s="1"/>
      <c r="M36" s="1"/>
      <c r="N36" s="1"/>
      <c r="O36" s="1"/>
      <c r="P36" s="7"/>
      <c r="Q36" s="1"/>
      <c r="R36" s="1"/>
      <c r="S36" s="7"/>
      <c r="T36" s="33"/>
      <c r="U36" s="1"/>
      <c r="V36" s="1"/>
      <c r="W36" s="7"/>
      <c r="X36" s="1"/>
      <c r="Y36" s="1"/>
      <c r="Z36" s="1"/>
      <c r="AA36" s="1">
        <v>1</v>
      </c>
      <c r="AB36" s="1"/>
      <c r="AC36" s="33"/>
      <c r="AD36" s="7"/>
      <c r="AE36" s="7"/>
      <c r="AF36" s="1"/>
      <c r="AG36" s="1"/>
      <c r="AH36" s="33"/>
      <c r="AI36" s="7"/>
      <c r="AJ36" s="7"/>
      <c r="AK36" s="7"/>
      <c r="AL36" s="1"/>
      <c r="AM36" s="33"/>
    </row>
    <row r="37" spans="1:39">
      <c r="A37" s="35">
        <v>64</v>
      </c>
      <c r="B37" s="1" t="s">
        <v>106</v>
      </c>
      <c r="C37" s="1" t="s">
        <v>107</v>
      </c>
      <c r="D37" s="33">
        <v>2021</v>
      </c>
      <c r="E37" s="1"/>
      <c r="F37" s="1">
        <v>1</v>
      </c>
      <c r="G37" s="1"/>
      <c r="H37" s="1"/>
      <c r="I37" s="1"/>
      <c r="J37" s="1"/>
      <c r="K37" s="1"/>
      <c r="L37" s="1">
        <v>1</v>
      </c>
      <c r="M37" s="1"/>
      <c r="N37" s="1"/>
      <c r="O37" s="1"/>
      <c r="P37" s="7"/>
      <c r="Q37" s="1"/>
      <c r="R37" s="1"/>
      <c r="S37" s="7"/>
      <c r="T37" s="33"/>
      <c r="U37" s="1"/>
      <c r="V37" s="1"/>
      <c r="W37" s="7"/>
      <c r="X37" s="1"/>
      <c r="Y37" s="1"/>
      <c r="Z37" s="1">
        <v>1</v>
      </c>
      <c r="AA37" s="1"/>
      <c r="AB37" s="1"/>
      <c r="AC37" s="33"/>
      <c r="AD37" s="7"/>
      <c r="AE37" s="7"/>
      <c r="AF37" s="1"/>
      <c r="AG37" s="1"/>
      <c r="AH37" s="33"/>
      <c r="AI37" s="7"/>
      <c r="AJ37" s="7"/>
      <c r="AK37" s="7"/>
      <c r="AL37" s="1"/>
      <c r="AM37" s="33"/>
    </row>
    <row r="38" spans="1:39">
      <c r="A38" s="36">
        <v>65</v>
      </c>
      <c r="B38" s="37" t="s">
        <v>108</v>
      </c>
      <c r="C38" s="37" t="s">
        <v>109</v>
      </c>
      <c r="D38" s="38">
        <v>2006</v>
      </c>
      <c r="E38" s="1"/>
      <c r="F38" s="1"/>
      <c r="G38" s="1"/>
      <c r="H38" s="1"/>
      <c r="I38" s="1"/>
      <c r="J38" s="1"/>
      <c r="K38" s="1"/>
      <c r="L38" s="1"/>
      <c r="M38" s="1"/>
      <c r="N38" s="1"/>
      <c r="O38" s="1"/>
      <c r="P38" s="7"/>
      <c r="Q38" s="1"/>
      <c r="R38" s="1"/>
      <c r="S38" s="7"/>
      <c r="T38" s="33"/>
      <c r="U38" s="1"/>
      <c r="V38" s="1"/>
      <c r="W38" s="7"/>
      <c r="X38" s="1"/>
      <c r="Y38" s="1"/>
      <c r="Z38" s="1"/>
      <c r="AA38" s="1"/>
      <c r="AB38" s="1"/>
      <c r="AC38" s="33"/>
      <c r="AD38" s="7"/>
      <c r="AE38" s="7"/>
      <c r="AF38" s="1"/>
      <c r="AG38" s="1"/>
      <c r="AH38" s="33">
        <v>1</v>
      </c>
      <c r="AI38" s="7"/>
      <c r="AJ38" s="7"/>
      <c r="AK38" s="7"/>
      <c r="AL38" s="1"/>
      <c r="AM38" s="33"/>
    </row>
  </sheetData>
  <mergeCells count="5">
    <mergeCell ref="E1:N2"/>
    <mergeCell ref="O1:T2"/>
    <mergeCell ref="U1:AC2"/>
    <mergeCell ref="AD1:AH2"/>
    <mergeCell ref="AI1:AM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B747CF-72EF-3D43-BE5F-D5AE711017B3}">
  <dimension ref="A1:S58"/>
  <sheetViews>
    <sheetView topLeftCell="A15" workbookViewId="0">
      <selection activeCell="J37" sqref="J37"/>
    </sheetView>
  </sheetViews>
  <sheetFormatPr baseColWidth="10" defaultRowHeight="16"/>
  <cols>
    <col min="9" max="9" width="12.83203125" customWidth="1"/>
    <col min="18" max="18" width="21.6640625" customWidth="1"/>
    <col min="19" max="19" width="20.33203125" customWidth="1"/>
  </cols>
  <sheetData>
    <row r="1" spans="1:19">
      <c r="A1" t="s">
        <v>118</v>
      </c>
      <c r="B1" t="s">
        <v>194</v>
      </c>
      <c r="C1" t="s">
        <v>195</v>
      </c>
      <c r="D1" t="s">
        <v>196</v>
      </c>
      <c r="E1" t="s">
        <v>197</v>
      </c>
      <c r="F1" t="s">
        <v>198</v>
      </c>
      <c r="G1" t="s">
        <v>199</v>
      </c>
      <c r="H1" t="s">
        <v>200</v>
      </c>
      <c r="I1" t="s">
        <v>201</v>
      </c>
      <c r="J1" t="s">
        <v>202</v>
      </c>
      <c r="K1" t="s">
        <v>203</v>
      </c>
      <c r="L1" t="s">
        <v>204</v>
      </c>
      <c r="M1" t="s">
        <v>205</v>
      </c>
      <c r="N1" t="s">
        <v>206</v>
      </c>
      <c r="O1" t="s">
        <v>207</v>
      </c>
    </row>
    <row r="2" spans="1:19">
      <c r="A2">
        <v>1</v>
      </c>
      <c r="B2">
        <v>1</v>
      </c>
      <c r="C2">
        <v>1</v>
      </c>
      <c r="D2">
        <v>1</v>
      </c>
      <c r="E2">
        <v>1</v>
      </c>
      <c r="F2">
        <v>1</v>
      </c>
      <c r="G2">
        <v>1</v>
      </c>
      <c r="I2">
        <v>1</v>
      </c>
      <c r="P2">
        <f t="shared" ref="P2:P57" si="0">SUM(B2:O2)</f>
        <v>7</v>
      </c>
      <c r="R2" s="13" t="s">
        <v>208</v>
      </c>
      <c r="S2" s="1">
        <f>COUNTIF(P2:P58, "&gt;0")</f>
        <v>38</v>
      </c>
    </row>
    <row r="3" spans="1:19">
      <c r="A3">
        <v>2</v>
      </c>
      <c r="D3">
        <v>1</v>
      </c>
      <c r="P3">
        <f t="shared" si="0"/>
        <v>1</v>
      </c>
      <c r="R3" s="13" t="s">
        <v>209</v>
      </c>
      <c r="S3">
        <f>S2*100/57</f>
        <v>66.666666666666671</v>
      </c>
    </row>
    <row r="4" spans="1:19">
      <c r="A4">
        <v>3</v>
      </c>
      <c r="D4">
        <v>1</v>
      </c>
      <c r="P4">
        <f t="shared" si="0"/>
        <v>1</v>
      </c>
      <c r="R4" s="13" t="s">
        <v>210</v>
      </c>
      <c r="S4">
        <f>COUNTIF(P2:P58, "=1")</f>
        <v>30</v>
      </c>
    </row>
    <row r="5" spans="1:19">
      <c r="A5">
        <v>4</v>
      </c>
      <c r="D5">
        <v>1</v>
      </c>
      <c r="P5">
        <f t="shared" si="0"/>
        <v>1</v>
      </c>
      <c r="R5" s="13" t="s">
        <v>211</v>
      </c>
      <c r="S5">
        <f>COUNTIF(P2:P58, "&gt;1")</f>
        <v>8</v>
      </c>
    </row>
    <row r="6" spans="1:19">
      <c r="A6">
        <v>5</v>
      </c>
      <c r="M6">
        <v>1</v>
      </c>
      <c r="P6">
        <f t="shared" si="0"/>
        <v>1</v>
      </c>
    </row>
    <row r="7" spans="1:19">
      <c r="A7">
        <v>6</v>
      </c>
      <c r="D7">
        <v>1</v>
      </c>
      <c r="P7">
        <f t="shared" si="0"/>
        <v>1</v>
      </c>
    </row>
    <row r="8" spans="1:19">
      <c r="A8">
        <v>7</v>
      </c>
      <c r="H8">
        <v>1</v>
      </c>
      <c r="P8">
        <f>SUM(B8:O8)</f>
        <v>1</v>
      </c>
    </row>
    <row r="9" spans="1:19">
      <c r="A9">
        <v>8</v>
      </c>
      <c r="J9">
        <v>1</v>
      </c>
      <c r="P9">
        <f t="shared" si="0"/>
        <v>1</v>
      </c>
    </row>
    <row r="10" spans="1:19">
      <c r="A10">
        <v>9</v>
      </c>
      <c r="I10">
        <v>1</v>
      </c>
      <c r="J10">
        <v>1</v>
      </c>
      <c r="P10">
        <f t="shared" si="0"/>
        <v>2</v>
      </c>
    </row>
    <row r="11" spans="1:19">
      <c r="A11">
        <v>10</v>
      </c>
      <c r="D11">
        <v>1</v>
      </c>
      <c r="P11">
        <f t="shared" si="0"/>
        <v>1</v>
      </c>
    </row>
    <row r="12" spans="1:19">
      <c r="A12">
        <v>11</v>
      </c>
      <c r="J12">
        <v>1</v>
      </c>
      <c r="P12">
        <f t="shared" si="0"/>
        <v>1</v>
      </c>
    </row>
    <row r="13" spans="1:19">
      <c r="A13">
        <v>12</v>
      </c>
      <c r="P13">
        <f t="shared" si="0"/>
        <v>0</v>
      </c>
    </row>
    <row r="14" spans="1:19">
      <c r="A14">
        <v>13</v>
      </c>
      <c r="D14">
        <v>1</v>
      </c>
      <c r="P14">
        <f t="shared" si="0"/>
        <v>1</v>
      </c>
    </row>
    <row r="15" spans="1:19">
      <c r="A15">
        <v>14</v>
      </c>
      <c r="D15">
        <v>1</v>
      </c>
      <c r="L15">
        <v>1</v>
      </c>
      <c r="P15">
        <f t="shared" si="0"/>
        <v>2</v>
      </c>
    </row>
    <row r="16" spans="1:19">
      <c r="A16">
        <v>15</v>
      </c>
      <c r="M16">
        <v>1</v>
      </c>
      <c r="P16">
        <f t="shared" si="0"/>
        <v>1</v>
      </c>
    </row>
    <row r="17" spans="1:16">
      <c r="A17">
        <v>16</v>
      </c>
      <c r="D17">
        <v>1</v>
      </c>
      <c r="M17">
        <v>1</v>
      </c>
      <c r="P17">
        <f t="shared" si="0"/>
        <v>2</v>
      </c>
    </row>
    <row r="18" spans="1:16">
      <c r="A18">
        <v>17</v>
      </c>
      <c r="M18">
        <v>1</v>
      </c>
      <c r="P18">
        <f t="shared" si="0"/>
        <v>1</v>
      </c>
    </row>
    <row r="19" spans="1:16">
      <c r="A19">
        <v>18</v>
      </c>
      <c r="D19">
        <v>1</v>
      </c>
      <c r="N19">
        <v>1</v>
      </c>
      <c r="P19">
        <f t="shared" si="0"/>
        <v>2</v>
      </c>
    </row>
    <row r="20" spans="1:16">
      <c r="A20">
        <v>19</v>
      </c>
      <c r="P20">
        <f t="shared" si="0"/>
        <v>0</v>
      </c>
    </row>
    <row r="21" spans="1:16">
      <c r="A21">
        <v>20</v>
      </c>
      <c r="D21">
        <v>1</v>
      </c>
      <c r="P21">
        <f t="shared" si="0"/>
        <v>1</v>
      </c>
    </row>
    <row r="22" spans="1:16">
      <c r="A22">
        <v>21</v>
      </c>
      <c r="J22">
        <v>1</v>
      </c>
      <c r="P22">
        <f t="shared" si="0"/>
        <v>1</v>
      </c>
    </row>
    <row r="23" spans="1:16">
      <c r="A23">
        <v>22</v>
      </c>
      <c r="P23">
        <f t="shared" si="0"/>
        <v>0</v>
      </c>
    </row>
    <row r="24" spans="1:16">
      <c r="A24">
        <v>23</v>
      </c>
      <c r="P24">
        <f t="shared" si="0"/>
        <v>0</v>
      </c>
    </row>
    <row r="25" spans="1:16">
      <c r="A25">
        <v>24</v>
      </c>
      <c r="H25">
        <v>1</v>
      </c>
      <c r="P25">
        <f t="shared" si="0"/>
        <v>1</v>
      </c>
    </row>
    <row r="26" spans="1:16">
      <c r="A26">
        <v>25</v>
      </c>
      <c r="P26">
        <f t="shared" si="0"/>
        <v>0</v>
      </c>
    </row>
    <row r="27" spans="1:16">
      <c r="A27">
        <v>26</v>
      </c>
      <c r="L27">
        <v>1</v>
      </c>
      <c r="P27">
        <f t="shared" si="0"/>
        <v>1</v>
      </c>
    </row>
    <row r="28" spans="1:16">
      <c r="A28">
        <v>27</v>
      </c>
      <c r="P28">
        <f t="shared" si="0"/>
        <v>0</v>
      </c>
    </row>
    <row r="29" spans="1:16">
      <c r="A29">
        <v>28</v>
      </c>
      <c r="P29">
        <f t="shared" si="0"/>
        <v>0</v>
      </c>
    </row>
    <row r="30" spans="1:16">
      <c r="A30">
        <v>29</v>
      </c>
      <c r="P30">
        <f t="shared" si="0"/>
        <v>0</v>
      </c>
    </row>
    <row r="31" spans="1:16">
      <c r="A31">
        <v>31</v>
      </c>
      <c r="P31">
        <f t="shared" si="0"/>
        <v>0</v>
      </c>
    </row>
    <row r="32" spans="1:16">
      <c r="A32">
        <v>32</v>
      </c>
      <c r="P32">
        <f t="shared" si="0"/>
        <v>0</v>
      </c>
    </row>
    <row r="33" spans="1:16">
      <c r="A33">
        <v>33</v>
      </c>
      <c r="D33">
        <v>1</v>
      </c>
      <c r="P33">
        <f t="shared" si="0"/>
        <v>1</v>
      </c>
    </row>
    <row r="34" spans="1:16">
      <c r="A34">
        <v>34</v>
      </c>
      <c r="O34">
        <v>1</v>
      </c>
      <c r="P34">
        <f t="shared" si="0"/>
        <v>1</v>
      </c>
    </row>
    <row r="35" spans="1:16">
      <c r="A35">
        <v>36</v>
      </c>
      <c r="K35">
        <v>1</v>
      </c>
      <c r="P35">
        <f t="shared" si="0"/>
        <v>1</v>
      </c>
    </row>
    <row r="36" spans="1:16">
      <c r="A36">
        <v>37</v>
      </c>
      <c r="I36">
        <v>1</v>
      </c>
      <c r="P36">
        <f t="shared" si="0"/>
        <v>1</v>
      </c>
    </row>
    <row r="37" spans="1:16">
      <c r="A37">
        <v>38</v>
      </c>
      <c r="H37">
        <v>1</v>
      </c>
      <c r="P37">
        <f t="shared" si="0"/>
        <v>1</v>
      </c>
    </row>
    <row r="38" spans="1:16">
      <c r="A38">
        <v>40</v>
      </c>
      <c r="P38">
        <f t="shared" si="0"/>
        <v>0</v>
      </c>
    </row>
    <row r="39" spans="1:16">
      <c r="A39">
        <v>46</v>
      </c>
      <c r="J39">
        <v>1</v>
      </c>
      <c r="P39">
        <f t="shared" si="0"/>
        <v>1</v>
      </c>
    </row>
    <row r="40" spans="1:16">
      <c r="A40">
        <v>47</v>
      </c>
      <c r="P40">
        <f t="shared" si="0"/>
        <v>0</v>
      </c>
    </row>
    <row r="41" spans="1:16">
      <c r="A41">
        <v>48</v>
      </c>
      <c r="P41">
        <f t="shared" si="0"/>
        <v>0</v>
      </c>
    </row>
    <row r="42" spans="1:16">
      <c r="A42">
        <v>49</v>
      </c>
      <c r="M42">
        <v>1</v>
      </c>
      <c r="P42">
        <f t="shared" si="0"/>
        <v>1</v>
      </c>
    </row>
    <row r="43" spans="1:16">
      <c r="A43">
        <v>50</v>
      </c>
      <c r="I43">
        <v>1</v>
      </c>
      <c r="P43">
        <f t="shared" si="0"/>
        <v>1</v>
      </c>
    </row>
    <row r="44" spans="1:16">
      <c r="A44">
        <v>51</v>
      </c>
      <c r="B44">
        <v>1</v>
      </c>
      <c r="H44">
        <v>1</v>
      </c>
      <c r="I44">
        <v>1</v>
      </c>
      <c r="P44">
        <f t="shared" si="0"/>
        <v>3</v>
      </c>
    </row>
    <row r="45" spans="1:16">
      <c r="A45">
        <v>53</v>
      </c>
      <c r="P45">
        <f t="shared" si="0"/>
        <v>0</v>
      </c>
    </row>
    <row r="46" spans="1:16">
      <c r="A46">
        <v>54</v>
      </c>
      <c r="P46">
        <f t="shared" si="0"/>
        <v>0</v>
      </c>
    </row>
    <row r="47" spans="1:16">
      <c r="A47">
        <v>55</v>
      </c>
      <c r="P47">
        <f t="shared" si="0"/>
        <v>0</v>
      </c>
    </row>
    <row r="48" spans="1:16">
      <c r="A48">
        <v>56</v>
      </c>
      <c r="L48">
        <v>1</v>
      </c>
      <c r="P48">
        <f t="shared" si="0"/>
        <v>1</v>
      </c>
    </row>
    <row r="49" spans="1:16">
      <c r="A49">
        <v>60</v>
      </c>
      <c r="P49">
        <f t="shared" si="0"/>
        <v>0</v>
      </c>
    </row>
    <row r="50" spans="1:16">
      <c r="A50">
        <v>61</v>
      </c>
      <c r="L50">
        <v>1</v>
      </c>
      <c r="P50">
        <f t="shared" si="0"/>
        <v>1</v>
      </c>
    </row>
    <row r="51" spans="1:16">
      <c r="A51">
        <v>62</v>
      </c>
      <c r="P51">
        <f t="shared" si="0"/>
        <v>0</v>
      </c>
    </row>
    <row r="52" spans="1:16">
      <c r="A52">
        <v>63</v>
      </c>
      <c r="I52">
        <v>1</v>
      </c>
      <c r="J52">
        <v>1</v>
      </c>
      <c r="P52">
        <f t="shared" si="0"/>
        <v>2</v>
      </c>
    </row>
    <row r="53" spans="1:16">
      <c r="A53">
        <v>64</v>
      </c>
      <c r="M53">
        <v>1</v>
      </c>
      <c r="P53">
        <f t="shared" si="0"/>
        <v>1</v>
      </c>
    </row>
    <row r="54" spans="1:16">
      <c r="A54">
        <v>65</v>
      </c>
      <c r="J54">
        <v>1</v>
      </c>
      <c r="P54">
        <f t="shared" si="0"/>
        <v>1</v>
      </c>
    </row>
    <row r="55" spans="1:16">
      <c r="A55">
        <v>66</v>
      </c>
      <c r="E55">
        <v>1</v>
      </c>
      <c r="J55">
        <v>1</v>
      </c>
      <c r="P55">
        <f t="shared" si="0"/>
        <v>2</v>
      </c>
    </row>
    <row r="56" spans="1:16">
      <c r="A56">
        <v>67</v>
      </c>
      <c r="P56">
        <f t="shared" si="0"/>
        <v>0</v>
      </c>
    </row>
    <row r="57" spans="1:16">
      <c r="A57">
        <v>68</v>
      </c>
      <c r="L57">
        <v>1</v>
      </c>
      <c r="P57">
        <f t="shared" si="0"/>
        <v>1</v>
      </c>
    </row>
    <row r="58" spans="1:16">
      <c r="A58">
        <v>69</v>
      </c>
      <c r="O58">
        <v>1</v>
      </c>
      <c r="P58">
        <f>SUM(B58:O58)</f>
        <v>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BF50E1-C2CA-0E45-ACE9-81A50CF700F6}">
  <dimension ref="A1:AK58"/>
  <sheetViews>
    <sheetView tabSelected="1" workbookViewId="0">
      <selection activeCell="K23" sqref="K23"/>
    </sheetView>
  </sheetViews>
  <sheetFormatPr baseColWidth="10" defaultRowHeight="16"/>
  <sheetData>
    <row r="1" spans="1:12" ht="32">
      <c r="A1" s="39" t="s">
        <v>118</v>
      </c>
      <c r="B1" s="39" t="s">
        <v>213</v>
      </c>
      <c r="C1" s="39" t="s">
        <v>214</v>
      </c>
      <c r="D1" s="39" t="s">
        <v>215</v>
      </c>
      <c r="E1" s="39" t="s">
        <v>216</v>
      </c>
      <c r="F1" s="40" t="s">
        <v>217</v>
      </c>
      <c r="G1" s="40" t="s">
        <v>218</v>
      </c>
      <c r="K1" s="13" t="s">
        <v>219</v>
      </c>
      <c r="L1" s="13" t="s">
        <v>220</v>
      </c>
    </row>
    <row r="2" spans="1:12">
      <c r="A2" s="39">
        <v>1</v>
      </c>
      <c r="B2" s="41">
        <v>1</v>
      </c>
      <c r="C2" s="41">
        <v>1</v>
      </c>
      <c r="D2" s="41">
        <v>1</v>
      </c>
      <c r="E2" s="41"/>
      <c r="F2" s="41"/>
      <c r="G2" s="41">
        <v>1</v>
      </c>
      <c r="H2">
        <f>SUM(B2:G2)</f>
        <v>4</v>
      </c>
      <c r="J2" s="13" t="s">
        <v>212</v>
      </c>
      <c r="K2">
        <f>COUNTIF(H2:H58, "&gt;0")</f>
        <v>36</v>
      </c>
      <c r="L2">
        <f>K2*100/57</f>
        <v>63.157894736842103</v>
      </c>
    </row>
    <row r="3" spans="1:12">
      <c r="A3" s="39">
        <v>2</v>
      </c>
      <c r="B3" s="41"/>
      <c r="C3" s="41"/>
      <c r="D3" s="41">
        <v>1</v>
      </c>
      <c r="E3" s="41"/>
      <c r="F3" s="41"/>
      <c r="G3" s="41"/>
      <c r="H3">
        <f t="shared" ref="H3:H58" si="0">SUM(B3:G3)</f>
        <v>1</v>
      </c>
      <c r="J3" s="13" t="s">
        <v>221</v>
      </c>
      <c r="K3">
        <f>COUNTIF(H2:H58, 0)</f>
        <v>21</v>
      </c>
      <c r="L3">
        <f>K3*100/57</f>
        <v>36.842105263157897</v>
      </c>
    </row>
    <row r="4" spans="1:12">
      <c r="A4" s="39">
        <v>3</v>
      </c>
      <c r="B4" s="41"/>
      <c r="C4" s="41"/>
      <c r="D4" s="41">
        <v>1</v>
      </c>
      <c r="E4" s="41"/>
      <c r="F4" s="41"/>
      <c r="G4" s="41"/>
      <c r="H4">
        <f t="shared" si="0"/>
        <v>1</v>
      </c>
    </row>
    <row r="5" spans="1:12" ht="18" customHeight="1">
      <c r="A5" s="39">
        <v>4</v>
      </c>
      <c r="B5" s="41"/>
      <c r="C5" s="41"/>
      <c r="D5" s="41">
        <v>1</v>
      </c>
      <c r="E5" s="41"/>
      <c r="F5" s="41"/>
      <c r="G5" s="41"/>
      <c r="H5">
        <f t="shared" si="0"/>
        <v>1</v>
      </c>
    </row>
    <row r="6" spans="1:12">
      <c r="A6" s="39">
        <v>5</v>
      </c>
      <c r="B6" s="41"/>
      <c r="C6" s="41"/>
      <c r="D6" s="41"/>
      <c r="E6" s="41"/>
      <c r="F6" s="41"/>
      <c r="G6" s="41"/>
      <c r="H6">
        <f t="shared" si="0"/>
        <v>0</v>
      </c>
    </row>
    <row r="7" spans="1:12">
      <c r="A7" s="39">
        <v>6</v>
      </c>
      <c r="B7" s="41"/>
      <c r="C7" s="41"/>
      <c r="D7" s="41">
        <v>1</v>
      </c>
      <c r="E7" s="41"/>
      <c r="F7" s="41"/>
      <c r="G7" s="41"/>
      <c r="H7">
        <f t="shared" si="0"/>
        <v>1</v>
      </c>
    </row>
    <row r="8" spans="1:12">
      <c r="A8" s="39">
        <v>7</v>
      </c>
      <c r="B8" s="41"/>
      <c r="C8" s="41"/>
      <c r="D8" s="41"/>
      <c r="E8" s="41"/>
      <c r="F8" s="41"/>
      <c r="G8" s="41">
        <v>1</v>
      </c>
      <c r="H8">
        <f t="shared" si="0"/>
        <v>1</v>
      </c>
    </row>
    <row r="9" spans="1:12" ht="17" customHeight="1">
      <c r="A9" s="39">
        <v>8</v>
      </c>
      <c r="B9" s="41"/>
      <c r="C9" s="41"/>
      <c r="D9" s="41"/>
      <c r="E9" s="41"/>
      <c r="F9" s="41"/>
      <c r="G9" s="41"/>
      <c r="H9">
        <f t="shared" si="0"/>
        <v>0</v>
      </c>
    </row>
    <row r="10" spans="1:12">
      <c r="A10" s="39">
        <v>9</v>
      </c>
      <c r="B10" s="41"/>
      <c r="C10" s="41"/>
      <c r="D10" s="41"/>
      <c r="E10" s="41"/>
      <c r="F10" s="41"/>
      <c r="G10" s="41">
        <v>1</v>
      </c>
      <c r="H10">
        <f t="shared" si="0"/>
        <v>1</v>
      </c>
    </row>
    <row r="11" spans="1:12">
      <c r="A11" s="39">
        <v>10</v>
      </c>
      <c r="B11" s="41"/>
      <c r="C11" s="41"/>
      <c r="D11" s="41">
        <v>1</v>
      </c>
      <c r="E11" s="41"/>
      <c r="F11" s="41"/>
      <c r="G11" s="41"/>
      <c r="H11">
        <f t="shared" si="0"/>
        <v>1</v>
      </c>
    </row>
    <row r="12" spans="1:12">
      <c r="A12" s="39">
        <v>11</v>
      </c>
      <c r="B12" s="41"/>
      <c r="C12" s="41"/>
      <c r="D12" s="41"/>
      <c r="E12" s="41"/>
      <c r="F12" s="41"/>
      <c r="G12" s="41"/>
      <c r="H12">
        <f t="shared" si="0"/>
        <v>0</v>
      </c>
    </row>
    <row r="13" spans="1:12" ht="17" customHeight="1">
      <c r="A13" s="39">
        <v>12</v>
      </c>
      <c r="B13" s="41"/>
      <c r="C13" s="41"/>
      <c r="D13" s="41"/>
      <c r="E13" s="41"/>
      <c r="F13" s="41"/>
      <c r="G13" s="41"/>
      <c r="H13">
        <f t="shared" si="0"/>
        <v>0</v>
      </c>
    </row>
    <row r="14" spans="1:12" ht="17" customHeight="1">
      <c r="A14" s="39">
        <v>13</v>
      </c>
      <c r="B14" s="41"/>
      <c r="C14" s="41"/>
      <c r="D14" s="41">
        <v>1</v>
      </c>
      <c r="E14" s="41"/>
      <c r="F14" s="41"/>
      <c r="G14" s="41"/>
      <c r="H14">
        <f t="shared" si="0"/>
        <v>1</v>
      </c>
    </row>
    <row r="15" spans="1:12">
      <c r="A15" s="39">
        <v>14</v>
      </c>
      <c r="B15" s="41"/>
      <c r="C15" s="41"/>
      <c r="D15" s="41"/>
      <c r="E15" s="41"/>
      <c r="F15" s="41"/>
      <c r="G15" s="41"/>
      <c r="H15">
        <f t="shared" si="0"/>
        <v>0</v>
      </c>
    </row>
    <row r="16" spans="1:12">
      <c r="A16" s="39">
        <v>15</v>
      </c>
      <c r="B16" s="41"/>
      <c r="C16" s="41"/>
      <c r="D16" s="41"/>
      <c r="E16" s="41">
        <v>1</v>
      </c>
      <c r="F16" s="41"/>
      <c r="G16" s="41"/>
      <c r="H16">
        <f t="shared" si="0"/>
        <v>1</v>
      </c>
    </row>
    <row r="17" spans="1:8">
      <c r="A17" s="39">
        <v>16</v>
      </c>
      <c r="B17" s="41"/>
      <c r="C17" s="41"/>
      <c r="D17" s="41">
        <v>1</v>
      </c>
      <c r="E17" s="41"/>
      <c r="F17" s="41"/>
      <c r="G17" s="41"/>
      <c r="H17">
        <f t="shared" si="0"/>
        <v>1</v>
      </c>
    </row>
    <row r="18" spans="1:8" ht="16" customHeight="1">
      <c r="A18" s="39">
        <v>17</v>
      </c>
      <c r="B18" s="41"/>
      <c r="C18" s="41"/>
      <c r="D18" s="41"/>
      <c r="E18" s="41"/>
      <c r="F18" s="41">
        <v>1</v>
      </c>
      <c r="G18" s="41">
        <v>1</v>
      </c>
      <c r="H18">
        <f t="shared" si="0"/>
        <v>2</v>
      </c>
    </row>
    <row r="19" spans="1:8">
      <c r="A19" s="39">
        <v>18</v>
      </c>
      <c r="B19" s="41"/>
      <c r="C19" s="41"/>
      <c r="D19" s="41">
        <v>1</v>
      </c>
      <c r="E19" s="41"/>
      <c r="F19" s="41"/>
      <c r="G19" s="41"/>
      <c r="H19">
        <f t="shared" si="0"/>
        <v>1</v>
      </c>
    </row>
    <row r="20" spans="1:8">
      <c r="A20" s="39">
        <v>19</v>
      </c>
      <c r="B20" s="41"/>
      <c r="C20" s="41"/>
      <c r="D20" s="41">
        <v>1</v>
      </c>
      <c r="E20" s="41"/>
      <c r="F20" s="41"/>
      <c r="G20" s="41">
        <v>1</v>
      </c>
      <c r="H20">
        <f t="shared" si="0"/>
        <v>2</v>
      </c>
    </row>
    <row r="21" spans="1:8">
      <c r="A21" s="39">
        <v>20</v>
      </c>
      <c r="B21" s="41"/>
      <c r="C21" s="41"/>
      <c r="D21" s="41">
        <v>1</v>
      </c>
      <c r="E21" s="41"/>
      <c r="F21" s="41"/>
      <c r="G21" s="41"/>
      <c r="H21">
        <f t="shared" si="0"/>
        <v>1</v>
      </c>
    </row>
    <row r="22" spans="1:8">
      <c r="A22" s="39">
        <v>21</v>
      </c>
      <c r="B22" s="41"/>
      <c r="C22" s="41"/>
      <c r="D22" s="41"/>
      <c r="E22" s="41"/>
      <c r="F22" s="41"/>
      <c r="G22" s="41">
        <v>1</v>
      </c>
      <c r="H22">
        <f t="shared" si="0"/>
        <v>1</v>
      </c>
    </row>
    <row r="23" spans="1:8" ht="17" customHeight="1">
      <c r="A23" s="39">
        <v>22</v>
      </c>
      <c r="B23" s="41"/>
      <c r="C23" s="41"/>
      <c r="D23" s="41"/>
      <c r="E23" s="41"/>
      <c r="F23" s="41"/>
      <c r="G23" s="41"/>
      <c r="H23">
        <f t="shared" si="0"/>
        <v>0</v>
      </c>
    </row>
    <row r="24" spans="1:8">
      <c r="A24" s="39">
        <v>23</v>
      </c>
      <c r="B24" s="41"/>
      <c r="C24" s="41"/>
      <c r="D24" s="41"/>
      <c r="E24" s="41"/>
      <c r="F24" s="41"/>
      <c r="G24" s="41">
        <v>1</v>
      </c>
      <c r="H24">
        <f t="shared" si="0"/>
        <v>1</v>
      </c>
    </row>
    <row r="25" spans="1:8">
      <c r="A25" s="39">
        <v>24</v>
      </c>
      <c r="B25" s="41"/>
      <c r="C25" s="41"/>
      <c r="D25" s="41"/>
      <c r="E25" s="41"/>
      <c r="F25" s="41"/>
      <c r="G25" s="41"/>
      <c r="H25">
        <f t="shared" si="0"/>
        <v>0</v>
      </c>
    </row>
    <row r="26" spans="1:8">
      <c r="A26" s="39">
        <v>25</v>
      </c>
      <c r="B26" s="41"/>
      <c r="C26" s="41"/>
      <c r="D26" s="41">
        <v>1</v>
      </c>
      <c r="E26" s="41"/>
      <c r="F26" s="41"/>
      <c r="G26" s="41"/>
      <c r="H26">
        <f t="shared" si="0"/>
        <v>1</v>
      </c>
    </row>
    <row r="27" spans="1:8" ht="17" customHeight="1">
      <c r="A27" s="39">
        <v>26</v>
      </c>
      <c r="B27" s="41"/>
      <c r="C27" s="41"/>
      <c r="D27" s="41"/>
      <c r="E27" s="41"/>
      <c r="F27" s="41"/>
      <c r="G27" s="41"/>
      <c r="H27">
        <f t="shared" si="0"/>
        <v>0</v>
      </c>
    </row>
    <row r="28" spans="1:8" ht="17" customHeight="1">
      <c r="A28" s="39">
        <v>27</v>
      </c>
      <c r="B28" s="41"/>
      <c r="C28" s="41">
        <v>1</v>
      </c>
      <c r="D28" s="41">
        <v>1</v>
      </c>
      <c r="E28" s="41"/>
      <c r="F28" s="41">
        <v>1</v>
      </c>
      <c r="G28" s="41"/>
      <c r="H28">
        <f t="shared" si="0"/>
        <v>3</v>
      </c>
    </row>
    <row r="29" spans="1:8">
      <c r="A29" s="39">
        <v>28</v>
      </c>
      <c r="B29" s="41"/>
      <c r="C29" s="41"/>
      <c r="D29" s="41"/>
      <c r="E29" s="41"/>
      <c r="F29" s="41"/>
      <c r="G29" s="41"/>
      <c r="H29">
        <f t="shared" si="0"/>
        <v>0</v>
      </c>
    </row>
    <row r="30" spans="1:8">
      <c r="A30" s="39">
        <v>29</v>
      </c>
      <c r="B30" s="41"/>
      <c r="C30" s="41"/>
      <c r="D30" s="41"/>
      <c r="E30" s="41"/>
      <c r="F30" s="41"/>
      <c r="G30" s="41">
        <v>1</v>
      </c>
      <c r="H30">
        <f t="shared" si="0"/>
        <v>1</v>
      </c>
    </row>
    <row r="31" spans="1:8">
      <c r="A31" s="39">
        <v>31</v>
      </c>
      <c r="B31" s="41"/>
      <c r="C31" s="41"/>
      <c r="D31" s="41"/>
      <c r="E31" s="41"/>
      <c r="F31" s="41"/>
      <c r="G31" s="41">
        <v>1</v>
      </c>
      <c r="H31">
        <f t="shared" si="0"/>
        <v>1</v>
      </c>
    </row>
    <row r="32" spans="1:8" ht="17" customHeight="1">
      <c r="A32" s="39">
        <v>32</v>
      </c>
      <c r="B32" s="41"/>
      <c r="C32" s="41"/>
      <c r="D32" s="41"/>
      <c r="E32" s="41"/>
      <c r="F32" s="41"/>
      <c r="G32" s="41">
        <v>1</v>
      </c>
      <c r="H32">
        <f t="shared" si="0"/>
        <v>1</v>
      </c>
    </row>
    <row r="33" spans="1:8" ht="19" customHeight="1">
      <c r="A33" s="39">
        <v>33</v>
      </c>
      <c r="B33" s="41"/>
      <c r="C33" s="41"/>
      <c r="D33" s="41">
        <v>1</v>
      </c>
      <c r="E33" s="41"/>
      <c r="F33" s="41"/>
      <c r="G33" s="41"/>
      <c r="H33">
        <f t="shared" si="0"/>
        <v>1</v>
      </c>
    </row>
    <row r="34" spans="1:8">
      <c r="A34" s="39">
        <v>34</v>
      </c>
      <c r="B34" s="41"/>
      <c r="C34" s="41"/>
      <c r="D34" s="41"/>
      <c r="E34" s="41"/>
      <c r="F34" s="41"/>
      <c r="G34" s="41"/>
      <c r="H34">
        <f t="shared" si="0"/>
        <v>0</v>
      </c>
    </row>
    <row r="35" spans="1:8" ht="17" customHeight="1">
      <c r="A35" s="39">
        <v>36</v>
      </c>
      <c r="B35" s="41"/>
      <c r="C35" s="41"/>
      <c r="D35" s="41"/>
      <c r="E35" s="41"/>
      <c r="F35" s="41"/>
      <c r="G35" s="41"/>
      <c r="H35">
        <f t="shared" si="0"/>
        <v>0</v>
      </c>
    </row>
    <row r="36" spans="1:8">
      <c r="A36" s="39">
        <v>37</v>
      </c>
      <c r="B36" s="41"/>
      <c r="C36" s="41"/>
      <c r="D36" s="41"/>
      <c r="E36" s="41"/>
      <c r="F36" s="41"/>
      <c r="G36" s="41"/>
      <c r="H36">
        <f t="shared" si="0"/>
        <v>0</v>
      </c>
    </row>
    <row r="37" spans="1:8">
      <c r="A37" s="39">
        <v>38</v>
      </c>
      <c r="B37" s="41"/>
      <c r="C37" s="41"/>
      <c r="D37" s="41"/>
      <c r="E37" s="41"/>
      <c r="F37" s="41"/>
      <c r="G37" s="41"/>
      <c r="H37">
        <f t="shared" si="0"/>
        <v>0</v>
      </c>
    </row>
    <row r="38" spans="1:8">
      <c r="A38" s="39">
        <v>40</v>
      </c>
      <c r="B38" s="41"/>
      <c r="C38" s="41"/>
      <c r="D38" s="41"/>
      <c r="E38" s="41"/>
      <c r="F38" s="41"/>
      <c r="G38" s="41"/>
      <c r="H38">
        <f t="shared" si="0"/>
        <v>0</v>
      </c>
    </row>
    <row r="39" spans="1:8">
      <c r="A39" s="39">
        <v>46</v>
      </c>
      <c r="B39" s="41"/>
      <c r="C39" s="41"/>
      <c r="D39" s="41"/>
      <c r="E39" s="41">
        <v>1</v>
      </c>
      <c r="F39" s="41"/>
      <c r="G39" s="41"/>
      <c r="H39">
        <f t="shared" si="0"/>
        <v>1</v>
      </c>
    </row>
    <row r="40" spans="1:8">
      <c r="A40" s="39">
        <v>47</v>
      </c>
      <c r="B40" s="41"/>
      <c r="C40" s="41"/>
      <c r="D40" s="41"/>
      <c r="E40" s="41">
        <v>1</v>
      </c>
      <c r="F40" s="41"/>
      <c r="G40" s="41">
        <v>1</v>
      </c>
      <c r="H40">
        <f t="shared" si="0"/>
        <v>2</v>
      </c>
    </row>
    <row r="41" spans="1:8">
      <c r="A41" s="39">
        <v>48</v>
      </c>
      <c r="B41" s="41"/>
      <c r="C41" s="41"/>
      <c r="D41" s="41"/>
      <c r="E41" s="41"/>
      <c r="F41" s="41"/>
      <c r="G41" s="41">
        <v>1</v>
      </c>
      <c r="H41">
        <f t="shared" si="0"/>
        <v>1</v>
      </c>
    </row>
    <row r="42" spans="1:8">
      <c r="A42" s="39">
        <v>49</v>
      </c>
      <c r="B42" s="41"/>
      <c r="C42" s="41"/>
      <c r="D42" s="41"/>
      <c r="E42" s="41"/>
      <c r="F42" s="41"/>
      <c r="G42" s="41">
        <v>1</v>
      </c>
      <c r="H42">
        <f t="shared" si="0"/>
        <v>1</v>
      </c>
    </row>
    <row r="43" spans="1:8">
      <c r="A43" s="39">
        <v>50</v>
      </c>
      <c r="B43" s="41">
        <v>1</v>
      </c>
      <c r="C43" s="41"/>
      <c r="D43" s="41">
        <v>1</v>
      </c>
      <c r="E43" s="41"/>
      <c r="F43" s="41"/>
      <c r="G43" s="41">
        <v>1</v>
      </c>
      <c r="H43">
        <f t="shared" si="0"/>
        <v>3</v>
      </c>
    </row>
    <row r="44" spans="1:8">
      <c r="A44" s="39">
        <v>51</v>
      </c>
      <c r="B44" s="41">
        <v>1</v>
      </c>
      <c r="C44" s="41"/>
      <c r="D44" s="41"/>
      <c r="E44" s="41"/>
      <c r="F44" s="41"/>
      <c r="G44" s="41"/>
      <c r="H44">
        <f t="shared" si="0"/>
        <v>1</v>
      </c>
    </row>
    <row r="45" spans="1:8">
      <c r="A45" s="39">
        <v>53</v>
      </c>
      <c r="B45" s="41"/>
      <c r="C45" s="41"/>
      <c r="D45" s="41"/>
      <c r="E45" s="41"/>
      <c r="F45" s="41"/>
      <c r="G45" s="41">
        <v>1</v>
      </c>
      <c r="H45">
        <f t="shared" si="0"/>
        <v>1</v>
      </c>
    </row>
    <row r="46" spans="1:8">
      <c r="A46" s="39">
        <v>54</v>
      </c>
      <c r="B46" s="41"/>
      <c r="C46" s="41"/>
      <c r="D46" s="41"/>
      <c r="E46" s="41"/>
      <c r="F46" s="41"/>
      <c r="G46" s="41">
        <v>1</v>
      </c>
      <c r="H46">
        <f t="shared" si="0"/>
        <v>1</v>
      </c>
    </row>
    <row r="47" spans="1:8">
      <c r="A47" s="39">
        <v>55</v>
      </c>
      <c r="B47" s="41"/>
      <c r="C47" s="41"/>
      <c r="D47" s="41"/>
      <c r="E47" s="41"/>
      <c r="F47" s="41"/>
      <c r="G47" s="41"/>
      <c r="H47">
        <f t="shared" si="0"/>
        <v>0</v>
      </c>
    </row>
    <row r="48" spans="1:8">
      <c r="A48" s="39">
        <v>56</v>
      </c>
      <c r="B48" s="41"/>
      <c r="C48" s="41"/>
      <c r="D48" s="41"/>
      <c r="E48" s="41"/>
      <c r="F48" s="41"/>
      <c r="G48" s="41"/>
      <c r="H48">
        <f t="shared" si="0"/>
        <v>0</v>
      </c>
    </row>
    <row r="49" spans="1:37">
      <c r="A49" s="39">
        <v>60</v>
      </c>
      <c r="B49" s="41"/>
      <c r="C49" s="41"/>
      <c r="D49" s="41"/>
      <c r="E49" s="41"/>
      <c r="F49" s="41"/>
      <c r="G49" s="41">
        <v>1</v>
      </c>
      <c r="H49">
        <f t="shared" si="0"/>
        <v>1</v>
      </c>
    </row>
    <row r="50" spans="1:37" ht="17" customHeight="1">
      <c r="A50" s="39">
        <v>61</v>
      </c>
      <c r="B50" s="41"/>
      <c r="C50" s="41"/>
      <c r="D50" s="41"/>
      <c r="E50" s="41"/>
      <c r="F50" s="41"/>
      <c r="G50" s="41"/>
      <c r="H50">
        <f t="shared" si="0"/>
        <v>0</v>
      </c>
    </row>
    <row r="51" spans="1:37" ht="18" customHeight="1">
      <c r="A51" s="39">
        <v>62</v>
      </c>
      <c r="B51" s="41"/>
      <c r="C51" s="41"/>
      <c r="D51" s="41"/>
      <c r="E51" s="41"/>
      <c r="F51" s="41"/>
      <c r="G51" s="41"/>
      <c r="H51">
        <f t="shared" si="0"/>
        <v>0</v>
      </c>
    </row>
    <row r="52" spans="1:37">
      <c r="A52" s="39">
        <v>63</v>
      </c>
      <c r="B52" s="41"/>
      <c r="C52" s="41"/>
      <c r="D52" s="41"/>
      <c r="E52" s="41"/>
      <c r="F52" s="41"/>
      <c r="G52" s="41"/>
      <c r="H52">
        <f t="shared" si="0"/>
        <v>0</v>
      </c>
    </row>
    <row r="53" spans="1:37">
      <c r="A53" s="39">
        <v>64</v>
      </c>
      <c r="B53" s="41"/>
      <c r="C53" s="41"/>
      <c r="D53" s="41"/>
      <c r="E53" s="41"/>
      <c r="F53" s="41"/>
      <c r="G53" s="41">
        <v>1</v>
      </c>
      <c r="H53">
        <f t="shared" si="0"/>
        <v>1</v>
      </c>
    </row>
    <row r="54" spans="1:37">
      <c r="A54" s="39">
        <v>65</v>
      </c>
      <c r="B54" s="41"/>
      <c r="C54" s="41"/>
      <c r="D54" s="41">
        <v>1</v>
      </c>
      <c r="E54" s="41"/>
      <c r="F54" s="41"/>
      <c r="G54" s="41"/>
      <c r="H54">
        <f t="shared" si="0"/>
        <v>1</v>
      </c>
    </row>
    <row r="55" spans="1:37">
      <c r="A55" s="42">
        <v>66</v>
      </c>
      <c r="B55" s="10"/>
      <c r="C55" s="10"/>
      <c r="D55" s="43">
        <v>1</v>
      </c>
      <c r="E55" s="41"/>
      <c r="F55" s="41"/>
      <c r="G55" s="41">
        <v>1</v>
      </c>
      <c r="H55">
        <f t="shared" si="0"/>
        <v>2</v>
      </c>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v>1</v>
      </c>
      <c r="AI55">
        <f t="shared" ref="AI55:AI58" si="1">SUM(B55:AG55)</f>
        <v>4</v>
      </c>
    </row>
    <row r="56" spans="1:37" ht="17" customHeight="1">
      <c r="A56" s="41">
        <v>67</v>
      </c>
      <c r="B56" s="41"/>
      <c r="C56" s="41"/>
      <c r="D56" s="41">
        <v>1</v>
      </c>
      <c r="E56" s="41"/>
      <c r="F56" s="41"/>
      <c r="G56" s="41">
        <v>1</v>
      </c>
      <c r="H56">
        <f t="shared" si="0"/>
        <v>2</v>
      </c>
      <c r="I56" s="41"/>
      <c r="J56" s="41"/>
      <c r="K56" s="41"/>
      <c r="L56" s="41"/>
      <c r="M56" s="41"/>
      <c r="N56" s="41"/>
      <c r="O56" s="41"/>
      <c r="P56" s="41"/>
      <c r="Q56" s="41"/>
      <c r="R56" s="41"/>
      <c r="S56" s="41"/>
      <c r="T56" s="41"/>
      <c r="U56" s="41"/>
      <c r="V56" s="41"/>
      <c r="W56" s="41"/>
      <c r="X56" s="41"/>
      <c r="Y56" s="41"/>
      <c r="Z56" s="41"/>
      <c r="AA56" s="41"/>
      <c r="AB56" s="41"/>
      <c r="AC56" s="41"/>
      <c r="AD56" s="41"/>
      <c r="AE56" s="44"/>
      <c r="AF56" s="44"/>
      <c r="AG56" s="41"/>
      <c r="AH56" s="41"/>
      <c r="AI56">
        <f t="shared" si="1"/>
        <v>4</v>
      </c>
      <c r="AK56">
        <f>COUNTIF(AI2:AI58, 0)</f>
        <v>2</v>
      </c>
    </row>
    <row r="57" spans="1:37" ht="17" customHeight="1">
      <c r="A57" s="39">
        <v>68</v>
      </c>
      <c r="H57">
        <f t="shared" si="0"/>
        <v>0</v>
      </c>
      <c r="AE57" s="44"/>
      <c r="AF57" s="44"/>
      <c r="AI57">
        <f t="shared" si="1"/>
        <v>0</v>
      </c>
    </row>
    <row r="58" spans="1:37" ht="17" customHeight="1">
      <c r="A58" s="39">
        <v>69</v>
      </c>
      <c r="B58" s="41"/>
      <c r="C58" s="41"/>
      <c r="D58" s="41"/>
      <c r="E58" s="41"/>
      <c r="F58" s="41"/>
      <c r="G58" s="41"/>
      <c r="H58">
        <f t="shared" si="0"/>
        <v>0</v>
      </c>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f t="shared" si="1"/>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29B93A-A354-5549-BE38-43AC6BF7E78F}">
  <dimension ref="A1:T59"/>
  <sheetViews>
    <sheetView topLeftCell="A23" workbookViewId="0">
      <selection activeCell="B58" sqref="B58"/>
    </sheetView>
  </sheetViews>
  <sheetFormatPr baseColWidth="10" defaultRowHeight="17" customHeight="1"/>
  <sheetData>
    <row r="1" spans="1:20" ht="17" customHeight="1">
      <c r="A1" s="8" t="s">
        <v>118</v>
      </c>
      <c r="B1" s="8" t="s">
        <v>119</v>
      </c>
      <c r="C1" s="8" t="s">
        <v>120</v>
      </c>
      <c r="D1" s="8" t="s">
        <v>121</v>
      </c>
      <c r="E1" s="8" t="s">
        <v>122</v>
      </c>
      <c r="F1" s="8" t="s">
        <v>123</v>
      </c>
      <c r="G1" s="8" t="s">
        <v>124</v>
      </c>
      <c r="H1" s="8" t="s">
        <v>125</v>
      </c>
      <c r="I1" s="8" t="s">
        <v>126</v>
      </c>
      <c r="J1" s="8" t="s">
        <v>127</v>
      </c>
      <c r="K1" s="8" t="s">
        <v>128</v>
      </c>
      <c r="L1" s="8" t="s">
        <v>129</v>
      </c>
      <c r="M1" s="8" t="s">
        <v>130</v>
      </c>
      <c r="N1" s="8" t="s">
        <v>131</v>
      </c>
      <c r="O1" s="8" t="s">
        <v>132</v>
      </c>
      <c r="P1" s="8" t="s">
        <v>133</v>
      </c>
      <c r="Q1" s="8" t="s">
        <v>134</v>
      </c>
      <c r="R1" s="8" t="s">
        <v>135</v>
      </c>
      <c r="S1" s="8"/>
      <c r="T1" s="8" t="s">
        <v>136</v>
      </c>
    </row>
    <row r="2" spans="1:20" ht="17" customHeight="1">
      <c r="A2">
        <v>1</v>
      </c>
      <c r="B2" t="s">
        <v>5</v>
      </c>
      <c r="C2">
        <v>2020</v>
      </c>
      <c r="D2">
        <v>1</v>
      </c>
      <c r="T2">
        <f t="shared" ref="T2:T33" si="0">SUM(D2:R2)</f>
        <v>1</v>
      </c>
    </row>
    <row r="3" spans="1:20" ht="17" customHeight="1">
      <c r="A3">
        <v>2</v>
      </c>
      <c r="B3" t="s">
        <v>7</v>
      </c>
      <c r="C3">
        <v>2023</v>
      </c>
      <c r="D3">
        <v>1</v>
      </c>
      <c r="E3">
        <v>1</v>
      </c>
      <c r="F3">
        <v>1</v>
      </c>
      <c r="G3">
        <v>1</v>
      </c>
      <c r="H3">
        <v>1</v>
      </c>
      <c r="I3">
        <v>1</v>
      </c>
      <c r="J3">
        <v>1</v>
      </c>
      <c r="K3">
        <v>1</v>
      </c>
      <c r="T3">
        <f t="shared" si="0"/>
        <v>8</v>
      </c>
    </row>
    <row r="4" spans="1:20" ht="17" customHeight="1">
      <c r="A4">
        <v>3</v>
      </c>
      <c r="B4" t="s">
        <v>9</v>
      </c>
      <c r="C4">
        <v>2018</v>
      </c>
      <c r="D4">
        <v>1</v>
      </c>
      <c r="E4">
        <v>1</v>
      </c>
      <c r="F4">
        <v>1</v>
      </c>
      <c r="G4">
        <v>1</v>
      </c>
      <c r="I4">
        <v>1</v>
      </c>
      <c r="L4">
        <v>1</v>
      </c>
      <c r="T4">
        <f t="shared" si="0"/>
        <v>6</v>
      </c>
    </row>
    <row r="5" spans="1:20" ht="17" customHeight="1">
      <c r="A5">
        <v>4</v>
      </c>
      <c r="B5" t="s">
        <v>11</v>
      </c>
      <c r="C5">
        <v>2016</v>
      </c>
      <c r="D5">
        <v>1</v>
      </c>
      <c r="E5">
        <v>1</v>
      </c>
      <c r="T5">
        <f t="shared" si="0"/>
        <v>2</v>
      </c>
    </row>
    <row r="6" spans="1:20" ht="17" customHeight="1">
      <c r="A6">
        <v>5</v>
      </c>
      <c r="B6" t="s">
        <v>13</v>
      </c>
      <c r="C6">
        <v>2022</v>
      </c>
      <c r="D6">
        <v>1</v>
      </c>
      <c r="T6">
        <f t="shared" si="0"/>
        <v>1</v>
      </c>
    </row>
    <row r="7" spans="1:20" ht="17" customHeight="1">
      <c r="A7">
        <v>6</v>
      </c>
      <c r="B7" t="s">
        <v>15</v>
      </c>
      <c r="C7">
        <v>2020</v>
      </c>
      <c r="D7">
        <v>1</v>
      </c>
      <c r="E7">
        <v>1</v>
      </c>
      <c r="G7">
        <v>1</v>
      </c>
      <c r="H7">
        <v>1</v>
      </c>
      <c r="I7">
        <v>1</v>
      </c>
      <c r="T7">
        <f t="shared" si="0"/>
        <v>5</v>
      </c>
    </row>
    <row r="8" spans="1:20" ht="17" customHeight="1">
      <c r="A8">
        <v>7</v>
      </c>
      <c r="B8" t="s">
        <v>17</v>
      </c>
      <c r="C8">
        <v>2020</v>
      </c>
      <c r="D8">
        <v>1</v>
      </c>
      <c r="E8">
        <v>1</v>
      </c>
      <c r="T8">
        <f t="shared" si="0"/>
        <v>2</v>
      </c>
    </row>
    <row r="9" spans="1:20" ht="17" customHeight="1">
      <c r="A9">
        <v>8</v>
      </c>
      <c r="B9" t="s">
        <v>19</v>
      </c>
      <c r="C9">
        <v>2018</v>
      </c>
      <c r="D9">
        <v>1</v>
      </c>
      <c r="T9">
        <f t="shared" si="0"/>
        <v>1</v>
      </c>
    </row>
    <row r="10" spans="1:20" ht="17" customHeight="1">
      <c r="A10">
        <v>9</v>
      </c>
      <c r="B10" t="s">
        <v>21</v>
      </c>
      <c r="C10">
        <v>2019</v>
      </c>
      <c r="D10">
        <v>1</v>
      </c>
      <c r="E10">
        <v>1</v>
      </c>
      <c r="T10">
        <f t="shared" si="0"/>
        <v>2</v>
      </c>
    </row>
    <row r="11" spans="1:20" ht="17" customHeight="1">
      <c r="A11">
        <v>10</v>
      </c>
      <c r="B11" t="s">
        <v>23</v>
      </c>
      <c r="C11">
        <v>2009</v>
      </c>
      <c r="D11">
        <v>1</v>
      </c>
      <c r="E11">
        <v>1</v>
      </c>
      <c r="F11">
        <v>1</v>
      </c>
      <c r="I11">
        <v>1</v>
      </c>
      <c r="M11">
        <v>1</v>
      </c>
      <c r="T11">
        <f t="shared" si="0"/>
        <v>5</v>
      </c>
    </row>
    <row r="12" spans="1:20" ht="17" customHeight="1">
      <c r="A12">
        <v>11</v>
      </c>
      <c r="B12" t="s">
        <v>25</v>
      </c>
      <c r="C12">
        <v>2015</v>
      </c>
      <c r="D12">
        <v>1</v>
      </c>
      <c r="T12">
        <f t="shared" si="0"/>
        <v>1</v>
      </c>
    </row>
    <row r="13" spans="1:20" ht="17" customHeight="1">
      <c r="A13">
        <v>12</v>
      </c>
      <c r="B13" t="s">
        <v>27</v>
      </c>
      <c r="C13">
        <v>2019</v>
      </c>
      <c r="D13">
        <v>1</v>
      </c>
      <c r="T13">
        <f t="shared" si="0"/>
        <v>1</v>
      </c>
    </row>
    <row r="14" spans="1:20" ht="17" customHeight="1">
      <c r="A14">
        <v>13</v>
      </c>
      <c r="B14" t="s">
        <v>29</v>
      </c>
      <c r="C14">
        <v>2015</v>
      </c>
      <c r="D14">
        <v>1</v>
      </c>
      <c r="E14">
        <v>1</v>
      </c>
      <c r="J14">
        <v>1</v>
      </c>
      <c r="K14">
        <v>1</v>
      </c>
      <c r="T14">
        <f t="shared" si="0"/>
        <v>4</v>
      </c>
    </row>
    <row r="15" spans="1:20" ht="17" customHeight="1">
      <c r="A15">
        <v>14</v>
      </c>
      <c r="B15" t="s">
        <v>31</v>
      </c>
      <c r="C15">
        <v>2015</v>
      </c>
      <c r="D15">
        <v>1</v>
      </c>
      <c r="T15">
        <f t="shared" si="0"/>
        <v>1</v>
      </c>
    </row>
    <row r="16" spans="1:20" ht="17" customHeight="1">
      <c r="A16">
        <v>15</v>
      </c>
      <c r="B16" t="s">
        <v>33</v>
      </c>
      <c r="C16">
        <v>2014</v>
      </c>
      <c r="D16">
        <v>1</v>
      </c>
      <c r="T16">
        <f t="shared" si="0"/>
        <v>1</v>
      </c>
    </row>
    <row r="17" spans="1:20" ht="17" customHeight="1">
      <c r="A17">
        <v>16</v>
      </c>
      <c r="B17" t="s">
        <v>35</v>
      </c>
      <c r="C17">
        <v>2015</v>
      </c>
      <c r="D17">
        <v>1</v>
      </c>
      <c r="T17">
        <f t="shared" si="0"/>
        <v>1</v>
      </c>
    </row>
    <row r="18" spans="1:20" ht="17" customHeight="1">
      <c r="A18">
        <v>17</v>
      </c>
      <c r="B18" t="s">
        <v>37</v>
      </c>
      <c r="C18">
        <v>2022</v>
      </c>
      <c r="D18">
        <v>1</v>
      </c>
      <c r="T18">
        <f t="shared" si="0"/>
        <v>1</v>
      </c>
    </row>
    <row r="19" spans="1:20" ht="17" customHeight="1">
      <c r="A19">
        <v>18</v>
      </c>
      <c r="B19" t="s">
        <v>39</v>
      </c>
      <c r="C19">
        <v>2011</v>
      </c>
      <c r="D19">
        <v>1</v>
      </c>
      <c r="T19">
        <f t="shared" si="0"/>
        <v>1</v>
      </c>
    </row>
    <row r="20" spans="1:20" ht="17" customHeight="1">
      <c r="A20">
        <v>19</v>
      </c>
      <c r="B20" t="s">
        <v>41</v>
      </c>
      <c r="C20">
        <v>2021</v>
      </c>
      <c r="D20">
        <v>1</v>
      </c>
      <c r="T20">
        <f t="shared" si="0"/>
        <v>1</v>
      </c>
    </row>
    <row r="21" spans="1:20" ht="17" customHeight="1">
      <c r="A21">
        <v>20</v>
      </c>
      <c r="B21" t="s">
        <v>43</v>
      </c>
      <c r="C21">
        <v>2013</v>
      </c>
      <c r="D21">
        <v>1</v>
      </c>
      <c r="E21">
        <v>1</v>
      </c>
      <c r="F21">
        <v>1</v>
      </c>
      <c r="I21">
        <v>1</v>
      </c>
      <c r="M21">
        <v>1</v>
      </c>
      <c r="T21">
        <f t="shared" si="0"/>
        <v>5</v>
      </c>
    </row>
    <row r="22" spans="1:20" ht="17" customHeight="1">
      <c r="A22">
        <v>21</v>
      </c>
      <c r="B22" t="s">
        <v>45</v>
      </c>
      <c r="C22">
        <v>2013</v>
      </c>
      <c r="E22">
        <v>1</v>
      </c>
      <c r="N22">
        <v>1</v>
      </c>
      <c r="O22">
        <v>1</v>
      </c>
      <c r="T22">
        <f t="shared" si="0"/>
        <v>3</v>
      </c>
    </row>
    <row r="23" spans="1:20" ht="17" customHeight="1">
      <c r="A23">
        <v>22</v>
      </c>
      <c r="B23" t="s">
        <v>47</v>
      </c>
      <c r="C23">
        <v>2022</v>
      </c>
      <c r="D23">
        <v>1</v>
      </c>
      <c r="P23">
        <v>1</v>
      </c>
      <c r="T23">
        <f t="shared" si="0"/>
        <v>2</v>
      </c>
    </row>
    <row r="24" spans="1:20" ht="17" customHeight="1">
      <c r="A24">
        <v>23</v>
      </c>
      <c r="B24" t="s">
        <v>49</v>
      </c>
      <c r="C24">
        <v>2022</v>
      </c>
      <c r="P24">
        <v>1</v>
      </c>
      <c r="T24">
        <f t="shared" si="0"/>
        <v>1</v>
      </c>
    </row>
    <row r="25" spans="1:20" ht="17" customHeight="1">
      <c r="A25">
        <v>24</v>
      </c>
      <c r="B25" t="s">
        <v>51</v>
      </c>
      <c r="C25">
        <v>2018</v>
      </c>
      <c r="D25">
        <v>1</v>
      </c>
      <c r="E25">
        <v>1</v>
      </c>
      <c r="Q25">
        <v>1</v>
      </c>
      <c r="T25">
        <f t="shared" si="0"/>
        <v>3</v>
      </c>
    </row>
    <row r="26" spans="1:20" ht="17" customHeight="1">
      <c r="A26">
        <v>25</v>
      </c>
      <c r="B26" t="s">
        <v>53</v>
      </c>
      <c r="C26">
        <v>2018</v>
      </c>
      <c r="D26">
        <v>1</v>
      </c>
      <c r="T26">
        <f t="shared" si="0"/>
        <v>1</v>
      </c>
    </row>
    <row r="27" spans="1:20" ht="17" customHeight="1">
      <c r="A27">
        <v>26</v>
      </c>
      <c r="B27" t="s">
        <v>55</v>
      </c>
      <c r="C27">
        <v>2023</v>
      </c>
      <c r="E27">
        <v>1</v>
      </c>
      <c r="T27">
        <f t="shared" si="0"/>
        <v>1</v>
      </c>
    </row>
    <row r="28" spans="1:20" ht="17" customHeight="1">
      <c r="A28">
        <v>27</v>
      </c>
      <c r="B28" t="s">
        <v>57</v>
      </c>
      <c r="C28">
        <v>2020</v>
      </c>
      <c r="D28">
        <v>1</v>
      </c>
      <c r="T28">
        <f t="shared" si="0"/>
        <v>1</v>
      </c>
    </row>
    <row r="29" spans="1:20" ht="17" customHeight="1">
      <c r="A29">
        <v>28</v>
      </c>
      <c r="B29" t="s">
        <v>59</v>
      </c>
      <c r="C29">
        <v>2022</v>
      </c>
      <c r="D29">
        <v>1</v>
      </c>
      <c r="T29">
        <f t="shared" si="0"/>
        <v>1</v>
      </c>
    </row>
    <row r="30" spans="1:20" ht="17" customHeight="1">
      <c r="A30">
        <v>29</v>
      </c>
      <c r="B30" t="s">
        <v>61</v>
      </c>
      <c r="C30">
        <v>2019</v>
      </c>
      <c r="D30">
        <v>1</v>
      </c>
      <c r="T30">
        <f t="shared" si="0"/>
        <v>1</v>
      </c>
    </row>
    <row r="31" spans="1:20" ht="17" customHeight="1">
      <c r="A31">
        <v>31</v>
      </c>
      <c r="B31" t="s">
        <v>63</v>
      </c>
      <c r="C31">
        <v>2019</v>
      </c>
      <c r="E31">
        <v>1</v>
      </c>
      <c r="T31">
        <f t="shared" si="0"/>
        <v>1</v>
      </c>
    </row>
    <row r="32" spans="1:20" ht="17" customHeight="1">
      <c r="A32">
        <v>32</v>
      </c>
      <c r="B32" t="s">
        <v>65</v>
      </c>
      <c r="C32">
        <v>2022</v>
      </c>
      <c r="D32">
        <v>1</v>
      </c>
      <c r="T32">
        <f t="shared" si="0"/>
        <v>1</v>
      </c>
    </row>
    <row r="33" spans="1:20" ht="17" customHeight="1">
      <c r="A33">
        <v>33</v>
      </c>
      <c r="B33" t="s">
        <v>67</v>
      </c>
      <c r="C33">
        <v>2017</v>
      </c>
      <c r="D33">
        <v>1</v>
      </c>
      <c r="N33">
        <v>1</v>
      </c>
      <c r="R33">
        <v>1</v>
      </c>
      <c r="T33">
        <f t="shared" si="0"/>
        <v>3</v>
      </c>
    </row>
    <row r="34" spans="1:20" ht="17" customHeight="1">
      <c r="A34">
        <v>34</v>
      </c>
      <c r="B34" t="s">
        <v>69</v>
      </c>
      <c r="C34">
        <v>2023</v>
      </c>
      <c r="E34">
        <v>1</v>
      </c>
      <c r="T34">
        <f t="shared" ref="T34:T58" si="1">SUM(D34:R34)</f>
        <v>1</v>
      </c>
    </row>
    <row r="35" spans="1:20" ht="17" customHeight="1">
      <c r="A35">
        <v>36</v>
      </c>
      <c r="B35" t="s">
        <v>71</v>
      </c>
      <c r="C35">
        <v>2016</v>
      </c>
      <c r="E35">
        <v>1</v>
      </c>
      <c r="T35">
        <f t="shared" si="1"/>
        <v>1</v>
      </c>
    </row>
    <row r="36" spans="1:20" ht="17" customHeight="1">
      <c r="A36">
        <v>37</v>
      </c>
      <c r="B36" t="s">
        <v>73</v>
      </c>
      <c r="C36">
        <v>2015</v>
      </c>
      <c r="D36">
        <v>1</v>
      </c>
      <c r="T36">
        <f t="shared" si="1"/>
        <v>1</v>
      </c>
    </row>
    <row r="37" spans="1:20" ht="17" customHeight="1">
      <c r="A37">
        <v>38</v>
      </c>
      <c r="B37" t="s">
        <v>75</v>
      </c>
      <c r="C37">
        <v>2013</v>
      </c>
      <c r="E37">
        <v>1</v>
      </c>
      <c r="T37">
        <f t="shared" si="1"/>
        <v>1</v>
      </c>
    </row>
    <row r="38" spans="1:20" ht="17" customHeight="1">
      <c r="A38">
        <v>40</v>
      </c>
      <c r="B38" t="s">
        <v>77</v>
      </c>
      <c r="C38">
        <v>2018</v>
      </c>
      <c r="D38">
        <v>1</v>
      </c>
      <c r="T38">
        <f t="shared" si="1"/>
        <v>1</v>
      </c>
    </row>
    <row r="39" spans="1:20" ht="17" customHeight="1">
      <c r="A39">
        <v>46</v>
      </c>
      <c r="B39" t="s">
        <v>79</v>
      </c>
      <c r="C39">
        <v>2020</v>
      </c>
      <c r="D39">
        <v>1</v>
      </c>
      <c r="T39">
        <f t="shared" si="1"/>
        <v>1</v>
      </c>
    </row>
    <row r="40" spans="1:20" ht="17" customHeight="1">
      <c r="A40">
        <v>47</v>
      </c>
      <c r="B40" t="s">
        <v>81</v>
      </c>
      <c r="C40">
        <v>2020</v>
      </c>
      <c r="D40">
        <v>1</v>
      </c>
      <c r="T40">
        <f t="shared" si="1"/>
        <v>1</v>
      </c>
    </row>
    <row r="41" spans="1:20" ht="17" customHeight="1">
      <c r="A41">
        <v>48</v>
      </c>
      <c r="B41" t="s">
        <v>83</v>
      </c>
      <c r="C41">
        <v>2021</v>
      </c>
      <c r="D41">
        <v>1</v>
      </c>
      <c r="T41">
        <f t="shared" si="1"/>
        <v>1</v>
      </c>
    </row>
    <row r="42" spans="1:20" ht="17" customHeight="1">
      <c r="A42">
        <v>49</v>
      </c>
      <c r="B42" t="s">
        <v>85</v>
      </c>
      <c r="C42">
        <v>2021</v>
      </c>
      <c r="D42">
        <v>1</v>
      </c>
      <c r="E42">
        <v>1</v>
      </c>
      <c r="T42">
        <f t="shared" si="1"/>
        <v>2</v>
      </c>
    </row>
    <row r="43" spans="1:20" ht="17" customHeight="1">
      <c r="A43">
        <v>50</v>
      </c>
      <c r="B43" t="s">
        <v>87</v>
      </c>
      <c r="C43">
        <v>2015</v>
      </c>
      <c r="D43">
        <v>1</v>
      </c>
      <c r="T43">
        <f t="shared" si="1"/>
        <v>1</v>
      </c>
    </row>
    <row r="44" spans="1:20" ht="17" customHeight="1">
      <c r="A44">
        <v>51</v>
      </c>
      <c r="B44" t="s">
        <v>89</v>
      </c>
      <c r="C44">
        <v>2019</v>
      </c>
      <c r="D44">
        <v>1</v>
      </c>
      <c r="E44">
        <v>1</v>
      </c>
      <c r="T44">
        <f t="shared" si="1"/>
        <v>2</v>
      </c>
    </row>
    <row r="45" spans="1:20" ht="17" customHeight="1">
      <c r="A45">
        <v>53</v>
      </c>
      <c r="B45" t="s">
        <v>91</v>
      </c>
      <c r="C45">
        <v>2012</v>
      </c>
      <c r="P45">
        <v>1</v>
      </c>
      <c r="T45">
        <f t="shared" si="1"/>
        <v>1</v>
      </c>
    </row>
    <row r="46" spans="1:20" ht="17" customHeight="1">
      <c r="A46">
        <v>54</v>
      </c>
      <c r="B46" t="s">
        <v>93</v>
      </c>
      <c r="C46">
        <v>2023</v>
      </c>
      <c r="P46">
        <v>1</v>
      </c>
      <c r="T46">
        <f t="shared" si="1"/>
        <v>1</v>
      </c>
    </row>
    <row r="47" spans="1:20" ht="17" customHeight="1">
      <c r="A47">
        <v>55</v>
      </c>
      <c r="B47" t="s">
        <v>95</v>
      </c>
      <c r="C47">
        <v>2018</v>
      </c>
      <c r="D47">
        <v>1</v>
      </c>
      <c r="T47">
        <f t="shared" si="1"/>
        <v>1</v>
      </c>
    </row>
    <row r="48" spans="1:20" ht="17" customHeight="1">
      <c r="A48">
        <v>56</v>
      </c>
      <c r="B48" t="s">
        <v>97</v>
      </c>
      <c r="C48">
        <v>2016</v>
      </c>
      <c r="D48">
        <v>1</v>
      </c>
      <c r="F48">
        <v>1</v>
      </c>
      <c r="T48">
        <f t="shared" si="1"/>
        <v>2</v>
      </c>
    </row>
    <row r="49" spans="1:20" ht="17" customHeight="1">
      <c r="A49">
        <v>60</v>
      </c>
      <c r="B49" t="s">
        <v>99</v>
      </c>
      <c r="C49">
        <v>2014</v>
      </c>
      <c r="T49">
        <f t="shared" si="1"/>
        <v>0</v>
      </c>
    </row>
    <row r="50" spans="1:20" ht="17" customHeight="1">
      <c r="A50">
        <v>61</v>
      </c>
      <c r="B50" t="s">
        <v>101</v>
      </c>
      <c r="C50">
        <v>2018</v>
      </c>
      <c r="D50">
        <v>1</v>
      </c>
      <c r="T50">
        <f t="shared" si="1"/>
        <v>1</v>
      </c>
    </row>
    <row r="51" spans="1:20" ht="17" customHeight="1">
      <c r="A51">
        <v>62</v>
      </c>
      <c r="B51" t="s">
        <v>103</v>
      </c>
      <c r="C51">
        <v>2008</v>
      </c>
      <c r="D51">
        <v>1</v>
      </c>
      <c r="T51">
        <f t="shared" si="1"/>
        <v>1</v>
      </c>
    </row>
    <row r="52" spans="1:20" ht="17" customHeight="1">
      <c r="A52">
        <v>63</v>
      </c>
      <c r="B52" t="s">
        <v>105</v>
      </c>
      <c r="C52">
        <v>2010</v>
      </c>
      <c r="D52">
        <v>1</v>
      </c>
      <c r="T52">
        <f t="shared" si="1"/>
        <v>1</v>
      </c>
    </row>
    <row r="53" spans="1:20" ht="17" customHeight="1">
      <c r="A53">
        <v>64</v>
      </c>
      <c r="B53" t="s">
        <v>107</v>
      </c>
      <c r="C53">
        <v>2021</v>
      </c>
      <c r="D53">
        <v>1</v>
      </c>
      <c r="T53">
        <f t="shared" si="1"/>
        <v>1</v>
      </c>
    </row>
    <row r="54" spans="1:20" ht="17" customHeight="1">
      <c r="A54">
        <v>65</v>
      </c>
      <c r="B54" t="s">
        <v>109</v>
      </c>
      <c r="C54">
        <v>2006</v>
      </c>
      <c r="D54">
        <v>1</v>
      </c>
      <c r="T54">
        <f t="shared" si="1"/>
        <v>1</v>
      </c>
    </row>
    <row r="55" spans="1:20" ht="17" customHeight="1">
      <c r="A55" s="9">
        <v>66</v>
      </c>
      <c r="B55" s="10" t="s">
        <v>111</v>
      </c>
      <c r="C55" s="11">
        <v>2020</v>
      </c>
      <c r="D55" s="11">
        <v>1</v>
      </c>
      <c r="T55">
        <f t="shared" si="1"/>
        <v>1</v>
      </c>
    </row>
    <row r="56" spans="1:20" ht="17" customHeight="1">
      <c r="A56" s="3">
        <v>67</v>
      </c>
      <c r="B56" s="1" t="s">
        <v>113</v>
      </c>
      <c r="C56" s="1">
        <v>2007</v>
      </c>
      <c r="D56">
        <v>1</v>
      </c>
      <c r="E56">
        <v>1</v>
      </c>
      <c r="T56">
        <f t="shared" si="1"/>
        <v>2</v>
      </c>
    </row>
    <row r="57" spans="1:20" ht="17" customHeight="1">
      <c r="A57" s="3">
        <v>68</v>
      </c>
      <c r="B57" s="1" t="s">
        <v>115</v>
      </c>
      <c r="C57">
        <v>2007</v>
      </c>
      <c r="E57">
        <v>1</v>
      </c>
      <c r="T57">
        <f t="shared" si="1"/>
        <v>1</v>
      </c>
    </row>
    <row r="58" spans="1:20" ht="17" customHeight="1">
      <c r="A58" s="3">
        <v>69</v>
      </c>
      <c r="B58" s="1" t="s">
        <v>117</v>
      </c>
      <c r="C58" s="1">
        <v>2009</v>
      </c>
      <c r="E58">
        <v>1</v>
      </c>
      <c r="T58">
        <f t="shared" si="1"/>
        <v>1</v>
      </c>
    </row>
    <row r="59" spans="1:20" ht="17" customHeight="1">
      <c r="D59">
        <f>SUM(D2:D58)</f>
        <v>45</v>
      </c>
      <c r="E59">
        <f t="shared" ref="E59:S59" si="2">SUM(E2:E58)</f>
        <v>21</v>
      </c>
      <c r="F59">
        <f t="shared" si="2"/>
        <v>5</v>
      </c>
      <c r="G59">
        <f t="shared" si="2"/>
        <v>3</v>
      </c>
      <c r="H59">
        <f t="shared" si="2"/>
        <v>2</v>
      </c>
      <c r="I59">
        <f t="shared" si="2"/>
        <v>5</v>
      </c>
      <c r="J59">
        <f t="shared" si="2"/>
        <v>2</v>
      </c>
      <c r="K59">
        <f t="shared" si="2"/>
        <v>2</v>
      </c>
      <c r="L59">
        <f t="shared" si="2"/>
        <v>1</v>
      </c>
      <c r="M59">
        <f t="shared" si="2"/>
        <v>2</v>
      </c>
      <c r="N59">
        <f t="shared" si="2"/>
        <v>2</v>
      </c>
      <c r="O59">
        <f t="shared" si="2"/>
        <v>1</v>
      </c>
      <c r="P59">
        <f t="shared" si="2"/>
        <v>4</v>
      </c>
      <c r="Q59">
        <f t="shared" si="2"/>
        <v>1</v>
      </c>
      <c r="R59">
        <f t="shared" si="2"/>
        <v>1</v>
      </c>
      <c r="S59">
        <f t="shared" si="2"/>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02D5A-BED4-754F-8781-DA66F61DDBD0}">
  <dimension ref="A1:W41"/>
  <sheetViews>
    <sheetView workbookViewId="0">
      <selection sqref="A1:XFD1048576"/>
    </sheetView>
  </sheetViews>
  <sheetFormatPr baseColWidth="10" defaultRowHeight="16"/>
  <cols>
    <col min="6" max="6" width="12.6640625" customWidth="1"/>
    <col min="7" max="7" width="13.1640625" customWidth="1"/>
    <col min="11" max="12" width="12.83203125" customWidth="1"/>
    <col min="13" max="13" width="13.1640625" customWidth="1"/>
  </cols>
  <sheetData>
    <row r="1" spans="1:23" ht="68">
      <c r="A1" s="8" t="s">
        <v>118</v>
      </c>
      <c r="B1" s="8" t="s">
        <v>119</v>
      </c>
      <c r="C1" s="8" t="s">
        <v>120</v>
      </c>
      <c r="D1" s="8" t="s">
        <v>121</v>
      </c>
      <c r="E1" s="8" t="s">
        <v>122</v>
      </c>
      <c r="F1" s="8" t="s">
        <v>123</v>
      </c>
      <c r="G1" s="8" t="s">
        <v>124</v>
      </c>
      <c r="H1" s="8" t="s">
        <v>125</v>
      </c>
      <c r="I1" s="8" t="s">
        <v>126</v>
      </c>
      <c r="J1" s="8" t="s">
        <v>127</v>
      </c>
      <c r="K1" s="8" t="s">
        <v>128</v>
      </c>
      <c r="L1" s="8" t="s">
        <v>129</v>
      </c>
      <c r="M1" s="8" t="s">
        <v>130</v>
      </c>
      <c r="N1" s="8" t="s">
        <v>133</v>
      </c>
      <c r="O1" s="8" t="s">
        <v>134</v>
      </c>
      <c r="P1" s="8" t="s">
        <v>137</v>
      </c>
      <c r="Q1" s="8" t="s">
        <v>135</v>
      </c>
      <c r="R1" s="8"/>
      <c r="S1" s="12" t="s">
        <v>138</v>
      </c>
      <c r="T1" s="12" t="s">
        <v>139</v>
      </c>
      <c r="U1" s="8"/>
      <c r="V1" s="12" t="s">
        <v>140</v>
      </c>
      <c r="W1" s="12" t="s">
        <v>141</v>
      </c>
    </row>
    <row r="2" spans="1:23">
      <c r="A2">
        <v>1</v>
      </c>
      <c r="B2" t="s">
        <v>5</v>
      </c>
      <c r="C2">
        <v>2020</v>
      </c>
      <c r="D2">
        <v>1</v>
      </c>
      <c r="S2">
        <f t="shared" ref="S2:S36" si="0">SUM(D2:Q2)</f>
        <v>1</v>
      </c>
      <c r="T2">
        <f t="shared" ref="T2:T36" si="1">SUM(F2:Q2)</f>
        <v>0</v>
      </c>
      <c r="U2" s="13" t="s">
        <v>142</v>
      </c>
      <c r="V2">
        <f>COUNTIF(S2:S36, 1)</f>
        <v>22</v>
      </c>
      <c r="W2">
        <f>V2*100/35</f>
        <v>62.857142857142854</v>
      </c>
    </row>
    <row r="3" spans="1:23">
      <c r="A3">
        <v>2</v>
      </c>
      <c r="B3" t="s">
        <v>7</v>
      </c>
      <c r="C3">
        <v>2023</v>
      </c>
      <c r="D3">
        <v>1</v>
      </c>
      <c r="E3">
        <v>1</v>
      </c>
      <c r="F3">
        <v>1</v>
      </c>
      <c r="G3">
        <v>1</v>
      </c>
      <c r="H3">
        <v>1</v>
      </c>
      <c r="I3">
        <v>1</v>
      </c>
      <c r="J3">
        <v>1</v>
      </c>
      <c r="K3">
        <v>1</v>
      </c>
      <c r="S3">
        <f t="shared" si="0"/>
        <v>8</v>
      </c>
      <c r="T3">
        <f t="shared" si="1"/>
        <v>6</v>
      </c>
      <c r="U3" s="13" t="s">
        <v>143</v>
      </c>
      <c r="V3">
        <f>COUNTIF(S2:S36, "&gt;1")</f>
        <v>13</v>
      </c>
      <c r="W3">
        <f>V3*100/35</f>
        <v>37.142857142857146</v>
      </c>
    </row>
    <row r="4" spans="1:23">
      <c r="A4">
        <v>3</v>
      </c>
      <c r="B4" t="s">
        <v>9</v>
      </c>
      <c r="C4">
        <v>2018</v>
      </c>
      <c r="D4">
        <v>1</v>
      </c>
      <c r="E4">
        <v>1</v>
      </c>
      <c r="F4">
        <v>1</v>
      </c>
      <c r="G4">
        <v>1</v>
      </c>
      <c r="I4">
        <v>1</v>
      </c>
      <c r="L4">
        <v>1</v>
      </c>
      <c r="S4">
        <f t="shared" si="0"/>
        <v>6</v>
      </c>
      <c r="T4">
        <f t="shared" si="1"/>
        <v>4</v>
      </c>
    </row>
    <row r="5" spans="1:23">
      <c r="A5">
        <v>4</v>
      </c>
      <c r="B5" t="s">
        <v>11</v>
      </c>
      <c r="C5">
        <v>2016</v>
      </c>
      <c r="D5">
        <v>1</v>
      </c>
      <c r="E5">
        <v>1</v>
      </c>
      <c r="S5">
        <f t="shared" si="0"/>
        <v>2</v>
      </c>
      <c r="T5">
        <f>SUM(F5:Q5)</f>
        <v>0</v>
      </c>
    </row>
    <row r="6" spans="1:23">
      <c r="A6">
        <v>6</v>
      </c>
      <c r="B6" t="s">
        <v>15</v>
      </c>
      <c r="C6">
        <v>2020</v>
      </c>
      <c r="D6">
        <v>1</v>
      </c>
      <c r="E6">
        <v>1</v>
      </c>
      <c r="G6">
        <v>1</v>
      </c>
      <c r="H6">
        <v>1</v>
      </c>
      <c r="I6">
        <v>1</v>
      </c>
      <c r="S6">
        <f t="shared" si="0"/>
        <v>5</v>
      </c>
      <c r="T6">
        <f t="shared" si="1"/>
        <v>3</v>
      </c>
      <c r="U6" s="13" t="s">
        <v>144</v>
      </c>
      <c r="V6">
        <f>COUNTIF(T2:T36, "&gt;0")</f>
        <v>11</v>
      </c>
      <c r="W6">
        <f>V6*100/35</f>
        <v>31.428571428571427</v>
      </c>
    </row>
    <row r="7" spans="1:23">
      <c r="A7">
        <v>7</v>
      </c>
      <c r="B7" t="s">
        <v>17</v>
      </c>
      <c r="C7">
        <v>2020</v>
      </c>
      <c r="D7">
        <v>1</v>
      </c>
      <c r="E7">
        <v>1</v>
      </c>
      <c r="S7">
        <f t="shared" si="0"/>
        <v>2</v>
      </c>
      <c r="T7">
        <f t="shared" si="1"/>
        <v>0</v>
      </c>
    </row>
    <row r="8" spans="1:23">
      <c r="A8">
        <v>8</v>
      </c>
      <c r="B8" t="s">
        <v>19</v>
      </c>
      <c r="C8">
        <v>2018</v>
      </c>
      <c r="D8">
        <v>1</v>
      </c>
      <c r="S8">
        <f t="shared" si="0"/>
        <v>1</v>
      </c>
      <c r="T8">
        <f t="shared" si="1"/>
        <v>0</v>
      </c>
    </row>
    <row r="9" spans="1:23">
      <c r="A9">
        <v>9</v>
      </c>
      <c r="B9" t="s">
        <v>21</v>
      </c>
      <c r="C9">
        <v>2019</v>
      </c>
      <c r="D9">
        <v>1</v>
      </c>
      <c r="E9">
        <v>1</v>
      </c>
      <c r="S9">
        <f t="shared" si="0"/>
        <v>2</v>
      </c>
      <c r="T9">
        <f t="shared" si="1"/>
        <v>0</v>
      </c>
    </row>
    <row r="10" spans="1:23">
      <c r="A10">
        <v>10</v>
      </c>
      <c r="B10" t="s">
        <v>23</v>
      </c>
      <c r="C10">
        <v>2009</v>
      </c>
      <c r="D10">
        <v>1</v>
      </c>
      <c r="E10">
        <v>1</v>
      </c>
      <c r="F10">
        <v>1</v>
      </c>
      <c r="I10">
        <v>1</v>
      </c>
      <c r="M10">
        <v>1</v>
      </c>
      <c r="S10">
        <f t="shared" si="0"/>
        <v>5</v>
      </c>
      <c r="T10">
        <f t="shared" si="1"/>
        <v>3</v>
      </c>
    </row>
    <row r="11" spans="1:23">
      <c r="A11">
        <v>11</v>
      </c>
      <c r="B11" t="s">
        <v>25</v>
      </c>
      <c r="C11">
        <v>2015</v>
      </c>
      <c r="D11">
        <v>1</v>
      </c>
      <c r="S11">
        <f t="shared" si="0"/>
        <v>1</v>
      </c>
      <c r="T11">
        <f t="shared" si="1"/>
        <v>0</v>
      </c>
    </row>
    <row r="12" spans="1:23">
      <c r="A12">
        <v>12</v>
      </c>
      <c r="B12" t="s">
        <v>27</v>
      </c>
      <c r="C12">
        <v>2019</v>
      </c>
      <c r="D12">
        <v>1</v>
      </c>
      <c r="S12">
        <f t="shared" si="0"/>
        <v>1</v>
      </c>
      <c r="T12">
        <f t="shared" si="1"/>
        <v>0</v>
      </c>
    </row>
    <row r="13" spans="1:23">
      <c r="A13">
        <v>13</v>
      </c>
      <c r="B13" t="s">
        <v>29</v>
      </c>
      <c r="C13">
        <v>2015</v>
      </c>
      <c r="D13">
        <v>1</v>
      </c>
      <c r="E13">
        <v>1</v>
      </c>
      <c r="J13">
        <v>1</v>
      </c>
      <c r="K13">
        <v>1</v>
      </c>
      <c r="S13">
        <f t="shared" si="0"/>
        <v>4</v>
      </c>
      <c r="T13">
        <f t="shared" si="1"/>
        <v>2</v>
      </c>
    </row>
    <row r="14" spans="1:23">
      <c r="A14">
        <v>14</v>
      </c>
      <c r="B14" t="s">
        <v>31</v>
      </c>
      <c r="C14">
        <v>2015</v>
      </c>
      <c r="D14">
        <v>1</v>
      </c>
      <c r="S14">
        <f t="shared" si="0"/>
        <v>1</v>
      </c>
      <c r="T14">
        <f t="shared" si="1"/>
        <v>0</v>
      </c>
    </row>
    <row r="15" spans="1:23">
      <c r="A15">
        <v>16</v>
      </c>
      <c r="B15" t="s">
        <v>35</v>
      </c>
      <c r="C15">
        <v>2015</v>
      </c>
      <c r="D15">
        <v>1</v>
      </c>
      <c r="S15">
        <f t="shared" si="0"/>
        <v>1</v>
      </c>
      <c r="T15">
        <f t="shared" si="1"/>
        <v>0</v>
      </c>
    </row>
    <row r="16" spans="1:23">
      <c r="A16">
        <v>19</v>
      </c>
      <c r="B16" t="s">
        <v>41</v>
      </c>
      <c r="C16">
        <v>2021</v>
      </c>
      <c r="D16">
        <v>1</v>
      </c>
      <c r="S16">
        <f t="shared" si="0"/>
        <v>1</v>
      </c>
      <c r="T16">
        <f t="shared" si="1"/>
        <v>0</v>
      </c>
    </row>
    <row r="17" spans="1:20">
      <c r="A17">
        <v>20</v>
      </c>
      <c r="B17" t="s">
        <v>43</v>
      </c>
      <c r="C17">
        <v>2013</v>
      </c>
      <c r="D17">
        <v>1</v>
      </c>
      <c r="E17">
        <v>1</v>
      </c>
      <c r="F17">
        <v>1</v>
      </c>
      <c r="I17">
        <v>1</v>
      </c>
      <c r="M17">
        <v>1</v>
      </c>
      <c r="S17">
        <f t="shared" si="0"/>
        <v>5</v>
      </c>
      <c r="T17">
        <f t="shared" si="1"/>
        <v>3</v>
      </c>
    </row>
    <row r="18" spans="1:20">
      <c r="A18">
        <v>22</v>
      </c>
      <c r="B18" t="s">
        <v>47</v>
      </c>
      <c r="C18">
        <v>2022</v>
      </c>
      <c r="D18">
        <v>1</v>
      </c>
      <c r="N18">
        <v>1</v>
      </c>
      <c r="S18">
        <f t="shared" si="0"/>
        <v>2</v>
      </c>
      <c r="T18">
        <f t="shared" si="1"/>
        <v>1</v>
      </c>
    </row>
    <row r="19" spans="1:20">
      <c r="A19">
        <v>24</v>
      </c>
      <c r="B19" t="s">
        <v>51</v>
      </c>
      <c r="C19">
        <v>2018</v>
      </c>
      <c r="D19">
        <v>1</v>
      </c>
      <c r="E19">
        <v>1</v>
      </c>
      <c r="O19">
        <v>1</v>
      </c>
      <c r="S19">
        <f t="shared" si="0"/>
        <v>3</v>
      </c>
      <c r="T19">
        <f t="shared" si="1"/>
        <v>1</v>
      </c>
    </row>
    <row r="20" spans="1:20">
      <c r="A20">
        <v>25</v>
      </c>
      <c r="B20" t="s">
        <v>53</v>
      </c>
      <c r="C20">
        <v>2018</v>
      </c>
      <c r="D20">
        <v>1</v>
      </c>
      <c r="S20">
        <f t="shared" si="0"/>
        <v>1</v>
      </c>
      <c r="T20">
        <f t="shared" si="1"/>
        <v>0</v>
      </c>
    </row>
    <row r="21" spans="1:20">
      <c r="A21">
        <v>26</v>
      </c>
      <c r="B21" t="s">
        <v>55</v>
      </c>
      <c r="C21">
        <v>2023</v>
      </c>
      <c r="E21">
        <v>1</v>
      </c>
      <c r="S21">
        <f t="shared" si="0"/>
        <v>1</v>
      </c>
      <c r="T21">
        <f t="shared" si="1"/>
        <v>0</v>
      </c>
    </row>
    <row r="22" spans="1:20">
      <c r="A22">
        <v>27</v>
      </c>
      <c r="B22" t="s">
        <v>57</v>
      </c>
      <c r="C22">
        <v>2020</v>
      </c>
      <c r="D22">
        <v>1</v>
      </c>
      <c r="S22">
        <f t="shared" si="0"/>
        <v>1</v>
      </c>
      <c r="T22">
        <f t="shared" si="1"/>
        <v>0</v>
      </c>
    </row>
    <row r="23" spans="1:20">
      <c r="A23">
        <v>28</v>
      </c>
      <c r="B23" t="s">
        <v>59</v>
      </c>
      <c r="C23">
        <v>2022</v>
      </c>
      <c r="D23">
        <v>1</v>
      </c>
      <c r="S23">
        <f t="shared" si="0"/>
        <v>1</v>
      </c>
      <c r="T23">
        <f t="shared" si="1"/>
        <v>0</v>
      </c>
    </row>
    <row r="24" spans="1:20">
      <c r="A24">
        <v>31</v>
      </c>
      <c r="B24" t="s">
        <v>63</v>
      </c>
      <c r="C24">
        <v>2019</v>
      </c>
      <c r="E24">
        <v>1</v>
      </c>
      <c r="S24">
        <f t="shared" si="0"/>
        <v>1</v>
      </c>
      <c r="T24">
        <f t="shared" si="1"/>
        <v>0</v>
      </c>
    </row>
    <row r="25" spans="1:20">
      <c r="A25">
        <v>32</v>
      </c>
      <c r="B25" t="s">
        <v>65</v>
      </c>
      <c r="C25">
        <v>2022</v>
      </c>
      <c r="D25">
        <v>1</v>
      </c>
      <c r="S25">
        <f t="shared" si="0"/>
        <v>1</v>
      </c>
      <c r="T25">
        <f t="shared" si="1"/>
        <v>0</v>
      </c>
    </row>
    <row r="26" spans="1:20">
      <c r="A26">
        <v>33</v>
      </c>
      <c r="B26" t="s">
        <v>67</v>
      </c>
      <c r="C26">
        <v>2017</v>
      </c>
      <c r="D26">
        <v>1</v>
      </c>
      <c r="P26">
        <v>1</v>
      </c>
      <c r="Q26">
        <v>1</v>
      </c>
      <c r="S26">
        <f t="shared" si="0"/>
        <v>3</v>
      </c>
      <c r="T26">
        <f t="shared" si="1"/>
        <v>2</v>
      </c>
    </row>
    <row r="27" spans="1:20">
      <c r="A27">
        <v>46</v>
      </c>
      <c r="B27" t="s">
        <v>79</v>
      </c>
      <c r="C27">
        <v>2020</v>
      </c>
      <c r="D27">
        <v>1</v>
      </c>
      <c r="S27">
        <f t="shared" si="0"/>
        <v>1</v>
      </c>
      <c r="T27">
        <f t="shared" si="1"/>
        <v>0</v>
      </c>
    </row>
    <row r="28" spans="1:20">
      <c r="A28">
        <v>47</v>
      </c>
      <c r="B28" t="s">
        <v>81</v>
      </c>
      <c r="C28">
        <v>2020</v>
      </c>
      <c r="D28">
        <v>1</v>
      </c>
      <c r="S28">
        <f t="shared" si="0"/>
        <v>1</v>
      </c>
      <c r="T28">
        <f t="shared" si="1"/>
        <v>0</v>
      </c>
    </row>
    <row r="29" spans="1:20">
      <c r="A29">
        <v>48</v>
      </c>
      <c r="B29" t="s">
        <v>83</v>
      </c>
      <c r="C29">
        <v>2021</v>
      </c>
      <c r="D29">
        <v>1</v>
      </c>
      <c r="S29">
        <f t="shared" si="0"/>
        <v>1</v>
      </c>
      <c r="T29">
        <f t="shared" si="1"/>
        <v>0</v>
      </c>
    </row>
    <row r="30" spans="1:20">
      <c r="A30">
        <v>50</v>
      </c>
      <c r="B30" t="s">
        <v>87</v>
      </c>
      <c r="C30">
        <v>2015</v>
      </c>
      <c r="D30">
        <v>1</v>
      </c>
      <c r="S30">
        <f t="shared" si="0"/>
        <v>1</v>
      </c>
      <c r="T30">
        <f t="shared" si="1"/>
        <v>0</v>
      </c>
    </row>
    <row r="31" spans="1:20">
      <c r="A31">
        <v>51</v>
      </c>
      <c r="B31" t="s">
        <v>89</v>
      </c>
      <c r="C31">
        <v>2019</v>
      </c>
      <c r="D31">
        <v>1</v>
      </c>
      <c r="E31">
        <v>1</v>
      </c>
      <c r="S31">
        <f t="shared" si="0"/>
        <v>2</v>
      </c>
      <c r="T31">
        <f t="shared" si="1"/>
        <v>0</v>
      </c>
    </row>
    <row r="32" spans="1:20">
      <c r="A32">
        <v>53</v>
      </c>
      <c r="B32" t="s">
        <v>91</v>
      </c>
      <c r="C32">
        <v>2012</v>
      </c>
      <c r="N32">
        <v>1</v>
      </c>
      <c r="S32">
        <f t="shared" si="0"/>
        <v>1</v>
      </c>
      <c r="T32">
        <f t="shared" si="1"/>
        <v>1</v>
      </c>
    </row>
    <row r="33" spans="1:20">
      <c r="A33">
        <v>54</v>
      </c>
      <c r="B33" t="s">
        <v>93</v>
      </c>
      <c r="C33">
        <v>2023</v>
      </c>
      <c r="N33">
        <v>1</v>
      </c>
      <c r="S33">
        <f t="shared" si="0"/>
        <v>1</v>
      </c>
      <c r="T33">
        <f t="shared" si="1"/>
        <v>1</v>
      </c>
    </row>
    <row r="34" spans="1:20">
      <c r="A34">
        <v>61</v>
      </c>
      <c r="B34" t="s">
        <v>101</v>
      </c>
      <c r="C34">
        <v>2018</v>
      </c>
      <c r="D34">
        <v>1</v>
      </c>
      <c r="S34">
        <f t="shared" si="0"/>
        <v>1</v>
      </c>
      <c r="T34">
        <f t="shared" si="1"/>
        <v>0</v>
      </c>
    </row>
    <row r="35" spans="1:20">
      <c r="A35">
        <v>64</v>
      </c>
      <c r="B35" t="s">
        <v>107</v>
      </c>
      <c r="C35">
        <v>2021</v>
      </c>
      <c r="D35">
        <v>1</v>
      </c>
      <c r="S35">
        <f t="shared" si="0"/>
        <v>1</v>
      </c>
      <c r="T35">
        <f t="shared" si="1"/>
        <v>0</v>
      </c>
    </row>
    <row r="36" spans="1:20">
      <c r="A36">
        <v>65</v>
      </c>
      <c r="B36" t="s">
        <v>109</v>
      </c>
      <c r="C36">
        <v>2006</v>
      </c>
      <c r="D36">
        <v>1</v>
      </c>
      <c r="S36">
        <f t="shared" si="0"/>
        <v>1</v>
      </c>
      <c r="T36">
        <f t="shared" si="1"/>
        <v>0</v>
      </c>
    </row>
    <row r="37" spans="1:20">
      <c r="D37">
        <f>SUM(D2:D36)</f>
        <v>31</v>
      </c>
      <c r="E37">
        <f t="shared" ref="E37:R37" si="2">SUM(E2:E36)</f>
        <v>13</v>
      </c>
      <c r="F37">
        <f t="shared" si="2"/>
        <v>4</v>
      </c>
      <c r="G37">
        <f t="shared" si="2"/>
        <v>3</v>
      </c>
      <c r="H37">
        <f t="shared" si="2"/>
        <v>2</v>
      </c>
      <c r="I37">
        <f t="shared" si="2"/>
        <v>5</v>
      </c>
      <c r="J37">
        <f t="shared" si="2"/>
        <v>2</v>
      </c>
      <c r="K37">
        <f t="shared" si="2"/>
        <v>2</v>
      </c>
      <c r="L37">
        <f t="shared" si="2"/>
        <v>1</v>
      </c>
      <c r="M37">
        <f t="shared" si="2"/>
        <v>2</v>
      </c>
      <c r="N37">
        <f t="shared" si="2"/>
        <v>3</v>
      </c>
      <c r="O37">
        <f t="shared" si="2"/>
        <v>1</v>
      </c>
      <c r="P37">
        <f t="shared" si="2"/>
        <v>1</v>
      </c>
      <c r="Q37">
        <f t="shared" si="2"/>
        <v>1</v>
      </c>
      <c r="R37">
        <f t="shared" si="2"/>
        <v>0</v>
      </c>
    </row>
    <row r="39" spans="1:20">
      <c r="D39">
        <f>D37/35*100</f>
        <v>88.571428571428569</v>
      </c>
      <c r="E39">
        <f>E37/35*100</f>
        <v>37.142857142857146</v>
      </c>
    </row>
    <row r="41" spans="1:20">
      <c r="E41">
        <f>11/35</f>
        <v>0.31428571428571428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675565-ABC1-B44D-8475-EDF938D65A93}">
  <dimension ref="A1:N62"/>
  <sheetViews>
    <sheetView workbookViewId="0">
      <selection activeCell="E53" sqref="E53"/>
    </sheetView>
  </sheetViews>
  <sheetFormatPr baseColWidth="10" defaultRowHeight="16"/>
  <cols>
    <col min="1" max="11" width="10.83203125" style="84"/>
    <col min="12" max="12" width="16" style="84" customWidth="1"/>
    <col min="13" max="16384" width="10.83203125" style="84"/>
  </cols>
  <sheetData>
    <row r="1" spans="1:14" ht="32">
      <c r="A1" s="86" t="s">
        <v>118</v>
      </c>
      <c r="B1" s="83" t="s">
        <v>120</v>
      </c>
      <c r="C1" s="83" t="s">
        <v>629</v>
      </c>
      <c r="D1" s="83" t="s">
        <v>630</v>
      </c>
      <c r="E1" s="83" t="s">
        <v>631</v>
      </c>
      <c r="F1" s="83" t="s">
        <v>632</v>
      </c>
      <c r="G1" s="83" t="s">
        <v>633</v>
      </c>
      <c r="H1" s="83" t="s">
        <v>151</v>
      </c>
    </row>
    <row r="2" spans="1:14">
      <c r="A2" s="87">
        <v>1</v>
      </c>
      <c r="B2" s="82">
        <v>2020</v>
      </c>
      <c r="C2" s="82">
        <v>1</v>
      </c>
      <c r="D2" s="82">
        <v>1</v>
      </c>
      <c r="E2" s="82">
        <v>4</v>
      </c>
      <c r="F2" s="82">
        <v>1</v>
      </c>
      <c r="G2" s="82">
        <v>0</v>
      </c>
      <c r="H2" s="82">
        <v>0</v>
      </c>
      <c r="M2" s="84" t="s">
        <v>634</v>
      </c>
      <c r="N2" s="84" t="s">
        <v>635</v>
      </c>
    </row>
    <row r="3" spans="1:14">
      <c r="A3" s="87">
        <v>2</v>
      </c>
      <c r="B3" s="82">
        <v>2023</v>
      </c>
      <c r="C3" s="82">
        <v>1</v>
      </c>
      <c r="D3" s="82">
        <v>0</v>
      </c>
      <c r="E3" s="82">
        <v>3</v>
      </c>
      <c r="F3" s="82">
        <v>1</v>
      </c>
      <c r="G3" s="82">
        <v>0</v>
      </c>
      <c r="H3" s="82">
        <v>0</v>
      </c>
      <c r="L3" s="85" t="s">
        <v>636</v>
      </c>
      <c r="M3" s="84">
        <f>F62+G62</f>
        <v>85</v>
      </c>
      <c r="N3" s="84">
        <f>M3*100/(SUM(C2:G58))</f>
        <v>63.432835820895519</v>
      </c>
    </row>
    <row r="4" spans="1:14">
      <c r="A4" s="87">
        <v>3</v>
      </c>
      <c r="B4" s="82">
        <v>2018</v>
      </c>
      <c r="C4" s="82">
        <v>0</v>
      </c>
      <c r="D4" s="82">
        <v>0</v>
      </c>
      <c r="E4" s="82">
        <v>3</v>
      </c>
      <c r="F4" s="82">
        <v>1</v>
      </c>
      <c r="G4" s="82">
        <v>0</v>
      </c>
      <c r="H4" s="82">
        <v>0</v>
      </c>
      <c r="L4" s="85" t="s">
        <v>637</v>
      </c>
      <c r="M4" s="84">
        <f>SUM(C62:E62)</f>
        <v>49</v>
      </c>
      <c r="N4" s="84">
        <f>M4*100/(SUM(C2:G58))</f>
        <v>36.567164179104481</v>
      </c>
    </row>
    <row r="5" spans="1:14">
      <c r="A5" s="87">
        <v>4</v>
      </c>
      <c r="B5" s="82">
        <v>2016</v>
      </c>
      <c r="C5" s="82">
        <v>1</v>
      </c>
      <c r="D5" s="82">
        <v>0</v>
      </c>
      <c r="E5" s="82">
        <v>0</v>
      </c>
      <c r="F5" s="82">
        <v>1</v>
      </c>
      <c r="G5" s="82">
        <v>0</v>
      </c>
      <c r="H5" s="82">
        <v>0</v>
      </c>
    </row>
    <row r="6" spans="1:14">
      <c r="A6" s="87">
        <v>5</v>
      </c>
      <c r="B6" s="82">
        <v>2022</v>
      </c>
      <c r="C6" s="82">
        <v>0</v>
      </c>
      <c r="D6" s="82">
        <v>0</v>
      </c>
      <c r="E6" s="82">
        <v>0</v>
      </c>
      <c r="F6" s="82">
        <v>0</v>
      </c>
      <c r="G6" s="82">
        <v>0</v>
      </c>
      <c r="H6" s="82">
        <v>1</v>
      </c>
    </row>
    <row r="7" spans="1:14">
      <c r="A7" s="87">
        <v>6</v>
      </c>
      <c r="B7" s="82">
        <v>2020</v>
      </c>
      <c r="C7" s="82">
        <v>0</v>
      </c>
      <c r="D7" s="82">
        <v>0</v>
      </c>
      <c r="E7" s="82">
        <v>1</v>
      </c>
      <c r="F7" s="82">
        <v>0</v>
      </c>
      <c r="G7" s="82">
        <v>2</v>
      </c>
      <c r="H7" s="82">
        <v>0</v>
      </c>
    </row>
    <row r="8" spans="1:14">
      <c r="A8" s="87">
        <v>7</v>
      </c>
      <c r="B8" s="82">
        <v>2020</v>
      </c>
      <c r="C8" s="82">
        <v>0</v>
      </c>
      <c r="D8" s="82">
        <v>0</v>
      </c>
      <c r="E8" s="82">
        <v>1</v>
      </c>
      <c r="F8" s="82">
        <v>1</v>
      </c>
      <c r="G8" s="82">
        <v>3</v>
      </c>
      <c r="H8" s="82">
        <v>0</v>
      </c>
      <c r="L8" s="85" t="s">
        <v>638</v>
      </c>
    </row>
    <row r="9" spans="1:14">
      <c r="A9" s="87">
        <v>8</v>
      </c>
      <c r="B9" s="82">
        <v>2018</v>
      </c>
      <c r="C9" s="82">
        <v>0</v>
      </c>
      <c r="D9" s="82">
        <v>0</v>
      </c>
      <c r="E9" s="82">
        <v>1</v>
      </c>
      <c r="F9" s="82">
        <v>1</v>
      </c>
      <c r="G9" s="82">
        <v>4</v>
      </c>
      <c r="H9" s="82">
        <v>0</v>
      </c>
      <c r="L9" s="84" t="s">
        <v>629</v>
      </c>
      <c r="M9" s="84">
        <f>C62</f>
        <v>9</v>
      </c>
    </row>
    <row r="10" spans="1:14">
      <c r="A10" s="87">
        <v>9</v>
      </c>
      <c r="B10" s="82">
        <v>2019</v>
      </c>
      <c r="C10" s="82">
        <v>1</v>
      </c>
      <c r="D10" s="82">
        <v>0</v>
      </c>
      <c r="E10" s="82">
        <v>0</v>
      </c>
      <c r="F10" s="82">
        <v>0</v>
      </c>
      <c r="G10" s="82">
        <v>2</v>
      </c>
      <c r="H10" s="82">
        <v>0</v>
      </c>
      <c r="L10" s="84" t="s">
        <v>639</v>
      </c>
      <c r="M10" s="84">
        <f>D62</f>
        <v>1</v>
      </c>
    </row>
    <row r="11" spans="1:14">
      <c r="A11" s="87">
        <v>10</v>
      </c>
      <c r="B11" s="82">
        <v>2009</v>
      </c>
      <c r="C11" s="82">
        <v>0</v>
      </c>
      <c r="D11" s="82">
        <v>0</v>
      </c>
      <c r="E11" s="82">
        <v>2</v>
      </c>
      <c r="F11" s="82">
        <v>2</v>
      </c>
      <c r="G11" s="82">
        <v>0</v>
      </c>
      <c r="H11" s="82">
        <v>0</v>
      </c>
      <c r="L11" s="84" t="s">
        <v>631</v>
      </c>
      <c r="M11" s="84">
        <f>E62</f>
        <v>39</v>
      </c>
    </row>
    <row r="12" spans="1:14">
      <c r="A12" s="87">
        <v>11</v>
      </c>
      <c r="B12" s="82">
        <v>2015</v>
      </c>
      <c r="C12" s="82">
        <v>0</v>
      </c>
      <c r="D12" s="82">
        <v>0</v>
      </c>
      <c r="E12" s="82">
        <v>0</v>
      </c>
      <c r="F12" s="82">
        <v>3</v>
      </c>
      <c r="G12" s="82">
        <v>1</v>
      </c>
      <c r="H12" s="82">
        <v>0</v>
      </c>
    </row>
    <row r="13" spans="1:14">
      <c r="A13" s="87">
        <v>12</v>
      </c>
      <c r="B13" s="82">
        <v>2019</v>
      </c>
      <c r="C13" s="82">
        <v>0</v>
      </c>
      <c r="D13" s="82">
        <v>0</v>
      </c>
      <c r="E13" s="82">
        <v>2</v>
      </c>
      <c r="F13" s="82">
        <v>2</v>
      </c>
      <c r="G13" s="82">
        <v>4</v>
      </c>
      <c r="H13" s="82">
        <v>0</v>
      </c>
    </row>
    <row r="14" spans="1:14">
      <c r="A14" s="87">
        <v>13</v>
      </c>
      <c r="B14" s="82">
        <v>2015</v>
      </c>
      <c r="C14" s="82">
        <v>0</v>
      </c>
      <c r="D14" s="82">
        <v>0</v>
      </c>
      <c r="E14" s="82">
        <v>0</v>
      </c>
      <c r="F14" s="82">
        <v>1</v>
      </c>
      <c r="G14" s="82">
        <v>0</v>
      </c>
      <c r="H14" s="82">
        <v>0</v>
      </c>
      <c r="L14" s="85" t="s">
        <v>636</v>
      </c>
    </row>
    <row r="15" spans="1:14">
      <c r="A15" s="87">
        <v>14</v>
      </c>
      <c r="B15" s="82">
        <v>2015</v>
      </c>
      <c r="C15" s="82">
        <v>0</v>
      </c>
      <c r="D15" s="82">
        <v>0</v>
      </c>
      <c r="E15" s="82">
        <v>1</v>
      </c>
      <c r="F15" s="82">
        <v>1</v>
      </c>
      <c r="G15" s="82">
        <v>1</v>
      </c>
      <c r="H15" s="82">
        <v>0</v>
      </c>
      <c r="L15" s="84" t="s">
        <v>632</v>
      </c>
      <c r="M15" s="84">
        <f>F62</f>
        <v>40</v>
      </c>
    </row>
    <row r="16" spans="1:14">
      <c r="A16" s="87">
        <v>15</v>
      </c>
      <c r="B16" s="82">
        <v>2014</v>
      </c>
      <c r="C16" s="82">
        <v>0</v>
      </c>
      <c r="D16" s="82">
        <v>0</v>
      </c>
      <c r="E16" s="82">
        <v>0</v>
      </c>
      <c r="F16" s="82">
        <v>0</v>
      </c>
      <c r="G16" s="82">
        <v>0</v>
      </c>
      <c r="H16" s="82">
        <v>1</v>
      </c>
      <c r="L16" s="84" t="s">
        <v>640</v>
      </c>
      <c r="M16" s="84">
        <f>G62</f>
        <v>45</v>
      </c>
    </row>
    <row r="17" spans="1:8">
      <c r="A17" s="87">
        <v>16</v>
      </c>
      <c r="B17" s="82">
        <v>2015</v>
      </c>
      <c r="C17" s="82">
        <v>1</v>
      </c>
      <c r="D17" s="82">
        <v>0</v>
      </c>
      <c r="E17" s="82">
        <v>0</v>
      </c>
      <c r="F17" s="82">
        <v>1</v>
      </c>
      <c r="G17" s="82">
        <v>0</v>
      </c>
      <c r="H17" s="82">
        <v>0</v>
      </c>
    </row>
    <row r="18" spans="1:8">
      <c r="A18" s="87">
        <v>17</v>
      </c>
      <c r="B18" s="82">
        <v>2022</v>
      </c>
      <c r="C18" s="82">
        <v>0</v>
      </c>
      <c r="D18" s="82">
        <v>0</v>
      </c>
      <c r="E18" s="82">
        <v>0</v>
      </c>
      <c r="F18" s="82">
        <v>0</v>
      </c>
      <c r="G18" s="82">
        <v>0</v>
      </c>
      <c r="H18" s="82">
        <v>1</v>
      </c>
    </row>
    <row r="19" spans="1:8">
      <c r="A19" s="87">
        <v>18</v>
      </c>
      <c r="B19" s="82">
        <v>2011</v>
      </c>
      <c r="C19" s="82">
        <v>0</v>
      </c>
      <c r="D19" s="82">
        <v>0</v>
      </c>
      <c r="E19" s="82">
        <v>0</v>
      </c>
      <c r="F19" s="82">
        <v>0</v>
      </c>
      <c r="G19" s="82">
        <v>4</v>
      </c>
      <c r="H19" s="82">
        <v>1</v>
      </c>
    </row>
    <row r="20" spans="1:8">
      <c r="A20" s="87">
        <v>19</v>
      </c>
      <c r="B20" s="82">
        <v>2021</v>
      </c>
      <c r="C20" s="82">
        <v>1</v>
      </c>
      <c r="D20" s="82">
        <v>0</v>
      </c>
      <c r="E20" s="82">
        <v>0</v>
      </c>
      <c r="F20" s="82">
        <v>1</v>
      </c>
      <c r="G20" s="82">
        <v>1</v>
      </c>
      <c r="H20" s="82">
        <v>0</v>
      </c>
    </row>
    <row r="21" spans="1:8">
      <c r="A21" s="87">
        <v>20</v>
      </c>
      <c r="B21" s="82">
        <v>2013</v>
      </c>
      <c r="C21" s="82">
        <v>0</v>
      </c>
      <c r="D21" s="82">
        <v>0</v>
      </c>
      <c r="E21" s="82">
        <v>1</v>
      </c>
      <c r="F21" s="82">
        <v>1</v>
      </c>
      <c r="G21" s="82">
        <v>0</v>
      </c>
      <c r="H21" s="82">
        <v>0</v>
      </c>
    </row>
    <row r="22" spans="1:8">
      <c r="A22" s="87">
        <v>21</v>
      </c>
      <c r="B22" s="82">
        <v>2013</v>
      </c>
      <c r="C22" s="82">
        <v>0</v>
      </c>
      <c r="D22" s="82">
        <v>0</v>
      </c>
      <c r="E22" s="82">
        <v>0</v>
      </c>
      <c r="F22" s="82">
        <v>0</v>
      </c>
      <c r="G22" s="82">
        <v>0</v>
      </c>
      <c r="H22" s="82">
        <v>1</v>
      </c>
    </row>
    <row r="23" spans="1:8">
      <c r="A23" s="87">
        <v>22</v>
      </c>
      <c r="B23" s="82">
        <v>2022</v>
      </c>
      <c r="C23" s="82">
        <v>0</v>
      </c>
      <c r="D23" s="82">
        <v>0</v>
      </c>
      <c r="E23" s="82">
        <v>1</v>
      </c>
      <c r="F23" s="82">
        <v>0</v>
      </c>
      <c r="G23" s="82">
        <v>2</v>
      </c>
      <c r="H23" s="82">
        <v>0</v>
      </c>
    </row>
    <row r="24" spans="1:8">
      <c r="A24" s="87">
        <v>23</v>
      </c>
      <c r="B24" s="82">
        <v>2022</v>
      </c>
      <c r="C24" s="82">
        <v>0</v>
      </c>
      <c r="D24" s="82">
        <v>0</v>
      </c>
      <c r="E24" s="82">
        <v>0</v>
      </c>
      <c r="F24" s="82">
        <v>0</v>
      </c>
      <c r="G24" s="82">
        <v>0</v>
      </c>
      <c r="H24" s="82">
        <v>1</v>
      </c>
    </row>
    <row r="25" spans="1:8">
      <c r="A25" s="88">
        <v>24</v>
      </c>
      <c r="B25" s="82">
        <v>2018</v>
      </c>
      <c r="C25" s="82">
        <v>0</v>
      </c>
      <c r="D25" s="82">
        <v>0</v>
      </c>
      <c r="E25" s="82">
        <v>1</v>
      </c>
      <c r="F25" s="82">
        <v>2</v>
      </c>
      <c r="G25" s="82">
        <v>1</v>
      </c>
      <c r="H25" s="82">
        <v>0</v>
      </c>
    </row>
    <row r="26" spans="1:8">
      <c r="A26" s="87">
        <v>25</v>
      </c>
      <c r="B26" s="82">
        <v>2018</v>
      </c>
      <c r="C26" s="82">
        <v>0</v>
      </c>
      <c r="D26" s="82">
        <v>0</v>
      </c>
      <c r="E26" s="82">
        <v>0</v>
      </c>
      <c r="F26" s="82">
        <v>1</v>
      </c>
      <c r="G26" s="82">
        <v>0</v>
      </c>
      <c r="H26" s="82">
        <v>0</v>
      </c>
    </row>
    <row r="27" spans="1:8">
      <c r="A27" s="87">
        <v>26</v>
      </c>
      <c r="B27" s="82">
        <v>2023</v>
      </c>
      <c r="C27" s="82">
        <v>0</v>
      </c>
      <c r="D27" s="82">
        <v>0</v>
      </c>
      <c r="E27" s="82">
        <v>1</v>
      </c>
      <c r="F27" s="82">
        <v>1</v>
      </c>
      <c r="G27" s="82">
        <v>1</v>
      </c>
      <c r="H27" s="82">
        <v>0</v>
      </c>
    </row>
    <row r="28" spans="1:8">
      <c r="A28" s="87">
        <v>27</v>
      </c>
      <c r="B28" s="82">
        <v>2020</v>
      </c>
      <c r="C28" s="82">
        <v>0</v>
      </c>
      <c r="D28" s="82">
        <v>0</v>
      </c>
      <c r="E28" s="82">
        <v>1</v>
      </c>
      <c r="F28" s="82">
        <v>1</v>
      </c>
      <c r="G28" s="82">
        <v>1</v>
      </c>
      <c r="H28" s="82">
        <v>0</v>
      </c>
    </row>
    <row r="29" spans="1:8">
      <c r="A29" s="87">
        <v>28</v>
      </c>
      <c r="B29" s="82">
        <v>2022</v>
      </c>
      <c r="C29" s="82">
        <v>0</v>
      </c>
      <c r="D29" s="82">
        <v>0</v>
      </c>
      <c r="E29" s="82">
        <v>2</v>
      </c>
      <c r="F29" s="82">
        <v>1</v>
      </c>
      <c r="G29" s="82">
        <v>5</v>
      </c>
      <c r="H29" s="82">
        <v>0</v>
      </c>
    </row>
    <row r="30" spans="1:8">
      <c r="A30" s="87">
        <v>29</v>
      </c>
      <c r="B30" s="82">
        <v>2019</v>
      </c>
      <c r="C30" s="82">
        <v>0</v>
      </c>
      <c r="D30" s="82">
        <v>0</v>
      </c>
      <c r="E30" s="82">
        <v>0</v>
      </c>
      <c r="F30" s="82">
        <v>0</v>
      </c>
      <c r="G30" s="82">
        <v>0</v>
      </c>
      <c r="H30" s="82">
        <v>1</v>
      </c>
    </row>
    <row r="31" spans="1:8">
      <c r="A31" s="87">
        <v>31</v>
      </c>
      <c r="B31" s="82">
        <v>2019</v>
      </c>
      <c r="C31" s="82">
        <v>0</v>
      </c>
      <c r="D31" s="82">
        <v>0</v>
      </c>
      <c r="E31" s="82">
        <v>1</v>
      </c>
      <c r="F31" s="82">
        <v>1</v>
      </c>
      <c r="G31" s="82">
        <v>1</v>
      </c>
      <c r="H31" s="82">
        <v>0</v>
      </c>
    </row>
    <row r="32" spans="1:8">
      <c r="A32" s="87">
        <v>32</v>
      </c>
      <c r="B32" s="82">
        <v>2022</v>
      </c>
      <c r="C32" s="82">
        <v>2</v>
      </c>
      <c r="D32" s="82">
        <v>0</v>
      </c>
      <c r="E32" s="82">
        <v>1</v>
      </c>
      <c r="F32" s="82">
        <v>1</v>
      </c>
      <c r="G32" s="82">
        <v>0</v>
      </c>
      <c r="H32" s="82">
        <v>0</v>
      </c>
    </row>
    <row r="33" spans="1:8">
      <c r="A33" s="87">
        <v>33</v>
      </c>
      <c r="B33" s="82">
        <v>2017</v>
      </c>
      <c r="C33" s="82">
        <v>0</v>
      </c>
      <c r="D33" s="82">
        <v>0</v>
      </c>
      <c r="E33" s="82">
        <v>3</v>
      </c>
      <c r="F33" s="82">
        <v>1</v>
      </c>
      <c r="G33" s="82">
        <v>0</v>
      </c>
      <c r="H33" s="82">
        <v>0</v>
      </c>
    </row>
    <row r="34" spans="1:8">
      <c r="A34" s="87">
        <v>34</v>
      </c>
      <c r="B34" s="82">
        <v>2023</v>
      </c>
      <c r="C34" s="82">
        <v>0</v>
      </c>
      <c r="D34" s="82">
        <v>0</v>
      </c>
      <c r="E34" s="82">
        <v>0</v>
      </c>
      <c r="F34" s="82">
        <v>1</v>
      </c>
      <c r="G34" s="82">
        <v>1</v>
      </c>
      <c r="H34" s="82">
        <v>0</v>
      </c>
    </row>
    <row r="35" spans="1:8">
      <c r="A35" s="87">
        <v>36</v>
      </c>
      <c r="B35" s="82">
        <v>2016</v>
      </c>
      <c r="C35" s="82">
        <v>0</v>
      </c>
      <c r="D35" s="82">
        <v>0</v>
      </c>
      <c r="E35" s="82">
        <v>0</v>
      </c>
      <c r="F35" s="82">
        <v>1</v>
      </c>
      <c r="G35" s="82">
        <v>1</v>
      </c>
      <c r="H35" s="82">
        <v>0</v>
      </c>
    </row>
    <row r="36" spans="1:8">
      <c r="A36" s="87">
        <v>37</v>
      </c>
      <c r="B36" s="82">
        <v>2015</v>
      </c>
      <c r="C36" s="82">
        <v>0</v>
      </c>
      <c r="D36" s="82">
        <v>0</v>
      </c>
      <c r="E36" s="82">
        <v>0</v>
      </c>
      <c r="F36" s="82">
        <v>0</v>
      </c>
      <c r="G36" s="82">
        <v>0</v>
      </c>
      <c r="H36" s="82">
        <v>1</v>
      </c>
    </row>
    <row r="37" spans="1:8">
      <c r="A37" s="87">
        <v>38</v>
      </c>
      <c r="B37" s="82">
        <v>2013</v>
      </c>
      <c r="C37" s="82">
        <v>0</v>
      </c>
      <c r="D37" s="82">
        <v>0</v>
      </c>
      <c r="E37" s="82">
        <v>0</v>
      </c>
      <c r="F37" s="82">
        <v>1</v>
      </c>
      <c r="G37" s="82">
        <v>1</v>
      </c>
      <c r="H37" s="82">
        <v>0</v>
      </c>
    </row>
    <row r="38" spans="1:8">
      <c r="A38" s="87">
        <v>40</v>
      </c>
      <c r="B38" s="82">
        <v>2018</v>
      </c>
      <c r="C38" s="82">
        <v>0</v>
      </c>
      <c r="D38" s="82">
        <v>0</v>
      </c>
      <c r="E38" s="82">
        <v>0</v>
      </c>
      <c r="F38" s="82">
        <v>0</v>
      </c>
      <c r="G38" s="82">
        <v>0</v>
      </c>
      <c r="H38" s="82">
        <v>1</v>
      </c>
    </row>
    <row r="39" spans="1:8">
      <c r="A39" s="87">
        <v>46</v>
      </c>
      <c r="B39" s="82">
        <v>2020</v>
      </c>
      <c r="C39" s="82">
        <v>0</v>
      </c>
      <c r="D39" s="82">
        <v>0</v>
      </c>
      <c r="E39" s="82">
        <v>0</v>
      </c>
      <c r="F39" s="82">
        <v>1</v>
      </c>
      <c r="G39" s="82">
        <v>0</v>
      </c>
      <c r="H39" s="82">
        <v>0</v>
      </c>
    </row>
    <row r="40" spans="1:8">
      <c r="A40" s="87">
        <v>47</v>
      </c>
      <c r="B40" s="82">
        <v>2020</v>
      </c>
      <c r="C40" s="82">
        <v>0</v>
      </c>
      <c r="D40" s="82">
        <v>0</v>
      </c>
      <c r="E40" s="82">
        <v>1</v>
      </c>
      <c r="F40" s="82">
        <v>0</v>
      </c>
      <c r="G40" s="82">
        <v>1</v>
      </c>
      <c r="H40" s="82">
        <v>0</v>
      </c>
    </row>
    <row r="41" spans="1:8">
      <c r="A41" s="87">
        <v>48</v>
      </c>
      <c r="B41" s="82">
        <v>2021</v>
      </c>
      <c r="C41" s="82">
        <v>1</v>
      </c>
      <c r="D41" s="82">
        <v>0</v>
      </c>
      <c r="E41" s="82">
        <v>4</v>
      </c>
      <c r="F41" s="82">
        <v>1</v>
      </c>
      <c r="G41" s="82">
        <v>0</v>
      </c>
      <c r="H41" s="82">
        <v>0</v>
      </c>
    </row>
    <row r="42" spans="1:8">
      <c r="A42" s="87">
        <v>49</v>
      </c>
      <c r="B42" s="82">
        <v>2021</v>
      </c>
      <c r="C42" s="82">
        <v>0</v>
      </c>
      <c r="D42" s="82">
        <v>0</v>
      </c>
      <c r="E42" s="82">
        <v>0</v>
      </c>
      <c r="F42" s="82">
        <v>0</v>
      </c>
      <c r="G42" s="82">
        <v>0</v>
      </c>
      <c r="H42" s="82">
        <v>1</v>
      </c>
    </row>
    <row r="43" spans="1:8">
      <c r="A43" s="87">
        <v>50</v>
      </c>
      <c r="B43" s="82">
        <v>2015</v>
      </c>
      <c r="C43" s="82">
        <v>0</v>
      </c>
      <c r="D43" s="82">
        <v>0</v>
      </c>
      <c r="E43" s="82">
        <v>0</v>
      </c>
      <c r="F43" s="82">
        <v>3</v>
      </c>
      <c r="G43" s="82">
        <v>1</v>
      </c>
      <c r="H43" s="82">
        <v>0</v>
      </c>
    </row>
    <row r="44" spans="1:8">
      <c r="A44" s="87">
        <v>51</v>
      </c>
      <c r="B44" s="82">
        <v>2019</v>
      </c>
      <c r="C44" s="82">
        <v>0</v>
      </c>
      <c r="D44" s="82">
        <v>0</v>
      </c>
      <c r="E44" s="82">
        <v>1</v>
      </c>
      <c r="F44" s="82">
        <v>1</v>
      </c>
      <c r="G44" s="82">
        <v>0</v>
      </c>
      <c r="H44" s="82">
        <v>0</v>
      </c>
    </row>
    <row r="45" spans="1:8">
      <c r="A45" s="87">
        <v>53</v>
      </c>
      <c r="B45" s="82">
        <v>2012</v>
      </c>
      <c r="C45" s="82">
        <v>0</v>
      </c>
      <c r="D45" s="82">
        <v>0</v>
      </c>
      <c r="E45" s="82">
        <v>0</v>
      </c>
      <c r="F45" s="82">
        <v>0</v>
      </c>
      <c r="G45" s="82">
        <v>1</v>
      </c>
      <c r="H45" s="82">
        <v>0</v>
      </c>
    </row>
    <row r="46" spans="1:8">
      <c r="A46" s="87">
        <v>54</v>
      </c>
      <c r="B46" s="82">
        <v>2023</v>
      </c>
      <c r="C46" s="82">
        <v>0</v>
      </c>
      <c r="D46" s="82">
        <v>0</v>
      </c>
      <c r="E46" s="82">
        <v>0</v>
      </c>
      <c r="F46" s="82">
        <v>2</v>
      </c>
      <c r="G46" s="82">
        <v>3</v>
      </c>
      <c r="H46" s="82">
        <v>0</v>
      </c>
    </row>
    <row r="47" spans="1:8">
      <c r="A47" s="87">
        <v>55</v>
      </c>
      <c r="B47" s="82">
        <v>2018</v>
      </c>
      <c r="C47" s="82">
        <v>0</v>
      </c>
      <c r="D47" s="82">
        <v>0</v>
      </c>
      <c r="E47" s="82">
        <v>0</v>
      </c>
      <c r="F47" s="82">
        <v>0</v>
      </c>
      <c r="G47" s="82">
        <v>0</v>
      </c>
      <c r="H47" s="82">
        <v>1</v>
      </c>
    </row>
    <row r="48" spans="1:8">
      <c r="A48" s="87">
        <v>56</v>
      </c>
      <c r="B48" s="82">
        <v>2016</v>
      </c>
      <c r="C48" s="82">
        <v>0</v>
      </c>
      <c r="D48" s="82">
        <v>0</v>
      </c>
      <c r="E48" s="82">
        <v>0</v>
      </c>
      <c r="F48" s="82">
        <v>0</v>
      </c>
      <c r="G48" s="82">
        <v>0</v>
      </c>
      <c r="H48" s="82">
        <v>1</v>
      </c>
    </row>
    <row r="49" spans="1:8">
      <c r="A49" s="87">
        <v>60</v>
      </c>
      <c r="B49" s="82">
        <v>2014</v>
      </c>
      <c r="C49" s="82">
        <v>0</v>
      </c>
      <c r="D49" s="82">
        <v>0</v>
      </c>
      <c r="E49" s="82">
        <v>0</v>
      </c>
      <c r="F49" s="82">
        <v>0</v>
      </c>
      <c r="G49" s="82">
        <v>0</v>
      </c>
      <c r="H49" s="82">
        <v>1</v>
      </c>
    </row>
    <row r="50" spans="1:8">
      <c r="A50" s="87">
        <v>61</v>
      </c>
      <c r="B50" s="82">
        <v>2018</v>
      </c>
      <c r="C50" s="82">
        <v>0</v>
      </c>
      <c r="D50" s="82">
        <v>0</v>
      </c>
      <c r="E50" s="82">
        <v>0</v>
      </c>
      <c r="F50" s="82">
        <v>0</v>
      </c>
      <c r="G50" s="82">
        <v>1</v>
      </c>
      <c r="H50" s="82">
        <v>0</v>
      </c>
    </row>
    <row r="51" spans="1:8">
      <c r="A51" s="87">
        <v>62</v>
      </c>
      <c r="B51" s="82">
        <v>2008</v>
      </c>
      <c r="C51" s="82">
        <v>0</v>
      </c>
      <c r="D51" s="82">
        <v>0</v>
      </c>
      <c r="E51" s="82">
        <v>0</v>
      </c>
      <c r="F51" s="82">
        <v>0</v>
      </c>
      <c r="G51" s="82">
        <v>0</v>
      </c>
      <c r="H51" s="82">
        <v>1</v>
      </c>
    </row>
    <row r="52" spans="1:8">
      <c r="A52" s="87">
        <v>63</v>
      </c>
      <c r="B52" s="82">
        <v>2010</v>
      </c>
      <c r="C52" s="82">
        <v>0</v>
      </c>
      <c r="D52" s="82">
        <v>0</v>
      </c>
      <c r="E52" s="82">
        <v>0</v>
      </c>
      <c r="F52" s="82">
        <v>0</v>
      </c>
      <c r="G52" s="82">
        <v>0</v>
      </c>
      <c r="H52" s="82">
        <v>1</v>
      </c>
    </row>
    <row r="53" spans="1:8">
      <c r="A53" s="87">
        <v>64</v>
      </c>
      <c r="B53" s="82">
        <v>2021</v>
      </c>
      <c r="C53" s="82">
        <v>0</v>
      </c>
      <c r="D53" s="82">
        <v>0</v>
      </c>
      <c r="E53" s="82">
        <v>2</v>
      </c>
      <c r="F53" s="82">
        <v>0</v>
      </c>
      <c r="G53" s="82">
        <v>1</v>
      </c>
      <c r="H53" s="82">
        <v>0</v>
      </c>
    </row>
    <row r="54" spans="1:8">
      <c r="A54" s="87">
        <v>65</v>
      </c>
      <c r="B54" s="82">
        <v>2006</v>
      </c>
      <c r="C54" s="82">
        <v>0</v>
      </c>
      <c r="D54" s="82">
        <v>0</v>
      </c>
      <c r="E54" s="82">
        <v>1</v>
      </c>
      <c r="F54" s="82">
        <v>2</v>
      </c>
      <c r="G54" s="82">
        <v>1</v>
      </c>
      <c r="H54" s="82">
        <v>0</v>
      </c>
    </row>
    <row r="55" spans="1:8">
      <c r="A55" s="87">
        <v>66</v>
      </c>
      <c r="B55" s="82">
        <v>2020</v>
      </c>
      <c r="C55" s="82">
        <v>0</v>
      </c>
      <c r="D55" s="82">
        <v>0</v>
      </c>
      <c r="E55" s="82">
        <v>0</v>
      </c>
      <c r="F55" s="82">
        <v>0</v>
      </c>
      <c r="G55" s="82">
        <v>0</v>
      </c>
      <c r="H55" s="82">
        <v>1</v>
      </c>
    </row>
    <row r="56" spans="1:8">
      <c r="A56" s="87">
        <v>67</v>
      </c>
      <c r="B56" s="82">
        <v>2007</v>
      </c>
      <c r="C56" s="82">
        <v>0</v>
      </c>
      <c r="D56" s="82">
        <v>0</v>
      </c>
      <c r="E56" s="82">
        <v>0</v>
      </c>
      <c r="F56" s="82">
        <v>0</v>
      </c>
      <c r="G56" s="82">
        <v>0</v>
      </c>
      <c r="H56" s="82">
        <v>1</v>
      </c>
    </row>
    <row r="57" spans="1:8">
      <c r="A57" s="87">
        <v>68</v>
      </c>
      <c r="B57" s="82">
        <v>2007</v>
      </c>
      <c r="C57" s="82">
        <v>0</v>
      </c>
      <c r="D57" s="82">
        <v>0</v>
      </c>
      <c r="E57" s="82">
        <v>0</v>
      </c>
      <c r="F57" s="82">
        <v>0</v>
      </c>
      <c r="G57" s="82">
        <v>0</v>
      </c>
      <c r="H57" s="82">
        <v>1</v>
      </c>
    </row>
    <row r="58" spans="1:8">
      <c r="A58" s="87">
        <v>69</v>
      </c>
      <c r="B58" s="82">
        <v>2009</v>
      </c>
      <c r="C58" s="82">
        <v>0</v>
      </c>
      <c r="D58" s="82">
        <v>0</v>
      </c>
      <c r="E58" s="82">
        <v>0</v>
      </c>
      <c r="F58" s="82">
        <v>0</v>
      </c>
      <c r="G58" s="82">
        <v>0</v>
      </c>
      <c r="H58" s="82">
        <v>1</v>
      </c>
    </row>
    <row r="61" spans="1:8">
      <c r="B61" s="84" t="s">
        <v>641</v>
      </c>
      <c r="C61" s="84">
        <f>COUNTIF(C2:C58, "&gt;0")</f>
        <v>8</v>
      </c>
      <c r="D61" s="84">
        <f>COUNTIF(D2:D58, "&gt;0")</f>
        <v>1</v>
      </c>
      <c r="E61" s="84">
        <f>COUNTIF(E2:E58, "&gt;0")</f>
        <v>23</v>
      </c>
      <c r="F61" s="84">
        <f t="shared" ref="F61:H61" si="0">COUNTIF(F2:F58, "&gt;0")</f>
        <v>31</v>
      </c>
      <c r="G61" s="84">
        <f t="shared" si="0"/>
        <v>25</v>
      </c>
      <c r="H61" s="84">
        <f t="shared" si="0"/>
        <v>19</v>
      </c>
    </row>
    <row r="62" spans="1:8">
      <c r="B62" s="84" t="s">
        <v>642</v>
      </c>
      <c r="C62" s="84">
        <f>SUM(C2:C58)</f>
        <v>9</v>
      </c>
      <c r="D62" s="84">
        <f t="shared" ref="D62:H62" si="1">SUM(D2:D58)</f>
        <v>1</v>
      </c>
      <c r="E62" s="84">
        <f t="shared" si="1"/>
        <v>39</v>
      </c>
      <c r="F62" s="84">
        <f t="shared" si="1"/>
        <v>40</v>
      </c>
      <c r="G62" s="84">
        <f t="shared" si="1"/>
        <v>45</v>
      </c>
      <c r="H62" s="84">
        <f t="shared" si="1"/>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9</vt:i4>
      </vt:variant>
    </vt:vector>
  </HeadingPairs>
  <TitlesOfParts>
    <vt:vector size="9" baseType="lpstr">
      <vt:lpstr>Included Literature</vt:lpstr>
      <vt:lpstr>Realm</vt:lpstr>
      <vt:lpstr>BDIs all papers</vt:lpstr>
      <vt:lpstr>BDIs subset data</vt:lpstr>
      <vt:lpstr>BDMs</vt:lpstr>
      <vt:lpstr>Models</vt:lpstr>
      <vt:lpstr>Drivers all papers</vt:lpstr>
      <vt:lpstr>Drivers subset data</vt:lpstr>
      <vt:lpstr>Scenarios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2025-02-22T11:59:42Z</dcterms:created>
  <dcterms:modified xsi:type="dcterms:W3CDTF">2025-02-24T11:30:18Z</dcterms:modified>
</cp:coreProperties>
</file>