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chartsheets/sheet4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harts/chart4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8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32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ZF-Experimenty\AZV 2023 ZF+JH\Respiration_data\"/>
    </mc:Choice>
  </mc:AlternateContent>
  <xr:revisionPtr revIDLastSave="0" documentId="13_ncr:1_{E86A65B7-429C-4997-B29B-122470A9D61A}" xr6:coauthVersionLast="47" xr6:coauthVersionMax="47" xr10:uidLastSave="{00000000-0000-0000-0000-000000000000}"/>
  <bookViews>
    <workbookView xWindow="-103" yWindow="-103" windowWidth="33120" windowHeight="18120" tabRatio="907" activeTab="2" xr2:uid="{00000000-000D-0000-FFFF-FFFF00000000}"/>
  </bookViews>
  <sheets>
    <sheet name="LIST3" sheetId="274" r:id="rId1"/>
    <sheet name="LIST4" sheetId="276" r:id="rId2"/>
    <sheet name="LIST5" sheetId="277" r:id="rId3"/>
    <sheet name="Data for Fig1a" sheetId="243" r:id="rId4"/>
    <sheet name="Data for Fig1b" sheetId="279" r:id="rId5"/>
    <sheet name="Data for Fig2" sheetId="280" r:id="rId6"/>
    <sheet name="Fig 1a" sheetId="242" r:id="rId7"/>
    <sheet name="Fig 1b" sheetId="278" r:id="rId8"/>
    <sheet name="Fig 2a" sheetId="281" r:id="rId9"/>
    <sheet name="Fig 2b" sheetId="282" r:id="rId10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63" i="277" l="1"/>
  <c r="J62" i="277" s="1"/>
  <c r="C63" i="277"/>
  <c r="K62" i="277" s="1"/>
  <c r="S62" i="276"/>
  <c r="R62" i="276"/>
  <c r="B63" i="276"/>
  <c r="C63" i="276"/>
  <c r="S66" i="274"/>
  <c r="R66" i="274"/>
  <c r="AY62" i="277"/>
  <c r="AZ62" i="277"/>
  <c r="BL62" i="277" s="1"/>
  <c r="BD51" i="277"/>
  <c r="BC51" i="277"/>
  <c r="BB51" i="277"/>
  <c r="BD50" i="277"/>
  <c r="BC50" i="277"/>
  <c r="BB50" i="277"/>
  <c r="BD49" i="277"/>
  <c r="BC49" i="277"/>
  <c r="BB49" i="277"/>
  <c r="BD48" i="277"/>
  <c r="BC48" i="277"/>
  <c r="BB48" i="277"/>
  <c r="BD47" i="277"/>
  <c r="BC47" i="277"/>
  <c r="BB47" i="277"/>
  <c r="BD46" i="277"/>
  <c r="BC46" i="277"/>
  <c r="BB46" i="277"/>
  <c r="BD45" i="277"/>
  <c r="BC45" i="277"/>
  <c r="BB45" i="277"/>
  <c r="BG26" i="277"/>
  <c r="BH26" i="277"/>
  <c r="BI26" i="277"/>
  <c r="BG27" i="277"/>
  <c r="BH27" i="277"/>
  <c r="BI27" i="277"/>
  <c r="BG28" i="277"/>
  <c r="BH28" i="277"/>
  <c r="BI28" i="277"/>
  <c r="BG29" i="277"/>
  <c r="BH29" i="277"/>
  <c r="BI29" i="277"/>
  <c r="BG30" i="277"/>
  <c r="BH30" i="277"/>
  <c r="BI30" i="277"/>
  <c r="BG31" i="277"/>
  <c r="BH31" i="277"/>
  <c r="BI31" i="277"/>
  <c r="BI25" i="277"/>
  <c r="BH25" i="277"/>
  <c r="BG25" i="277"/>
  <c r="BB9" i="277"/>
  <c r="BC9" i="277"/>
  <c r="BD9" i="277"/>
  <c r="BB10" i="277"/>
  <c r="BC10" i="277"/>
  <c r="BD10" i="277"/>
  <c r="BB11" i="277"/>
  <c r="BC11" i="277"/>
  <c r="BD11" i="277"/>
  <c r="BB12" i="277"/>
  <c r="BC12" i="277"/>
  <c r="BD12" i="277"/>
  <c r="BB13" i="277"/>
  <c r="BC13" i="277"/>
  <c r="BD13" i="277"/>
  <c r="BB14" i="277"/>
  <c r="BC14" i="277"/>
  <c r="BD14" i="277"/>
  <c r="BD8" i="277"/>
  <c r="BC8" i="277"/>
  <c r="BB8" i="277"/>
  <c r="AZ91" i="277"/>
  <c r="BA91" i="277"/>
  <c r="BB91" i="277"/>
  <c r="AV91" i="277"/>
  <c r="AW91" i="277"/>
  <c r="AX91" i="277"/>
  <c r="BB90" i="277"/>
  <c r="BA90" i="277"/>
  <c r="AZ90" i="277"/>
  <c r="AX90" i="277"/>
  <c r="AW90" i="277"/>
  <c r="AV90" i="277"/>
  <c r="BB89" i="277"/>
  <c r="BA89" i="277"/>
  <c r="AZ89" i="277"/>
  <c r="AX89" i="277"/>
  <c r="AW89" i="277"/>
  <c r="AV89" i="277"/>
  <c r="BB88" i="277"/>
  <c r="BA88" i="277"/>
  <c r="AZ88" i="277"/>
  <c r="AX88" i="277"/>
  <c r="AW88" i="277"/>
  <c r="AV88" i="277"/>
  <c r="BB87" i="277"/>
  <c r="BA87" i="277"/>
  <c r="AZ87" i="277"/>
  <c r="AX87" i="277"/>
  <c r="AW87" i="277"/>
  <c r="AV87" i="277"/>
  <c r="BB86" i="277"/>
  <c r="BA86" i="277"/>
  <c r="AZ86" i="277"/>
  <c r="AX86" i="277"/>
  <c r="AW86" i="277"/>
  <c r="AV86" i="277"/>
  <c r="BB85" i="277"/>
  <c r="BA85" i="277"/>
  <c r="AZ85" i="277"/>
  <c r="AX85" i="277"/>
  <c r="AW85" i="277"/>
  <c r="AV85" i="277"/>
  <c r="BD78" i="277"/>
  <c r="BE78" i="277"/>
  <c r="BF78" i="277"/>
  <c r="AZ78" i="277"/>
  <c r="BA78" i="277"/>
  <c r="BB78" i="277"/>
  <c r="BF77" i="277"/>
  <c r="BE77" i="277"/>
  <c r="BD77" i="277"/>
  <c r="BB77" i="277"/>
  <c r="BA77" i="277"/>
  <c r="AZ77" i="277"/>
  <c r="BF76" i="277"/>
  <c r="BE76" i="277"/>
  <c r="BD76" i="277"/>
  <c r="BB76" i="277"/>
  <c r="BA76" i="277"/>
  <c r="AZ76" i="277"/>
  <c r="BF75" i="277"/>
  <c r="BE75" i="277"/>
  <c r="BD75" i="277"/>
  <c r="BB75" i="277"/>
  <c r="BA75" i="277"/>
  <c r="AZ75" i="277"/>
  <c r="BF74" i="277"/>
  <c r="BE74" i="277"/>
  <c r="BD74" i="277"/>
  <c r="BB74" i="277"/>
  <c r="BA74" i="277"/>
  <c r="AZ74" i="277"/>
  <c r="BF73" i="277"/>
  <c r="BE73" i="277"/>
  <c r="BD73" i="277"/>
  <c r="BB73" i="277"/>
  <c r="BA73" i="277"/>
  <c r="AZ73" i="277"/>
  <c r="BL66" i="277"/>
  <c r="BM66" i="277"/>
  <c r="BN66" i="277"/>
  <c r="BH66" i="277"/>
  <c r="BI66" i="277"/>
  <c r="BJ66" i="277"/>
  <c r="BN65" i="277"/>
  <c r="BM65" i="277"/>
  <c r="BL65" i="277"/>
  <c r="BJ65" i="277"/>
  <c r="BI65" i="277"/>
  <c r="BH65" i="277"/>
  <c r="BN64" i="277"/>
  <c r="BM64" i="277"/>
  <c r="BL64" i="277"/>
  <c r="BJ64" i="277"/>
  <c r="BI64" i="277"/>
  <c r="BH64" i="277"/>
  <c r="BN63" i="277"/>
  <c r="BM63" i="277"/>
  <c r="BL63" i="277"/>
  <c r="BJ63" i="277"/>
  <c r="BI63" i="277"/>
  <c r="BH63" i="277"/>
  <c r="BJ62" i="277"/>
  <c r="BI62" i="277"/>
  <c r="BH62" i="277"/>
  <c r="BN61" i="277"/>
  <c r="BM61" i="277"/>
  <c r="BL61" i="277"/>
  <c r="BJ61" i="277"/>
  <c r="BI61" i="277"/>
  <c r="BH61" i="277"/>
  <c r="BN60" i="277"/>
  <c r="BM60" i="277"/>
  <c r="BL60" i="277"/>
  <c r="BJ60" i="277"/>
  <c r="BI60" i="277"/>
  <c r="BH60" i="277"/>
  <c r="BN59" i="277"/>
  <c r="BM59" i="277"/>
  <c r="BL59" i="277"/>
  <c r="BJ59" i="277"/>
  <c r="BI59" i="277"/>
  <c r="BH59" i="277"/>
  <c r="AY45" i="277"/>
  <c r="AZ45" i="277"/>
  <c r="AY46" i="277"/>
  <c r="AZ46" i="277"/>
  <c r="AY47" i="277"/>
  <c r="AZ47" i="277"/>
  <c r="AY48" i="277"/>
  <c r="AZ48" i="277"/>
  <c r="AY49" i="277"/>
  <c r="AZ49" i="277"/>
  <c r="AY50" i="277"/>
  <c r="AZ50" i="277"/>
  <c r="AY51" i="277"/>
  <c r="AZ51" i="277"/>
  <c r="BC26" i="277"/>
  <c r="BD26" i="277"/>
  <c r="BE26" i="277"/>
  <c r="BC27" i="277"/>
  <c r="BD27" i="277"/>
  <c r="BE27" i="277"/>
  <c r="BC28" i="277"/>
  <c r="BD28" i="277"/>
  <c r="BE28" i="277"/>
  <c r="BC29" i="277"/>
  <c r="BD29" i="277"/>
  <c r="BE29" i="277"/>
  <c r="BC30" i="277"/>
  <c r="BD30" i="277"/>
  <c r="BE30" i="277"/>
  <c r="BC31" i="277"/>
  <c r="BD31" i="277"/>
  <c r="BE31" i="277"/>
  <c r="BE25" i="277"/>
  <c r="BD25" i="277"/>
  <c r="BC25" i="277"/>
  <c r="AY9" i="277"/>
  <c r="AZ9" i="277"/>
  <c r="AY10" i="277"/>
  <c r="AZ10" i="277"/>
  <c r="AY11" i="277"/>
  <c r="AZ11" i="277"/>
  <c r="AY12" i="277"/>
  <c r="AZ12" i="277"/>
  <c r="AY13" i="277"/>
  <c r="AZ13" i="277"/>
  <c r="AY14" i="277"/>
  <c r="AZ14" i="277"/>
  <c r="AZ8" i="277"/>
  <c r="AY8" i="277"/>
  <c r="AD8" i="277"/>
  <c r="AS84" i="277"/>
  <c r="AT84" i="277"/>
  <c r="AS85" i="277"/>
  <c r="AT85" i="277"/>
  <c r="AS86" i="277"/>
  <c r="AT86" i="277"/>
  <c r="AS87" i="277"/>
  <c r="AT87" i="277"/>
  <c r="AS88" i="277"/>
  <c r="AT88" i="277"/>
  <c r="AS89" i="277"/>
  <c r="AT89" i="277"/>
  <c r="AS90" i="277"/>
  <c r="AT90" i="277"/>
  <c r="AS91" i="277"/>
  <c r="AT91" i="277"/>
  <c r="AT83" i="277"/>
  <c r="AS83" i="277"/>
  <c r="AU72" i="277"/>
  <c r="AV72" i="277"/>
  <c r="AW72" i="277"/>
  <c r="AX72" i="277"/>
  <c r="AU73" i="277"/>
  <c r="AV73" i="277"/>
  <c r="AW73" i="277"/>
  <c r="AX73" i="277"/>
  <c r="AU74" i="277"/>
  <c r="AV74" i="277"/>
  <c r="AW74" i="277"/>
  <c r="AX74" i="277"/>
  <c r="AU75" i="277"/>
  <c r="AV75" i="277"/>
  <c r="AW75" i="277"/>
  <c r="AX75" i="277"/>
  <c r="AU76" i="277"/>
  <c r="AV76" i="277"/>
  <c r="AW76" i="277"/>
  <c r="AX76" i="277"/>
  <c r="AW77" i="277"/>
  <c r="AX77" i="277"/>
  <c r="AU78" i="277"/>
  <c r="AV78" i="277"/>
  <c r="AW78" i="277"/>
  <c r="AX78" i="277"/>
  <c r="AX71" i="277"/>
  <c r="AW71" i="277"/>
  <c r="AV71" i="277"/>
  <c r="AU71" i="277"/>
  <c r="AY59" i="277"/>
  <c r="AZ59" i="277"/>
  <c r="BA59" i="277"/>
  <c r="BB59" i="277"/>
  <c r="BC59" i="277"/>
  <c r="BD59" i="277"/>
  <c r="BE59" i="277"/>
  <c r="BF59" i="277"/>
  <c r="AY60" i="277"/>
  <c r="AZ60" i="277"/>
  <c r="BA60" i="277"/>
  <c r="BB60" i="277"/>
  <c r="BC60" i="277"/>
  <c r="BD60" i="277"/>
  <c r="BE60" i="277"/>
  <c r="BF60" i="277"/>
  <c r="AY61" i="277"/>
  <c r="AZ61" i="277"/>
  <c r="BA61" i="277"/>
  <c r="BB61" i="277"/>
  <c r="BC61" i="277"/>
  <c r="BD61" i="277"/>
  <c r="BE61" i="277"/>
  <c r="BF61" i="277"/>
  <c r="BA62" i="277"/>
  <c r="BB62" i="277"/>
  <c r="BC62" i="277"/>
  <c r="BD62" i="277"/>
  <c r="BE62" i="277"/>
  <c r="BF62" i="277"/>
  <c r="AY63" i="277"/>
  <c r="AZ63" i="277"/>
  <c r="BA63" i="277"/>
  <c r="BB63" i="277"/>
  <c r="BC63" i="277"/>
  <c r="BD63" i="277"/>
  <c r="BE63" i="277"/>
  <c r="BF63" i="277"/>
  <c r="AY64" i="277"/>
  <c r="AZ64" i="277"/>
  <c r="BA64" i="277"/>
  <c r="BB64" i="277"/>
  <c r="BC64" i="277"/>
  <c r="BD64" i="277"/>
  <c r="BE64" i="277"/>
  <c r="BF64" i="277"/>
  <c r="AY65" i="277"/>
  <c r="AZ65" i="277"/>
  <c r="BA65" i="277"/>
  <c r="BB65" i="277"/>
  <c r="BC65" i="277"/>
  <c r="BD65" i="277"/>
  <c r="BE65" i="277"/>
  <c r="BF65" i="277"/>
  <c r="AY66" i="277"/>
  <c r="AZ66" i="277"/>
  <c r="BA66" i="277"/>
  <c r="BB66" i="277"/>
  <c r="BC66" i="277"/>
  <c r="BD66" i="277"/>
  <c r="BE66" i="277"/>
  <c r="BF66" i="277"/>
  <c r="BF58" i="277"/>
  <c r="BE58" i="277"/>
  <c r="BD58" i="277"/>
  <c r="BC58" i="277"/>
  <c r="BB58" i="277"/>
  <c r="BA58" i="277"/>
  <c r="AZ58" i="277"/>
  <c r="AY58" i="277"/>
  <c r="AU39" i="277"/>
  <c r="AV39" i="277"/>
  <c r="AW39" i="277"/>
  <c r="AX39" i="277"/>
  <c r="AU40" i="277"/>
  <c r="AV40" i="277"/>
  <c r="AW40" i="277"/>
  <c r="AX40" i="277"/>
  <c r="AU41" i="277"/>
  <c r="AV41" i="277"/>
  <c r="AW41" i="277"/>
  <c r="AX41" i="277"/>
  <c r="AU42" i="277"/>
  <c r="AV42" i="277"/>
  <c r="AW42" i="277"/>
  <c r="AX42" i="277"/>
  <c r="AU43" i="277"/>
  <c r="AV43" i="277"/>
  <c r="AW43" i="277"/>
  <c r="AX43" i="277"/>
  <c r="AU44" i="277"/>
  <c r="AV44" i="277"/>
  <c r="AW44" i="277"/>
  <c r="AX44" i="277"/>
  <c r="AU46" i="277"/>
  <c r="AV46" i="277"/>
  <c r="AW46" i="277"/>
  <c r="AX46" i="277"/>
  <c r="AU47" i="277"/>
  <c r="AV47" i="277"/>
  <c r="AW47" i="277"/>
  <c r="AX47" i="277"/>
  <c r="AU48" i="277"/>
  <c r="AV48" i="277"/>
  <c r="AW48" i="277"/>
  <c r="AX48" i="277"/>
  <c r="AU49" i="277"/>
  <c r="AV49" i="277"/>
  <c r="AW49" i="277"/>
  <c r="AX49" i="277"/>
  <c r="AU50" i="277"/>
  <c r="AV50" i="277"/>
  <c r="AW50" i="277"/>
  <c r="AX50" i="277"/>
  <c r="AU51" i="277"/>
  <c r="AV51" i="277"/>
  <c r="AW51" i="277"/>
  <c r="AX51" i="277"/>
  <c r="AU52" i="277"/>
  <c r="AV52" i="277"/>
  <c r="AW52" i="277"/>
  <c r="AX52" i="277"/>
  <c r="AU53" i="277"/>
  <c r="AV53" i="277"/>
  <c r="AW53" i="277"/>
  <c r="AX53" i="277"/>
  <c r="AX45" i="277"/>
  <c r="AW45" i="277"/>
  <c r="AV45" i="277"/>
  <c r="AU45" i="277"/>
  <c r="AW22" i="277"/>
  <c r="AX22" i="277"/>
  <c r="AY22" i="277"/>
  <c r="AZ22" i="277"/>
  <c r="BA22" i="277"/>
  <c r="BB22" i="277"/>
  <c r="AY23" i="277"/>
  <c r="AZ23" i="277"/>
  <c r="BA23" i="277"/>
  <c r="BB23" i="277"/>
  <c r="AY24" i="277"/>
  <c r="AZ24" i="277"/>
  <c r="BA24" i="277"/>
  <c r="BB24" i="277"/>
  <c r="AW26" i="277"/>
  <c r="AX26" i="277"/>
  <c r="AY26" i="277"/>
  <c r="AZ26" i="277"/>
  <c r="BA26" i="277"/>
  <c r="BB26" i="277"/>
  <c r="AW27" i="277"/>
  <c r="AX27" i="277"/>
  <c r="AY27" i="277"/>
  <c r="AZ27" i="277"/>
  <c r="BA27" i="277"/>
  <c r="BB27" i="277"/>
  <c r="AW28" i="277"/>
  <c r="AX28" i="277"/>
  <c r="AY28" i="277"/>
  <c r="AZ28" i="277"/>
  <c r="BA28" i="277"/>
  <c r="BB28" i="277"/>
  <c r="AW29" i="277"/>
  <c r="AX29" i="277"/>
  <c r="AY29" i="277"/>
  <c r="AZ29" i="277"/>
  <c r="BA29" i="277"/>
  <c r="BB29" i="277"/>
  <c r="AW30" i="277"/>
  <c r="AX30" i="277"/>
  <c r="AY30" i="277"/>
  <c r="AZ30" i="277"/>
  <c r="BA30" i="277"/>
  <c r="BB30" i="277"/>
  <c r="AW31" i="277"/>
  <c r="AX31" i="277"/>
  <c r="AY31" i="277"/>
  <c r="AZ31" i="277"/>
  <c r="BA31" i="277"/>
  <c r="BB31" i="277"/>
  <c r="AW32" i="277"/>
  <c r="AX32" i="277"/>
  <c r="AY32" i="277"/>
  <c r="AZ32" i="277"/>
  <c r="BA32" i="277"/>
  <c r="BB32" i="277"/>
  <c r="AW33" i="277"/>
  <c r="AX33" i="277"/>
  <c r="AW34" i="277"/>
  <c r="AX34" i="277"/>
  <c r="AY34" i="277"/>
  <c r="AZ34" i="277"/>
  <c r="BA34" i="277"/>
  <c r="BB34" i="277"/>
  <c r="BB25" i="277"/>
  <c r="BA25" i="277"/>
  <c r="AZ25" i="277"/>
  <c r="AY25" i="277"/>
  <c r="AX25" i="277"/>
  <c r="AW25" i="277"/>
  <c r="AU4" i="277"/>
  <c r="AV4" i="277"/>
  <c r="AW4" i="277"/>
  <c r="AX4" i="277"/>
  <c r="AU5" i="277"/>
  <c r="AV5" i="277"/>
  <c r="AW5" i="277"/>
  <c r="AX5" i="277"/>
  <c r="AU6" i="277"/>
  <c r="AV6" i="277"/>
  <c r="AW6" i="277"/>
  <c r="AX6" i="277"/>
  <c r="AU7" i="277"/>
  <c r="AV7" i="277"/>
  <c r="AW7" i="277"/>
  <c r="AX7" i="277"/>
  <c r="AU9" i="277"/>
  <c r="AV9" i="277"/>
  <c r="AW9" i="277"/>
  <c r="AX9" i="277"/>
  <c r="AU10" i="277"/>
  <c r="AV10" i="277"/>
  <c r="AW10" i="277"/>
  <c r="AX10" i="277"/>
  <c r="AU11" i="277"/>
  <c r="AV11" i="277"/>
  <c r="AW11" i="277"/>
  <c r="AX11" i="277"/>
  <c r="AU12" i="277"/>
  <c r="AV12" i="277"/>
  <c r="AW12" i="277"/>
  <c r="AX12" i="277"/>
  <c r="AU13" i="277"/>
  <c r="AV13" i="277"/>
  <c r="AW13" i="277"/>
  <c r="AX13" i="277"/>
  <c r="AU14" i="277"/>
  <c r="AV14" i="277"/>
  <c r="AW14" i="277"/>
  <c r="AX14" i="277"/>
  <c r="AU15" i="277"/>
  <c r="AV15" i="277"/>
  <c r="AW15" i="277"/>
  <c r="AX15" i="277"/>
  <c r="AU16" i="277"/>
  <c r="AV16" i="277"/>
  <c r="AW16" i="277"/>
  <c r="AX16" i="277"/>
  <c r="AU17" i="277"/>
  <c r="AV17" i="277"/>
  <c r="AW17" i="277"/>
  <c r="AX17" i="277"/>
  <c r="AX8" i="277"/>
  <c r="AW8" i="277"/>
  <c r="AV8" i="277"/>
  <c r="AU8" i="277"/>
  <c r="C91" i="277"/>
  <c r="B91" i="277"/>
  <c r="C90" i="277"/>
  <c r="B90" i="277"/>
  <c r="C89" i="277"/>
  <c r="B89" i="277"/>
  <c r="C88" i="277"/>
  <c r="E83" i="277" s="1"/>
  <c r="B88" i="277"/>
  <c r="D83" i="277" s="1"/>
  <c r="C87" i="277"/>
  <c r="B87" i="277"/>
  <c r="C86" i="277"/>
  <c r="B86" i="277"/>
  <c r="C85" i="277"/>
  <c r="B85" i="277"/>
  <c r="E78" i="277"/>
  <c r="D78" i="277"/>
  <c r="C78" i="277"/>
  <c r="B78" i="277"/>
  <c r="E77" i="277"/>
  <c r="D77" i="277"/>
  <c r="E76" i="277"/>
  <c r="D76" i="277"/>
  <c r="C76" i="277"/>
  <c r="B76" i="277"/>
  <c r="E75" i="277"/>
  <c r="I75" i="277" s="1"/>
  <c r="D75" i="277"/>
  <c r="H75" i="277" s="1"/>
  <c r="C75" i="277"/>
  <c r="G75" i="277" s="1"/>
  <c r="O75" i="277" s="1"/>
  <c r="B75" i="277"/>
  <c r="F75" i="277" s="1"/>
  <c r="K75" i="277" s="1"/>
  <c r="E74" i="277"/>
  <c r="D74" i="277"/>
  <c r="C74" i="277"/>
  <c r="B74" i="277"/>
  <c r="E73" i="277"/>
  <c r="D73" i="277"/>
  <c r="C73" i="277"/>
  <c r="B73" i="277"/>
  <c r="I66" i="277"/>
  <c r="H66" i="277"/>
  <c r="G66" i="277"/>
  <c r="F66" i="277"/>
  <c r="E66" i="277"/>
  <c r="D66" i="277"/>
  <c r="C66" i="277"/>
  <c r="B66" i="277"/>
  <c r="I65" i="277"/>
  <c r="H65" i="277"/>
  <c r="G65" i="277"/>
  <c r="F65" i="277"/>
  <c r="E65" i="277"/>
  <c r="D65" i="277"/>
  <c r="C65" i="277"/>
  <c r="B65" i="277"/>
  <c r="I64" i="277"/>
  <c r="Q58" i="277" s="1"/>
  <c r="H64" i="277"/>
  <c r="P58" i="277" s="1"/>
  <c r="G64" i="277"/>
  <c r="O58" i="277" s="1"/>
  <c r="F64" i="277"/>
  <c r="N58" i="277" s="1"/>
  <c r="E64" i="277"/>
  <c r="M64" i="277" s="1"/>
  <c r="D64" i="277"/>
  <c r="L64" i="277" s="1"/>
  <c r="C64" i="277"/>
  <c r="K64" i="277" s="1"/>
  <c r="B64" i="277"/>
  <c r="J64" i="277" s="1"/>
  <c r="I63" i="277"/>
  <c r="H63" i="277"/>
  <c r="G63" i="277"/>
  <c r="F63" i="277"/>
  <c r="E63" i="277"/>
  <c r="D63" i="277"/>
  <c r="I62" i="277"/>
  <c r="Q62" i="277" s="1"/>
  <c r="H62" i="277"/>
  <c r="P62" i="277" s="1"/>
  <c r="G62" i="277"/>
  <c r="O62" i="277" s="1"/>
  <c r="F62" i="277"/>
  <c r="N62" i="277" s="1"/>
  <c r="E62" i="277"/>
  <c r="M62" i="277" s="1"/>
  <c r="D62" i="277"/>
  <c r="I61" i="277"/>
  <c r="H61" i="277"/>
  <c r="G61" i="277"/>
  <c r="F61" i="277"/>
  <c r="E61" i="277"/>
  <c r="D61" i="277"/>
  <c r="C61" i="277"/>
  <c r="B61" i="277"/>
  <c r="I60" i="277"/>
  <c r="H60" i="277"/>
  <c r="G60" i="277"/>
  <c r="F60" i="277"/>
  <c r="E60" i="277"/>
  <c r="D60" i="277"/>
  <c r="C60" i="277"/>
  <c r="B60" i="277"/>
  <c r="I59" i="277"/>
  <c r="H59" i="277"/>
  <c r="G59" i="277"/>
  <c r="F59" i="277"/>
  <c r="E59" i="277"/>
  <c r="D59" i="277"/>
  <c r="C59" i="277"/>
  <c r="B59" i="277"/>
  <c r="E53" i="277"/>
  <c r="D53" i="277"/>
  <c r="C53" i="277"/>
  <c r="B53" i="277"/>
  <c r="E52" i="277"/>
  <c r="D52" i="277"/>
  <c r="C52" i="277"/>
  <c r="B52" i="277"/>
  <c r="E51" i="277"/>
  <c r="D51" i="277"/>
  <c r="C51" i="277"/>
  <c r="B51" i="277"/>
  <c r="E50" i="277"/>
  <c r="D50" i="277"/>
  <c r="C50" i="277"/>
  <c r="B50" i="277"/>
  <c r="E49" i="277"/>
  <c r="D49" i="277"/>
  <c r="C49" i="277"/>
  <c r="B49" i="277"/>
  <c r="E48" i="277"/>
  <c r="D48" i="277"/>
  <c r="C48" i="277"/>
  <c r="B48" i="277"/>
  <c r="E47" i="277"/>
  <c r="D47" i="277"/>
  <c r="C47" i="277"/>
  <c r="B47" i="277"/>
  <c r="E46" i="277"/>
  <c r="D46" i="277"/>
  <c r="C46" i="277"/>
  <c r="B46" i="277"/>
  <c r="E45" i="277"/>
  <c r="I45" i="277" s="1"/>
  <c r="D45" i="277"/>
  <c r="H45" i="277" s="1"/>
  <c r="C45" i="277"/>
  <c r="G45" i="277" s="1"/>
  <c r="K45" i="277" s="1"/>
  <c r="B45" i="277"/>
  <c r="F45" i="277" s="1"/>
  <c r="J45" i="277" s="1"/>
  <c r="E44" i="277"/>
  <c r="D44" i="277"/>
  <c r="C44" i="277"/>
  <c r="B44" i="277"/>
  <c r="E43" i="277"/>
  <c r="D43" i="277"/>
  <c r="C43" i="277"/>
  <c r="B43" i="277"/>
  <c r="E42" i="277"/>
  <c r="D42" i="277"/>
  <c r="C42" i="277"/>
  <c r="B42" i="277"/>
  <c r="E41" i="277"/>
  <c r="D41" i="277"/>
  <c r="H41" i="277" s="1"/>
  <c r="C41" i="277"/>
  <c r="B41" i="277"/>
  <c r="E40" i="277"/>
  <c r="D40" i="277"/>
  <c r="C40" i="277"/>
  <c r="B40" i="277"/>
  <c r="O34" i="277"/>
  <c r="N34" i="277"/>
  <c r="M34" i="277"/>
  <c r="L34" i="277"/>
  <c r="K34" i="277"/>
  <c r="J34" i="277"/>
  <c r="I34" i="277"/>
  <c r="H34" i="277"/>
  <c r="G34" i="277"/>
  <c r="F34" i="277"/>
  <c r="E34" i="277"/>
  <c r="D34" i="277"/>
  <c r="C34" i="277"/>
  <c r="B34" i="277"/>
  <c r="K33" i="277"/>
  <c r="J33" i="277"/>
  <c r="I33" i="277"/>
  <c r="H33" i="277"/>
  <c r="C33" i="277"/>
  <c r="B33" i="277"/>
  <c r="O32" i="277"/>
  <c r="N32" i="277"/>
  <c r="M32" i="277"/>
  <c r="L32" i="277"/>
  <c r="K32" i="277"/>
  <c r="J32" i="277"/>
  <c r="I32" i="277"/>
  <c r="H32" i="277"/>
  <c r="C32" i="277"/>
  <c r="B32" i="277"/>
  <c r="O31" i="277"/>
  <c r="N31" i="277"/>
  <c r="M31" i="277"/>
  <c r="L31" i="277"/>
  <c r="K31" i="277"/>
  <c r="J31" i="277"/>
  <c r="I31" i="277"/>
  <c r="H31" i="277"/>
  <c r="G31" i="277"/>
  <c r="F31" i="277"/>
  <c r="E31" i="277"/>
  <c r="D31" i="277"/>
  <c r="C31" i="277"/>
  <c r="B31" i="277"/>
  <c r="O30" i="277"/>
  <c r="N30" i="277"/>
  <c r="M30" i="277"/>
  <c r="L30" i="277"/>
  <c r="K30" i="277"/>
  <c r="J30" i="277"/>
  <c r="I30" i="277"/>
  <c r="H30" i="277"/>
  <c r="G30" i="277"/>
  <c r="F30" i="277"/>
  <c r="E30" i="277"/>
  <c r="D30" i="277"/>
  <c r="C30" i="277"/>
  <c r="B30" i="277"/>
  <c r="O29" i="277"/>
  <c r="N29" i="277"/>
  <c r="M29" i="277"/>
  <c r="L29" i="277"/>
  <c r="K29" i="277"/>
  <c r="J29" i="277"/>
  <c r="I29" i="277"/>
  <c r="H29" i="277"/>
  <c r="G29" i="277"/>
  <c r="F29" i="277"/>
  <c r="E29" i="277"/>
  <c r="D29" i="277"/>
  <c r="C29" i="277"/>
  <c r="B29" i="277"/>
  <c r="O28" i="277"/>
  <c r="N28" i="277"/>
  <c r="M28" i="277"/>
  <c r="L28" i="277"/>
  <c r="K28" i="277"/>
  <c r="J28" i="277"/>
  <c r="I28" i="277"/>
  <c r="H28" i="277"/>
  <c r="G28" i="277"/>
  <c r="F28" i="277"/>
  <c r="E28" i="277"/>
  <c r="D28" i="277"/>
  <c r="C28" i="277"/>
  <c r="B28" i="277"/>
  <c r="O27" i="277"/>
  <c r="N27" i="277"/>
  <c r="M27" i="277"/>
  <c r="L27" i="277"/>
  <c r="K27" i="277"/>
  <c r="J27" i="277"/>
  <c r="I27" i="277"/>
  <c r="H27" i="277"/>
  <c r="G27" i="277"/>
  <c r="F27" i="277"/>
  <c r="E27" i="277"/>
  <c r="D27" i="277"/>
  <c r="C27" i="277"/>
  <c r="B27" i="277"/>
  <c r="O26" i="277"/>
  <c r="N26" i="277"/>
  <c r="M26" i="277"/>
  <c r="L26" i="277"/>
  <c r="K26" i="277"/>
  <c r="J26" i="277"/>
  <c r="I26" i="277"/>
  <c r="H26" i="277"/>
  <c r="G26" i="277"/>
  <c r="F26" i="277"/>
  <c r="E26" i="277"/>
  <c r="D26" i="277"/>
  <c r="C26" i="277"/>
  <c r="B26" i="277"/>
  <c r="O25" i="277"/>
  <c r="AC25" i="277" s="1"/>
  <c r="N25" i="277"/>
  <c r="AB25" i="277" s="1"/>
  <c r="AJ25" i="277" s="1"/>
  <c r="M25" i="277"/>
  <c r="AA25" i="277" s="1"/>
  <c r="L25" i="277"/>
  <c r="Z22" i="277" s="1"/>
  <c r="K25" i="277"/>
  <c r="Y25" i="277" s="1"/>
  <c r="J25" i="277"/>
  <c r="I25" i="277"/>
  <c r="W25" i="277" s="1"/>
  <c r="H25" i="277"/>
  <c r="V25" i="277" s="1"/>
  <c r="AG25" i="277" s="1"/>
  <c r="G25" i="277"/>
  <c r="U25" i="277" s="1"/>
  <c r="F25" i="277"/>
  <c r="T25" i="277" s="1"/>
  <c r="AF25" i="277" s="1"/>
  <c r="E25" i="277"/>
  <c r="S25" i="277" s="1"/>
  <c r="D25" i="277"/>
  <c r="R25" i="277" s="1"/>
  <c r="AE25" i="277" s="1"/>
  <c r="C25" i="277"/>
  <c r="Q25" i="277" s="1"/>
  <c r="B25" i="277"/>
  <c r="P25" i="277" s="1"/>
  <c r="AD25" i="277" s="1"/>
  <c r="O24" i="277"/>
  <c r="N24" i="277"/>
  <c r="M24" i="277"/>
  <c r="L24" i="277"/>
  <c r="O23" i="277"/>
  <c r="N23" i="277"/>
  <c r="M23" i="277"/>
  <c r="L23" i="277"/>
  <c r="G23" i="277"/>
  <c r="F23" i="277"/>
  <c r="E23" i="277"/>
  <c r="D23" i="277"/>
  <c r="C23" i="277"/>
  <c r="B23" i="277"/>
  <c r="M17" i="277"/>
  <c r="L17" i="277"/>
  <c r="K17" i="277"/>
  <c r="J17" i="277"/>
  <c r="I17" i="277"/>
  <c r="H17" i="277"/>
  <c r="G17" i="277"/>
  <c r="F17" i="277"/>
  <c r="E17" i="277"/>
  <c r="D17" i="277"/>
  <c r="C17" i="277"/>
  <c r="B17" i="277"/>
  <c r="M16" i="277"/>
  <c r="L16" i="277"/>
  <c r="K16" i="277"/>
  <c r="J16" i="277"/>
  <c r="I16" i="277"/>
  <c r="H16" i="277"/>
  <c r="C16" i="277"/>
  <c r="B16" i="277"/>
  <c r="M15" i="277"/>
  <c r="L15" i="277"/>
  <c r="K15" i="277"/>
  <c r="J15" i="277"/>
  <c r="I15" i="277"/>
  <c r="H15" i="277"/>
  <c r="C15" i="277"/>
  <c r="B15" i="277"/>
  <c r="M14" i="277"/>
  <c r="L14" i="277"/>
  <c r="K14" i="277"/>
  <c r="J14" i="277"/>
  <c r="I14" i="277"/>
  <c r="H14" i="277"/>
  <c r="G14" i="277"/>
  <c r="F14" i="277"/>
  <c r="E14" i="277"/>
  <c r="D14" i="277"/>
  <c r="C14" i="277"/>
  <c r="B14" i="277"/>
  <c r="M13" i="277"/>
  <c r="L13" i="277"/>
  <c r="K13" i="277"/>
  <c r="J13" i="277"/>
  <c r="I13" i="277"/>
  <c r="H13" i="277"/>
  <c r="G13" i="277"/>
  <c r="F13" i="277"/>
  <c r="E13" i="277"/>
  <c r="D13" i="277"/>
  <c r="C13" i="277"/>
  <c r="B13" i="277"/>
  <c r="M12" i="277"/>
  <c r="L12" i="277"/>
  <c r="K12" i="277"/>
  <c r="J12" i="277"/>
  <c r="I12" i="277"/>
  <c r="H12" i="277"/>
  <c r="G12" i="277"/>
  <c r="F12" i="277"/>
  <c r="E12" i="277"/>
  <c r="D12" i="277"/>
  <c r="C12" i="277"/>
  <c r="B12" i="277"/>
  <c r="M11" i="277"/>
  <c r="L11" i="277"/>
  <c r="K11" i="277"/>
  <c r="J11" i="277"/>
  <c r="I11" i="277"/>
  <c r="H11" i="277"/>
  <c r="G11" i="277"/>
  <c r="F11" i="277"/>
  <c r="E11" i="277"/>
  <c r="D11" i="277"/>
  <c r="C11" i="277"/>
  <c r="B11" i="277"/>
  <c r="M10" i="277"/>
  <c r="L10" i="277"/>
  <c r="K10" i="277"/>
  <c r="J10" i="277"/>
  <c r="I10" i="277"/>
  <c r="H10" i="277"/>
  <c r="G10" i="277"/>
  <c r="F10" i="277"/>
  <c r="E10" i="277"/>
  <c r="D10" i="277"/>
  <c r="C10" i="277"/>
  <c r="B10" i="277"/>
  <c r="M9" i="277"/>
  <c r="L9" i="277"/>
  <c r="K9" i="277"/>
  <c r="J9" i="277"/>
  <c r="I9" i="277"/>
  <c r="H9" i="277"/>
  <c r="G9" i="277"/>
  <c r="F9" i="277"/>
  <c r="E9" i="277"/>
  <c r="D9" i="277"/>
  <c r="C9" i="277"/>
  <c r="B9" i="277"/>
  <c r="M8" i="277"/>
  <c r="L8" i="277"/>
  <c r="X8" i="277" s="1"/>
  <c r="K8" i="277"/>
  <c r="W8" i="277" s="1"/>
  <c r="J8" i="277"/>
  <c r="V8" i="277" s="1"/>
  <c r="I8" i="277"/>
  <c r="H8" i="277"/>
  <c r="G8" i="277"/>
  <c r="S8" i="277" s="1"/>
  <c r="F8" i="277"/>
  <c r="R8" i="277" s="1"/>
  <c r="AB8" i="277" s="1"/>
  <c r="E8" i="277"/>
  <c r="Q8" i="277" s="1"/>
  <c r="D8" i="277"/>
  <c r="P8" i="277" s="1"/>
  <c r="AA8" i="277" s="1"/>
  <c r="C8" i="277"/>
  <c r="B8" i="277"/>
  <c r="N8" i="277" s="1"/>
  <c r="M7" i="277"/>
  <c r="L7" i="277"/>
  <c r="K7" i="277"/>
  <c r="J7" i="277"/>
  <c r="I7" i="277"/>
  <c r="H7" i="277"/>
  <c r="G7" i="277"/>
  <c r="F7" i="277"/>
  <c r="E7" i="277"/>
  <c r="D7" i="277"/>
  <c r="C7" i="277"/>
  <c r="B7" i="277"/>
  <c r="M6" i="277"/>
  <c r="L6" i="277"/>
  <c r="K6" i="277"/>
  <c r="J6" i="277"/>
  <c r="M5" i="277"/>
  <c r="L5" i="277"/>
  <c r="K5" i="277"/>
  <c r="J5" i="277"/>
  <c r="B86" i="276"/>
  <c r="C86" i="276"/>
  <c r="B87" i="276"/>
  <c r="C87" i="276"/>
  <c r="B88" i="276"/>
  <c r="C88" i="276"/>
  <c r="B89" i="276"/>
  <c r="C89" i="276"/>
  <c r="B90" i="276"/>
  <c r="C90" i="276"/>
  <c r="B91" i="276"/>
  <c r="C91" i="276"/>
  <c r="C85" i="276"/>
  <c r="B85" i="276"/>
  <c r="B74" i="276"/>
  <c r="C74" i="276"/>
  <c r="D74" i="276"/>
  <c r="E74" i="276"/>
  <c r="B75" i="276"/>
  <c r="C75" i="276"/>
  <c r="D75" i="276"/>
  <c r="E75" i="276"/>
  <c r="B76" i="276"/>
  <c r="C76" i="276"/>
  <c r="D76" i="276"/>
  <c r="E76" i="276"/>
  <c r="D77" i="276"/>
  <c r="E77" i="276"/>
  <c r="B78" i="276"/>
  <c r="C78" i="276"/>
  <c r="D78" i="276"/>
  <c r="E78" i="276"/>
  <c r="E73" i="276"/>
  <c r="D73" i="276"/>
  <c r="C73" i="276"/>
  <c r="B73" i="276"/>
  <c r="B60" i="276"/>
  <c r="C60" i="276"/>
  <c r="D60" i="276"/>
  <c r="E60" i="276"/>
  <c r="F60" i="276"/>
  <c r="G60" i="276"/>
  <c r="H60" i="276"/>
  <c r="I60" i="276"/>
  <c r="B61" i="276"/>
  <c r="C61" i="276"/>
  <c r="D61" i="276"/>
  <c r="E61" i="276"/>
  <c r="F61" i="276"/>
  <c r="G61" i="276"/>
  <c r="H61" i="276"/>
  <c r="I61" i="276"/>
  <c r="D62" i="276"/>
  <c r="E62" i="276"/>
  <c r="F62" i="276"/>
  <c r="G62" i="276"/>
  <c r="H62" i="276"/>
  <c r="I62" i="276"/>
  <c r="D63" i="276"/>
  <c r="E63" i="276"/>
  <c r="F63" i="276"/>
  <c r="G63" i="276"/>
  <c r="H63" i="276"/>
  <c r="I63" i="276"/>
  <c r="B64" i="276"/>
  <c r="C64" i="276"/>
  <c r="D64" i="276"/>
  <c r="E64" i="276"/>
  <c r="F64" i="276"/>
  <c r="G64" i="276"/>
  <c r="H64" i="276"/>
  <c r="I64" i="276"/>
  <c r="B65" i="276"/>
  <c r="C65" i="276"/>
  <c r="D65" i="276"/>
  <c r="E65" i="276"/>
  <c r="F65" i="276"/>
  <c r="G65" i="276"/>
  <c r="H65" i="276"/>
  <c r="I65" i="276"/>
  <c r="B66" i="276"/>
  <c r="C66" i="276"/>
  <c r="D66" i="276"/>
  <c r="E66" i="276"/>
  <c r="F66" i="276"/>
  <c r="G66" i="276"/>
  <c r="H66" i="276"/>
  <c r="I66" i="276"/>
  <c r="I59" i="276"/>
  <c r="H59" i="276"/>
  <c r="G59" i="276"/>
  <c r="F59" i="276"/>
  <c r="E59" i="276"/>
  <c r="D59" i="276"/>
  <c r="C59" i="276"/>
  <c r="B59" i="276"/>
  <c r="B41" i="276"/>
  <c r="C41" i="276"/>
  <c r="D41" i="276"/>
  <c r="E41" i="276"/>
  <c r="B42" i="276"/>
  <c r="C42" i="276"/>
  <c r="D42" i="276"/>
  <c r="E42" i="276"/>
  <c r="B43" i="276"/>
  <c r="C43" i="276"/>
  <c r="D43" i="276"/>
  <c r="E43" i="276"/>
  <c r="B44" i="276"/>
  <c r="C44" i="276"/>
  <c r="D44" i="276"/>
  <c r="E44" i="276"/>
  <c r="B45" i="276"/>
  <c r="C45" i="276"/>
  <c r="D45" i="276"/>
  <c r="E45" i="276"/>
  <c r="B46" i="276"/>
  <c r="C46" i="276"/>
  <c r="D46" i="276"/>
  <c r="E46" i="276"/>
  <c r="B47" i="276"/>
  <c r="C47" i="276"/>
  <c r="D47" i="276"/>
  <c r="E47" i="276"/>
  <c r="B48" i="276"/>
  <c r="C48" i="276"/>
  <c r="D48" i="276"/>
  <c r="E48" i="276"/>
  <c r="B49" i="276"/>
  <c r="C49" i="276"/>
  <c r="D49" i="276"/>
  <c r="E49" i="276"/>
  <c r="B50" i="276"/>
  <c r="C50" i="276"/>
  <c r="D50" i="276"/>
  <c r="E50" i="276"/>
  <c r="B51" i="276"/>
  <c r="C51" i="276"/>
  <c r="D51" i="276"/>
  <c r="E51" i="276"/>
  <c r="B52" i="276"/>
  <c r="C52" i="276"/>
  <c r="D52" i="276"/>
  <c r="E52" i="276"/>
  <c r="B53" i="276"/>
  <c r="C53" i="276"/>
  <c r="D53" i="276"/>
  <c r="E53" i="276"/>
  <c r="E40" i="276"/>
  <c r="D40" i="276"/>
  <c r="C40" i="276"/>
  <c r="B40" i="276"/>
  <c r="F23" i="276"/>
  <c r="G23" i="276"/>
  <c r="L24" i="276"/>
  <c r="M24" i="276"/>
  <c r="N24" i="276"/>
  <c r="O24" i="276"/>
  <c r="B25" i="276"/>
  <c r="C25" i="276"/>
  <c r="D25" i="276"/>
  <c r="E25" i="276"/>
  <c r="F25" i="276"/>
  <c r="G25" i="276"/>
  <c r="H25" i="276"/>
  <c r="I25" i="276"/>
  <c r="J25" i="276"/>
  <c r="K25" i="276"/>
  <c r="L25" i="276"/>
  <c r="M25" i="276"/>
  <c r="N25" i="276"/>
  <c r="O25" i="276"/>
  <c r="B26" i="276"/>
  <c r="C26" i="276"/>
  <c r="D26" i="276"/>
  <c r="E26" i="276"/>
  <c r="F26" i="276"/>
  <c r="G26" i="276"/>
  <c r="H26" i="276"/>
  <c r="I26" i="276"/>
  <c r="J26" i="276"/>
  <c r="K26" i="276"/>
  <c r="L26" i="276"/>
  <c r="M26" i="276"/>
  <c r="N26" i="276"/>
  <c r="O26" i="276"/>
  <c r="B27" i="276"/>
  <c r="C27" i="276"/>
  <c r="D27" i="276"/>
  <c r="E27" i="276"/>
  <c r="F27" i="276"/>
  <c r="G27" i="276"/>
  <c r="H27" i="276"/>
  <c r="I27" i="276"/>
  <c r="J27" i="276"/>
  <c r="K27" i="276"/>
  <c r="L27" i="276"/>
  <c r="M27" i="276"/>
  <c r="N27" i="276"/>
  <c r="O27" i="276"/>
  <c r="B28" i="276"/>
  <c r="C28" i="276"/>
  <c r="D28" i="276"/>
  <c r="E28" i="276"/>
  <c r="F28" i="276"/>
  <c r="G28" i="276"/>
  <c r="H28" i="276"/>
  <c r="I28" i="276"/>
  <c r="J28" i="276"/>
  <c r="K28" i="276"/>
  <c r="L28" i="276"/>
  <c r="M28" i="276"/>
  <c r="N28" i="276"/>
  <c r="O28" i="276"/>
  <c r="B29" i="276"/>
  <c r="C29" i="276"/>
  <c r="D29" i="276"/>
  <c r="E29" i="276"/>
  <c r="F29" i="276"/>
  <c r="G29" i="276"/>
  <c r="H29" i="276"/>
  <c r="I29" i="276"/>
  <c r="J29" i="276"/>
  <c r="K29" i="276"/>
  <c r="L29" i="276"/>
  <c r="M29" i="276"/>
  <c r="N29" i="276"/>
  <c r="O29" i="276"/>
  <c r="B30" i="276"/>
  <c r="C30" i="276"/>
  <c r="D30" i="276"/>
  <c r="E30" i="276"/>
  <c r="F30" i="276"/>
  <c r="G30" i="276"/>
  <c r="H30" i="276"/>
  <c r="I30" i="276"/>
  <c r="J30" i="276"/>
  <c r="K30" i="276"/>
  <c r="L30" i="276"/>
  <c r="M30" i="276"/>
  <c r="N30" i="276"/>
  <c r="O30" i="276"/>
  <c r="B31" i="276"/>
  <c r="C31" i="276"/>
  <c r="D31" i="276"/>
  <c r="E31" i="276"/>
  <c r="F31" i="276"/>
  <c r="G31" i="276"/>
  <c r="H31" i="276"/>
  <c r="I31" i="276"/>
  <c r="J31" i="276"/>
  <c r="K31" i="276"/>
  <c r="L31" i="276"/>
  <c r="M31" i="276"/>
  <c r="N31" i="276"/>
  <c r="O31" i="276"/>
  <c r="B32" i="276"/>
  <c r="C32" i="276"/>
  <c r="H32" i="276"/>
  <c r="I32" i="276"/>
  <c r="J32" i="276"/>
  <c r="K32" i="276"/>
  <c r="L32" i="276"/>
  <c r="M32" i="276"/>
  <c r="N32" i="276"/>
  <c r="O32" i="276"/>
  <c r="B33" i="276"/>
  <c r="C33" i="276"/>
  <c r="H33" i="276"/>
  <c r="I33" i="276"/>
  <c r="J33" i="276"/>
  <c r="K33" i="276"/>
  <c r="B34" i="276"/>
  <c r="C34" i="276"/>
  <c r="D34" i="276"/>
  <c r="E34" i="276"/>
  <c r="F34" i="276"/>
  <c r="G34" i="276"/>
  <c r="H34" i="276"/>
  <c r="I34" i="276"/>
  <c r="J34" i="276"/>
  <c r="K34" i="276"/>
  <c r="L34" i="276"/>
  <c r="M34" i="276"/>
  <c r="N34" i="276"/>
  <c r="O34" i="276"/>
  <c r="O23" i="276"/>
  <c r="N23" i="276"/>
  <c r="M23" i="276"/>
  <c r="L23" i="276"/>
  <c r="E23" i="276"/>
  <c r="D23" i="276"/>
  <c r="C23" i="276"/>
  <c r="B23" i="276"/>
  <c r="J6" i="276"/>
  <c r="K6" i="276"/>
  <c r="L6" i="276"/>
  <c r="M6" i="276"/>
  <c r="B7" i="276"/>
  <c r="C7" i="276"/>
  <c r="D7" i="276"/>
  <c r="E7" i="276"/>
  <c r="F7" i="276"/>
  <c r="G7" i="276"/>
  <c r="H7" i="276"/>
  <c r="I7" i="276"/>
  <c r="J7" i="276"/>
  <c r="K7" i="276"/>
  <c r="L7" i="276"/>
  <c r="M7" i="276"/>
  <c r="B8" i="276"/>
  <c r="C8" i="276"/>
  <c r="D8" i="276"/>
  <c r="E8" i="276"/>
  <c r="F8" i="276"/>
  <c r="G8" i="276"/>
  <c r="H8" i="276"/>
  <c r="I8" i="276"/>
  <c r="J8" i="276"/>
  <c r="K8" i="276"/>
  <c r="L8" i="276"/>
  <c r="M8" i="276"/>
  <c r="B9" i="276"/>
  <c r="C9" i="276"/>
  <c r="D9" i="276"/>
  <c r="E9" i="276"/>
  <c r="F9" i="276"/>
  <c r="G9" i="276"/>
  <c r="H9" i="276"/>
  <c r="I9" i="276"/>
  <c r="J9" i="276"/>
  <c r="K9" i="276"/>
  <c r="L9" i="276"/>
  <c r="M9" i="276"/>
  <c r="B10" i="276"/>
  <c r="C10" i="276"/>
  <c r="D10" i="276"/>
  <c r="E10" i="276"/>
  <c r="F10" i="276"/>
  <c r="G10" i="276"/>
  <c r="H10" i="276"/>
  <c r="I10" i="276"/>
  <c r="J10" i="276"/>
  <c r="K10" i="276"/>
  <c r="L10" i="276"/>
  <c r="M10" i="276"/>
  <c r="B11" i="276"/>
  <c r="C11" i="276"/>
  <c r="D11" i="276"/>
  <c r="E11" i="276"/>
  <c r="F11" i="276"/>
  <c r="G11" i="276"/>
  <c r="H11" i="276"/>
  <c r="I11" i="276"/>
  <c r="J11" i="276"/>
  <c r="K11" i="276"/>
  <c r="L11" i="276"/>
  <c r="M11" i="276"/>
  <c r="B12" i="276"/>
  <c r="C12" i="276"/>
  <c r="D12" i="276"/>
  <c r="E12" i="276"/>
  <c r="F12" i="276"/>
  <c r="G12" i="276"/>
  <c r="H12" i="276"/>
  <c r="I12" i="276"/>
  <c r="J12" i="276"/>
  <c r="K12" i="276"/>
  <c r="L12" i="276"/>
  <c r="M12" i="276"/>
  <c r="B13" i="276"/>
  <c r="C13" i="276"/>
  <c r="D13" i="276"/>
  <c r="E13" i="276"/>
  <c r="F13" i="276"/>
  <c r="G13" i="276"/>
  <c r="H13" i="276"/>
  <c r="I13" i="276"/>
  <c r="J13" i="276"/>
  <c r="K13" i="276"/>
  <c r="L13" i="276"/>
  <c r="M13" i="276"/>
  <c r="B14" i="276"/>
  <c r="C14" i="276"/>
  <c r="D14" i="276"/>
  <c r="E14" i="276"/>
  <c r="F14" i="276"/>
  <c r="G14" i="276"/>
  <c r="H14" i="276"/>
  <c r="I14" i="276"/>
  <c r="J14" i="276"/>
  <c r="K14" i="276"/>
  <c r="L14" i="276"/>
  <c r="M14" i="276"/>
  <c r="B15" i="276"/>
  <c r="C15" i="276"/>
  <c r="H15" i="276"/>
  <c r="I15" i="276"/>
  <c r="J15" i="276"/>
  <c r="K15" i="276"/>
  <c r="L15" i="276"/>
  <c r="M15" i="276"/>
  <c r="B16" i="276"/>
  <c r="C16" i="276"/>
  <c r="H16" i="276"/>
  <c r="I16" i="276"/>
  <c r="J16" i="276"/>
  <c r="K16" i="276"/>
  <c r="L16" i="276"/>
  <c r="M16" i="276"/>
  <c r="B17" i="276"/>
  <c r="C17" i="276"/>
  <c r="D17" i="276"/>
  <c r="E17" i="276"/>
  <c r="F17" i="276"/>
  <c r="G17" i="276"/>
  <c r="H17" i="276"/>
  <c r="I17" i="276"/>
  <c r="J17" i="276"/>
  <c r="K17" i="276"/>
  <c r="L17" i="276"/>
  <c r="M17" i="276"/>
  <c r="M5" i="276"/>
  <c r="L5" i="276"/>
  <c r="K5" i="276"/>
  <c r="J5" i="276"/>
  <c r="W62" i="277" l="1"/>
  <c r="BM62" i="277"/>
  <c r="BN62" i="277"/>
  <c r="S64" i="277"/>
  <c r="M45" i="277"/>
  <c r="N45" i="277"/>
  <c r="O45" i="277"/>
  <c r="M75" i="277"/>
  <c r="Y62" i="277"/>
  <c r="L75" i="277"/>
  <c r="X62" i="277"/>
  <c r="Q75" i="277"/>
  <c r="P75" i="277"/>
  <c r="U64" i="277"/>
  <c r="T64" i="277"/>
  <c r="G41" i="277"/>
  <c r="L62" i="277"/>
  <c r="T10" i="277"/>
  <c r="L63" i="277"/>
  <c r="H73" i="277"/>
  <c r="W5" i="277"/>
  <c r="W7" i="277"/>
  <c r="AA24" i="277"/>
  <c r="Q60" i="277"/>
  <c r="O7" i="277"/>
  <c r="K63" i="277"/>
  <c r="Q59" i="277"/>
  <c r="E87" i="277"/>
  <c r="Q61" i="277"/>
  <c r="G73" i="277"/>
  <c r="M63" i="277"/>
  <c r="AB23" i="277"/>
  <c r="AB26" i="277"/>
  <c r="AB32" i="277"/>
  <c r="P26" i="277"/>
  <c r="H43" i="277"/>
  <c r="P59" i="277"/>
  <c r="P61" i="277"/>
  <c r="D86" i="277"/>
  <c r="W6" i="277"/>
  <c r="U23" i="277"/>
  <c r="I41" i="277"/>
  <c r="AA23" i="277"/>
  <c r="Y16" i="277"/>
  <c r="G43" i="277"/>
  <c r="Q63" i="277"/>
  <c r="M65" i="277"/>
  <c r="AB24" i="277"/>
  <c r="X5" i="277"/>
  <c r="X7" i="277"/>
  <c r="K65" i="277"/>
  <c r="X9" i="277"/>
  <c r="V5" i="277"/>
  <c r="V7" i="277"/>
  <c r="N9" i="277"/>
  <c r="O9" i="277"/>
  <c r="I77" i="277"/>
  <c r="AB27" i="277"/>
  <c r="L65" i="277"/>
  <c r="P7" i="277"/>
  <c r="T30" i="277"/>
  <c r="AF30" i="277" s="1"/>
  <c r="G74" i="277"/>
  <c r="Y5" i="277"/>
  <c r="Y7" i="277"/>
  <c r="Q9" i="277"/>
  <c r="Q13" i="277"/>
  <c r="G40" i="277"/>
  <c r="G44" i="277"/>
  <c r="AC24" i="277"/>
  <c r="V6" i="277"/>
  <c r="T26" i="277"/>
  <c r="AB30" i="277"/>
  <c r="AJ30" i="277" s="1"/>
  <c r="F41" i="277"/>
  <c r="Y6" i="277"/>
  <c r="T23" i="277"/>
  <c r="H77" i="277"/>
  <c r="Q7" i="277"/>
  <c r="U13" i="277"/>
  <c r="G42" i="277"/>
  <c r="R7" i="277"/>
  <c r="P28" i="277"/>
  <c r="AD28" i="277" s="1"/>
  <c r="H46" i="277"/>
  <c r="H74" i="277"/>
  <c r="K61" i="277"/>
  <c r="R11" i="277"/>
  <c r="V31" i="277"/>
  <c r="H42" i="277"/>
  <c r="L61" i="277"/>
  <c r="U7" i="277"/>
  <c r="K60" i="277"/>
  <c r="V27" i="277"/>
  <c r="H40" i="277"/>
  <c r="V10" i="277"/>
  <c r="AD10" i="277" s="1"/>
  <c r="L60" i="277"/>
  <c r="Q23" i="277"/>
  <c r="I40" i="277"/>
  <c r="I44" i="277"/>
  <c r="M60" i="277"/>
  <c r="G76" i="277"/>
  <c r="P23" i="277"/>
  <c r="P32" i="277"/>
  <c r="X6" i="277"/>
  <c r="X10" i="277"/>
  <c r="H76" i="277"/>
  <c r="R13" i="277"/>
  <c r="AB13" i="277" s="1"/>
  <c r="H44" i="277"/>
  <c r="W26" i="277"/>
  <c r="K59" i="277"/>
  <c r="L59" i="277"/>
  <c r="N10" i="277"/>
  <c r="Z10" i="277" s="1"/>
  <c r="H50" i="277"/>
  <c r="AC23" i="277"/>
  <c r="P12" i="277"/>
  <c r="X14" i="277"/>
  <c r="X16" i="277"/>
  <c r="R23" i="277"/>
  <c r="N60" i="277"/>
  <c r="D89" i="277"/>
  <c r="O15" i="277"/>
  <c r="S13" i="277"/>
  <c r="S23" i="277"/>
  <c r="Y27" i="277"/>
  <c r="AA28" i="277"/>
  <c r="Q31" i="277"/>
  <c r="W32" i="277"/>
  <c r="O60" i="277"/>
  <c r="I76" i="277"/>
  <c r="E89" i="277"/>
  <c r="N7" i="277"/>
  <c r="R12" i="277"/>
  <c r="P60" i="277"/>
  <c r="J63" i="277"/>
  <c r="J65" i="277"/>
  <c r="F73" i="277"/>
  <c r="D90" i="277"/>
  <c r="S12" i="277"/>
  <c r="E90" i="277"/>
  <c r="P11" i="277"/>
  <c r="X13" i="277"/>
  <c r="Z23" i="277"/>
  <c r="X28" i="277"/>
  <c r="Z26" i="277"/>
  <c r="AI26" i="277" s="1"/>
  <c r="P29" i="277"/>
  <c r="R30" i="277"/>
  <c r="T31" i="277"/>
  <c r="Z32" i="277"/>
  <c r="F42" i="277"/>
  <c r="F46" i="277"/>
  <c r="J46" i="277" s="1"/>
  <c r="F50" i="277"/>
  <c r="J59" i="277"/>
  <c r="J61" i="277"/>
  <c r="F71" i="277"/>
  <c r="I74" i="277"/>
  <c r="N14" i="277"/>
  <c r="V15" i="277"/>
  <c r="R29" i="277"/>
  <c r="AE29" i="277" s="1"/>
  <c r="N63" i="277"/>
  <c r="N65" i="277"/>
  <c r="F74" i="277"/>
  <c r="O10" i="277"/>
  <c r="I42" i="277"/>
  <c r="M59" i="277"/>
  <c r="M61" i="277"/>
  <c r="O63" i="277"/>
  <c r="O65" i="277"/>
  <c r="E88" i="277"/>
  <c r="T7" i="277"/>
  <c r="Z24" i="277"/>
  <c r="F43" i="277"/>
  <c r="F51" i="277"/>
  <c r="J51" i="277" s="1"/>
  <c r="N59" i="277"/>
  <c r="N61" i="277"/>
  <c r="P63" i="277"/>
  <c r="P65" i="277"/>
  <c r="D85" i="277"/>
  <c r="I73" i="277"/>
  <c r="O59" i="277"/>
  <c r="O61" i="277"/>
  <c r="Q65" i="277"/>
  <c r="E85" i="277"/>
  <c r="S7" i="277"/>
  <c r="I43" i="277"/>
  <c r="I47" i="277"/>
  <c r="I51" i="277"/>
  <c r="E86" i="277"/>
  <c r="Y4" i="277"/>
  <c r="X11" i="277"/>
  <c r="AE11" i="277" s="1"/>
  <c r="R26" i="277"/>
  <c r="AE26" i="277" s="1"/>
  <c r="T27" i="277"/>
  <c r="AF27" i="277" s="1"/>
  <c r="V28" i="277"/>
  <c r="AG28" i="277" s="1"/>
  <c r="Z30" i="277"/>
  <c r="AB31" i="277"/>
  <c r="F40" i="277"/>
  <c r="F44" i="277"/>
  <c r="J60" i="277"/>
  <c r="D87" i="277"/>
  <c r="W4" i="277"/>
  <c r="N12" i="277"/>
  <c r="V14" i="277"/>
  <c r="Z29" i="277"/>
  <c r="AI29" i="277" s="1"/>
  <c r="F76" i="277"/>
  <c r="T15" i="277"/>
  <c r="Y9" i="277"/>
  <c r="Q11" i="277"/>
  <c r="U12" i="277"/>
  <c r="Y13" i="277"/>
  <c r="U15" i="277"/>
  <c r="AA26" i="277"/>
  <c r="AC27" i="277"/>
  <c r="Q29" i="277"/>
  <c r="S30" i="277"/>
  <c r="U31" i="277"/>
  <c r="AA32" i="277"/>
  <c r="G46" i="277"/>
  <c r="K46" i="277" s="1"/>
  <c r="G50" i="277"/>
  <c r="K50" i="277" s="1"/>
  <c r="X4" i="277"/>
  <c r="D88" i="277"/>
  <c r="S11" i="277"/>
  <c r="W12" i="277"/>
  <c r="O14" i="277"/>
  <c r="W15" i="277"/>
  <c r="AC26" i="277"/>
  <c r="Q28" i="277"/>
  <c r="S29" i="277"/>
  <c r="U30" i="277"/>
  <c r="W31" i="277"/>
  <c r="AC32" i="277"/>
  <c r="I46" i="277"/>
  <c r="I50" i="277"/>
  <c r="V4" i="277"/>
  <c r="G71" i="277"/>
  <c r="P10" i="277"/>
  <c r="AA10" i="277" s="1"/>
  <c r="T11" i="277"/>
  <c r="AC11" i="277" s="1"/>
  <c r="X12" i="277"/>
  <c r="P14" i="277"/>
  <c r="AA14" i="277" s="1"/>
  <c r="X15" i="277"/>
  <c r="P27" i="277"/>
  <c r="AD27" i="277" s="1"/>
  <c r="R28" i="277"/>
  <c r="AE28" i="277" s="1"/>
  <c r="T29" i="277"/>
  <c r="V30" i="277"/>
  <c r="X31" i="277"/>
  <c r="AH31" i="277" s="1"/>
  <c r="P33" i="277"/>
  <c r="F47" i="277"/>
  <c r="J47" i="277" s="1"/>
  <c r="J58" i="277"/>
  <c r="Q64" i="277"/>
  <c r="H71" i="277"/>
  <c r="Q10" i="277"/>
  <c r="U11" i="277"/>
  <c r="Y12" i="277"/>
  <c r="Q14" i="277"/>
  <c r="Y15" i="277"/>
  <c r="Q27" i="277"/>
  <c r="S28" i="277"/>
  <c r="U29" i="277"/>
  <c r="W30" i="277"/>
  <c r="Y31" i="277"/>
  <c r="Q33" i="277"/>
  <c r="G47" i="277"/>
  <c r="G51" i="277"/>
  <c r="Z25" i="277"/>
  <c r="AI25" i="277" s="1"/>
  <c r="K58" i="277"/>
  <c r="P64" i="277"/>
  <c r="I71" i="277"/>
  <c r="R10" i="277"/>
  <c r="AB10" i="277" s="1"/>
  <c r="V11" i="277"/>
  <c r="N13" i="277"/>
  <c r="R14" i="277"/>
  <c r="N16" i="277"/>
  <c r="R27" i="277"/>
  <c r="T28" i="277"/>
  <c r="AF28" i="277" s="1"/>
  <c r="V29" i="277"/>
  <c r="X30" i="277"/>
  <c r="Z31" i="277"/>
  <c r="AI31" i="277" s="1"/>
  <c r="V33" i="277"/>
  <c r="H47" i="277"/>
  <c r="H51" i="277"/>
  <c r="I39" i="277"/>
  <c r="L58" i="277"/>
  <c r="O64" i="277"/>
  <c r="X64" i="277" s="1"/>
  <c r="S10" i="277"/>
  <c r="W11" i="277"/>
  <c r="O13" i="277"/>
  <c r="S14" i="277"/>
  <c r="O16" i="277"/>
  <c r="Q26" i="277"/>
  <c r="S27" i="277"/>
  <c r="U28" i="277"/>
  <c r="W29" i="277"/>
  <c r="Y30" i="277"/>
  <c r="AA31" i="277"/>
  <c r="W33" i="277"/>
  <c r="H39" i="277"/>
  <c r="M58" i="277"/>
  <c r="N64" i="277"/>
  <c r="P9" i="277"/>
  <c r="P13" i="277"/>
  <c r="AA13" i="277" s="1"/>
  <c r="T14" i="277"/>
  <c r="AC14" i="277" s="1"/>
  <c r="T16" i="277"/>
  <c r="F48" i="277"/>
  <c r="F52" i="277"/>
  <c r="G39" i="277"/>
  <c r="AC22" i="277"/>
  <c r="I72" i="277"/>
  <c r="E84" i="277"/>
  <c r="U10" i="277"/>
  <c r="U14" i="277"/>
  <c r="U16" i="277"/>
  <c r="S26" i="277"/>
  <c r="U27" i="277"/>
  <c r="W28" i="277"/>
  <c r="Y29" i="277"/>
  <c r="AA30" i="277"/>
  <c r="AC31" i="277"/>
  <c r="Y33" i="277"/>
  <c r="G48" i="277"/>
  <c r="K48" i="277" s="1"/>
  <c r="G52" i="277"/>
  <c r="F39" i="277"/>
  <c r="AB22" i="277"/>
  <c r="H72" i="277"/>
  <c r="D84" i="277"/>
  <c r="V12" i="277"/>
  <c r="R9" i="277"/>
  <c r="V16" i="277"/>
  <c r="H48" i="277"/>
  <c r="H52" i="277"/>
  <c r="AA22" i="277"/>
  <c r="S9" i="277"/>
  <c r="W10" i="277"/>
  <c r="O12" i="277"/>
  <c r="W14" i="277"/>
  <c r="W16" i="277"/>
  <c r="U26" i="277"/>
  <c r="W27" i="277"/>
  <c r="Y28" i="277"/>
  <c r="AA29" i="277"/>
  <c r="AC30" i="277"/>
  <c r="Q32" i="277"/>
  <c r="I48" i="277"/>
  <c r="I52" i="277"/>
  <c r="T13" i="277"/>
  <c r="V26" i="277"/>
  <c r="X27" i="277"/>
  <c r="AH27" i="277" s="1"/>
  <c r="Z28" i="277"/>
  <c r="AB29" i="277"/>
  <c r="P31" i="277"/>
  <c r="V32" i="277"/>
  <c r="F49" i="277"/>
  <c r="J49" i="277" s="1"/>
  <c r="U9" i="277"/>
  <c r="Q12" i="277"/>
  <c r="Y14" i="277"/>
  <c r="G49" i="277"/>
  <c r="V9" i="277"/>
  <c r="N11" i="277"/>
  <c r="V13" i="277"/>
  <c r="N15" i="277"/>
  <c r="X26" i="277"/>
  <c r="Z27" i="277"/>
  <c r="AI27" i="277" s="1"/>
  <c r="AB28" i="277"/>
  <c r="AJ28" i="277" s="1"/>
  <c r="P30" i="277"/>
  <c r="R31" i="277"/>
  <c r="AE31" i="277" s="1"/>
  <c r="X32" i="277"/>
  <c r="H49" i="277"/>
  <c r="T12" i="277"/>
  <c r="W9" i="277"/>
  <c r="O11" i="277"/>
  <c r="Y26" i="277"/>
  <c r="AA27" i="277"/>
  <c r="AC28" i="277"/>
  <c r="Q30" i="277"/>
  <c r="S31" i="277"/>
  <c r="Y32" i="277"/>
  <c r="I49" i="277"/>
  <c r="Y8" i="277"/>
  <c r="AE8" i="277" s="1"/>
  <c r="X33" i="277"/>
  <c r="O8" i="277"/>
  <c r="Z8" i="277" s="1"/>
  <c r="X29" i="277"/>
  <c r="AH29" i="277" s="1"/>
  <c r="X25" i="277"/>
  <c r="AH25" i="277" s="1"/>
  <c r="AN25" i="277" s="1"/>
  <c r="T9" i="277"/>
  <c r="AC29" i="277"/>
  <c r="U8" i="277"/>
  <c r="W13" i="277"/>
  <c r="Y10" i="277"/>
  <c r="T8" i="277"/>
  <c r="Y11" i="277"/>
  <c r="AI8" i="277" l="1"/>
  <c r="J48" i="277"/>
  <c r="AB14" i="277"/>
  <c r="AE13" i="277"/>
  <c r="AG27" i="277"/>
  <c r="AC9" i="277"/>
  <c r="Z13" i="277"/>
  <c r="AE12" i="277"/>
  <c r="Z14" i="277"/>
  <c r="AA11" i="277"/>
  <c r="W60" i="277"/>
  <c r="X60" i="277"/>
  <c r="Y60" i="277"/>
  <c r="AJ27" i="277"/>
  <c r="Y63" i="277"/>
  <c r="W63" i="277"/>
  <c r="X63" i="277"/>
  <c r="AD31" i="277"/>
  <c r="K86" i="277"/>
  <c r="L86" i="277"/>
  <c r="M86" i="277"/>
  <c r="Q77" i="277"/>
  <c r="P77" i="277"/>
  <c r="O77" i="277"/>
  <c r="AD30" i="277"/>
  <c r="AI28" i="277"/>
  <c r="AA9" i="277"/>
  <c r="AD14" i="277"/>
  <c r="S61" i="277"/>
  <c r="T61" i="277"/>
  <c r="U61" i="277"/>
  <c r="I90" i="277"/>
  <c r="H90" i="277"/>
  <c r="G90" i="277"/>
  <c r="AE10" i="277"/>
  <c r="AF26" i="277"/>
  <c r="Z9" i="277"/>
  <c r="G86" i="277"/>
  <c r="H86" i="277"/>
  <c r="I86" i="277"/>
  <c r="L77" i="277"/>
  <c r="M77" i="277"/>
  <c r="K77" i="277"/>
  <c r="G88" i="277"/>
  <c r="H88" i="277"/>
  <c r="I88" i="277"/>
  <c r="AJ29" i="277"/>
  <c r="Z12" i="277"/>
  <c r="K88" i="277"/>
  <c r="L88" i="277"/>
  <c r="M88" i="277"/>
  <c r="U59" i="277"/>
  <c r="T59" i="277"/>
  <c r="S59" i="277"/>
  <c r="K73" i="277"/>
  <c r="L73" i="277"/>
  <c r="M73" i="277"/>
  <c r="G89" i="277"/>
  <c r="I89" i="277"/>
  <c r="H89" i="277"/>
  <c r="AG31" i="277"/>
  <c r="Y64" i="277"/>
  <c r="AC12" i="277"/>
  <c r="M76" i="277"/>
  <c r="L76" i="277"/>
  <c r="K76" i="277"/>
  <c r="M90" i="277"/>
  <c r="K90" i="277"/>
  <c r="L90" i="277"/>
  <c r="AG26" i="277"/>
  <c r="J50" i="277"/>
  <c r="S65" i="277"/>
  <c r="T65" i="277"/>
  <c r="U65" i="277"/>
  <c r="AB11" i="277"/>
  <c r="AH26" i="277"/>
  <c r="L85" i="277"/>
  <c r="K85" i="277"/>
  <c r="M85" i="277"/>
  <c r="S63" i="277"/>
  <c r="T63" i="277"/>
  <c r="U63" i="277"/>
  <c r="W61" i="277"/>
  <c r="X61" i="277"/>
  <c r="Y61" i="277"/>
  <c r="K51" i="277"/>
  <c r="N51" i="277" s="1"/>
  <c r="M47" i="277"/>
  <c r="S60" i="277"/>
  <c r="T60" i="277"/>
  <c r="U60" i="277"/>
  <c r="O76" i="277"/>
  <c r="P76" i="277"/>
  <c r="Q76" i="277"/>
  <c r="W65" i="277"/>
  <c r="X65" i="277"/>
  <c r="Y65" i="277"/>
  <c r="AD26" i="277"/>
  <c r="AE27" i="277"/>
  <c r="AL27" i="277" s="1"/>
  <c r="AH28" i="277"/>
  <c r="AM28" i="277" s="1"/>
  <c r="AC13" i="277"/>
  <c r="G87" i="277"/>
  <c r="H87" i="277"/>
  <c r="I87" i="277"/>
  <c r="N46" i="277"/>
  <c r="O46" i="277"/>
  <c r="M46" i="277"/>
  <c r="AE9" i="277"/>
  <c r="AD13" i="277"/>
  <c r="AB9" i="277"/>
  <c r="K47" i="277"/>
  <c r="N47" i="277" s="1"/>
  <c r="AB12" i="277"/>
  <c r="AE14" i="277"/>
  <c r="AC10" i="277"/>
  <c r="AG10" i="277" s="1"/>
  <c r="K87" i="277"/>
  <c r="L87" i="277"/>
  <c r="M87" i="277"/>
  <c r="Z11" i="277"/>
  <c r="AF31" i="277"/>
  <c r="AA12" i="277"/>
  <c r="U62" i="277"/>
  <c r="S62" i="277"/>
  <c r="T62" i="277"/>
  <c r="AD9" i="277"/>
  <c r="AH30" i="277"/>
  <c r="AG30" i="277"/>
  <c r="AJ31" i="277"/>
  <c r="AE30" i="277"/>
  <c r="K89" i="277"/>
  <c r="L89" i="277"/>
  <c r="M89" i="277"/>
  <c r="AM25" i="277"/>
  <c r="Y59" i="277"/>
  <c r="X59" i="277"/>
  <c r="W59" i="277"/>
  <c r="AD11" i="277"/>
  <c r="AD12" i="277"/>
  <c r="AJ26" i="277"/>
  <c r="AL25" i="277"/>
  <c r="AC8" i="277"/>
  <c r="AH8" i="277" s="1"/>
  <c r="K49" i="277"/>
  <c r="M49" i="277" s="1"/>
  <c r="AG29" i="277"/>
  <c r="AF29" i="277"/>
  <c r="AI30" i="277"/>
  <c r="I85" i="277"/>
  <c r="H85" i="277"/>
  <c r="G85" i="277"/>
  <c r="K74" i="277"/>
  <c r="L74" i="277"/>
  <c r="M74" i="277"/>
  <c r="AD29" i="277"/>
  <c r="W64" i="277"/>
  <c r="O74" i="277"/>
  <c r="P74" i="277"/>
  <c r="Q74" i="277"/>
  <c r="Q73" i="277"/>
  <c r="P73" i="277"/>
  <c r="O73" i="277"/>
  <c r="O51" i="277" l="1"/>
  <c r="AL31" i="277"/>
  <c r="AM31" i="277"/>
  <c r="AN31" i="277"/>
  <c r="AH12" i="277"/>
  <c r="AI12" i="277"/>
  <c r="AG12" i="277"/>
  <c r="N49" i="277"/>
  <c r="AG14" i="277"/>
  <c r="AH14" i="277"/>
  <c r="AI14" i="277"/>
  <c r="M51" i="277"/>
  <c r="AL26" i="277"/>
  <c r="AM26" i="277"/>
  <c r="AN26" i="277"/>
  <c r="O49" i="277"/>
  <c r="AI10" i="277"/>
  <c r="AG9" i="277"/>
  <c r="AH9" i="277"/>
  <c r="AI9" i="277"/>
  <c r="AG13" i="277"/>
  <c r="AH13" i="277"/>
  <c r="AI13" i="277"/>
  <c r="AH10" i="277"/>
  <c r="AN28" i="277"/>
  <c r="AL29" i="277"/>
  <c r="AM29" i="277"/>
  <c r="AN29" i="277"/>
  <c r="AL28" i="277"/>
  <c r="AN27" i="277"/>
  <c r="M48" i="277"/>
  <c r="N48" i="277"/>
  <c r="O48" i="277"/>
  <c r="AM27" i="277"/>
  <c r="O47" i="277"/>
  <c r="AG8" i="277"/>
  <c r="AM30" i="277"/>
  <c r="AL30" i="277"/>
  <c r="AN30" i="277"/>
  <c r="AI11" i="277"/>
  <c r="AH11" i="277"/>
  <c r="AG11" i="277"/>
  <c r="M50" i="277"/>
  <c r="N50" i="277"/>
  <c r="O50" i="277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zfisar@lf1.cuni.cz</author>
  </authors>
  <commentList>
    <comment ref="B1" authorId="0" shapeId="0" xr:uid="{2BB3D860-CBD5-487A-97EC-EC65A5FA451A}">
      <text>
        <r>
          <rPr>
            <b/>
            <sz val="9"/>
            <color indexed="81"/>
            <rFont val="Tahoma"/>
            <family val="2"/>
            <charset val="238"/>
          </rPr>
          <t>neobvykle vysoká respirace přes komplex I</t>
        </r>
      </text>
    </comment>
    <comment ref="B66" authorId="0" shapeId="0" xr:uid="{605AFDD3-E3E0-4DC5-B31B-B5C133135996}">
      <text>
        <r>
          <rPr>
            <b/>
            <sz val="9"/>
            <color indexed="81"/>
            <rFont val="Tahoma"/>
            <family val="2"/>
            <charset val="238"/>
          </rPr>
          <t>OBRÁCENÉ POŘADÍ  DS místo SD</t>
        </r>
      </text>
    </comment>
    <comment ref="C66" authorId="0" shapeId="0" xr:uid="{FE42BD4A-637D-4361-BEF2-74E8A758A968}">
      <text>
        <r>
          <rPr>
            <sz val="9"/>
            <color indexed="81"/>
            <rFont val="Tahoma"/>
            <family val="2"/>
            <charset val="238"/>
          </rPr>
          <t xml:space="preserve">OBRÁCENÉ POŘADÍ  DS místo SD
</t>
        </r>
      </text>
    </comment>
    <comment ref="R66" authorId="0" shapeId="0" xr:uid="{6EB2FD14-A026-4F4A-A6F3-36057A6B4447}">
      <text>
        <r>
          <rPr>
            <b/>
            <sz val="9"/>
            <color indexed="81"/>
            <rFont val="Tahoma"/>
            <family val="2"/>
            <charset val="238"/>
          </rPr>
          <t>OBRÁCENÉ POŘADÍ  DS místo SD</t>
        </r>
      </text>
    </comment>
    <comment ref="S66" authorId="0" shapeId="0" xr:uid="{35D29CC2-991A-4401-B63C-56F0814FE46E}">
      <text>
        <r>
          <rPr>
            <b/>
            <sz val="9"/>
            <color indexed="81"/>
            <rFont val="Tahoma"/>
            <family val="2"/>
            <charset val="238"/>
          </rPr>
          <t>OBRÁCENÉ POŘADÍ  DS místo SD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zfisar@lf1.cuni.cz</author>
  </authors>
  <commentList>
    <comment ref="B1" authorId="0" shapeId="0" xr:uid="{1BBA433A-91B5-4A8D-93DF-AC313BE90579}">
      <text>
        <r>
          <rPr>
            <b/>
            <sz val="9"/>
            <color indexed="81"/>
            <rFont val="Tahoma"/>
            <family val="2"/>
            <charset val="238"/>
          </rPr>
          <t>neobvykle vysoká respirace přes komplex I</t>
        </r>
      </text>
    </comment>
    <comment ref="A4" authorId="0" shapeId="0" xr:uid="{9B5E3884-C24B-4E2F-8015-368865C4F099}">
      <text>
        <r>
          <rPr>
            <b/>
            <sz val="9"/>
            <color indexed="81"/>
            <rFont val="Tahoma"/>
            <family val="2"/>
            <charset val="238"/>
          </rPr>
          <t>BEZ KOREKCE NA ROS</t>
        </r>
      </text>
    </comment>
    <comment ref="B62" authorId="0" shapeId="0" xr:uid="{CA461451-346F-4A8D-9FAA-38CBFB8447CE}">
      <text>
        <r>
          <rPr>
            <b/>
            <sz val="9"/>
            <color indexed="81"/>
            <rFont val="Tahoma"/>
            <family val="2"/>
            <charset val="238"/>
          </rPr>
          <t>OBRÁCENÉ POŘADÍ  DS místo SD</t>
        </r>
      </text>
    </comment>
    <comment ref="C62" authorId="0" shapeId="0" xr:uid="{C7E68FCF-0E8E-483D-AC86-FA1633E1638C}">
      <text>
        <r>
          <rPr>
            <b/>
            <sz val="9"/>
            <color indexed="81"/>
            <rFont val="Tahoma"/>
            <family val="2"/>
            <charset val="238"/>
          </rPr>
          <t>OBRÁCENÉ POŘADÍ  DS místo SD</t>
        </r>
      </text>
    </comment>
    <comment ref="R62" authorId="0" shapeId="0" xr:uid="{7D606B84-D6C1-4F6D-84DD-E5101CB8FF6B}">
      <text>
        <r>
          <rPr>
            <b/>
            <sz val="9"/>
            <color indexed="81"/>
            <rFont val="Tahoma"/>
            <family val="2"/>
            <charset val="238"/>
          </rPr>
          <t>OBRÁCENÉ POŘADÍ  DS místo SD</t>
        </r>
      </text>
    </comment>
    <comment ref="S62" authorId="0" shapeId="0" xr:uid="{C4F9EED6-D102-4C2D-A252-C07B92EECA30}">
      <text>
        <r>
          <rPr>
            <b/>
            <sz val="9"/>
            <color indexed="81"/>
            <rFont val="Tahoma"/>
            <family val="2"/>
            <charset val="238"/>
          </rPr>
          <t>OBRÁCENÉ POŘADÍ  DS místo SD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zfisar@lf1.cuni.cz</author>
  </authors>
  <commentList>
    <comment ref="B1" authorId="0" shapeId="0" xr:uid="{EDB92A18-1F25-4F70-8515-B20A613A62F4}">
      <text>
        <r>
          <rPr>
            <b/>
            <sz val="9"/>
            <color indexed="81"/>
            <rFont val="Tahoma"/>
            <family val="2"/>
            <charset val="238"/>
          </rPr>
          <t>neobvykle vysoká respirace přes komplex I</t>
        </r>
      </text>
    </comment>
    <comment ref="N1" authorId="0" shapeId="0" xr:uid="{DAFFD56E-9C3A-421B-8848-048171C51483}">
      <text>
        <r>
          <rPr>
            <b/>
            <sz val="9"/>
            <color indexed="81"/>
            <rFont val="Tahoma"/>
            <family val="2"/>
            <charset val="238"/>
          </rPr>
          <t>neobvykle vysoká respirace přes komplex I</t>
        </r>
      </text>
    </comment>
    <comment ref="Z1" authorId="0" shapeId="0" xr:uid="{5E59822E-823F-4C61-AC96-794716872269}">
      <text>
        <r>
          <rPr>
            <b/>
            <sz val="9"/>
            <color indexed="81"/>
            <rFont val="Tahoma"/>
            <family val="2"/>
            <charset val="238"/>
          </rPr>
          <t>neobvykle vysoká respirace přes komplex I</t>
        </r>
      </text>
    </comment>
    <comment ref="A4" authorId="0" shapeId="0" xr:uid="{0B048AB5-C3C7-4D1B-8453-FA82E20D7A69}">
      <text>
        <r>
          <rPr>
            <b/>
            <sz val="9"/>
            <color indexed="81"/>
            <rFont val="Tahoma"/>
            <family val="2"/>
            <charset val="238"/>
          </rPr>
          <t>BEZ KOREKCE NA ROS</t>
        </r>
      </text>
    </comment>
    <comment ref="AF4" authorId="0" shapeId="0" xr:uid="{3EEFCA36-B377-4F78-A71C-7D4EA452E15A}">
      <text>
        <r>
          <rPr>
            <b/>
            <sz val="9"/>
            <color indexed="81"/>
            <rFont val="Tahoma"/>
            <family val="2"/>
            <charset val="238"/>
          </rPr>
          <t>BEZ KOREKCE NA ROS</t>
        </r>
      </text>
    </comment>
    <comment ref="BA4" authorId="0" shapeId="0" xr:uid="{4179C47B-748B-494A-88E2-0FF2E864525C}">
      <text>
        <r>
          <rPr>
            <b/>
            <sz val="9"/>
            <color indexed="81"/>
            <rFont val="Tahoma"/>
            <family val="2"/>
            <charset val="238"/>
          </rPr>
          <t>BEZ KOREKCE NA ROS</t>
        </r>
      </text>
    </comment>
    <comment ref="A8" authorId="0" shapeId="0" xr:uid="{A3F97114-0FDE-43F7-91C0-3701C5D84F1B}">
      <text>
        <r>
          <rPr>
            <b/>
            <sz val="9"/>
            <color indexed="81"/>
            <rFont val="Tahoma"/>
            <family val="2"/>
            <charset val="238"/>
          </rPr>
          <t>MPGD</t>
        </r>
      </text>
    </comment>
    <comment ref="AF8" authorId="0" shapeId="0" xr:uid="{7AABB041-DDAA-4997-8849-0911830158CC}">
      <text>
        <r>
          <rPr>
            <b/>
            <sz val="9"/>
            <color indexed="81"/>
            <rFont val="Tahoma"/>
            <family val="2"/>
            <charset val="238"/>
          </rPr>
          <t>MPGD</t>
        </r>
      </text>
    </comment>
    <comment ref="BA8" authorId="0" shapeId="0" xr:uid="{FED133A2-CB57-48D1-BB9D-4606B992A544}">
      <text>
        <r>
          <rPr>
            <b/>
            <sz val="9"/>
            <color indexed="81"/>
            <rFont val="Tahoma"/>
            <family val="2"/>
            <charset val="238"/>
          </rPr>
          <t>MPGD</t>
        </r>
      </text>
    </comment>
    <comment ref="A25" authorId="0" shapeId="0" xr:uid="{01FA6074-2820-430A-810B-16D9E57B2828}">
      <text>
        <r>
          <rPr>
            <b/>
            <sz val="9"/>
            <color indexed="81"/>
            <rFont val="Tahoma"/>
            <family val="2"/>
            <charset val="238"/>
          </rPr>
          <t>DSR</t>
        </r>
      </text>
    </comment>
    <comment ref="AK25" authorId="0" shapeId="0" xr:uid="{BF1C041F-0FFE-4D0E-9084-5787976CB1C1}">
      <text>
        <r>
          <rPr>
            <b/>
            <sz val="9"/>
            <color indexed="81"/>
            <rFont val="Tahoma"/>
            <family val="2"/>
            <charset val="238"/>
          </rPr>
          <t>DSR</t>
        </r>
      </text>
    </comment>
    <comment ref="AP25" authorId="0" shapeId="0" xr:uid="{3652C9B1-0F46-4F0E-ACDE-8B9EA82FC03D}">
      <text>
        <r>
          <rPr>
            <sz val="9"/>
            <color indexed="81"/>
            <rFont val="Tahoma"/>
            <family val="2"/>
            <charset val="238"/>
          </rPr>
          <t>S+R</t>
        </r>
      </text>
    </comment>
    <comment ref="BF25" authorId="0" shapeId="0" xr:uid="{9960B61C-2FE1-4FB9-8092-5BECA5364492}">
      <text>
        <r>
          <rPr>
            <b/>
            <sz val="9"/>
            <color indexed="81"/>
            <rFont val="Tahoma"/>
            <family val="2"/>
            <charset val="238"/>
          </rPr>
          <t>DSR</t>
        </r>
      </text>
    </comment>
    <comment ref="A45" authorId="0" shapeId="0" xr:uid="{7D3B36DF-4678-43F3-AB89-47A728406A0E}">
      <text>
        <r>
          <rPr>
            <b/>
            <sz val="9"/>
            <color indexed="81"/>
            <rFont val="Tahoma"/>
            <family val="2"/>
            <charset val="238"/>
          </rPr>
          <t>MPGDSR</t>
        </r>
      </text>
    </comment>
    <comment ref="L45" authorId="0" shapeId="0" xr:uid="{22D4E4F4-D5AF-4E2B-9DDA-ECF47C7D79C0}">
      <text>
        <r>
          <rPr>
            <b/>
            <sz val="9"/>
            <color indexed="81"/>
            <rFont val="Tahoma"/>
            <family val="2"/>
            <charset val="238"/>
          </rPr>
          <t>MPGDSR</t>
        </r>
      </text>
    </comment>
    <comment ref="AP45" authorId="0" shapeId="0" xr:uid="{E03FF560-F0E3-4616-97C9-EE06737213FA}">
      <text>
        <r>
          <rPr>
            <sz val="9"/>
            <color indexed="81"/>
            <rFont val="Tahoma"/>
            <family val="2"/>
            <charset val="238"/>
          </rPr>
          <t>S+R</t>
        </r>
      </text>
    </comment>
    <comment ref="BA45" authorId="0" shapeId="0" xr:uid="{04316BCA-574E-46FC-9493-A9A71B4E2F01}">
      <text>
        <r>
          <rPr>
            <b/>
            <sz val="9"/>
            <color indexed="81"/>
            <rFont val="Tahoma"/>
            <family val="2"/>
            <charset val="238"/>
          </rPr>
          <t>MPGDSR</t>
        </r>
      </text>
    </comment>
    <comment ref="B62" authorId="0" shapeId="0" xr:uid="{67957C06-D405-48F4-AEF1-82C95CF14F00}">
      <text>
        <r>
          <rPr>
            <b/>
            <sz val="9"/>
            <color indexed="81"/>
            <rFont val="Tahoma"/>
            <family val="2"/>
            <charset val="238"/>
          </rPr>
          <t>OBRÁCENÉ POŘADÍ  DS místo SD</t>
        </r>
      </text>
    </comment>
    <comment ref="C62" authorId="0" shapeId="0" xr:uid="{42544B71-7FC5-481C-AF31-DAA0F02E07A5}">
      <text>
        <r>
          <rPr>
            <b/>
            <sz val="9"/>
            <color indexed="81"/>
            <rFont val="Tahoma"/>
            <family val="2"/>
            <charset val="238"/>
          </rPr>
          <t>OBRÁCENÉ POŘADÍ  DS místo SD</t>
        </r>
      </text>
    </comment>
    <comment ref="AQ62" authorId="0" shapeId="0" xr:uid="{F76B23E4-C462-4897-BF62-AE41BB5B9835}">
      <text>
        <r>
          <rPr>
            <b/>
            <sz val="9"/>
            <color indexed="81"/>
            <rFont val="Tahoma"/>
            <family val="2"/>
            <charset val="238"/>
          </rPr>
          <t>OBRÁCENÉ POŘADÍ  DS místo SD</t>
        </r>
      </text>
    </comment>
    <comment ref="AR62" authorId="0" shapeId="0" xr:uid="{4B79EAD5-EDAB-4AEA-A7B7-A42D8DD8B520}">
      <text>
        <r>
          <rPr>
            <sz val="9"/>
            <color indexed="81"/>
            <rFont val="Tahoma"/>
            <family val="2"/>
            <charset val="238"/>
          </rPr>
          <t xml:space="preserve">OBRÁCENÉ POŘADÍ  DS místo SD
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zfisar@lf1.cuni.cz</author>
  </authors>
  <commentList>
    <comment ref="A4" authorId="0" shapeId="0" xr:uid="{A5094F3A-26C4-4B2F-B4B5-A69419F04312}">
      <text>
        <r>
          <rPr>
            <b/>
            <sz val="9"/>
            <color indexed="81"/>
            <rFont val="Tahoma"/>
            <family val="2"/>
            <charset val="238"/>
          </rPr>
          <t>MPGD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zfisar@lf1.cuni.cz</author>
  </authors>
  <commentList>
    <comment ref="A4" authorId="0" shapeId="0" xr:uid="{2266316D-46DB-4213-8EA8-51A33D1F8833}">
      <text>
        <r>
          <rPr>
            <b/>
            <sz val="9"/>
            <color indexed="81"/>
            <rFont val="Tahoma"/>
            <family val="2"/>
            <charset val="238"/>
          </rPr>
          <t>MPGD</t>
        </r>
      </text>
    </comment>
  </commentList>
</comments>
</file>

<file path=xl/sharedStrings.xml><?xml version="1.0" encoding="utf-8"?>
<sst xmlns="http://schemas.openxmlformats.org/spreadsheetml/2006/main" count="1268" uniqueCount="52">
  <si>
    <t>R1</t>
  </si>
  <si>
    <t>mean</t>
  </si>
  <si>
    <t>N</t>
  </si>
  <si>
    <t>průměr</t>
  </si>
  <si>
    <t>SD</t>
  </si>
  <si>
    <t>MPG</t>
  </si>
  <si>
    <t>O</t>
  </si>
  <si>
    <t>FCCP</t>
  </si>
  <si>
    <t>Average</t>
  </si>
  <si>
    <t>Unit</t>
  </si>
  <si>
    <t>PMS</t>
  </si>
  <si>
    <t>M</t>
  </si>
  <si>
    <t>P</t>
  </si>
  <si>
    <t>G</t>
  </si>
  <si>
    <t>R</t>
  </si>
  <si>
    <t>2A: O2 flux per mass</t>
  </si>
  <si>
    <t>pmol/(s*mg)</t>
  </si>
  <si>
    <t>2B: O2 flux per mass</t>
  </si>
  <si>
    <t>H2O2</t>
  </si>
  <si>
    <t>CI-TAU-titr</t>
  </si>
  <si>
    <t>CII-TAU-titr</t>
  </si>
  <si>
    <t>D</t>
  </si>
  <si>
    <t>A</t>
  </si>
  <si>
    <t>S</t>
  </si>
  <si>
    <t>nmol/(s*mg)</t>
  </si>
  <si>
    <t>CI+II-TAU</t>
  </si>
  <si>
    <t>TAU</t>
  </si>
  <si>
    <t>CII-TAU</t>
  </si>
  <si>
    <t>CI-TAU</t>
  </si>
  <si>
    <t>CI+II-TAU-titr</t>
  </si>
  <si>
    <t>MPGDS</t>
  </si>
  <si>
    <t>S+R</t>
  </si>
  <si>
    <t>TAU: O2 flux per mass</t>
  </si>
  <si>
    <t>BLANK: O2 flux per mass</t>
  </si>
  <si>
    <t>TAU/BLANK</t>
  </si>
  <si>
    <t>BLANK</t>
  </si>
  <si>
    <t>nmol/L</t>
  </si>
  <si>
    <t>P-tau</t>
  </si>
  <si>
    <t>CI-linked pathway</t>
  </si>
  <si>
    <t>CII-linked pathway</t>
  </si>
  <si>
    <t>CI&amp;II-linked pathway</t>
  </si>
  <si>
    <t>RESPIRATION</t>
  </si>
  <si>
    <t>P-tau (60 nM)</t>
  </si>
  <si>
    <t>purified mitochondria on succrose gradient</t>
  </si>
  <si>
    <t>malate</t>
  </si>
  <si>
    <t>pyruvate</t>
  </si>
  <si>
    <t>malate, pyruvate, glutamate</t>
  </si>
  <si>
    <t>succinate</t>
  </si>
  <si>
    <t>ADP</t>
  </si>
  <si>
    <t>rotenone</t>
  </si>
  <si>
    <t>oligomycin</t>
  </si>
  <si>
    <t>antimycin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</si>
</sst>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%"/>
    <numFmt numFmtId="165" formatCode="0.000"/>
    <numFmt numFmtId="166" formatCode="0.0000"/>
    <numFmt numFmtId="167" formatCode="0.000000"/>
  </numFmts>
  <fonts count="12" x14ac:knownFonts="1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0"/>
      <color rgb="FF0066FF"/>
      <name val="Arial"/>
      <family val="2"/>
      <charset val="238"/>
    </font>
    <font>
      <sz val="10"/>
      <color theme="0"/>
      <name val="Arial"/>
      <family val="2"/>
      <charset val="238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9" tint="-0.49998474074526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2">
    <xf numFmtId="0" fontId="0" fillId="0" borderId="0"/>
    <xf numFmtId="0" fontId="5" fillId="0" borderId="0"/>
    <xf numFmtId="9" fontId="5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3" fillId="0" borderId="0"/>
    <xf numFmtId="0" fontId="2" fillId="0" borderId="0"/>
    <xf numFmtId="0" fontId="1" fillId="0" borderId="0"/>
    <xf numFmtId="0" fontId="4" fillId="0" borderId="0"/>
  </cellStyleXfs>
  <cellXfs count="94">
    <xf numFmtId="0" fontId="0" fillId="0" borderId="0" xfId="0"/>
    <xf numFmtId="0" fontId="0" fillId="0" borderId="1" xfId="0" applyBorder="1"/>
    <xf numFmtId="0" fontId="4" fillId="0" borderId="1" xfId="0" applyFont="1" applyBorder="1"/>
    <xf numFmtId="0" fontId="4" fillId="2" borderId="1" xfId="0" applyFont="1" applyFill="1" applyBorder="1"/>
    <xf numFmtId="0" fontId="4" fillId="0" borderId="0" xfId="0" applyFont="1"/>
    <xf numFmtId="0" fontId="6" fillId="3" borderId="1" xfId="0" applyFont="1" applyFill="1" applyBorder="1"/>
    <xf numFmtId="165" fontId="0" fillId="0" borderId="0" xfId="0" applyNumberFormat="1"/>
    <xf numFmtId="167" fontId="0" fillId="0" borderId="0" xfId="0" applyNumberFormat="1"/>
    <xf numFmtId="0" fontId="0" fillId="5" borderId="1" xfId="0" applyFill="1" applyBorder="1"/>
    <xf numFmtId="0" fontId="0" fillId="4" borderId="1" xfId="0" applyFill="1" applyBorder="1"/>
    <xf numFmtId="0" fontId="6" fillId="4" borderId="1" xfId="0" applyFont="1" applyFill="1" applyBorder="1"/>
    <xf numFmtId="14" fontId="0" fillId="4" borderId="1" xfId="0" applyNumberFormat="1" applyFill="1" applyBorder="1"/>
    <xf numFmtId="0" fontId="4" fillId="4" borderId="1" xfId="11" applyFill="1" applyBorder="1"/>
    <xf numFmtId="21" fontId="4" fillId="4" borderId="1" xfId="11" applyNumberFormat="1" applyFill="1" applyBorder="1"/>
    <xf numFmtId="3" fontId="4" fillId="4" borderId="1" xfId="11" applyNumberFormat="1" applyFill="1" applyBorder="1"/>
    <xf numFmtId="14" fontId="0" fillId="6" borderId="1" xfId="0" applyNumberFormat="1" applyFill="1" applyBorder="1"/>
    <xf numFmtId="0" fontId="0" fillId="6" borderId="1" xfId="0" applyFill="1" applyBorder="1"/>
    <xf numFmtId="0" fontId="4" fillId="6" borderId="1" xfId="0" applyFont="1" applyFill="1" applyBorder="1"/>
    <xf numFmtId="0" fontId="6" fillId="6" borderId="1" xfId="0" applyFont="1" applyFill="1" applyBorder="1"/>
    <xf numFmtId="2" fontId="6" fillId="6" borderId="1" xfId="0" applyNumberFormat="1" applyFont="1" applyFill="1" applyBorder="1"/>
    <xf numFmtId="14" fontId="4" fillId="6" borderId="1" xfId="0" applyNumberFormat="1" applyFont="1" applyFill="1" applyBorder="1"/>
    <xf numFmtId="0" fontId="6" fillId="2" borderId="1" xfId="0" applyFont="1" applyFill="1" applyBorder="1"/>
    <xf numFmtId="0" fontId="4" fillId="4" borderId="1" xfId="0" applyFont="1" applyFill="1" applyBorder="1"/>
    <xf numFmtId="0" fontId="6" fillId="6" borderId="1" xfId="11" applyFont="1" applyFill="1" applyBorder="1"/>
    <xf numFmtId="0" fontId="0" fillId="0" borderId="5" xfId="0" applyBorder="1"/>
    <xf numFmtId="0" fontId="6" fillId="7" borderId="1" xfId="0" applyFont="1" applyFill="1" applyBorder="1"/>
    <xf numFmtId="0" fontId="6" fillId="2" borderId="1" xfId="0" applyFont="1" applyFill="1" applyBorder="1" applyAlignment="1">
      <alignment wrapText="1"/>
    </xf>
    <xf numFmtId="14" fontId="0" fillId="6" borderId="1" xfId="0" applyNumberFormat="1" applyFill="1" applyBorder="1" applyAlignment="1">
      <alignment wrapText="1"/>
    </xf>
    <xf numFmtId="0" fontId="0" fillId="6" borderId="1" xfId="0" applyFill="1" applyBorder="1" applyAlignment="1">
      <alignment wrapText="1"/>
    </xf>
    <xf numFmtId="14" fontId="4" fillId="6" borderId="1" xfId="0" applyNumberFormat="1" applyFont="1" applyFill="1" applyBorder="1" applyAlignment="1">
      <alignment wrapText="1"/>
    </xf>
    <xf numFmtId="0" fontId="4" fillId="6" borderId="1" xfId="0" applyFont="1" applyFill="1" applyBorder="1" applyAlignment="1">
      <alignment wrapText="1"/>
    </xf>
    <xf numFmtId="0" fontId="0" fillId="0" borderId="0" xfId="0" applyAlignment="1">
      <alignment wrapText="1"/>
    </xf>
    <xf numFmtId="14" fontId="0" fillId="4" borderId="1" xfId="0" applyNumberFormat="1" applyFill="1" applyBorder="1" applyAlignment="1">
      <alignment wrapText="1"/>
    </xf>
    <xf numFmtId="0" fontId="0" fillId="4" borderId="1" xfId="0" applyFill="1" applyBorder="1" applyAlignment="1">
      <alignment wrapText="1"/>
    </xf>
    <xf numFmtId="0" fontId="6" fillId="6" borderId="1" xfId="11" applyFont="1" applyFill="1" applyBorder="1" applyAlignment="1">
      <alignment wrapText="1"/>
    </xf>
    <xf numFmtId="0" fontId="4" fillId="4" borderId="1" xfId="0" applyFont="1" applyFill="1" applyBorder="1" applyAlignment="1">
      <alignment wrapText="1"/>
    </xf>
    <xf numFmtId="0" fontId="4" fillId="4" borderId="1" xfId="11" applyFill="1" applyBorder="1" applyAlignment="1">
      <alignment wrapText="1"/>
    </xf>
    <xf numFmtId="21" fontId="4" fillId="4" borderId="1" xfId="11" applyNumberFormat="1" applyFill="1" applyBorder="1" applyAlignment="1">
      <alignment wrapText="1"/>
    </xf>
    <xf numFmtId="2" fontId="6" fillId="6" borderId="1" xfId="0" applyNumberFormat="1" applyFont="1" applyFill="1" applyBorder="1" applyAlignment="1">
      <alignment wrapText="1"/>
    </xf>
    <xf numFmtId="0" fontId="6" fillId="4" borderId="1" xfId="0" applyFont="1" applyFill="1" applyBorder="1" applyAlignment="1">
      <alignment wrapText="1"/>
    </xf>
    <xf numFmtId="0" fontId="6" fillId="6" borderId="1" xfId="0" applyFont="1" applyFill="1" applyBorder="1" applyAlignment="1">
      <alignment wrapText="1"/>
    </xf>
    <xf numFmtId="0" fontId="4" fillId="2" borderId="1" xfId="0" applyFont="1" applyFill="1" applyBorder="1" applyAlignment="1">
      <alignment wrapText="1"/>
    </xf>
    <xf numFmtId="14" fontId="0" fillId="8" borderId="1" xfId="0" applyNumberFormat="1" applyFill="1" applyBorder="1" applyAlignment="1">
      <alignment wrapText="1"/>
    </xf>
    <xf numFmtId="0" fontId="0" fillId="8" borderId="1" xfId="0" applyFill="1" applyBorder="1" applyAlignment="1">
      <alignment wrapText="1"/>
    </xf>
    <xf numFmtId="14" fontId="4" fillId="8" borderId="1" xfId="0" applyNumberFormat="1" applyFont="1" applyFill="1" applyBorder="1" applyAlignment="1">
      <alignment wrapText="1"/>
    </xf>
    <xf numFmtId="0" fontId="4" fillId="8" borderId="1" xfId="0" applyFont="1" applyFill="1" applyBorder="1" applyAlignment="1">
      <alignment wrapText="1"/>
    </xf>
    <xf numFmtId="0" fontId="0" fillId="8" borderId="1" xfId="0" applyFill="1" applyBorder="1"/>
    <xf numFmtId="164" fontId="0" fillId="8" borderId="1" xfId="3" applyNumberFormat="1" applyFont="1" applyFill="1" applyBorder="1"/>
    <xf numFmtId="14" fontId="0" fillId="3" borderId="1" xfId="0" applyNumberFormat="1" applyFill="1" applyBorder="1" applyAlignment="1">
      <alignment wrapText="1"/>
    </xf>
    <xf numFmtId="0" fontId="0" fillId="3" borderId="1" xfId="0" applyFill="1" applyBorder="1" applyAlignment="1">
      <alignment wrapText="1"/>
    </xf>
    <xf numFmtId="0" fontId="4" fillId="3" borderId="1" xfId="0" applyFont="1" applyFill="1" applyBorder="1" applyAlignment="1">
      <alignment wrapText="1"/>
    </xf>
    <xf numFmtId="0" fontId="4" fillId="3" borderId="1" xfId="11" applyFill="1" applyBorder="1" applyAlignment="1">
      <alignment wrapText="1"/>
    </xf>
    <xf numFmtId="21" fontId="4" fillId="3" borderId="1" xfId="11" applyNumberFormat="1" applyFill="1" applyBorder="1" applyAlignment="1">
      <alignment wrapText="1"/>
    </xf>
    <xf numFmtId="164" fontId="0" fillId="3" borderId="1" xfId="3" applyNumberFormat="1" applyFont="1" applyFill="1" applyBorder="1"/>
    <xf numFmtId="166" fontId="4" fillId="4" borderId="1" xfId="11" applyNumberFormat="1" applyFill="1" applyBorder="1"/>
    <xf numFmtId="166" fontId="0" fillId="4" borderId="1" xfId="0" applyNumberFormat="1" applyFill="1" applyBorder="1"/>
    <xf numFmtId="0" fontId="0" fillId="9" borderId="1" xfId="0" applyFill="1" applyBorder="1"/>
    <xf numFmtId="14" fontId="9" fillId="9" borderId="1" xfId="0" applyNumberFormat="1" applyFont="1" applyFill="1" applyBorder="1" applyAlignment="1">
      <alignment wrapText="1"/>
    </xf>
    <xf numFmtId="0" fontId="9" fillId="9" borderId="1" xfId="0" applyFont="1" applyFill="1" applyBorder="1" applyAlignment="1">
      <alignment wrapText="1"/>
    </xf>
    <xf numFmtId="0" fontId="9" fillId="9" borderId="1" xfId="0" applyFont="1" applyFill="1" applyBorder="1"/>
    <xf numFmtId="164" fontId="9" fillId="9" borderId="1" xfId="0" applyNumberFormat="1" applyFont="1" applyFill="1" applyBorder="1"/>
    <xf numFmtId="164" fontId="9" fillId="9" borderId="1" xfId="3" applyNumberFormat="1" applyFont="1" applyFill="1" applyBorder="1"/>
    <xf numFmtId="0" fontId="0" fillId="2" borderId="1" xfId="0" applyFill="1" applyBorder="1"/>
    <xf numFmtId="164" fontId="4" fillId="2" borderId="1" xfId="6" applyNumberFormat="1" applyFont="1" applyFill="1" applyBorder="1"/>
    <xf numFmtId="0" fontId="4" fillId="2" borderId="1" xfId="0" applyFont="1" applyFill="1" applyBorder="1" applyAlignment="1">
      <alignment horizontal="right" wrapText="1"/>
    </xf>
    <xf numFmtId="2" fontId="6" fillId="2" borderId="1" xfId="0" applyNumberFormat="1" applyFont="1" applyFill="1" applyBorder="1" applyAlignment="1">
      <alignment horizontal="right" wrapText="1"/>
    </xf>
    <xf numFmtId="0" fontId="6" fillId="2" borderId="1" xfId="0" applyFont="1" applyFill="1" applyBorder="1" applyAlignment="1">
      <alignment horizontal="right" wrapText="1"/>
    </xf>
    <xf numFmtId="0" fontId="6" fillId="2" borderId="1" xfId="0" applyFont="1" applyFill="1" applyBorder="1" applyAlignment="1">
      <alignment horizontal="right"/>
    </xf>
    <xf numFmtId="0" fontId="0" fillId="2" borderId="1" xfId="0" applyFill="1" applyBorder="1" applyAlignment="1">
      <alignment wrapText="1"/>
    </xf>
    <xf numFmtId="0" fontId="4" fillId="5" borderId="1" xfId="0" applyFont="1" applyFill="1" applyBorder="1" applyAlignment="1">
      <alignment horizontal="right" wrapText="1"/>
    </xf>
    <xf numFmtId="0" fontId="0" fillId="5" borderId="1" xfId="0" applyFill="1" applyBorder="1" applyAlignment="1">
      <alignment wrapText="1"/>
    </xf>
    <xf numFmtId="2" fontId="6" fillId="5" borderId="1" xfId="0" applyNumberFormat="1" applyFont="1" applyFill="1" applyBorder="1" applyAlignment="1">
      <alignment horizontal="right" wrapText="1"/>
    </xf>
    <xf numFmtId="0" fontId="6" fillId="5" borderId="1" xfId="0" applyFont="1" applyFill="1" applyBorder="1" applyAlignment="1">
      <alignment horizontal="right" wrapText="1"/>
    </xf>
    <xf numFmtId="0" fontId="6" fillId="5" borderId="1" xfId="0" applyFont="1" applyFill="1" applyBorder="1" applyAlignment="1">
      <alignment horizontal="right"/>
    </xf>
    <xf numFmtId="164" fontId="4" fillId="5" borderId="1" xfId="6" applyNumberFormat="1" applyFont="1" applyFill="1" applyBorder="1"/>
    <xf numFmtId="0" fontId="4" fillId="5" borderId="1" xfId="0" applyFont="1" applyFill="1" applyBorder="1"/>
    <xf numFmtId="14" fontId="9" fillId="10" borderId="1" xfId="0" applyNumberFormat="1" applyFont="1" applyFill="1" applyBorder="1" applyAlignment="1">
      <alignment wrapText="1"/>
    </xf>
    <xf numFmtId="0" fontId="9" fillId="10" borderId="1" xfId="0" applyFont="1" applyFill="1" applyBorder="1" applyAlignment="1">
      <alignment wrapText="1"/>
    </xf>
    <xf numFmtId="0" fontId="9" fillId="10" borderId="1" xfId="0" applyFont="1" applyFill="1" applyBorder="1"/>
    <xf numFmtId="164" fontId="9" fillId="10" borderId="1" xfId="0" applyNumberFormat="1" applyFont="1" applyFill="1" applyBorder="1"/>
    <xf numFmtId="0" fontId="6" fillId="2" borderId="1" xfId="11" applyFont="1" applyFill="1" applyBorder="1" applyAlignment="1">
      <alignment horizontal="right" wrapText="1"/>
    </xf>
    <xf numFmtId="10" fontId="0" fillId="0" borderId="1" xfId="3" applyNumberFormat="1" applyFont="1" applyBorder="1"/>
    <xf numFmtId="164" fontId="8" fillId="8" borderId="1" xfId="3" applyNumberFormat="1" applyFont="1" applyFill="1" applyBorder="1"/>
    <xf numFmtId="166" fontId="8" fillId="4" borderId="1" xfId="0" applyNumberFormat="1" applyFont="1" applyFill="1" applyBorder="1"/>
    <xf numFmtId="164" fontId="8" fillId="3" borderId="1" xfId="3" applyNumberFormat="1" applyFont="1" applyFill="1" applyBorder="1"/>
    <xf numFmtId="10" fontId="0" fillId="4" borderId="1" xfId="3" applyNumberFormat="1" applyFont="1" applyFill="1" applyBorder="1"/>
    <xf numFmtId="0" fontId="6" fillId="2" borderId="2" xfId="0" applyFont="1" applyFill="1" applyBorder="1" applyAlignment="1">
      <alignment horizontal="center" wrapText="1"/>
    </xf>
    <xf numFmtId="0" fontId="6" fillId="2" borderId="3" xfId="0" applyFont="1" applyFill="1" applyBorder="1" applyAlignment="1">
      <alignment horizontal="center" wrapText="1"/>
    </xf>
    <xf numFmtId="0" fontId="6" fillId="2" borderId="4" xfId="0" applyFont="1" applyFill="1" applyBorder="1" applyAlignment="1">
      <alignment horizontal="center" wrapText="1"/>
    </xf>
    <xf numFmtId="0" fontId="6" fillId="5" borderId="2" xfId="0" applyFont="1" applyFill="1" applyBorder="1" applyAlignment="1">
      <alignment horizontal="center" wrapText="1"/>
    </xf>
    <xf numFmtId="0" fontId="6" fillId="5" borderId="3" xfId="0" applyFont="1" applyFill="1" applyBorder="1" applyAlignment="1">
      <alignment horizontal="center" wrapText="1"/>
    </xf>
    <xf numFmtId="0" fontId="6" fillId="5" borderId="4" xfId="0" applyFont="1" applyFill="1" applyBorder="1" applyAlignment="1">
      <alignment horizontal="center" wrapText="1"/>
    </xf>
    <xf numFmtId="166" fontId="0" fillId="6" borderId="1" xfId="0" applyNumberFormat="1" applyFill="1" applyBorder="1"/>
    <xf numFmtId="166" fontId="8" fillId="6" borderId="1" xfId="0" applyNumberFormat="1" applyFont="1" applyFill="1" applyBorder="1"/>
  </cellXfs>
  <cellStyles count="12">
    <cellStyle name="Normální" xfId="0" builtinId="0"/>
    <cellStyle name="Normální 2" xfId="1" xr:uid="{00000000-0005-0000-0000-000002000000}"/>
    <cellStyle name="Normální 2 2" xfId="5" xr:uid="{00000000-0005-0000-0000-000003000000}"/>
    <cellStyle name="Normální 3" xfId="4" xr:uid="{00000000-0005-0000-0000-000004000000}"/>
    <cellStyle name="Normální 4" xfId="8" xr:uid="{00000000-0005-0000-0000-000005000000}"/>
    <cellStyle name="Normální 5" xfId="9" xr:uid="{00000000-0005-0000-0000-000006000000}"/>
    <cellStyle name="Normální 6" xfId="10" xr:uid="{00000000-0005-0000-0000-000007000000}"/>
    <cellStyle name="normální_O2k-Analysis_titrace psychofarmaky2_Xl0000001" xfId="11" xr:uid="{10368833-108D-4FE0-879D-3AA39117915A}"/>
    <cellStyle name="Procenta" xfId="3" builtinId="5"/>
    <cellStyle name="Procenta 2" xfId="2" xr:uid="{00000000-0005-0000-0000-000009000000}"/>
    <cellStyle name="Procenta 2 2" xfId="6" xr:uid="{00000000-0005-0000-0000-00000A000000}"/>
    <cellStyle name="Procenta 3" xfId="7" xr:uid="{00000000-0005-0000-0000-00000B000000}"/>
  </cellStyles>
  <dxfs count="0"/>
  <tableStyles count="0" defaultTableStyle="TableStyleMedium2" defaultPivotStyle="PivotStyleLight16"/>
  <colors>
    <mruColors>
      <color rgb="FF0066FF"/>
      <color rgb="FFFFFF99"/>
      <color rgb="FF00FF00"/>
      <color rgb="FF0000FF"/>
      <color rgb="FF009900"/>
      <color rgb="FFFF3300"/>
      <color rgb="FF006600"/>
      <color rgb="FF5F5F5F"/>
      <color rgb="FFFFCC00"/>
      <color rgb="FF00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hartsheet" Target="chartsheets/sheet2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chartsheet" Target="chartsheets/sheet1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chartsheet" Target="chartsheets/sheet4.xml"/><Relationship Id="rId4" Type="http://schemas.openxmlformats.org/officeDocument/2006/relationships/worksheet" Target="worksheets/sheet4.xml"/><Relationship Id="rId9" Type="http://schemas.openxmlformats.org/officeDocument/2006/relationships/chartsheet" Target="chartsheets/sheet3.xml"/><Relationship Id="rId1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6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4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8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700697144634443"/>
          <c:y val="2.9725344565170911E-2"/>
          <c:w val="0.82542088190269658"/>
          <c:h val="0.83669560626207662"/>
        </c:manualLayout>
      </c:layout>
      <c:scatterChart>
        <c:scatterStyle val="lineMarker"/>
        <c:varyColors val="0"/>
        <c:ser>
          <c:idx val="1"/>
          <c:order val="0"/>
          <c:tx>
            <c:strRef>
              <c:f>'Data for Fig1a'!$A$1</c:f>
              <c:strCache>
                <c:ptCount val="1"/>
                <c:pt idx="0">
                  <c:v>CI-linked pathway</c:v>
                </c:pt>
              </c:strCache>
            </c:strRef>
          </c:tx>
          <c:spPr>
            <a:ln w="38100">
              <a:noFill/>
              <a:prstDash val="sysDash"/>
            </a:ln>
          </c:spPr>
          <c:marker>
            <c:symbol val="circle"/>
            <c:size val="11"/>
            <c:spPr>
              <a:solidFill>
                <a:schemeClr val="tx1"/>
              </a:solidFill>
              <a:ln w="12700">
                <a:solidFill>
                  <a:schemeClr val="bg1">
                    <a:lumMod val="75000"/>
                  </a:schemeClr>
                </a:solidFill>
              </a:ln>
            </c:spPr>
          </c:marker>
          <c:trendline>
            <c:spPr>
              <a:ln w="41275">
                <a:prstDash val="sysDot"/>
              </a:ln>
            </c:spPr>
            <c:trendlineType val="log"/>
            <c:dispRSqr val="0"/>
            <c:dispEq val="0"/>
          </c:trendline>
          <c:errBars>
            <c:errDir val="y"/>
            <c:errBarType val="both"/>
            <c:errValType val="cust"/>
            <c:noEndCap val="0"/>
            <c:plus>
              <c:numRef>
                <c:f>'Data for Fig1a'!$C$5:$C$10</c:f>
                <c:numCache>
                  <c:formatCode>General</c:formatCode>
                  <c:ptCount val="6"/>
                  <c:pt idx="0">
                    <c:v>3.1871580810997863E-2</c:v>
                  </c:pt>
                  <c:pt idx="1">
                    <c:v>0.14117817307049457</c:v>
                  </c:pt>
                  <c:pt idx="2">
                    <c:v>4.1047123504449758E-2</c:v>
                  </c:pt>
                  <c:pt idx="3">
                    <c:v>7.6367129253588489E-2</c:v>
                  </c:pt>
                  <c:pt idx="4">
                    <c:v>9.5662375930985269E-2</c:v>
                  </c:pt>
                  <c:pt idx="5">
                    <c:v>0.1290779416447318</c:v>
                  </c:pt>
                </c:numCache>
              </c:numRef>
            </c:plus>
            <c:minus>
              <c:numRef>
                <c:f>'Data for Fig1a'!$C$5:$C$10</c:f>
                <c:numCache>
                  <c:formatCode>General</c:formatCode>
                  <c:ptCount val="6"/>
                  <c:pt idx="0">
                    <c:v>3.1871580810997863E-2</c:v>
                  </c:pt>
                  <c:pt idx="1">
                    <c:v>0.14117817307049457</c:v>
                  </c:pt>
                  <c:pt idx="2">
                    <c:v>4.1047123504449758E-2</c:v>
                  </c:pt>
                  <c:pt idx="3">
                    <c:v>7.6367129253588489E-2</c:v>
                  </c:pt>
                  <c:pt idx="4">
                    <c:v>9.5662375930985269E-2</c:v>
                  </c:pt>
                  <c:pt idx="5">
                    <c:v>0.1290779416447318</c:v>
                  </c:pt>
                </c:numCache>
              </c:numRef>
            </c:minus>
            <c:spPr>
              <a:ln w="12700">
                <a:prstDash val="sysDot"/>
              </a:ln>
            </c:spPr>
          </c:errBars>
          <c:xVal>
            <c:numRef>
              <c:f>'Data for Fig1a'!$A$5:$A$10</c:f>
              <c:numCache>
                <c:formatCode>General</c:formatCode>
                <c:ptCount val="6"/>
                <c:pt idx="0">
                  <c:v>3.75</c:v>
                </c:pt>
                <c:pt idx="1">
                  <c:v>7.5</c:v>
                </c:pt>
                <c:pt idx="2">
                  <c:v>15</c:v>
                </c:pt>
                <c:pt idx="3">
                  <c:v>30</c:v>
                </c:pt>
                <c:pt idx="4">
                  <c:v>60</c:v>
                </c:pt>
                <c:pt idx="5">
                  <c:v>120</c:v>
                </c:pt>
              </c:numCache>
            </c:numRef>
          </c:xVal>
          <c:yVal>
            <c:numRef>
              <c:f>'Data for Fig1a'!$B$5:$B$10</c:f>
              <c:numCache>
                <c:formatCode>General</c:formatCode>
                <c:ptCount val="6"/>
                <c:pt idx="0">
                  <c:v>0.9984850851976329</c:v>
                </c:pt>
                <c:pt idx="1">
                  <c:v>1.0568395656064462</c:v>
                </c:pt>
                <c:pt idx="2">
                  <c:v>1.0080023691867093</c:v>
                </c:pt>
                <c:pt idx="3">
                  <c:v>1.0016256121748923</c:v>
                </c:pt>
                <c:pt idx="4">
                  <c:v>0.94031745830541935</c:v>
                </c:pt>
                <c:pt idx="5">
                  <c:v>0.90571564280076033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6BD1-4520-B410-494C1AEA3A5E}"/>
            </c:ext>
          </c:extLst>
        </c:ser>
        <c:ser>
          <c:idx val="12"/>
          <c:order val="1"/>
          <c:tx>
            <c:strRef>
              <c:f>'Data for Fig1a'!$F$1</c:f>
              <c:strCache>
                <c:ptCount val="1"/>
                <c:pt idx="0">
                  <c:v>CII-linked pathway</c:v>
                </c:pt>
              </c:strCache>
            </c:strRef>
          </c:tx>
          <c:spPr>
            <a:ln>
              <a:noFill/>
            </a:ln>
          </c:spPr>
          <c:marker>
            <c:symbol val="circle"/>
            <c:size val="10"/>
            <c:spPr>
              <a:solidFill>
                <a:schemeClr val="bg1"/>
              </a:solidFill>
              <a:ln w="19050">
                <a:solidFill>
                  <a:schemeClr val="tx1"/>
                </a:solidFill>
              </a:ln>
            </c:spPr>
          </c:marker>
          <c:trendline>
            <c:spPr>
              <a:ln w="38100">
                <a:prstDash val="solid"/>
              </a:ln>
            </c:spPr>
            <c:trendlineType val="log"/>
            <c:dispRSqr val="0"/>
            <c:dispEq val="0"/>
          </c:trendline>
          <c:errBars>
            <c:errDir val="y"/>
            <c:errBarType val="both"/>
            <c:errValType val="cust"/>
            <c:noEndCap val="0"/>
            <c:plus>
              <c:numRef>
                <c:f>'Data for Fig1a'!$H$5:$H$10</c:f>
                <c:numCache>
                  <c:formatCode>General</c:formatCode>
                  <c:ptCount val="6"/>
                  <c:pt idx="0">
                    <c:v>1.0137443944458495E-2</c:v>
                  </c:pt>
                  <c:pt idx="1">
                    <c:v>3.918403315506612E-2</c:v>
                  </c:pt>
                  <c:pt idx="2">
                    <c:v>3.9132651678996176E-2</c:v>
                  </c:pt>
                  <c:pt idx="3">
                    <c:v>5.3091740743218048E-2</c:v>
                  </c:pt>
                  <c:pt idx="4">
                    <c:v>5.7993995615193243E-2</c:v>
                  </c:pt>
                  <c:pt idx="5">
                    <c:v>6.0913664457356284E-2</c:v>
                  </c:pt>
                </c:numCache>
              </c:numRef>
            </c:plus>
            <c:minus>
              <c:numRef>
                <c:f>'Data for Fig1a'!$H$5:$H$10</c:f>
                <c:numCache>
                  <c:formatCode>General</c:formatCode>
                  <c:ptCount val="6"/>
                  <c:pt idx="0">
                    <c:v>1.0137443944458495E-2</c:v>
                  </c:pt>
                  <c:pt idx="1">
                    <c:v>3.918403315506612E-2</c:v>
                  </c:pt>
                  <c:pt idx="2">
                    <c:v>3.9132651678996176E-2</c:v>
                  </c:pt>
                  <c:pt idx="3">
                    <c:v>5.3091740743218048E-2</c:v>
                  </c:pt>
                  <c:pt idx="4">
                    <c:v>5.7993995615193243E-2</c:v>
                  </c:pt>
                  <c:pt idx="5">
                    <c:v>6.0913664457356284E-2</c:v>
                  </c:pt>
                </c:numCache>
              </c:numRef>
            </c:minus>
          </c:errBars>
          <c:xVal>
            <c:numRef>
              <c:f>'Data for Fig1a'!$F$5:$F$10</c:f>
              <c:numCache>
                <c:formatCode>General</c:formatCode>
                <c:ptCount val="6"/>
                <c:pt idx="0">
                  <c:v>3.75</c:v>
                </c:pt>
                <c:pt idx="1">
                  <c:v>7.5</c:v>
                </c:pt>
                <c:pt idx="2">
                  <c:v>15</c:v>
                </c:pt>
                <c:pt idx="3">
                  <c:v>30</c:v>
                </c:pt>
                <c:pt idx="4">
                  <c:v>60</c:v>
                </c:pt>
                <c:pt idx="5">
                  <c:v>120</c:v>
                </c:pt>
              </c:numCache>
            </c:numRef>
          </c:xVal>
          <c:yVal>
            <c:numRef>
              <c:f>'Data for Fig1a'!$G$5:$G$10</c:f>
              <c:numCache>
                <c:formatCode>General</c:formatCode>
                <c:ptCount val="6"/>
                <c:pt idx="0">
                  <c:v>1.0010505190065631</c:v>
                </c:pt>
                <c:pt idx="1">
                  <c:v>1.0001946988316641</c:v>
                </c:pt>
                <c:pt idx="2">
                  <c:v>0.98993444579095902</c:v>
                </c:pt>
                <c:pt idx="3">
                  <c:v>0.96781504289838316</c:v>
                </c:pt>
                <c:pt idx="4">
                  <c:v>0.95623866155514914</c:v>
                </c:pt>
                <c:pt idx="5">
                  <c:v>0.95515020516217486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2F1A-4FFF-AFC8-AE7A91E04847}"/>
            </c:ext>
          </c:extLst>
        </c:ser>
        <c:ser>
          <c:idx val="2"/>
          <c:order val="2"/>
          <c:tx>
            <c:strRef>
              <c:f>'Data for Fig1a'!$K$1</c:f>
              <c:strCache>
                <c:ptCount val="1"/>
                <c:pt idx="0">
                  <c:v>CI&amp;II-linked pathway</c:v>
                </c:pt>
              </c:strCache>
            </c:strRef>
          </c:tx>
          <c:spPr>
            <a:ln w="28575">
              <a:noFill/>
            </a:ln>
          </c:spPr>
          <c:marker>
            <c:symbol val="square"/>
            <c:size val="9"/>
            <c:spPr>
              <a:solidFill>
                <a:schemeClr val="tx1"/>
              </a:solidFill>
              <a:ln w="12700">
                <a:solidFill>
                  <a:schemeClr val="bg1">
                    <a:lumMod val="75000"/>
                  </a:schemeClr>
                </a:solidFill>
              </a:ln>
            </c:spPr>
          </c:marker>
          <c:trendline>
            <c:spPr>
              <a:ln w="38100">
                <a:prstDash val="lgDash"/>
              </a:ln>
            </c:spPr>
            <c:trendlineType val="log"/>
            <c:dispRSqr val="0"/>
            <c:dispEq val="0"/>
          </c:trendline>
          <c:errBars>
            <c:errDir val="y"/>
            <c:errBarType val="both"/>
            <c:errValType val="cust"/>
            <c:noEndCap val="0"/>
            <c:plus>
              <c:numRef>
                <c:f>'Data for Fig1a'!$M$5:$M$10</c:f>
                <c:numCache>
                  <c:formatCode>General</c:formatCode>
                  <c:ptCount val="6"/>
                  <c:pt idx="0">
                    <c:v>3.9635573642669064E-2</c:v>
                  </c:pt>
                  <c:pt idx="1">
                    <c:v>6.629377616418175E-2</c:v>
                  </c:pt>
                  <c:pt idx="2">
                    <c:v>9.0420160849902897E-2</c:v>
                  </c:pt>
                  <c:pt idx="3">
                    <c:v>0.12903952109259995</c:v>
                  </c:pt>
                  <c:pt idx="4">
                    <c:v>0.12943491084640424</c:v>
                  </c:pt>
                  <c:pt idx="5">
                    <c:v>0.15828615187677428</c:v>
                  </c:pt>
                </c:numCache>
              </c:numRef>
            </c:plus>
            <c:minus>
              <c:numRef>
                <c:f>'Data for Fig1a'!$M$5:$M$10</c:f>
                <c:numCache>
                  <c:formatCode>General</c:formatCode>
                  <c:ptCount val="6"/>
                  <c:pt idx="0">
                    <c:v>3.9635573642669064E-2</c:v>
                  </c:pt>
                  <c:pt idx="1">
                    <c:v>6.629377616418175E-2</c:v>
                  </c:pt>
                  <c:pt idx="2">
                    <c:v>9.0420160849902897E-2</c:v>
                  </c:pt>
                  <c:pt idx="3">
                    <c:v>0.12903952109259995</c:v>
                  </c:pt>
                  <c:pt idx="4">
                    <c:v>0.12943491084640424</c:v>
                  </c:pt>
                  <c:pt idx="5">
                    <c:v>0.15828615187677428</c:v>
                  </c:pt>
                </c:numCache>
              </c:numRef>
            </c:minus>
            <c:spPr>
              <a:ln w="12700">
                <a:prstDash val="dash"/>
              </a:ln>
            </c:spPr>
          </c:errBars>
          <c:xVal>
            <c:numRef>
              <c:f>'Data for Fig1a'!$K$5:$K$10</c:f>
              <c:numCache>
                <c:formatCode>General</c:formatCode>
                <c:ptCount val="6"/>
                <c:pt idx="0">
                  <c:v>3.75</c:v>
                </c:pt>
                <c:pt idx="1">
                  <c:v>7.5</c:v>
                </c:pt>
                <c:pt idx="2">
                  <c:v>15</c:v>
                </c:pt>
                <c:pt idx="3">
                  <c:v>30</c:v>
                </c:pt>
                <c:pt idx="4">
                  <c:v>60</c:v>
                </c:pt>
                <c:pt idx="5">
                  <c:v>120</c:v>
                </c:pt>
              </c:numCache>
            </c:numRef>
          </c:xVal>
          <c:yVal>
            <c:numRef>
              <c:f>'Data for Fig1a'!$L$5:$L$10</c:f>
              <c:numCache>
                <c:formatCode>General</c:formatCode>
                <c:ptCount val="6"/>
                <c:pt idx="0">
                  <c:v>1.0276597479596536</c:v>
                </c:pt>
                <c:pt idx="1">
                  <c:v>1.0504855771707386</c:v>
                </c:pt>
                <c:pt idx="2">
                  <c:v>1.0502641689771113</c:v>
                </c:pt>
                <c:pt idx="3">
                  <c:v>1.0590650556650789</c:v>
                </c:pt>
                <c:pt idx="4">
                  <c:v>1.0524163468256709</c:v>
                </c:pt>
                <c:pt idx="5">
                  <c:v>1.0771188386407344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6BD1-4520-B410-494C1AEA3A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4439168"/>
        <c:axId val="174439744"/>
      </c:scatterChart>
      <c:valAx>
        <c:axId val="174439168"/>
        <c:scaling>
          <c:logBase val="2"/>
          <c:orientation val="minMax"/>
          <c:max val="150"/>
          <c:min val="2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cs-CZ"/>
                  <a:t>P-tau</a:t>
                </a:r>
                <a:r>
                  <a:rPr lang="cs-CZ" baseline="0"/>
                  <a:t> c</a:t>
                </a:r>
                <a:r>
                  <a:rPr lang="cs-CZ"/>
                  <a:t>oncentration (nmol/L)</a:t>
                </a:r>
              </a:p>
            </c:rich>
          </c:tx>
          <c:overlay val="0"/>
        </c:title>
        <c:numFmt formatCode="0" sourceLinked="0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crossAx val="174439744"/>
        <c:crosses val="autoZero"/>
        <c:crossBetween val="midCat"/>
      </c:valAx>
      <c:valAx>
        <c:axId val="174439744"/>
        <c:scaling>
          <c:orientation val="minMax"/>
          <c:max val="1.25"/>
          <c:min val="0.60000000000000009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cs-CZ" sz="1600" b="0" i="0" u="none" strike="noStrike" baseline="0">
                    <a:effectLst/>
                  </a:rPr>
                  <a:t>Complex I-, II-, I</a:t>
                </a:r>
                <a:r>
                  <a:rPr lang="en-US" sz="1600" b="0" i="0" u="none" strike="noStrike" baseline="0">
                    <a:effectLst/>
                  </a:rPr>
                  <a:t>&amp;</a:t>
                </a:r>
                <a:r>
                  <a:rPr lang="cs-CZ" sz="1600" b="0" i="0" u="none" strike="noStrike" baseline="0">
                    <a:effectLst/>
                  </a:rPr>
                  <a:t>II-linked respiration (rel.u.)</a:t>
                </a:r>
                <a:endParaRPr lang="cs-CZ"/>
              </a:p>
            </c:rich>
          </c:tx>
          <c:layout>
            <c:manualLayout>
              <c:xMode val="edge"/>
              <c:yMode val="edge"/>
              <c:x val="1.9072479940771422E-3"/>
              <c:y val="0.12016131595267147"/>
            </c:manualLayout>
          </c:layout>
          <c:overlay val="0"/>
        </c:title>
        <c:numFmt formatCode="0%" sourceLinked="0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crossAx val="174439168"/>
        <c:crossesAt val="1.0000000000000002E-3"/>
        <c:crossBetween val="midCat"/>
      </c:valAx>
      <c:spPr>
        <a:ln w="12700">
          <a:solidFill>
            <a:schemeClr val="tx1"/>
          </a:solidFill>
        </a:ln>
      </c:spPr>
    </c:plotArea>
    <c:legend>
      <c:legendPos val="r"/>
      <c:legendEntry>
        <c:idx val="3"/>
        <c:delete val="1"/>
      </c:legendEntry>
      <c:legendEntry>
        <c:idx val="4"/>
        <c:delete val="1"/>
      </c:legendEntry>
      <c:layout>
        <c:manualLayout>
          <c:xMode val="edge"/>
          <c:yMode val="edge"/>
          <c:x val="0.13509605177940623"/>
          <c:y val="0.58683245307971754"/>
          <c:w val="0.25986431372734592"/>
          <c:h val="0.25351803323260375"/>
        </c:manualLayout>
      </c:layout>
      <c:overlay val="0"/>
      <c:spPr>
        <a:ln w="12700">
          <a:solidFill>
            <a:schemeClr val="tx1"/>
          </a:solidFill>
        </a:ln>
      </c:sp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600" b="0">
          <a:latin typeface="Arial" panose="020B0604020202020204" pitchFamily="34" charset="0"/>
          <a:cs typeface="Arial" panose="020B0604020202020204" pitchFamily="34" charset="0"/>
        </a:defRPr>
      </a:pPr>
      <a:endParaRPr lang="cs-CZ"/>
    </a:p>
  </c:txPr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564111774583808"/>
          <c:y val="2.9725344565170911E-2"/>
          <c:w val="0.83088435000965399"/>
          <c:h val="0.83669560626207662"/>
        </c:manualLayout>
      </c:layout>
      <c:scatterChart>
        <c:scatterStyle val="lineMarker"/>
        <c:varyColors val="0"/>
        <c:ser>
          <c:idx val="1"/>
          <c:order val="0"/>
          <c:tx>
            <c:strRef>
              <c:f>'Data for Fig1b'!$A$1</c:f>
              <c:strCache>
                <c:ptCount val="1"/>
                <c:pt idx="0">
                  <c:v>CI-linked pathway</c:v>
                </c:pt>
              </c:strCache>
            </c:strRef>
          </c:tx>
          <c:spPr>
            <a:ln w="38100">
              <a:noFill/>
              <a:prstDash val="sysDash"/>
            </a:ln>
          </c:spPr>
          <c:marker>
            <c:symbol val="circle"/>
            <c:size val="11"/>
            <c:spPr>
              <a:solidFill>
                <a:schemeClr val="tx1"/>
              </a:solidFill>
              <a:ln w="12700">
                <a:solidFill>
                  <a:schemeClr val="bg1">
                    <a:lumMod val="75000"/>
                  </a:schemeClr>
                </a:solidFill>
              </a:ln>
            </c:spPr>
          </c:marker>
          <c:trendline>
            <c:spPr>
              <a:ln w="41275">
                <a:prstDash val="sysDot"/>
              </a:ln>
            </c:spPr>
            <c:trendlineType val="log"/>
            <c:dispRSqr val="0"/>
            <c:dispEq val="0"/>
          </c:trendline>
          <c:errBars>
            <c:errDir val="y"/>
            <c:errBarType val="both"/>
            <c:errValType val="cust"/>
            <c:noEndCap val="0"/>
            <c:plus>
              <c:numRef>
                <c:f>'Data for Fig1b'!$C$5:$C$10</c:f>
                <c:numCache>
                  <c:formatCode>General</c:formatCode>
                  <c:ptCount val="6"/>
                  <c:pt idx="0">
                    <c:v>4.222920166344557E-2</c:v>
                  </c:pt>
                  <c:pt idx="1">
                    <c:v>7.0468460916979461E-2</c:v>
                  </c:pt>
                  <c:pt idx="2">
                    <c:v>4.9363122856247992E-2</c:v>
                  </c:pt>
                  <c:pt idx="3">
                    <c:v>8.6877248510985702E-2</c:v>
                  </c:pt>
                  <c:pt idx="4">
                    <c:v>4.8338173483732344E-2</c:v>
                  </c:pt>
                  <c:pt idx="5">
                    <c:v>6.119495535755981E-2</c:v>
                  </c:pt>
                </c:numCache>
              </c:numRef>
            </c:plus>
            <c:minus>
              <c:numRef>
                <c:f>'Data for Fig1b'!$C$5:$C$10</c:f>
                <c:numCache>
                  <c:formatCode>General</c:formatCode>
                  <c:ptCount val="6"/>
                  <c:pt idx="0">
                    <c:v>4.222920166344557E-2</c:v>
                  </c:pt>
                  <c:pt idx="1">
                    <c:v>7.0468460916979461E-2</c:v>
                  </c:pt>
                  <c:pt idx="2">
                    <c:v>4.9363122856247992E-2</c:v>
                  </c:pt>
                  <c:pt idx="3">
                    <c:v>8.6877248510985702E-2</c:v>
                  </c:pt>
                  <c:pt idx="4">
                    <c:v>4.8338173483732344E-2</c:v>
                  </c:pt>
                  <c:pt idx="5">
                    <c:v>6.119495535755981E-2</c:v>
                  </c:pt>
                </c:numCache>
              </c:numRef>
            </c:minus>
            <c:spPr>
              <a:ln w="12700">
                <a:prstDash val="sysDot"/>
              </a:ln>
            </c:spPr>
          </c:errBars>
          <c:xVal>
            <c:numRef>
              <c:f>'Data for Fig1b'!$A$5:$A$10</c:f>
              <c:numCache>
                <c:formatCode>General</c:formatCode>
                <c:ptCount val="6"/>
                <c:pt idx="0">
                  <c:v>3.75</c:v>
                </c:pt>
                <c:pt idx="1">
                  <c:v>7.5</c:v>
                </c:pt>
                <c:pt idx="2">
                  <c:v>15</c:v>
                </c:pt>
                <c:pt idx="3">
                  <c:v>30</c:v>
                </c:pt>
                <c:pt idx="4">
                  <c:v>60</c:v>
                </c:pt>
                <c:pt idx="5">
                  <c:v>120</c:v>
                </c:pt>
              </c:numCache>
            </c:numRef>
          </c:xVal>
          <c:yVal>
            <c:numRef>
              <c:f>'Data for Fig1b'!$B$5:$B$10</c:f>
              <c:numCache>
                <c:formatCode>General</c:formatCode>
                <c:ptCount val="6"/>
                <c:pt idx="0">
                  <c:v>0.98855052704884494</c:v>
                </c:pt>
                <c:pt idx="1">
                  <c:v>0.99929725274101744</c:v>
                </c:pt>
                <c:pt idx="2">
                  <c:v>0.98122404781211858</c:v>
                </c:pt>
                <c:pt idx="3">
                  <c:v>0.91378299350641756</c:v>
                </c:pt>
                <c:pt idx="4">
                  <c:v>0.94793587267809376</c:v>
                </c:pt>
                <c:pt idx="5">
                  <c:v>0.93794065835394735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2747-4B5C-B813-FCB935DD9438}"/>
            </c:ext>
          </c:extLst>
        </c:ser>
        <c:ser>
          <c:idx val="12"/>
          <c:order val="1"/>
          <c:tx>
            <c:strRef>
              <c:f>'Data for Fig1b'!$F$1</c:f>
              <c:strCache>
                <c:ptCount val="1"/>
                <c:pt idx="0">
                  <c:v>CII-linked pathway</c:v>
                </c:pt>
              </c:strCache>
            </c:strRef>
          </c:tx>
          <c:spPr>
            <a:ln>
              <a:noFill/>
            </a:ln>
          </c:spPr>
          <c:marker>
            <c:symbol val="circle"/>
            <c:size val="10"/>
            <c:spPr>
              <a:solidFill>
                <a:schemeClr val="bg1"/>
              </a:solidFill>
              <a:ln w="19050">
                <a:solidFill>
                  <a:schemeClr val="tx1"/>
                </a:solidFill>
              </a:ln>
            </c:spPr>
          </c:marker>
          <c:trendline>
            <c:spPr>
              <a:ln w="38100">
                <a:prstDash val="solid"/>
              </a:ln>
            </c:spPr>
            <c:trendlineType val="log"/>
            <c:dispRSqr val="0"/>
            <c:dispEq val="0"/>
          </c:trendline>
          <c:errBars>
            <c:errDir val="y"/>
            <c:errBarType val="both"/>
            <c:errValType val="cust"/>
            <c:noEndCap val="0"/>
            <c:plus>
              <c:numRef>
                <c:f>'Data for Fig1b'!$H$5:$H$10</c:f>
                <c:numCache>
                  <c:formatCode>General</c:formatCode>
                  <c:ptCount val="6"/>
                  <c:pt idx="0">
                    <c:v>6.7901888399300253E-2</c:v>
                  </c:pt>
                  <c:pt idx="1">
                    <c:v>4.698340562374826E-2</c:v>
                  </c:pt>
                  <c:pt idx="2">
                    <c:v>0.11588573723339507</c:v>
                  </c:pt>
                  <c:pt idx="3">
                    <c:v>0.12011884186895988</c:v>
                  </c:pt>
                  <c:pt idx="4">
                    <c:v>8.298587075405621E-2</c:v>
                  </c:pt>
                  <c:pt idx="5">
                    <c:v>6.5816802328212215E-2</c:v>
                  </c:pt>
                </c:numCache>
              </c:numRef>
            </c:plus>
            <c:minus>
              <c:numRef>
                <c:f>'Data for Fig1b'!$H$5:$H$10</c:f>
                <c:numCache>
                  <c:formatCode>General</c:formatCode>
                  <c:ptCount val="6"/>
                  <c:pt idx="0">
                    <c:v>6.7901888399300253E-2</c:v>
                  </c:pt>
                  <c:pt idx="1">
                    <c:v>4.698340562374826E-2</c:v>
                  </c:pt>
                  <c:pt idx="2">
                    <c:v>0.11588573723339507</c:v>
                  </c:pt>
                  <c:pt idx="3">
                    <c:v>0.12011884186895988</c:v>
                  </c:pt>
                  <c:pt idx="4">
                    <c:v>8.298587075405621E-2</c:v>
                  </c:pt>
                  <c:pt idx="5">
                    <c:v>6.5816802328212215E-2</c:v>
                  </c:pt>
                </c:numCache>
              </c:numRef>
            </c:minus>
          </c:errBars>
          <c:xVal>
            <c:numRef>
              <c:f>'Data for Fig1b'!$F$5:$F$10</c:f>
              <c:numCache>
                <c:formatCode>General</c:formatCode>
                <c:ptCount val="6"/>
                <c:pt idx="0">
                  <c:v>3.75</c:v>
                </c:pt>
                <c:pt idx="1">
                  <c:v>7.5</c:v>
                </c:pt>
                <c:pt idx="2">
                  <c:v>15</c:v>
                </c:pt>
                <c:pt idx="3">
                  <c:v>30</c:v>
                </c:pt>
                <c:pt idx="4">
                  <c:v>60</c:v>
                </c:pt>
                <c:pt idx="5">
                  <c:v>120</c:v>
                </c:pt>
              </c:numCache>
            </c:numRef>
          </c:xVal>
          <c:yVal>
            <c:numRef>
              <c:f>'Data for Fig1b'!$G$5:$G$10</c:f>
              <c:numCache>
                <c:formatCode>General</c:formatCode>
                <c:ptCount val="6"/>
                <c:pt idx="0">
                  <c:v>0.94558865958858895</c:v>
                </c:pt>
                <c:pt idx="1">
                  <c:v>0.93155826977650014</c:v>
                </c:pt>
                <c:pt idx="2">
                  <c:v>0.88825246463158491</c:v>
                </c:pt>
                <c:pt idx="3">
                  <c:v>0.96045769318119423</c:v>
                </c:pt>
                <c:pt idx="4">
                  <c:v>0.94514364109275972</c:v>
                </c:pt>
                <c:pt idx="5">
                  <c:v>0.95705275780017318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2747-4B5C-B813-FCB935DD9438}"/>
            </c:ext>
          </c:extLst>
        </c:ser>
        <c:ser>
          <c:idx val="2"/>
          <c:order val="2"/>
          <c:tx>
            <c:strRef>
              <c:f>'Data for Fig1b'!$K$1</c:f>
              <c:strCache>
                <c:ptCount val="1"/>
                <c:pt idx="0">
                  <c:v>CI&amp;II-linked pathway</c:v>
                </c:pt>
              </c:strCache>
            </c:strRef>
          </c:tx>
          <c:spPr>
            <a:ln w="28575">
              <a:noFill/>
            </a:ln>
          </c:spPr>
          <c:marker>
            <c:symbol val="square"/>
            <c:size val="9"/>
            <c:spPr>
              <a:solidFill>
                <a:schemeClr val="tx1"/>
              </a:solidFill>
              <a:ln w="12700">
                <a:solidFill>
                  <a:schemeClr val="bg1">
                    <a:lumMod val="75000"/>
                  </a:schemeClr>
                </a:solidFill>
              </a:ln>
            </c:spPr>
          </c:marker>
          <c:trendline>
            <c:spPr>
              <a:ln w="38100">
                <a:prstDash val="lgDash"/>
              </a:ln>
            </c:spPr>
            <c:trendlineType val="log"/>
            <c:dispRSqr val="0"/>
            <c:dispEq val="0"/>
          </c:trendline>
          <c:errBars>
            <c:errDir val="y"/>
            <c:errBarType val="both"/>
            <c:errValType val="cust"/>
            <c:noEndCap val="0"/>
            <c:plus>
              <c:numRef>
                <c:f>'Data for Fig1b'!$M$5:$M$10</c:f>
                <c:numCache>
                  <c:formatCode>General</c:formatCode>
                  <c:ptCount val="6"/>
                  <c:pt idx="0">
                    <c:v>6.8452776018950889E-2</c:v>
                  </c:pt>
                  <c:pt idx="1">
                    <c:v>7.8810429254211167E-2</c:v>
                  </c:pt>
                  <c:pt idx="2">
                    <c:v>5.0927893635645427E-2</c:v>
                  </c:pt>
                  <c:pt idx="3">
                    <c:v>5.871850669028511E-3</c:v>
                  </c:pt>
                  <c:pt idx="4">
                    <c:v>1.6274020876245687E-2</c:v>
                  </c:pt>
                  <c:pt idx="5">
                    <c:v>2.0212608844405844E-2</c:v>
                  </c:pt>
                </c:numCache>
              </c:numRef>
            </c:plus>
            <c:minus>
              <c:numRef>
                <c:f>'Data for Fig1b'!$M$5:$M$10</c:f>
                <c:numCache>
                  <c:formatCode>General</c:formatCode>
                  <c:ptCount val="6"/>
                  <c:pt idx="0">
                    <c:v>6.8452776018950889E-2</c:v>
                  </c:pt>
                  <c:pt idx="1">
                    <c:v>7.8810429254211167E-2</c:v>
                  </c:pt>
                  <c:pt idx="2">
                    <c:v>5.0927893635645427E-2</c:v>
                  </c:pt>
                  <c:pt idx="3">
                    <c:v>5.871850669028511E-3</c:v>
                  </c:pt>
                  <c:pt idx="4">
                    <c:v>1.6274020876245687E-2</c:v>
                  </c:pt>
                  <c:pt idx="5">
                    <c:v>2.0212608844405844E-2</c:v>
                  </c:pt>
                </c:numCache>
              </c:numRef>
            </c:minus>
            <c:spPr>
              <a:ln w="12700">
                <a:prstDash val="dash"/>
              </a:ln>
            </c:spPr>
          </c:errBars>
          <c:xVal>
            <c:numRef>
              <c:f>'Data for Fig1b'!$K$5:$K$10</c:f>
              <c:numCache>
                <c:formatCode>General</c:formatCode>
                <c:ptCount val="6"/>
                <c:pt idx="0">
                  <c:v>3.75</c:v>
                </c:pt>
                <c:pt idx="1">
                  <c:v>7.5</c:v>
                </c:pt>
                <c:pt idx="2">
                  <c:v>15</c:v>
                </c:pt>
                <c:pt idx="3">
                  <c:v>30</c:v>
                </c:pt>
                <c:pt idx="4">
                  <c:v>60</c:v>
                </c:pt>
                <c:pt idx="5">
                  <c:v>120</c:v>
                </c:pt>
              </c:numCache>
            </c:numRef>
          </c:xVal>
          <c:yVal>
            <c:numRef>
              <c:f>'Data for Fig1b'!$L$5:$L$10</c:f>
              <c:numCache>
                <c:formatCode>General</c:formatCode>
                <c:ptCount val="6"/>
                <c:pt idx="0">
                  <c:v>1.0611993001176381</c:v>
                </c:pt>
                <c:pt idx="1">
                  <c:v>1.0710136809450228</c:v>
                </c:pt>
                <c:pt idx="2">
                  <c:v>1.0905417070613124</c:v>
                </c:pt>
                <c:pt idx="3">
                  <c:v>1.0346918078705674</c:v>
                </c:pt>
                <c:pt idx="4">
                  <c:v>0.97288435891049341</c:v>
                </c:pt>
                <c:pt idx="5">
                  <c:v>0.99328896105940956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2747-4B5C-B813-FCB935DD943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4439168"/>
        <c:axId val="174439744"/>
      </c:scatterChart>
      <c:valAx>
        <c:axId val="174439168"/>
        <c:scaling>
          <c:logBase val="2"/>
          <c:orientation val="minMax"/>
          <c:max val="150"/>
          <c:min val="2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cs-CZ"/>
                  <a:t>P-tau</a:t>
                </a:r>
                <a:r>
                  <a:rPr lang="cs-CZ" baseline="0"/>
                  <a:t> c</a:t>
                </a:r>
                <a:r>
                  <a:rPr lang="cs-CZ"/>
                  <a:t>oncentration (nmol/L)</a:t>
                </a:r>
              </a:p>
            </c:rich>
          </c:tx>
          <c:overlay val="0"/>
        </c:title>
        <c:numFmt formatCode="0" sourceLinked="0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crossAx val="174439744"/>
        <c:crosses val="autoZero"/>
        <c:crossBetween val="midCat"/>
      </c:valAx>
      <c:valAx>
        <c:axId val="174439744"/>
        <c:scaling>
          <c:orientation val="minMax"/>
          <c:max val="1.25"/>
          <c:min val="0.60000000000000009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cs-CZ" sz="1600" b="0" i="0" u="none" strike="noStrike" baseline="0">
                    <a:effectLst/>
                  </a:rPr>
                  <a:t>Complex I-, II-, I</a:t>
                </a:r>
                <a:r>
                  <a:rPr lang="en-US" sz="1600" b="0" i="0" u="none" strike="noStrike" baseline="0">
                    <a:effectLst/>
                  </a:rPr>
                  <a:t>&amp;</a:t>
                </a:r>
                <a:r>
                  <a:rPr lang="cs-CZ" sz="1600" b="0" i="0" u="none" strike="noStrike" baseline="0">
                    <a:effectLst/>
                  </a:rPr>
                  <a:t>II-linked H</a:t>
                </a:r>
                <a:r>
                  <a:rPr lang="cs-CZ" sz="1600" b="0" i="0" u="none" strike="noStrike" baseline="-25000">
                    <a:effectLst/>
                  </a:rPr>
                  <a:t>2</a:t>
                </a:r>
                <a:r>
                  <a:rPr lang="cs-CZ" sz="1600" b="0" i="0" u="none" strike="noStrike" baseline="0">
                    <a:effectLst/>
                  </a:rPr>
                  <a:t>O</a:t>
                </a:r>
                <a:r>
                  <a:rPr lang="cs-CZ" sz="1600" b="0" i="0" u="none" strike="noStrike" baseline="-25000">
                    <a:effectLst/>
                  </a:rPr>
                  <a:t>2</a:t>
                </a:r>
                <a:r>
                  <a:rPr lang="cs-CZ" sz="1600" b="0" i="0" u="none" strike="noStrike" baseline="0">
                    <a:effectLst/>
                  </a:rPr>
                  <a:t> production (rel.u.)</a:t>
                </a:r>
                <a:endParaRPr lang="cs-CZ"/>
              </a:p>
            </c:rich>
          </c:tx>
          <c:layout>
            <c:manualLayout>
              <c:xMode val="edge"/>
              <c:yMode val="edge"/>
              <c:x val="1.9072479940771422E-3"/>
              <c:y val="0.12016131595267147"/>
            </c:manualLayout>
          </c:layout>
          <c:overlay val="0"/>
        </c:title>
        <c:numFmt formatCode="0%" sourceLinked="0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crossAx val="174439168"/>
        <c:crossesAt val="1.0000000000000002E-3"/>
        <c:crossBetween val="midCat"/>
      </c:valAx>
      <c:spPr>
        <a:ln w="12700">
          <a:solidFill>
            <a:schemeClr val="tx1"/>
          </a:solidFill>
        </a:ln>
      </c:spPr>
    </c:plotArea>
    <c:legend>
      <c:legendPos val="r"/>
      <c:legendEntry>
        <c:idx val="3"/>
        <c:delete val="1"/>
      </c:legendEntry>
      <c:legendEntry>
        <c:idx val="4"/>
        <c:delete val="1"/>
      </c:legendEntry>
      <c:layout>
        <c:manualLayout>
          <c:xMode val="edge"/>
          <c:yMode val="edge"/>
          <c:x val="0.13509605177940623"/>
          <c:y val="0.58683245307971754"/>
          <c:w val="0.25986431372734592"/>
          <c:h val="0.25351803323260375"/>
        </c:manualLayout>
      </c:layout>
      <c:overlay val="0"/>
      <c:spPr>
        <a:ln w="12700">
          <a:solidFill>
            <a:schemeClr val="tx1"/>
          </a:solidFill>
        </a:ln>
      </c:sp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600" b="0">
          <a:latin typeface="Arial" panose="020B0604020202020204" pitchFamily="34" charset="0"/>
          <a:cs typeface="Arial" panose="020B0604020202020204" pitchFamily="34" charset="0"/>
        </a:defRPr>
      </a:pPr>
      <a:endParaRPr lang="cs-CZ"/>
    </a:p>
  </c:txPr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409317830134055"/>
          <c:y val="2.9452790690438203E-2"/>
          <c:w val="0.71689725880278998"/>
          <c:h val="0.84072919975486793"/>
        </c:manualLayout>
      </c:layout>
      <c:lineChart>
        <c:grouping val="standard"/>
        <c:varyColors val="0"/>
        <c:ser>
          <c:idx val="0"/>
          <c:order val="0"/>
          <c:tx>
            <c:v>P-tau</c:v>
          </c:tx>
          <c:spPr>
            <a:ln w="38100" cap="rnd">
              <a:solidFill>
                <a:schemeClr val="tx1"/>
              </a:solidFill>
              <a:round/>
            </a:ln>
            <a:effectLst/>
          </c:spPr>
          <c:marker>
            <c:symbol val="x"/>
            <c:size val="11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'Data for Fig2'!$H$8:$H$13</c:f>
                <c:numCache>
                  <c:formatCode>General</c:formatCode>
                  <c:ptCount val="6"/>
                  <c:pt idx="0">
                    <c:v>3.6598342411339198E-2</c:v>
                  </c:pt>
                  <c:pt idx="1">
                    <c:v>2.3491701047071139E-2</c:v>
                  </c:pt>
                  <c:pt idx="2">
                    <c:v>3.9113576352757841E-2</c:v>
                  </c:pt>
                  <c:pt idx="3">
                    <c:v>0</c:v>
                  </c:pt>
                  <c:pt idx="4">
                    <c:v>1.7724388491470469E-2</c:v>
                  </c:pt>
                  <c:pt idx="5">
                    <c:v>0</c:v>
                  </c:pt>
                </c:numCache>
              </c:numRef>
            </c:plus>
            <c:minus>
              <c:numRef>
                <c:f>'Data for Fig2'!$H$8:$H$13</c:f>
                <c:numCache>
                  <c:formatCode>General</c:formatCode>
                  <c:ptCount val="6"/>
                  <c:pt idx="0">
                    <c:v>3.6598342411339198E-2</c:v>
                  </c:pt>
                  <c:pt idx="1">
                    <c:v>2.3491701047071139E-2</c:v>
                  </c:pt>
                  <c:pt idx="2">
                    <c:v>3.9113576352757841E-2</c:v>
                  </c:pt>
                  <c:pt idx="3">
                    <c:v>0</c:v>
                  </c:pt>
                  <c:pt idx="4">
                    <c:v>1.7724388491470469E-2</c:v>
                  </c:pt>
                  <c:pt idx="5">
                    <c:v>0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'Data for Fig2'!$F$15:$F$20</c:f>
              <c:numCache>
                <c:formatCode>General</c:formatCode>
                <c:ptCount val="6"/>
              </c:numCache>
            </c:numRef>
          </c:cat>
          <c:val>
            <c:numRef>
              <c:f>'Data for Fig2'!$B$8:$B$13</c:f>
              <c:numCache>
                <c:formatCode>0.00%</c:formatCode>
                <c:ptCount val="6"/>
                <c:pt idx="0">
                  <c:v>0.19981735377148821</c:v>
                </c:pt>
                <c:pt idx="1">
                  <c:v>0.88069106356661453</c:v>
                </c:pt>
                <c:pt idx="2">
                  <c:v>1.0839412543853135</c:v>
                </c:pt>
                <c:pt idx="3">
                  <c:v>1</c:v>
                </c:pt>
                <c:pt idx="4">
                  <c:v>0.96149186540491727</c:v>
                </c:pt>
                <c:pt idx="5" formatCode="General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8A1-46C8-A445-FBC2C1FFF3D4}"/>
            </c:ext>
          </c:extLst>
        </c:ser>
        <c:ser>
          <c:idx val="1"/>
          <c:order val="1"/>
          <c:tx>
            <c:v>BLANK</c:v>
          </c:tx>
          <c:spPr>
            <a:ln w="38100" cap="rnd">
              <a:solidFill>
                <a:schemeClr val="accent2"/>
              </a:solidFill>
              <a:prstDash val="sysDash"/>
              <a:round/>
            </a:ln>
            <a:effectLst/>
          </c:spPr>
          <c:marker>
            <c:symbol val="circle"/>
            <c:size val="10"/>
            <c:spPr>
              <a:solidFill>
                <a:schemeClr val="accent2"/>
              </a:solidFill>
              <a:ln w="12700">
                <a:noFill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'Data for Fig2'!$C$8:$C$13</c:f>
                <c:numCache>
                  <c:formatCode>General</c:formatCode>
                  <c:ptCount val="6"/>
                  <c:pt idx="0">
                    <c:v>2.1402084741664756E-2</c:v>
                  </c:pt>
                  <c:pt idx="1">
                    <c:v>1.9902893197063398E-2</c:v>
                  </c:pt>
                  <c:pt idx="2">
                    <c:v>3.4917432704130287E-2</c:v>
                  </c:pt>
                  <c:pt idx="3">
                    <c:v>0</c:v>
                  </c:pt>
                  <c:pt idx="4">
                    <c:v>1.2020781669950582E-2</c:v>
                  </c:pt>
                  <c:pt idx="5">
                    <c:v>0</c:v>
                  </c:pt>
                </c:numCache>
              </c:numRef>
            </c:plus>
            <c:minus>
              <c:numRef>
                <c:f>'Data for Fig2'!$C$8:$C$13</c:f>
                <c:numCache>
                  <c:formatCode>General</c:formatCode>
                  <c:ptCount val="6"/>
                  <c:pt idx="0">
                    <c:v>2.1402084741664756E-2</c:v>
                  </c:pt>
                  <c:pt idx="1">
                    <c:v>1.9902893197063398E-2</c:v>
                  </c:pt>
                  <c:pt idx="2">
                    <c:v>3.4917432704130287E-2</c:v>
                  </c:pt>
                  <c:pt idx="3">
                    <c:v>0</c:v>
                  </c:pt>
                  <c:pt idx="4">
                    <c:v>1.2020781669950582E-2</c:v>
                  </c:pt>
                  <c:pt idx="5">
                    <c:v>0</c:v>
                  </c:pt>
                </c:numCache>
              </c:numRef>
            </c:minus>
            <c:spPr>
              <a:noFill/>
              <a:ln w="9525" cap="flat" cmpd="sng" algn="ctr">
                <a:solidFill>
                  <a:srgbClr val="C00000"/>
                </a:solidFill>
                <a:round/>
              </a:ln>
              <a:effectLst/>
            </c:spPr>
          </c:errBars>
          <c:cat>
            <c:numRef>
              <c:f>'Data for Fig2'!$F$15:$F$20</c:f>
              <c:numCache>
                <c:formatCode>General</c:formatCode>
                <c:ptCount val="6"/>
              </c:numCache>
            </c:numRef>
          </c:cat>
          <c:val>
            <c:numRef>
              <c:f>'Data for Fig2'!$G$8:$G$13</c:f>
              <c:numCache>
                <c:formatCode>0.00%</c:formatCode>
                <c:ptCount val="6"/>
                <c:pt idx="0">
                  <c:v>0.1924526220285365</c:v>
                </c:pt>
                <c:pt idx="1">
                  <c:v>0.87023364428105521</c:v>
                </c:pt>
                <c:pt idx="2">
                  <c:v>1.0758507998164959</c:v>
                </c:pt>
                <c:pt idx="3">
                  <c:v>1</c:v>
                </c:pt>
                <c:pt idx="4">
                  <c:v>0.98829262809670437</c:v>
                </c:pt>
                <c:pt idx="5" formatCode="General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8A1-46C8-A445-FBC2C1FFF3D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93882416"/>
        <c:axId val="793882896"/>
      </c:lineChart>
      <c:catAx>
        <c:axId val="79388241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cs-CZ"/>
                  <a:t>Time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cs-CZ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cs-CZ"/>
          </a:p>
        </c:txPr>
        <c:crossAx val="793882896"/>
        <c:crosses val="autoZero"/>
        <c:auto val="1"/>
        <c:lblAlgn val="ctr"/>
        <c:lblOffset val="100"/>
        <c:noMultiLvlLbl val="0"/>
      </c:catAx>
      <c:valAx>
        <c:axId val="793882896"/>
        <c:scaling>
          <c:orientation val="minMax"/>
          <c:max val="1.4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50000"/>
                  <a:lumOff val="50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 marL="0" marR="0" lvl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6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cs-CZ" sz="1800">
                    <a:effectLst/>
                  </a:rPr>
                  <a:t>O</a:t>
                </a:r>
                <a:r>
                  <a:rPr lang="cs-CZ" sz="1800" baseline="-25000">
                    <a:effectLst/>
                  </a:rPr>
                  <a:t>2</a:t>
                </a:r>
                <a:r>
                  <a:rPr lang="cs-CZ" sz="1800">
                    <a:effectLst/>
                  </a:rPr>
                  <a:t> flux per mass (pmol/(s·mg))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 marL="0" marR="0" lvl="0" indent="0" algn="ctr" defTabSz="914400" rtl="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 sz="1600" b="0" i="0" u="none" strike="noStrike" kern="1200" baseline="0">
                  <a:solidFill>
                    <a:sysClr val="windowText" lastClr="000000">
                      <a:lumMod val="65000"/>
                      <a:lumOff val="35000"/>
                    </a:sys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cs-CZ"/>
            </a:p>
          </c:txPr>
        </c:title>
        <c:numFmt formatCode="0%" sourceLinked="0"/>
        <c:majorTickMark val="none"/>
        <c:minorTickMark val="none"/>
        <c:tickLblPos val="nextTo"/>
        <c:spPr>
          <a:noFill/>
          <a:ln w="1270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cs-CZ"/>
          </a:p>
        </c:txPr>
        <c:crossAx val="793882416"/>
        <c:crosses val="autoZero"/>
        <c:crossBetween val="between"/>
        <c:majorUnit val="0.4"/>
      </c:valAx>
      <c:spPr>
        <a:noFill/>
        <a:ln w="12700">
          <a:solidFill>
            <a:schemeClr val="tx1"/>
          </a:solidFill>
        </a:ln>
        <a:effectLst/>
      </c:spPr>
    </c:plotArea>
    <c:legend>
      <c:legendPos val="r"/>
      <c:layout>
        <c:manualLayout>
          <c:xMode val="edge"/>
          <c:yMode val="edge"/>
          <c:x val="0.41365195462392262"/>
          <c:y val="0.7478871666893242"/>
          <c:w val="0.1535483682315856"/>
          <c:h val="0.1001500710254099"/>
        </c:manualLayout>
      </c:layout>
      <c:overlay val="0"/>
      <c:spPr>
        <a:noFill/>
        <a:ln w="12700">
          <a:solidFill>
            <a:schemeClr val="tx1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cs-CZ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600">
          <a:latin typeface="Arial" panose="020B0604020202020204" pitchFamily="34" charset="0"/>
          <a:cs typeface="Arial" panose="020B0604020202020204" pitchFamily="34" charset="0"/>
        </a:defRPr>
      </a:pPr>
      <a:endParaRPr lang="cs-CZ"/>
    </a:p>
  </c:txPr>
  <c:userShapes r:id="rId3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347202116019426"/>
          <c:y val="2.9452790690438203E-2"/>
          <c:w val="0.71951863224164625"/>
          <c:h val="0.83587680897650696"/>
        </c:manualLayout>
      </c:layout>
      <c:lineChart>
        <c:grouping val="standard"/>
        <c:varyColors val="0"/>
        <c:ser>
          <c:idx val="0"/>
          <c:order val="0"/>
          <c:tx>
            <c:v>P-tau</c:v>
          </c:tx>
          <c:spPr>
            <a:ln w="38100" cap="rnd">
              <a:solidFill>
                <a:schemeClr val="tx1"/>
              </a:solidFill>
              <a:round/>
            </a:ln>
            <a:effectLst/>
          </c:spPr>
          <c:marker>
            <c:symbol val="x"/>
            <c:size val="10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'Data for Fig2'!$M$8:$M$13</c:f>
                <c:numCache>
                  <c:formatCode>General</c:formatCode>
                  <c:ptCount val="6"/>
                  <c:pt idx="0">
                    <c:v>6.3410255433866858E-2</c:v>
                  </c:pt>
                  <c:pt idx="1">
                    <c:v>9.0202011977977642E-2</c:v>
                  </c:pt>
                  <c:pt idx="2">
                    <c:v>6.3445338154829375E-2</c:v>
                  </c:pt>
                  <c:pt idx="3">
                    <c:v>0</c:v>
                  </c:pt>
                  <c:pt idx="4">
                    <c:v>2.5781452952207951E-2</c:v>
                  </c:pt>
                  <c:pt idx="5">
                    <c:v>7.5902448754905621E-2</c:v>
                  </c:pt>
                </c:numCache>
              </c:numRef>
            </c:plus>
            <c:minus>
              <c:numRef>
                <c:f>'Data for Fig2'!$M$8:$M$13</c:f>
                <c:numCache>
                  <c:formatCode>General</c:formatCode>
                  <c:ptCount val="6"/>
                  <c:pt idx="0">
                    <c:v>6.3410255433866858E-2</c:v>
                  </c:pt>
                  <c:pt idx="1">
                    <c:v>9.0202011977977642E-2</c:v>
                  </c:pt>
                  <c:pt idx="2">
                    <c:v>6.3445338154829375E-2</c:v>
                  </c:pt>
                  <c:pt idx="3">
                    <c:v>0</c:v>
                  </c:pt>
                  <c:pt idx="4">
                    <c:v>2.5781452952207951E-2</c:v>
                  </c:pt>
                  <c:pt idx="5">
                    <c:v>7.5902448754905621E-2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'Data for Fig2'!$G$16:$G$21</c:f>
              <c:numCache>
                <c:formatCode>General</c:formatCode>
                <c:ptCount val="6"/>
              </c:numCache>
            </c:numRef>
          </c:cat>
          <c:val>
            <c:numRef>
              <c:f>'Data for Fig2'!$L$8:$L$13</c:f>
              <c:numCache>
                <c:formatCode>0.00%</c:formatCode>
                <c:ptCount val="6"/>
                <c:pt idx="0">
                  <c:v>0.74288176826643315</c:v>
                </c:pt>
                <c:pt idx="1">
                  <c:v>0.6838570396710717</c:v>
                </c:pt>
                <c:pt idx="2">
                  <c:v>0.76333346088791676</c:v>
                </c:pt>
                <c:pt idx="3">
                  <c:v>1</c:v>
                </c:pt>
                <c:pt idx="4">
                  <c:v>0.96301823358331406</c:v>
                </c:pt>
                <c:pt idx="5">
                  <c:v>1.3951289508949341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69A-46CF-B9D2-CF5B9B9AB421}"/>
            </c:ext>
          </c:extLst>
        </c:ser>
        <c:ser>
          <c:idx val="1"/>
          <c:order val="1"/>
          <c:tx>
            <c:v>BLANK</c:v>
          </c:tx>
          <c:spPr>
            <a:ln w="28575" cap="rnd">
              <a:solidFill>
                <a:schemeClr val="accent2"/>
              </a:solidFill>
              <a:prstDash val="sysDash"/>
              <a:round/>
            </a:ln>
            <a:effectLst/>
          </c:spPr>
          <c:marker>
            <c:symbol val="circle"/>
            <c:size val="10"/>
            <c:spPr>
              <a:solidFill>
                <a:schemeClr val="accent2"/>
              </a:solidFill>
              <a:ln w="9525">
                <a:noFill/>
              </a:ln>
              <a:effectLst/>
            </c:spPr>
          </c:marker>
          <c:dPt>
            <c:idx val="4"/>
            <c:marker>
              <c:symbol val="circle"/>
              <c:size val="10"/>
              <c:spPr>
                <a:solidFill>
                  <a:schemeClr val="accent2"/>
                </a:solidFill>
                <a:ln w="9525">
                  <a:noFill/>
                </a:ln>
                <a:effectLst/>
              </c:spPr>
            </c:marker>
            <c:bubble3D val="0"/>
            <c:spPr>
              <a:ln w="38100" cap="rnd">
                <a:solidFill>
                  <a:schemeClr val="accent2"/>
                </a:solidFill>
                <a:prstDash val="sysDash"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2-B69A-46CF-B9D2-CF5B9B9AB421}"/>
              </c:ext>
            </c:extLst>
          </c:dPt>
          <c:errBars>
            <c:errDir val="y"/>
            <c:errBarType val="both"/>
            <c:errValType val="cust"/>
            <c:noEndCap val="0"/>
            <c:plus>
              <c:numRef>
                <c:f>'Data for Fig2'!$R$8:$R$13</c:f>
                <c:numCache>
                  <c:formatCode>General</c:formatCode>
                  <c:ptCount val="6"/>
                  <c:pt idx="0">
                    <c:v>8.4817411530179423E-2</c:v>
                  </c:pt>
                  <c:pt idx="1">
                    <c:v>0.10641598607151874</c:v>
                  </c:pt>
                  <c:pt idx="2">
                    <c:v>8.5260118355436218E-2</c:v>
                  </c:pt>
                  <c:pt idx="3">
                    <c:v>0</c:v>
                  </c:pt>
                  <c:pt idx="4">
                    <c:v>2.1735534729279672E-2</c:v>
                  </c:pt>
                  <c:pt idx="5">
                    <c:v>7.3906026174527698E-2</c:v>
                  </c:pt>
                </c:numCache>
              </c:numRef>
            </c:plus>
            <c:minus>
              <c:numRef>
                <c:f>'Data for Fig2'!$R$8:$R$13</c:f>
                <c:numCache>
                  <c:formatCode>General</c:formatCode>
                  <c:ptCount val="6"/>
                  <c:pt idx="0">
                    <c:v>8.4817411530179423E-2</c:v>
                  </c:pt>
                  <c:pt idx="1">
                    <c:v>0.10641598607151874</c:v>
                  </c:pt>
                  <c:pt idx="2">
                    <c:v>8.5260118355436218E-2</c:v>
                  </c:pt>
                  <c:pt idx="3">
                    <c:v>0</c:v>
                  </c:pt>
                  <c:pt idx="4">
                    <c:v>2.1735534729279672E-2</c:v>
                  </c:pt>
                  <c:pt idx="5">
                    <c:v>7.3906026174527698E-2</c:v>
                  </c:pt>
                </c:numCache>
              </c:numRef>
            </c:minus>
            <c:spPr>
              <a:noFill/>
              <a:ln w="9525" cap="flat" cmpd="sng" algn="ctr">
                <a:solidFill>
                  <a:srgbClr val="C00000"/>
                </a:solidFill>
                <a:round/>
              </a:ln>
              <a:effectLst/>
            </c:spPr>
          </c:errBars>
          <c:cat>
            <c:numRef>
              <c:f>'Data for Fig2'!$G$16:$G$21</c:f>
              <c:numCache>
                <c:formatCode>General</c:formatCode>
                <c:ptCount val="6"/>
              </c:numCache>
            </c:numRef>
          </c:cat>
          <c:val>
            <c:numRef>
              <c:f>'Data for Fig2'!$Q$8:$Q$13</c:f>
              <c:numCache>
                <c:formatCode>0.00%</c:formatCode>
                <c:ptCount val="6"/>
                <c:pt idx="0">
                  <c:v>0.6816514851869907</c:v>
                </c:pt>
                <c:pt idx="1">
                  <c:v>0.66516688024482495</c:v>
                </c:pt>
                <c:pt idx="2">
                  <c:v>0.73491949921286059</c:v>
                </c:pt>
                <c:pt idx="3">
                  <c:v>1</c:v>
                </c:pt>
                <c:pt idx="4">
                  <c:v>0.93949788555854097</c:v>
                </c:pt>
                <c:pt idx="5">
                  <c:v>1.4182344766103592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69A-46CF-B9D2-CF5B9B9AB42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50258176"/>
        <c:axId val="788622816"/>
      </c:lineChart>
      <c:catAx>
        <c:axId val="95025817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cs-CZ"/>
                  <a:t>Time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cs-CZ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cs-CZ"/>
          </a:p>
        </c:txPr>
        <c:crossAx val="788622816"/>
        <c:crosses val="autoZero"/>
        <c:auto val="1"/>
        <c:lblAlgn val="ctr"/>
        <c:lblOffset val="100"/>
        <c:noMultiLvlLbl val="0"/>
      </c:catAx>
      <c:valAx>
        <c:axId val="788622816"/>
        <c:scaling>
          <c:orientation val="minMax"/>
          <c:max val="1.8"/>
          <c:min val="0.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50000"/>
                  <a:lumOff val="50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 marL="0" marR="0" lvl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6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cs-CZ" sz="1800">
                    <a:effectLst/>
                  </a:rPr>
                  <a:t>H</a:t>
                </a:r>
                <a:r>
                  <a:rPr lang="cs-CZ" sz="1800" baseline="-25000">
                    <a:effectLst/>
                  </a:rPr>
                  <a:t>2</a:t>
                </a:r>
                <a:r>
                  <a:rPr lang="cs-CZ" sz="1800">
                    <a:effectLst/>
                  </a:rPr>
                  <a:t>O</a:t>
                </a:r>
                <a:r>
                  <a:rPr lang="cs-CZ" sz="1800" baseline="-25000">
                    <a:effectLst/>
                  </a:rPr>
                  <a:t>2</a:t>
                </a:r>
                <a:r>
                  <a:rPr lang="cs-CZ" sz="1800">
                    <a:effectLst/>
                  </a:rPr>
                  <a:t> flux per mass (pmol/(s·mg))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 marL="0" marR="0" lvl="0" indent="0" algn="ctr" defTabSz="914400" rtl="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 sz="1600" b="0" i="0" u="none" strike="noStrike" kern="1200" baseline="0">
                  <a:solidFill>
                    <a:sysClr val="windowText" lastClr="000000">
                      <a:lumMod val="65000"/>
                      <a:lumOff val="35000"/>
                    </a:sys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cs-CZ"/>
            </a:p>
          </c:txPr>
        </c:title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cs-CZ"/>
          </a:p>
        </c:txPr>
        <c:crossAx val="950258176"/>
        <c:crosses val="autoZero"/>
        <c:crossBetween val="between"/>
        <c:majorUnit val="0.4"/>
      </c:valAx>
      <c:spPr>
        <a:noFill/>
        <a:ln w="12700">
          <a:solidFill>
            <a:schemeClr val="tx1"/>
          </a:solidFill>
        </a:ln>
        <a:effectLst/>
      </c:spPr>
    </c:plotArea>
    <c:legend>
      <c:legendPos val="r"/>
      <c:layout>
        <c:manualLayout>
          <c:xMode val="edge"/>
          <c:yMode val="edge"/>
          <c:x val="0.41638255195606449"/>
          <c:y val="0.71830225891919242"/>
          <c:w val="0.14945247223337277"/>
          <c:h val="0.1001500710254099"/>
        </c:manualLayout>
      </c:layout>
      <c:overlay val="0"/>
      <c:spPr>
        <a:noFill/>
        <a:ln w="12700">
          <a:solidFill>
            <a:schemeClr val="tx1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cs-CZ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600">
          <a:latin typeface="Arial" panose="020B0604020202020204" pitchFamily="34" charset="0"/>
          <a:cs typeface="Arial" panose="020B0604020202020204" pitchFamily="34" charset="0"/>
        </a:defRPr>
      </a:pPr>
      <a:endParaRPr lang="cs-CZ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chart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600-000000000000}">
  <sheetPr>
    <tabColor theme="1"/>
  </sheetPr>
  <sheetViews>
    <sheetView zoomScale="144" workbookViewId="0" zoomToFit="1"/>
  </sheetViews>
  <pageMargins left="0.7" right="0.7" top="0.78740157499999996" bottom="0.78740157499999996" header="0.3" footer="0.3"/>
  <pageSetup paperSize="9" orientation="landscape" r:id="rId1"/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97A4E60-DE29-445B-87AB-D97DBEF74CBF}">
  <sheetPr>
    <tabColor theme="1"/>
  </sheetPr>
  <sheetViews>
    <sheetView zoomScale="144" workbookViewId="0" zoomToFit="1"/>
  </sheetViews>
  <pageMargins left="0.7" right="0.7" top="0.78740157499999996" bottom="0.78740157499999996" header="0.3" footer="0.3"/>
  <pageSetup paperSize="9" orientation="landscape" r:id="rId1"/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7497142D-8EBE-43A5-9333-812750C1FC8B}">
  <sheetPr>
    <tabColor theme="1"/>
  </sheetPr>
  <sheetViews>
    <sheetView zoomScale="144" workbookViewId="0" zoomToFit="1"/>
  </sheetViews>
  <pageMargins left="0.7" right="0.7" top="0.78740157499999996" bottom="0.78740157499999996" header="0.3" footer="0.3"/>
  <drawing r:id="rId1"/>
</chartsheet>
</file>

<file path=xl/chartsheets/sheet4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D5C1DDBE-E66E-49FD-B336-56DF82287405}">
  <sheetPr>
    <tabColor theme="1"/>
  </sheetPr>
  <sheetViews>
    <sheetView zoomScale="144" workbookViewId="0" zoomToFit="1"/>
  </sheetViews>
  <pageMargins left="0.7" right="0.7" top="0.78740157499999996" bottom="0.78740157499999996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8214" cy="6009821"/>
    <xdr:graphicFrame macro="">
      <xdr:nvGraphicFramePr>
        <xdr:cNvPr id="2" name="Graf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0.15366</cdr:x>
      <cdr:y>0.05597</cdr:y>
    </cdr:from>
    <cdr:to>
      <cdr:x>0.20406</cdr:x>
      <cdr:y>0.16101</cdr:y>
    </cdr:to>
    <cdr:sp macro="" textlink="">
      <cdr:nvSpPr>
        <cdr:cNvPr id="3" name="TextovéPole 2">
          <a:extLst xmlns:a="http://schemas.openxmlformats.org/drawingml/2006/main">
            <a:ext uri="{FF2B5EF4-FFF2-40B4-BE49-F238E27FC236}">
              <a16:creationId xmlns:a16="http://schemas.microsoft.com/office/drawing/2014/main" id="{3F15CA30-6F61-5C0A-DD28-4D6BF9ED3DC4}"/>
            </a:ext>
          </a:extLst>
        </cdr:cNvPr>
        <cdr:cNvSpPr txBox="1"/>
      </cdr:nvSpPr>
      <cdr:spPr>
        <a:xfrm xmlns:a="http://schemas.openxmlformats.org/drawingml/2006/main">
          <a:off x="1428750" y="336399"/>
          <a:ext cx="468690" cy="6312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cs-CZ" sz="2400" kern="1200">
              <a:latin typeface="Arial" panose="020B0604020202020204" pitchFamily="34" charset="0"/>
              <a:cs typeface="Arial" panose="020B0604020202020204" pitchFamily="34" charset="0"/>
            </a:rPr>
            <a:t>A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298214" cy="6009821"/>
    <xdr:graphicFrame macro="">
      <xdr:nvGraphicFramePr>
        <xdr:cNvPr id="2" name="Graf 1">
          <a:extLst>
            <a:ext uri="{FF2B5EF4-FFF2-40B4-BE49-F238E27FC236}">
              <a16:creationId xmlns:a16="http://schemas.microsoft.com/office/drawing/2014/main" id="{1E279496-8DC5-5118-C521-7F7E38343F55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0.14733</cdr:x>
      <cdr:y>0.0594</cdr:y>
    </cdr:from>
    <cdr:to>
      <cdr:x>0.19774</cdr:x>
      <cdr:y>0.16443</cdr:y>
    </cdr:to>
    <cdr:sp macro="" textlink="">
      <cdr:nvSpPr>
        <cdr:cNvPr id="2" name="TextovéPole 1">
          <a:extLst xmlns:a="http://schemas.openxmlformats.org/drawingml/2006/main">
            <a:ext uri="{FF2B5EF4-FFF2-40B4-BE49-F238E27FC236}">
              <a16:creationId xmlns:a16="http://schemas.microsoft.com/office/drawing/2014/main" id="{F04D67D1-FD73-995D-3FCE-2C9CB5B38A52}"/>
            </a:ext>
          </a:extLst>
        </cdr:cNvPr>
        <cdr:cNvSpPr txBox="1"/>
      </cdr:nvSpPr>
      <cdr:spPr>
        <a:xfrm xmlns:a="http://schemas.openxmlformats.org/drawingml/2006/main">
          <a:off x="1369937" y="356961"/>
          <a:ext cx="468690" cy="6312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cs-CZ" sz="2400" kern="1200">
              <a:latin typeface="Arial" panose="020B0604020202020204" pitchFamily="34" charset="0"/>
              <a:cs typeface="Arial" panose="020B0604020202020204" pitchFamily="34" charset="0"/>
            </a:rPr>
            <a:t>B</a:t>
          </a: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9298214" cy="6009821"/>
    <xdr:graphicFrame macro="">
      <xdr:nvGraphicFramePr>
        <xdr:cNvPr id="2" name="Graf 1">
          <a:extLst>
            <a:ext uri="{FF2B5EF4-FFF2-40B4-BE49-F238E27FC236}">
              <a16:creationId xmlns:a16="http://schemas.microsoft.com/office/drawing/2014/main" id="{21AE7C02-3F08-62DA-AE52-E24ED5ECACDE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0.07373</cdr:x>
      <cdr:y>0.0594</cdr:y>
    </cdr:from>
    <cdr:to>
      <cdr:x>0.12411</cdr:x>
      <cdr:y>0.16443</cdr:y>
    </cdr:to>
    <cdr:sp macro="" textlink="">
      <cdr:nvSpPr>
        <cdr:cNvPr id="2" name="TextovéPole 1">
          <a:extLst xmlns:a="http://schemas.openxmlformats.org/drawingml/2006/main">
            <a:ext uri="{FF2B5EF4-FFF2-40B4-BE49-F238E27FC236}">
              <a16:creationId xmlns:a16="http://schemas.microsoft.com/office/drawing/2014/main" id="{53E5C6C5-D4A8-E7C7-92BD-82882E452DFE}"/>
            </a:ext>
          </a:extLst>
        </cdr:cNvPr>
        <cdr:cNvSpPr txBox="1"/>
      </cdr:nvSpPr>
      <cdr:spPr>
        <a:xfrm xmlns:a="http://schemas.openxmlformats.org/drawingml/2006/main">
          <a:off x="685800" y="356961"/>
          <a:ext cx="468690" cy="6312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cs-CZ" sz="2400" kern="1200">
              <a:latin typeface="Arial" panose="020B0604020202020204" pitchFamily="34" charset="0"/>
              <a:cs typeface="Arial" panose="020B0604020202020204" pitchFamily="34" charset="0"/>
            </a:rPr>
            <a:t>A</a:t>
          </a:r>
        </a:p>
      </cdr:txBody>
    </cdr:sp>
  </cdr:relSizeAnchor>
  <cdr:relSizeAnchor xmlns:cdr="http://schemas.openxmlformats.org/drawingml/2006/chartDrawing">
    <cdr:from>
      <cdr:x>0.12718</cdr:x>
      <cdr:y>0.03675</cdr:y>
    </cdr:from>
    <cdr:to>
      <cdr:x>0.81976</cdr:x>
      <cdr:y>0.14933</cdr:y>
    </cdr:to>
    <cdr:sp macro="" textlink="">
      <cdr:nvSpPr>
        <cdr:cNvPr id="3" name="TextovéPole 1">
          <a:extLst xmlns:a="http://schemas.openxmlformats.org/drawingml/2006/main">
            <a:ext uri="{FF2B5EF4-FFF2-40B4-BE49-F238E27FC236}">
              <a16:creationId xmlns:a16="http://schemas.microsoft.com/office/drawing/2014/main" id="{117E7888-6339-FE40-CD7E-B6E3A4233CE7}"/>
            </a:ext>
          </a:extLst>
        </cdr:cNvPr>
        <cdr:cNvSpPr txBox="1"/>
      </cdr:nvSpPr>
      <cdr:spPr>
        <a:xfrm xmlns:a="http://schemas.openxmlformats.org/drawingml/2006/main">
          <a:off x="1183065" y="220889"/>
          <a:ext cx="6442378" cy="67657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cs-CZ" sz="1600" b="1" kern="1200">
              <a:latin typeface="Arial" panose="020B0604020202020204" pitchFamily="34" charset="0"/>
              <a:cs typeface="Arial" panose="020B0604020202020204" pitchFamily="34" charset="0"/>
            </a:rPr>
            <a:t>M P G 	</a:t>
          </a:r>
          <a:r>
            <a:rPr lang="cs-CZ" sz="1600" b="1" kern="1200" baseline="0">
              <a:latin typeface="Arial" panose="020B0604020202020204" pitchFamily="34" charset="0"/>
              <a:cs typeface="Arial" panose="020B0604020202020204" pitchFamily="34" charset="0"/>
            </a:rPr>
            <a:t>         </a:t>
          </a:r>
          <a:r>
            <a:rPr lang="cs-CZ" sz="1600" b="1" kern="1200">
              <a:latin typeface="Arial" panose="020B0604020202020204" pitchFamily="34" charset="0"/>
              <a:cs typeface="Arial" panose="020B0604020202020204" pitchFamily="34" charset="0"/>
            </a:rPr>
            <a:t>S	              D                R                  O 	</a:t>
          </a:r>
          <a:r>
            <a:rPr lang="cs-CZ" sz="1600" b="1" kern="1200" baseline="0">
              <a:latin typeface="Arial" panose="020B0604020202020204" pitchFamily="34" charset="0"/>
              <a:cs typeface="Arial" panose="020B0604020202020204" pitchFamily="34" charset="0"/>
            </a:rPr>
            <a:t>       </a:t>
          </a:r>
          <a:r>
            <a:rPr lang="cs-CZ" sz="1600" b="1" kern="1200">
              <a:latin typeface="Arial" panose="020B0604020202020204" pitchFamily="34" charset="0"/>
              <a:cs typeface="Arial" panose="020B0604020202020204" pitchFamily="34" charset="0"/>
            </a:rPr>
            <a:t>A</a:t>
          </a:r>
        </a:p>
        <a:p xmlns:a="http://schemas.openxmlformats.org/drawingml/2006/main">
          <a:r>
            <a:rPr lang="cs-CZ" sz="2400" b="1" kern="1200">
              <a:latin typeface="Arial" panose="020B0604020202020204" pitchFamily="34" charset="0"/>
              <a:cs typeface="Arial" panose="020B0604020202020204" pitchFamily="34" charset="0"/>
            </a:rPr>
            <a:t>     ↓	      ↓	         ↓    </a:t>
          </a:r>
          <a:r>
            <a:rPr lang="cs-CZ" sz="2400" b="1" kern="1200" baseline="0">
              <a:latin typeface="Arial" panose="020B0604020202020204" pitchFamily="34" charset="0"/>
              <a:cs typeface="Arial" panose="020B0604020202020204" pitchFamily="34" charset="0"/>
            </a:rPr>
            <a:t>       </a:t>
          </a:r>
          <a:r>
            <a:rPr lang="cs-CZ" sz="2400" b="1" kern="1200">
              <a:latin typeface="Arial" panose="020B0604020202020204" pitchFamily="34" charset="0"/>
              <a:cs typeface="Arial" panose="020B0604020202020204" pitchFamily="34" charset="0"/>
            </a:rPr>
            <a:t>↓   </a:t>
          </a:r>
          <a:r>
            <a:rPr lang="cs-CZ" sz="2400" b="1" kern="1200" baseline="0">
              <a:latin typeface="Arial" panose="020B0604020202020204" pitchFamily="34" charset="0"/>
              <a:cs typeface="Arial" panose="020B0604020202020204" pitchFamily="34" charset="0"/>
            </a:rPr>
            <a:t>         </a:t>
          </a:r>
          <a:r>
            <a:rPr lang="cs-CZ" sz="2400" b="1" kern="1200">
              <a:latin typeface="Arial" panose="020B0604020202020204" pitchFamily="34" charset="0"/>
              <a:cs typeface="Arial" panose="020B0604020202020204" pitchFamily="34" charset="0"/>
            </a:rPr>
            <a:t>↓	     ↓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9298214" cy="6009821"/>
    <xdr:graphicFrame macro="">
      <xdr:nvGraphicFramePr>
        <xdr:cNvPr id="2" name="Graf 1">
          <a:extLst>
            <a:ext uri="{FF2B5EF4-FFF2-40B4-BE49-F238E27FC236}">
              <a16:creationId xmlns:a16="http://schemas.microsoft.com/office/drawing/2014/main" id="{1B021E12-750B-5DBD-3791-D8A8836A1446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0.0721</cdr:x>
      <cdr:y>0.06569</cdr:y>
    </cdr:from>
    <cdr:to>
      <cdr:x>0.12249</cdr:x>
      <cdr:y>0.17072</cdr:y>
    </cdr:to>
    <cdr:sp macro="" textlink="">
      <cdr:nvSpPr>
        <cdr:cNvPr id="2" name="TextovéPole 1">
          <a:extLst xmlns:a="http://schemas.openxmlformats.org/drawingml/2006/main">
            <a:ext uri="{FF2B5EF4-FFF2-40B4-BE49-F238E27FC236}">
              <a16:creationId xmlns:a16="http://schemas.microsoft.com/office/drawing/2014/main" id="{66F3CA6A-46D8-24BD-3F86-112C3A62ED56}"/>
            </a:ext>
          </a:extLst>
        </cdr:cNvPr>
        <cdr:cNvSpPr txBox="1"/>
      </cdr:nvSpPr>
      <cdr:spPr>
        <a:xfrm xmlns:a="http://schemas.openxmlformats.org/drawingml/2006/main">
          <a:off x="670682" y="394758"/>
          <a:ext cx="468690" cy="6312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cs-CZ" sz="2400" kern="1200">
              <a:latin typeface="Arial" panose="020B0604020202020204" pitchFamily="34" charset="0"/>
              <a:cs typeface="Arial" panose="020B0604020202020204" pitchFamily="34" charset="0"/>
            </a:rPr>
            <a:t>B</a:t>
          </a:r>
        </a:p>
      </cdr:txBody>
    </cdr:sp>
  </cdr:relSizeAnchor>
  <cdr:relSizeAnchor xmlns:cdr="http://schemas.openxmlformats.org/drawingml/2006/chartDrawing">
    <cdr:from>
      <cdr:x>0.12777</cdr:x>
      <cdr:y>0.03864</cdr:y>
    </cdr:from>
    <cdr:to>
      <cdr:x>0.82035</cdr:x>
      <cdr:y>0.15122</cdr:y>
    </cdr:to>
    <cdr:sp macro="" textlink="">
      <cdr:nvSpPr>
        <cdr:cNvPr id="4" name="TextovéPole 1">
          <a:extLst xmlns:a="http://schemas.openxmlformats.org/drawingml/2006/main">
            <a:ext uri="{FF2B5EF4-FFF2-40B4-BE49-F238E27FC236}">
              <a16:creationId xmlns:a16="http://schemas.microsoft.com/office/drawing/2014/main" id="{F9EF9D09-840F-EB94-B52B-A08DA9BA3D0C}"/>
            </a:ext>
          </a:extLst>
        </cdr:cNvPr>
        <cdr:cNvSpPr txBox="1"/>
      </cdr:nvSpPr>
      <cdr:spPr>
        <a:xfrm xmlns:a="http://schemas.openxmlformats.org/drawingml/2006/main">
          <a:off x="1188509" y="232228"/>
          <a:ext cx="6442378" cy="67657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cs-CZ" sz="1600" b="1" kern="1200">
              <a:latin typeface="Arial" panose="020B0604020202020204" pitchFamily="34" charset="0"/>
              <a:cs typeface="Arial" panose="020B0604020202020204" pitchFamily="34" charset="0"/>
            </a:rPr>
            <a:t>M P G 	</a:t>
          </a:r>
          <a:r>
            <a:rPr lang="cs-CZ" sz="1600" b="1" kern="1200" baseline="0">
              <a:latin typeface="Arial" panose="020B0604020202020204" pitchFamily="34" charset="0"/>
              <a:cs typeface="Arial" panose="020B0604020202020204" pitchFamily="34" charset="0"/>
            </a:rPr>
            <a:t>         </a:t>
          </a:r>
          <a:r>
            <a:rPr lang="cs-CZ" sz="1600" b="1" kern="1200">
              <a:latin typeface="Arial" panose="020B0604020202020204" pitchFamily="34" charset="0"/>
              <a:cs typeface="Arial" panose="020B0604020202020204" pitchFamily="34" charset="0"/>
            </a:rPr>
            <a:t>S	              D                R                  O 	</a:t>
          </a:r>
          <a:r>
            <a:rPr lang="cs-CZ" sz="1600" b="1" kern="1200" baseline="0">
              <a:latin typeface="Arial" panose="020B0604020202020204" pitchFamily="34" charset="0"/>
              <a:cs typeface="Arial" panose="020B0604020202020204" pitchFamily="34" charset="0"/>
            </a:rPr>
            <a:t>       </a:t>
          </a:r>
          <a:r>
            <a:rPr lang="cs-CZ" sz="1600" b="1" kern="1200">
              <a:latin typeface="Arial" panose="020B0604020202020204" pitchFamily="34" charset="0"/>
              <a:cs typeface="Arial" panose="020B0604020202020204" pitchFamily="34" charset="0"/>
            </a:rPr>
            <a:t>A</a:t>
          </a:r>
        </a:p>
        <a:p xmlns:a="http://schemas.openxmlformats.org/drawingml/2006/main">
          <a:r>
            <a:rPr lang="cs-CZ" sz="2400" b="1" kern="1200">
              <a:latin typeface="Arial" panose="020B0604020202020204" pitchFamily="34" charset="0"/>
              <a:cs typeface="Arial" panose="020B0604020202020204" pitchFamily="34" charset="0"/>
            </a:rPr>
            <a:t>     ↓	      ↓	         ↓    </a:t>
          </a:r>
          <a:r>
            <a:rPr lang="cs-CZ" sz="2400" b="1" kern="1200" baseline="0">
              <a:latin typeface="Arial" panose="020B0604020202020204" pitchFamily="34" charset="0"/>
              <a:cs typeface="Arial" panose="020B0604020202020204" pitchFamily="34" charset="0"/>
            </a:rPr>
            <a:t>       </a:t>
          </a:r>
          <a:r>
            <a:rPr lang="cs-CZ" sz="2400" b="1" kern="1200">
              <a:latin typeface="Arial" panose="020B0604020202020204" pitchFamily="34" charset="0"/>
              <a:cs typeface="Arial" panose="020B0604020202020204" pitchFamily="34" charset="0"/>
            </a:rPr>
            <a:t>↓   </a:t>
          </a:r>
          <a:r>
            <a:rPr lang="cs-CZ" sz="2400" b="1" kern="1200" baseline="0">
              <a:latin typeface="Arial" panose="020B0604020202020204" pitchFamily="34" charset="0"/>
              <a:cs typeface="Arial" panose="020B0604020202020204" pitchFamily="34" charset="0"/>
            </a:rPr>
            <a:t>         </a:t>
          </a:r>
          <a:r>
            <a:rPr lang="cs-CZ" sz="2400" b="1" kern="1200">
              <a:latin typeface="Arial" panose="020B0604020202020204" pitchFamily="34" charset="0"/>
              <a:cs typeface="Arial" panose="020B0604020202020204" pitchFamily="34" charset="0"/>
            </a:rPr>
            <a:t>↓	     ↓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4.xml"/><Relationship Id="rId1" Type="http://schemas.openxmlformats.org/officeDocument/2006/relationships/vmlDrawing" Target="../drawings/vmlDrawing4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5.xml"/><Relationship Id="rId1" Type="http://schemas.openxmlformats.org/officeDocument/2006/relationships/vmlDrawing" Target="../drawings/vmlDrawing5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61F715-06C0-4AC4-884F-3C9207048B12}">
  <sheetPr>
    <tabColor indexed="17"/>
  </sheetPr>
  <dimension ref="A1:Y97"/>
  <sheetViews>
    <sheetView topLeftCell="A16" zoomScale="60" zoomScaleNormal="60" workbookViewId="0">
      <selection activeCell="E66" sqref="E66"/>
    </sheetView>
  </sheetViews>
  <sheetFormatPr defaultRowHeight="12.45" x14ac:dyDescent="0.3"/>
  <cols>
    <col min="1" max="1" width="11.61328125" bestFit="1" customWidth="1"/>
    <col min="2" max="2" width="18.69140625" bestFit="1" customWidth="1"/>
    <col min="3" max="3" width="18.84375" bestFit="1" customWidth="1"/>
    <col min="4" max="4" width="18.69140625" bestFit="1" customWidth="1"/>
    <col min="5" max="5" width="18.84375" bestFit="1" customWidth="1"/>
    <col min="6" max="6" width="18.69140625" bestFit="1" customWidth="1"/>
    <col min="7" max="7" width="18.84375" bestFit="1" customWidth="1"/>
    <col min="8" max="8" width="18.69140625" bestFit="1" customWidth="1"/>
    <col min="9" max="9" width="18.84375" bestFit="1" customWidth="1"/>
    <col min="10" max="10" width="18.69140625" bestFit="1" customWidth="1"/>
    <col min="11" max="11" width="18.84375" bestFit="1" customWidth="1"/>
    <col min="12" max="12" width="18.69140625" bestFit="1" customWidth="1"/>
    <col min="13" max="13" width="18.84375" bestFit="1" customWidth="1"/>
    <col min="14" max="14" width="18.69140625" bestFit="1" customWidth="1"/>
    <col min="15" max="15" width="18.84375" bestFit="1" customWidth="1"/>
    <col min="16" max="16" width="9.61328125" customWidth="1"/>
    <col min="17" max="17" width="11.61328125" bestFit="1" customWidth="1"/>
    <col min="18" max="18" width="21.15234375" bestFit="1" customWidth="1"/>
    <col min="19" max="19" width="21.3046875" bestFit="1" customWidth="1"/>
    <col min="20" max="20" width="21.15234375" bestFit="1" customWidth="1"/>
    <col min="21" max="21" width="21.3046875" bestFit="1" customWidth="1"/>
    <col min="22" max="22" width="21.15234375" bestFit="1" customWidth="1"/>
    <col min="23" max="23" width="21.3046875" bestFit="1" customWidth="1"/>
    <col min="24" max="24" width="21.15234375" bestFit="1" customWidth="1"/>
    <col min="25" max="25" width="21.3046875" bestFit="1" customWidth="1"/>
  </cols>
  <sheetData>
    <row r="1" spans="1:21" x14ac:dyDescent="0.3">
      <c r="A1" s="21" t="s">
        <v>19</v>
      </c>
      <c r="B1" s="15">
        <v>45566</v>
      </c>
      <c r="C1" s="16"/>
      <c r="D1" s="20">
        <v>45567</v>
      </c>
      <c r="E1" s="17"/>
      <c r="F1" s="15">
        <v>45567</v>
      </c>
      <c r="G1" s="15"/>
      <c r="H1" s="20">
        <v>45573</v>
      </c>
      <c r="I1" s="16"/>
      <c r="J1" s="15">
        <v>45573</v>
      </c>
      <c r="K1" s="16"/>
      <c r="L1" s="15">
        <v>45601</v>
      </c>
      <c r="M1" s="16"/>
      <c r="N1" s="1"/>
      <c r="Q1" s="21" t="s">
        <v>19</v>
      </c>
      <c r="R1" s="11">
        <v>45601</v>
      </c>
      <c r="S1" s="9"/>
      <c r="T1" s="11">
        <v>45573</v>
      </c>
      <c r="U1" s="9"/>
    </row>
    <row r="2" spans="1:21" x14ac:dyDescent="0.3">
      <c r="A2" s="23" t="s">
        <v>8</v>
      </c>
      <c r="B2" s="17" t="s">
        <v>32</v>
      </c>
      <c r="C2" s="17" t="s">
        <v>33</v>
      </c>
      <c r="D2" s="17" t="s">
        <v>32</v>
      </c>
      <c r="E2" s="17" t="s">
        <v>33</v>
      </c>
      <c r="F2" s="17" t="s">
        <v>32</v>
      </c>
      <c r="G2" s="17" t="s">
        <v>33</v>
      </c>
      <c r="H2" s="17" t="s">
        <v>32</v>
      </c>
      <c r="I2" s="17" t="s">
        <v>33</v>
      </c>
      <c r="J2" s="17" t="s">
        <v>32</v>
      </c>
      <c r="K2" s="17" t="s">
        <v>33</v>
      </c>
      <c r="L2" s="17" t="s">
        <v>32</v>
      </c>
      <c r="M2" s="17" t="s">
        <v>33</v>
      </c>
      <c r="N2" s="1"/>
      <c r="Q2" s="9"/>
      <c r="R2" s="22" t="s">
        <v>32</v>
      </c>
      <c r="S2" s="22" t="s">
        <v>33</v>
      </c>
      <c r="T2" s="22" t="s">
        <v>32</v>
      </c>
      <c r="U2" s="22" t="s">
        <v>33</v>
      </c>
    </row>
    <row r="3" spans="1:21" x14ac:dyDescent="0.3">
      <c r="A3" s="23" t="s">
        <v>9</v>
      </c>
      <c r="B3" s="16" t="s">
        <v>16</v>
      </c>
      <c r="C3" s="16" t="s">
        <v>16</v>
      </c>
      <c r="D3" s="16" t="s">
        <v>16</v>
      </c>
      <c r="E3" s="16" t="s">
        <v>16</v>
      </c>
      <c r="F3" s="16" t="s">
        <v>16</v>
      </c>
      <c r="G3" s="16" t="s">
        <v>16</v>
      </c>
      <c r="H3" s="16" t="s">
        <v>16</v>
      </c>
      <c r="I3" s="16" t="s">
        <v>16</v>
      </c>
      <c r="J3" s="16" t="s">
        <v>16</v>
      </c>
      <c r="K3" s="16" t="s">
        <v>16</v>
      </c>
      <c r="L3" s="16" t="s">
        <v>16</v>
      </c>
      <c r="M3" s="16" t="s">
        <v>16</v>
      </c>
      <c r="N3" s="1"/>
      <c r="Q3" s="9"/>
      <c r="R3" s="12" t="s">
        <v>16</v>
      </c>
      <c r="S3" s="13" t="s">
        <v>16</v>
      </c>
      <c r="T3" s="12" t="s">
        <v>16</v>
      </c>
      <c r="U3" s="13" t="s">
        <v>16</v>
      </c>
    </row>
    <row r="4" spans="1:21" x14ac:dyDescent="0.3">
      <c r="A4" s="18" t="s">
        <v>0</v>
      </c>
      <c r="B4" s="92">
        <v>-20.6493</v>
      </c>
      <c r="C4" s="92">
        <v>-19.056799999999999</v>
      </c>
      <c r="D4" s="92">
        <v>-17.152200000000001</v>
      </c>
      <c r="E4" s="92">
        <v>-16.29</v>
      </c>
      <c r="F4" s="92">
        <v>-19.933399999999999</v>
      </c>
      <c r="G4" s="92">
        <v>-18.585999999999999</v>
      </c>
      <c r="H4" s="92">
        <v>-10.539400000000001</v>
      </c>
      <c r="I4" s="92">
        <v>-10.0063</v>
      </c>
      <c r="J4" s="92">
        <v>-8.6754999999999995</v>
      </c>
      <c r="K4" s="92">
        <v>-8.3605999999999998</v>
      </c>
      <c r="L4" s="92">
        <v>-14.706200000000001</v>
      </c>
      <c r="M4" s="92">
        <v>-13.7883</v>
      </c>
      <c r="N4" s="1"/>
      <c r="Q4" s="9"/>
      <c r="R4" s="9"/>
      <c r="S4" s="9"/>
      <c r="T4" s="9"/>
      <c r="U4" s="9"/>
    </row>
    <row r="5" spans="1:21" x14ac:dyDescent="0.3">
      <c r="A5" s="18" t="s">
        <v>10</v>
      </c>
      <c r="B5" s="92"/>
      <c r="C5" s="92"/>
      <c r="D5" s="92"/>
      <c r="E5" s="92"/>
      <c r="F5" s="92"/>
      <c r="G5" s="92"/>
      <c r="H5" s="92"/>
      <c r="I5" s="92"/>
      <c r="J5" s="92">
        <v>18.877099999999999</v>
      </c>
      <c r="K5" s="92">
        <v>20.064399999999999</v>
      </c>
      <c r="L5" s="92">
        <v>60.5398</v>
      </c>
      <c r="M5" s="92">
        <v>56.465600000000002</v>
      </c>
      <c r="N5" s="1"/>
      <c r="Q5" s="10" t="s">
        <v>10</v>
      </c>
      <c r="R5" s="54">
        <v>1.9993000000000001</v>
      </c>
      <c r="S5" s="54">
        <v>1.8964000000000001</v>
      </c>
      <c r="T5" s="54">
        <v>1.4133</v>
      </c>
      <c r="U5" s="54">
        <v>1.3452999999999999</v>
      </c>
    </row>
    <row r="6" spans="1:21" x14ac:dyDescent="0.3">
      <c r="A6" s="18" t="s">
        <v>11</v>
      </c>
      <c r="B6" s="92"/>
      <c r="C6" s="92"/>
      <c r="D6" s="92"/>
      <c r="E6" s="92"/>
      <c r="F6" s="92"/>
      <c r="G6" s="92"/>
      <c r="H6" s="92"/>
      <c r="I6" s="92"/>
      <c r="J6" s="92">
        <v>44.9101</v>
      </c>
      <c r="K6" s="92">
        <v>51.677300000000002</v>
      </c>
      <c r="L6" s="92">
        <v>103.62739999999999</v>
      </c>
      <c r="M6" s="92">
        <v>91.744399999999999</v>
      </c>
      <c r="N6" s="24"/>
      <c r="Q6" s="10" t="s">
        <v>11</v>
      </c>
      <c r="R6" s="54">
        <v>1.8731</v>
      </c>
      <c r="S6" s="54">
        <v>1.8968</v>
      </c>
      <c r="T6" s="54">
        <v>2.0952999999999999</v>
      </c>
      <c r="U6" s="54">
        <v>2.0897999999999999</v>
      </c>
    </row>
    <row r="7" spans="1:21" x14ac:dyDescent="0.3">
      <c r="A7" s="18" t="s">
        <v>12</v>
      </c>
      <c r="B7" s="92"/>
      <c r="C7" s="92"/>
      <c r="D7" s="92"/>
      <c r="E7" s="92"/>
      <c r="F7" s="92"/>
      <c r="G7" s="92"/>
      <c r="H7" s="92"/>
      <c r="I7" s="92"/>
      <c r="J7" s="92">
        <v>69.429500000000004</v>
      </c>
      <c r="K7" s="92">
        <v>68.880700000000004</v>
      </c>
      <c r="L7" s="92">
        <v>202.04900000000001</v>
      </c>
      <c r="M7" s="92">
        <v>171.4033</v>
      </c>
      <c r="N7" s="24"/>
      <c r="Q7" s="10" t="s">
        <v>12</v>
      </c>
      <c r="R7" s="54">
        <v>2.4946000000000002</v>
      </c>
      <c r="S7" s="54">
        <v>2.4693000000000001</v>
      </c>
      <c r="T7" s="54">
        <v>3.153</v>
      </c>
      <c r="U7" s="54">
        <v>3.1648000000000001</v>
      </c>
    </row>
    <row r="8" spans="1:21" x14ac:dyDescent="0.3">
      <c r="A8" s="18" t="s">
        <v>5</v>
      </c>
      <c r="B8" s="92">
        <v>236.98179999999999</v>
      </c>
      <c r="C8" s="92">
        <v>237.82980000000001</v>
      </c>
      <c r="D8" s="92">
        <v>311.94159999999999</v>
      </c>
      <c r="E8" s="92">
        <v>302.47030000000001</v>
      </c>
      <c r="F8" s="92">
        <v>292.95999999999998</v>
      </c>
      <c r="G8" s="92">
        <v>312.81549999999999</v>
      </c>
      <c r="H8" s="92">
        <v>82.413499999999999</v>
      </c>
      <c r="I8" s="92">
        <v>79.651399999999995</v>
      </c>
      <c r="J8" s="92">
        <v>77.370800000000003</v>
      </c>
      <c r="K8" s="92">
        <v>81.585400000000007</v>
      </c>
      <c r="L8" s="92">
        <v>211.43729999999999</v>
      </c>
      <c r="M8" s="92">
        <v>186.49959999999999</v>
      </c>
      <c r="Q8" s="10" t="s">
        <v>13</v>
      </c>
      <c r="R8" s="54">
        <v>2.6772999999999998</v>
      </c>
      <c r="S8" s="54">
        <v>2.6758000000000002</v>
      </c>
      <c r="T8" s="54">
        <v>3.1153</v>
      </c>
      <c r="U8" s="54">
        <v>2.8584999999999998</v>
      </c>
    </row>
    <row r="9" spans="1:21" x14ac:dyDescent="0.3">
      <c r="A9" s="18">
        <v>0</v>
      </c>
      <c r="B9" s="92">
        <v>1065.3016</v>
      </c>
      <c r="C9" s="92">
        <v>1045.2933</v>
      </c>
      <c r="D9" s="92">
        <v>509.22840000000002</v>
      </c>
      <c r="E9" s="92">
        <v>501.24270000000001</v>
      </c>
      <c r="F9" s="92">
        <v>424.6789</v>
      </c>
      <c r="G9" s="92">
        <v>482.05759999999998</v>
      </c>
      <c r="H9" s="92">
        <v>94.176000000000002</v>
      </c>
      <c r="I9" s="92">
        <v>91.942099999999996</v>
      </c>
      <c r="J9" s="92">
        <v>88.956199999999995</v>
      </c>
      <c r="K9" s="92">
        <v>84.211699999999993</v>
      </c>
      <c r="L9" s="92">
        <v>321.43169999999998</v>
      </c>
      <c r="M9" s="92">
        <v>299.98970000000003</v>
      </c>
      <c r="N9" s="24"/>
      <c r="Q9" s="10">
        <v>0</v>
      </c>
      <c r="R9" s="54">
        <v>2.5579000000000001</v>
      </c>
      <c r="S9" s="54">
        <v>2.5139</v>
      </c>
      <c r="T9" s="54">
        <v>3.0055999999999998</v>
      </c>
      <c r="U9" s="54">
        <v>2.9630000000000001</v>
      </c>
    </row>
    <row r="10" spans="1:21" x14ac:dyDescent="0.3">
      <c r="A10" s="18">
        <v>3.75</v>
      </c>
      <c r="B10" s="92">
        <v>1027.3248000000001</v>
      </c>
      <c r="C10" s="92">
        <v>1012.7095</v>
      </c>
      <c r="D10" s="92">
        <v>466.21640000000002</v>
      </c>
      <c r="E10" s="92">
        <v>441.07060000000001</v>
      </c>
      <c r="F10" s="92">
        <v>363.61040000000003</v>
      </c>
      <c r="G10" s="92">
        <v>419.00110000000001</v>
      </c>
      <c r="H10" s="92">
        <v>90.745500000000007</v>
      </c>
      <c r="I10" s="92">
        <v>89.462400000000002</v>
      </c>
      <c r="J10" s="92">
        <v>80.747900000000001</v>
      </c>
      <c r="K10" s="92">
        <v>78.592600000000004</v>
      </c>
      <c r="L10" s="92">
        <v>324.33190000000002</v>
      </c>
      <c r="M10" s="92">
        <v>299.03980000000001</v>
      </c>
      <c r="N10" s="24"/>
      <c r="Q10" s="10">
        <v>3.75</v>
      </c>
      <c r="R10" s="54">
        <v>2.4199000000000002</v>
      </c>
      <c r="S10" s="54">
        <v>2.4007000000000001</v>
      </c>
      <c r="T10" s="54">
        <v>3.1623000000000001</v>
      </c>
      <c r="U10" s="54">
        <v>2.9661</v>
      </c>
    </row>
    <row r="11" spans="1:21" x14ac:dyDescent="0.3">
      <c r="A11" s="18">
        <v>7.5</v>
      </c>
      <c r="B11" s="92">
        <v>1005.1375</v>
      </c>
      <c r="C11" s="92">
        <v>987.82640000000004</v>
      </c>
      <c r="D11" s="92">
        <v>419.30130000000003</v>
      </c>
      <c r="E11" s="92">
        <v>408.17340000000002</v>
      </c>
      <c r="F11" s="92">
        <v>335.51479999999998</v>
      </c>
      <c r="G11" s="92">
        <v>393.74149999999997</v>
      </c>
      <c r="H11" s="92">
        <v>87.741699999999994</v>
      </c>
      <c r="I11" s="92">
        <v>85.344999999999999</v>
      </c>
      <c r="J11" s="92">
        <v>86.1584</v>
      </c>
      <c r="K11" s="92">
        <v>70.614599999999996</v>
      </c>
      <c r="L11" s="92">
        <v>325.15820000000002</v>
      </c>
      <c r="M11" s="92">
        <v>311.73860000000002</v>
      </c>
      <c r="N11" s="24"/>
      <c r="Q11" s="10">
        <v>7.5</v>
      </c>
      <c r="R11" s="54">
        <v>2.4533999999999998</v>
      </c>
      <c r="S11" s="54">
        <v>2.2810999999999999</v>
      </c>
      <c r="T11" s="54">
        <v>3.1318999999999999</v>
      </c>
      <c r="U11" s="54">
        <v>3.2256</v>
      </c>
    </row>
    <row r="12" spans="1:21" x14ac:dyDescent="0.3">
      <c r="A12" s="18">
        <v>15</v>
      </c>
      <c r="B12" s="92">
        <v>981.18399999999997</v>
      </c>
      <c r="C12" s="92">
        <v>953.99630000000002</v>
      </c>
      <c r="D12" s="92">
        <v>383.03789999999998</v>
      </c>
      <c r="E12" s="92">
        <v>371.6737</v>
      </c>
      <c r="F12" s="92">
        <v>300.34719999999999</v>
      </c>
      <c r="G12" s="92">
        <v>362.22430000000003</v>
      </c>
      <c r="H12" s="92">
        <v>83.059299999999993</v>
      </c>
      <c r="I12" s="92">
        <v>81.485100000000003</v>
      </c>
      <c r="J12" s="92">
        <v>78.969800000000006</v>
      </c>
      <c r="K12" s="92">
        <v>73.146500000000003</v>
      </c>
      <c r="L12" s="92">
        <v>333.89760000000001</v>
      </c>
      <c r="M12" s="92">
        <v>312.58769999999998</v>
      </c>
      <c r="N12" s="24"/>
      <c r="Q12" s="10">
        <v>15</v>
      </c>
      <c r="R12" s="54">
        <v>2.4925999999999999</v>
      </c>
      <c r="S12" s="54">
        <v>2.2747000000000002</v>
      </c>
      <c r="T12" s="54">
        <v>3.0308999999999999</v>
      </c>
      <c r="U12" s="54">
        <v>3.0731000000000002</v>
      </c>
    </row>
    <row r="13" spans="1:21" x14ac:dyDescent="0.3">
      <c r="A13" s="18">
        <v>30</v>
      </c>
      <c r="B13" s="92">
        <v>926.15530000000001</v>
      </c>
      <c r="C13" s="92">
        <v>880.29290000000003</v>
      </c>
      <c r="D13" s="92">
        <v>347.06139999999999</v>
      </c>
      <c r="E13" s="92">
        <v>340.9699</v>
      </c>
      <c r="F13" s="92">
        <v>268.02780000000001</v>
      </c>
      <c r="G13" s="92">
        <v>334.8023</v>
      </c>
      <c r="H13" s="92">
        <v>80.262100000000004</v>
      </c>
      <c r="I13" s="92">
        <v>81.686199999999999</v>
      </c>
      <c r="J13" s="92">
        <v>78.152100000000004</v>
      </c>
      <c r="K13" s="92">
        <v>70.612700000000004</v>
      </c>
      <c r="L13" s="92">
        <v>331.43529999999998</v>
      </c>
      <c r="M13" s="92">
        <v>313.39830000000001</v>
      </c>
      <c r="N13" s="24"/>
      <c r="Q13" s="10">
        <v>30</v>
      </c>
      <c r="R13" s="54">
        <v>2.2294</v>
      </c>
      <c r="S13" s="54">
        <v>1.9903999999999999</v>
      </c>
      <c r="T13" s="54">
        <v>3.0053999999999998</v>
      </c>
      <c r="U13" s="54">
        <v>2.9388999999999998</v>
      </c>
    </row>
    <row r="14" spans="1:21" x14ac:dyDescent="0.3">
      <c r="A14" s="18">
        <v>60</v>
      </c>
      <c r="B14" s="92">
        <v>583.10630000000003</v>
      </c>
      <c r="C14" s="92">
        <v>520.22209999999995</v>
      </c>
      <c r="D14" s="92">
        <v>258.44450000000001</v>
      </c>
      <c r="E14" s="92">
        <v>305.28750000000002</v>
      </c>
      <c r="F14" s="92">
        <v>247.4247</v>
      </c>
      <c r="G14" s="92">
        <v>316.13940000000002</v>
      </c>
      <c r="H14" s="92">
        <v>77.744699999999995</v>
      </c>
      <c r="I14" s="92">
        <v>80.151300000000006</v>
      </c>
      <c r="J14" s="92">
        <v>74.259500000000003</v>
      </c>
      <c r="K14" s="92">
        <v>72.035700000000006</v>
      </c>
      <c r="L14" s="92">
        <v>325.9502</v>
      </c>
      <c r="M14" s="92">
        <v>310.04590000000002</v>
      </c>
      <c r="N14" s="24"/>
      <c r="Q14" s="10">
        <v>60</v>
      </c>
      <c r="R14" s="54">
        <v>2.4232999999999998</v>
      </c>
      <c r="S14" s="54">
        <v>2.1869999999999998</v>
      </c>
      <c r="T14" s="54">
        <v>2.9384000000000001</v>
      </c>
      <c r="U14" s="54">
        <v>2.9533999999999998</v>
      </c>
    </row>
    <row r="15" spans="1:21" x14ac:dyDescent="0.3">
      <c r="A15" s="18">
        <v>120</v>
      </c>
      <c r="B15" s="92">
        <v>590.63829999999996</v>
      </c>
      <c r="C15" s="92">
        <v>521.85379999999998</v>
      </c>
      <c r="D15" s="92">
        <v>226.66069999999999</v>
      </c>
      <c r="E15" s="92">
        <v>263.38010000000003</v>
      </c>
      <c r="F15" s="92">
        <v>180.71369999999999</v>
      </c>
      <c r="G15" s="92">
        <v>260.61689999999999</v>
      </c>
      <c r="H15" s="92">
        <v>73.273899999999998</v>
      </c>
      <c r="I15" s="92">
        <v>76.342699999999994</v>
      </c>
      <c r="J15" s="92">
        <v>71.155199999999994</v>
      </c>
      <c r="K15" s="92">
        <v>72.110299999999995</v>
      </c>
      <c r="L15" s="92">
        <v>325.0129</v>
      </c>
      <c r="M15" s="92">
        <v>304.48180000000002</v>
      </c>
      <c r="N15" s="24"/>
      <c r="Q15" s="10">
        <v>120</v>
      </c>
      <c r="R15" s="54">
        <v>2.3700999999999999</v>
      </c>
      <c r="S15" s="54">
        <v>2.1211000000000002</v>
      </c>
      <c r="T15" s="54">
        <v>3.0206</v>
      </c>
      <c r="U15" s="54">
        <v>2.8932000000000002</v>
      </c>
    </row>
    <row r="16" spans="1:21" x14ac:dyDescent="0.3">
      <c r="A16" s="18" t="s">
        <v>6</v>
      </c>
      <c r="B16" s="92">
        <v>427.48849999999999</v>
      </c>
      <c r="C16" s="92">
        <v>397.69029999999998</v>
      </c>
      <c r="D16" s="92"/>
      <c r="E16" s="92"/>
      <c r="F16" s="92"/>
      <c r="G16" s="92"/>
      <c r="H16" s="92">
        <v>64.541399999999996</v>
      </c>
      <c r="I16" s="92">
        <v>69.680700000000002</v>
      </c>
      <c r="J16" s="92">
        <v>64.013199999999998</v>
      </c>
      <c r="K16" s="92">
        <v>69.494799999999998</v>
      </c>
      <c r="L16" s="92">
        <v>271.78649999999999</v>
      </c>
      <c r="M16" s="92">
        <v>238.03620000000001</v>
      </c>
      <c r="N16" s="24"/>
      <c r="Q16" s="10" t="s">
        <v>6</v>
      </c>
      <c r="R16" s="54">
        <v>3.4799000000000002</v>
      </c>
      <c r="S16" s="54">
        <v>3.4093</v>
      </c>
      <c r="T16" s="54">
        <v>3.0432999999999999</v>
      </c>
      <c r="U16" s="54">
        <v>2.9588999999999999</v>
      </c>
    </row>
    <row r="17" spans="1:23" x14ac:dyDescent="0.3">
      <c r="A17" s="18" t="s">
        <v>7</v>
      </c>
      <c r="B17" s="92">
        <v>459.03050000000002</v>
      </c>
      <c r="C17" s="92">
        <v>420.9778</v>
      </c>
      <c r="D17" s="92"/>
      <c r="E17" s="92"/>
      <c r="F17" s="92"/>
      <c r="G17" s="92"/>
      <c r="H17" s="92">
        <v>65.473699999999994</v>
      </c>
      <c r="I17" s="92">
        <v>63.048299999999998</v>
      </c>
      <c r="J17" s="92">
        <v>63.244199999999999</v>
      </c>
      <c r="K17" s="92">
        <v>59.672400000000003</v>
      </c>
      <c r="L17" s="92">
        <v>338.99560000000002</v>
      </c>
      <c r="M17" s="92">
        <v>343.52800000000002</v>
      </c>
      <c r="N17" s="24"/>
      <c r="Q17" s="10" t="s">
        <v>7</v>
      </c>
      <c r="R17" s="54">
        <v>4.18</v>
      </c>
      <c r="S17" s="54">
        <v>2.1642999999999999</v>
      </c>
      <c r="T17" s="54">
        <v>3.1221000000000001</v>
      </c>
      <c r="U17" s="54">
        <v>2.9834999999999998</v>
      </c>
    </row>
    <row r="18" spans="1:23" x14ac:dyDescent="0.3">
      <c r="A18" s="18" t="s">
        <v>14</v>
      </c>
      <c r="B18" s="92">
        <v>48.517000000000003</v>
      </c>
      <c r="C18" s="92">
        <v>46.656500000000001</v>
      </c>
      <c r="D18" s="92">
        <v>77.221800000000002</v>
      </c>
      <c r="E18" s="92">
        <v>94.198599999999999</v>
      </c>
      <c r="F18" s="92">
        <v>68.011200000000002</v>
      </c>
      <c r="G18" s="92">
        <v>82.147599999999997</v>
      </c>
      <c r="H18" s="92">
        <v>36.411099999999998</v>
      </c>
      <c r="I18" s="92">
        <v>38.465299999999999</v>
      </c>
      <c r="J18" s="92">
        <v>40.526800000000001</v>
      </c>
      <c r="K18" s="92">
        <v>40.565800000000003</v>
      </c>
      <c r="L18" s="92">
        <v>78.440399999999997</v>
      </c>
      <c r="M18" s="92">
        <v>40.416699999999999</v>
      </c>
      <c r="N18" s="24"/>
      <c r="Q18" s="10" t="s">
        <v>14</v>
      </c>
      <c r="R18" s="54">
        <v>4.9450000000000003</v>
      </c>
      <c r="S18" s="54">
        <v>4.7968000000000002</v>
      </c>
      <c r="T18" s="54">
        <v>4.2652999999999999</v>
      </c>
      <c r="U18" s="54">
        <v>4.3155999999999999</v>
      </c>
    </row>
    <row r="20" spans="1:23" x14ac:dyDescent="0.3">
      <c r="A20" s="21" t="s">
        <v>20</v>
      </c>
      <c r="B20" s="15">
        <v>45566</v>
      </c>
      <c r="C20" s="16"/>
      <c r="D20" s="15">
        <v>45567</v>
      </c>
      <c r="E20" s="16"/>
      <c r="F20" s="15">
        <v>45567</v>
      </c>
      <c r="G20" s="16"/>
      <c r="H20" s="15">
        <v>45573</v>
      </c>
      <c r="I20" s="16"/>
      <c r="J20" s="15">
        <v>45573</v>
      </c>
      <c r="K20" s="16"/>
      <c r="L20" s="15">
        <v>45581</v>
      </c>
      <c r="M20" s="16"/>
      <c r="N20" s="15">
        <v>45602</v>
      </c>
      <c r="O20" s="16"/>
      <c r="P20" s="1"/>
      <c r="Q20" s="21" t="s">
        <v>20</v>
      </c>
      <c r="R20" s="11">
        <v>45573</v>
      </c>
      <c r="S20" s="9"/>
      <c r="T20" s="11">
        <v>45581</v>
      </c>
      <c r="U20" s="9"/>
      <c r="V20" s="11">
        <v>45602</v>
      </c>
      <c r="W20" s="9"/>
    </row>
    <row r="21" spans="1:23" x14ac:dyDescent="0.3">
      <c r="A21" s="19" t="s">
        <v>8</v>
      </c>
      <c r="B21" s="17" t="s">
        <v>32</v>
      </c>
      <c r="C21" s="17" t="s">
        <v>33</v>
      </c>
      <c r="D21" s="17" t="s">
        <v>32</v>
      </c>
      <c r="E21" s="17" t="s">
        <v>33</v>
      </c>
      <c r="F21" s="17" t="s">
        <v>32</v>
      </c>
      <c r="G21" s="17" t="s">
        <v>33</v>
      </c>
      <c r="H21" s="17" t="s">
        <v>32</v>
      </c>
      <c r="I21" s="17" t="s">
        <v>33</v>
      </c>
      <c r="J21" s="17" t="s">
        <v>32</v>
      </c>
      <c r="K21" s="17" t="s">
        <v>33</v>
      </c>
      <c r="L21" s="17" t="s">
        <v>32</v>
      </c>
      <c r="M21" s="17" t="s">
        <v>33</v>
      </c>
      <c r="N21" s="16" t="s">
        <v>15</v>
      </c>
      <c r="O21" s="16" t="s">
        <v>17</v>
      </c>
      <c r="P21" s="1"/>
      <c r="Q21" s="10" t="s">
        <v>8</v>
      </c>
      <c r="R21" s="22" t="s">
        <v>32</v>
      </c>
      <c r="S21" s="22" t="s">
        <v>33</v>
      </c>
      <c r="T21" s="22" t="s">
        <v>32</v>
      </c>
      <c r="U21" s="22" t="s">
        <v>33</v>
      </c>
      <c r="V21" s="22" t="s">
        <v>32</v>
      </c>
      <c r="W21" s="22" t="s">
        <v>33</v>
      </c>
    </row>
    <row r="22" spans="1:23" x14ac:dyDescent="0.3">
      <c r="A22" s="18" t="s">
        <v>9</v>
      </c>
      <c r="B22" s="16" t="s">
        <v>16</v>
      </c>
      <c r="C22" s="16" t="s">
        <v>16</v>
      </c>
      <c r="D22" s="16" t="s">
        <v>16</v>
      </c>
      <c r="E22" s="16" t="s">
        <v>16</v>
      </c>
      <c r="F22" s="16" t="s">
        <v>16</v>
      </c>
      <c r="G22" s="16" t="s">
        <v>16</v>
      </c>
      <c r="H22" s="16" t="s">
        <v>16</v>
      </c>
      <c r="I22" s="16" t="s">
        <v>16</v>
      </c>
      <c r="J22" s="16" t="s">
        <v>16</v>
      </c>
      <c r="K22" s="16" t="s">
        <v>16</v>
      </c>
      <c r="L22" s="16" t="s">
        <v>16</v>
      </c>
      <c r="M22" s="16" t="s">
        <v>16</v>
      </c>
      <c r="N22" s="16" t="s">
        <v>16</v>
      </c>
      <c r="O22" s="16" t="s">
        <v>16</v>
      </c>
      <c r="P22" s="1"/>
      <c r="Q22" s="10" t="s">
        <v>9</v>
      </c>
      <c r="R22" s="12" t="s">
        <v>16</v>
      </c>
      <c r="S22" s="13" t="s">
        <v>24</v>
      </c>
      <c r="T22" s="12" t="s">
        <v>16</v>
      </c>
      <c r="U22" s="13" t="s">
        <v>16</v>
      </c>
      <c r="V22" s="12" t="s">
        <v>16</v>
      </c>
      <c r="W22" s="13" t="s">
        <v>16</v>
      </c>
    </row>
    <row r="23" spans="1:23" x14ac:dyDescent="0.3">
      <c r="A23" s="18" t="s">
        <v>0</v>
      </c>
      <c r="B23" s="92">
        <v>-29.753499999999999</v>
      </c>
      <c r="C23" s="92">
        <v>-21.307600000000001</v>
      </c>
      <c r="D23" s="92">
        <v>-38.607199999999999</v>
      </c>
      <c r="E23" s="92">
        <v>-45.448799999999999</v>
      </c>
      <c r="F23" s="92">
        <v>-39.293900000000001</v>
      </c>
      <c r="G23" s="92">
        <v>-39.746299999999998</v>
      </c>
      <c r="H23" s="92">
        <v>1.0025999999999999</v>
      </c>
      <c r="I23" s="92">
        <v>8.2299999999999998E-2</v>
      </c>
      <c r="J23" s="92">
        <v>-11.527900000000001</v>
      </c>
      <c r="K23" s="92">
        <v>-12.224299999999999</v>
      </c>
      <c r="L23" s="92">
        <v>-15.6098</v>
      </c>
      <c r="M23" s="92">
        <v>-17.503499999999999</v>
      </c>
      <c r="N23" s="92">
        <v>-28.824400000000001</v>
      </c>
      <c r="O23" s="92">
        <v>-23.677800000000001</v>
      </c>
      <c r="P23" s="1"/>
      <c r="Q23" s="9"/>
      <c r="R23" s="9"/>
      <c r="S23" s="9"/>
      <c r="T23" s="9"/>
      <c r="U23" s="9"/>
      <c r="V23" s="9"/>
      <c r="W23" s="9"/>
    </row>
    <row r="24" spans="1:23" x14ac:dyDescent="0.3">
      <c r="A24" s="18" t="s">
        <v>10</v>
      </c>
      <c r="B24" s="92"/>
      <c r="C24" s="92"/>
      <c r="D24" s="92"/>
      <c r="E24" s="92"/>
      <c r="F24" s="92"/>
      <c r="G24" s="92"/>
      <c r="H24" s="92"/>
      <c r="I24" s="92"/>
      <c r="J24" s="92"/>
      <c r="K24" s="92"/>
      <c r="L24" s="92">
        <v>49.184899999999999</v>
      </c>
      <c r="M24" s="92">
        <v>57.8583</v>
      </c>
      <c r="N24" s="92">
        <v>76.495099999999994</v>
      </c>
      <c r="O24" s="92">
        <v>43.694899999999997</v>
      </c>
      <c r="P24" s="1"/>
      <c r="Q24" s="10" t="s">
        <v>10</v>
      </c>
      <c r="R24" s="54">
        <v>2.2684000000000002</v>
      </c>
      <c r="S24" s="54">
        <v>2.3647</v>
      </c>
      <c r="T24" s="54">
        <v>3.3839999999999999</v>
      </c>
      <c r="U24" s="54">
        <v>3.3721999999999999</v>
      </c>
      <c r="V24" s="54">
        <v>3.2399</v>
      </c>
      <c r="W24" s="54">
        <v>3.2155</v>
      </c>
    </row>
    <row r="25" spans="1:23" x14ac:dyDescent="0.3">
      <c r="A25" s="18" t="s">
        <v>21</v>
      </c>
      <c r="B25" s="92">
        <v>50.508200000000002</v>
      </c>
      <c r="C25" s="92">
        <v>35.116999999999997</v>
      </c>
      <c r="D25" s="92">
        <v>43.587299999999999</v>
      </c>
      <c r="E25" s="92">
        <v>25.2773</v>
      </c>
      <c r="F25" s="92">
        <v>32.114199999999997</v>
      </c>
      <c r="G25" s="92">
        <v>19.6492</v>
      </c>
      <c r="H25" s="92"/>
      <c r="I25" s="92"/>
      <c r="J25" s="92"/>
      <c r="K25" s="92"/>
      <c r="L25" s="92">
        <v>48.2699</v>
      </c>
      <c r="M25" s="92">
        <v>52.9923</v>
      </c>
      <c r="N25" s="92">
        <v>85.357200000000006</v>
      </c>
      <c r="O25" s="92">
        <v>41.271799999999999</v>
      </c>
      <c r="P25" s="1"/>
      <c r="Q25" s="10" t="s">
        <v>21</v>
      </c>
      <c r="R25" s="55"/>
      <c r="S25" s="55"/>
      <c r="T25" s="54">
        <v>5.3602999999999996</v>
      </c>
      <c r="U25" s="54">
        <v>4.3723999999999998</v>
      </c>
      <c r="V25" s="54">
        <v>3.8818000000000001</v>
      </c>
      <c r="W25" s="54">
        <v>4.5137999999999998</v>
      </c>
    </row>
    <row r="26" spans="1:23" x14ac:dyDescent="0.3">
      <c r="A26" s="18" t="s">
        <v>23</v>
      </c>
      <c r="B26" s="92"/>
      <c r="C26" s="92"/>
      <c r="D26" s="92"/>
      <c r="E26" s="92"/>
      <c r="F26" s="92"/>
      <c r="G26" s="92"/>
      <c r="H26" s="92"/>
      <c r="I26" s="92"/>
      <c r="J26" s="92"/>
      <c r="K26" s="92"/>
      <c r="L26" s="92">
        <v>1339.8432</v>
      </c>
      <c r="M26" s="92">
        <v>1324.3885</v>
      </c>
      <c r="N26" s="92">
        <v>679.3152</v>
      </c>
      <c r="O26" s="92">
        <v>715.13130000000001</v>
      </c>
      <c r="P26" s="1"/>
      <c r="Q26" s="10" t="s">
        <v>23</v>
      </c>
      <c r="R26" s="55"/>
      <c r="S26" s="55"/>
      <c r="T26" s="54">
        <v>5.8278999999999996</v>
      </c>
      <c r="U26" s="54">
        <v>4.9520999999999997</v>
      </c>
      <c r="V26" s="54">
        <v>3.6844999999999999</v>
      </c>
      <c r="W26" s="54">
        <v>3.8944000000000001</v>
      </c>
    </row>
    <row r="27" spans="1:23" x14ac:dyDescent="0.3">
      <c r="A27" s="18" t="s">
        <v>31</v>
      </c>
      <c r="B27" s="92">
        <v>718.96789999999999</v>
      </c>
      <c r="C27" s="92">
        <v>550.92740000000003</v>
      </c>
      <c r="D27" s="92">
        <v>1409.4879000000001</v>
      </c>
      <c r="E27" s="92">
        <v>1442.7991999999999</v>
      </c>
      <c r="F27" s="92">
        <v>1382.7802999999999</v>
      </c>
      <c r="G27" s="92">
        <v>1341.4076</v>
      </c>
      <c r="H27" s="92">
        <v>668.96529999999996</v>
      </c>
      <c r="I27" s="92">
        <v>655.3614</v>
      </c>
      <c r="J27" s="92">
        <v>676.74350000000004</v>
      </c>
      <c r="K27" s="92">
        <v>626.0643</v>
      </c>
      <c r="L27" s="92">
        <v>1372.0519999999999</v>
      </c>
      <c r="M27" s="92">
        <v>1351.4073000000001</v>
      </c>
      <c r="N27" s="92">
        <v>862.71450000000004</v>
      </c>
      <c r="O27" s="92">
        <v>912.47379999999998</v>
      </c>
      <c r="P27" s="1"/>
      <c r="Q27" s="10" t="s">
        <v>31</v>
      </c>
      <c r="R27" s="54">
        <v>3.4714999999999998</v>
      </c>
      <c r="S27" s="54">
        <v>3.7075999999999998</v>
      </c>
      <c r="T27" s="54">
        <v>6.3773</v>
      </c>
      <c r="U27" s="54">
        <v>5.7152000000000003</v>
      </c>
      <c r="V27" s="54">
        <v>4.4154</v>
      </c>
      <c r="W27" s="54">
        <v>4.0384000000000002</v>
      </c>
    </row>
    <row r="28" spans="1:23" x14ac:dyDescent="0.3">
      <c r="A28" s="18">
        <v>3.75</v>
      </c>
      <c r="B28" s="92">
        <v>743.10810000000004</v>
      </c>
      <c r="C28" s="92">
        <v>560.17579999999998</v>
      </c>
      <c r="D28" s="92">
        <v>1451.701</v>
      </c>
      <c r="E28" s="92">
        <v>1511.1732</v>
      </c>
      <c r="F28" s="92">
        <v>1425.6487999999999</v>
      </c>
      <c r="G28" s="92">
        <v>1380.8598</v>
      </c>
      <c r="H28" s="92">
        <v>665.60239999999999</v>
      </c>
      <c r="I28" s="92">
        <v>647.79870000000005</v>
      </c>
      <c r="J28" s="92">
        <v>669.67269999999996</v>
      </c>
      <c r="K28" s="92">
        <v>614.86749999999995</v>
      </c>
      <c r="L28" s="92">
        <v>1343.4543000000001</v>
      </c>
      <c r="M28" s="92">
        <v>1326.1386</v>
      </c>
      <c r="N28" s="92">
        <v>913.22969999999998</v>
      </c>
      <c r="O28" s="92">
        <v>977.95899999999995</v>
      </c>
      <c r="P28" s="1"/>
      <c r="Q28" s="10">
        <v>3.75</v>
      </c>
      <c r="R28" s="54">
        <v>3.6812</v>
      </c>
      <c r="S28" s="54">
        <v>3.9868000000000001</v>
      </c>
      <c r="T28" s="54">
        <v>6.0972</v>
      </c>
      <c r="U28" s="54">
        <v>5.4603999999999999</v>
      </c>
      <c r="V28" s="54">
        <v>4.2858999999999998</v>
      </c>
      <c r="W28" s="54">
        <v>4.6120999999999999</v>
      </c>
    </row>
    <row r="29" spans="1:23" x14ac:dyDescent="0.3">
      <c r="A29" s="18">
        <v>7.5</v>
      </c>
      <c r="B29" s="92">
        <v>769.06349999999998</v>
      </c>
      <c r="C29" s="92">
        <v>561.60659999999996</v>
      </c>
      <c r="D29" s="92">
        <v>1449.0563999999999</v>
      </c>
      <c r="E29" s="92">
        <v>1617.0934</v>
      </c>
      <c r="F29" s="92">
        <v>1442.0332000000001</v>
      </c>
      <c r="G29" s="92">
        <v>1395.4056</v>
      </c>
      <c r="H29" s="92">
        <v>661.27170000000001</v>
      </c>
      <c r="I29" s="92">
        <v>638.9298</v>
      </c>
      <c r="J29" s="92">
        <v>675.32119999999998</v>
      </c>
      <c r="K29" s="92">
        <v>608.77099999999996</v>
      </c>
      <c r="L29" s="92">
        <v>1327.0374999999999</v>
      </c>
      <c r="M29" s="92">
        <v>1305.3311000000001</v>
      </c>
      <c r="N29" s="92">
        <v>933.25130000000001</v>
      </c>
      <c r="O29" s="92">
        <v>1005.7794</v>
      </c>
      <c r="P29" s="1"/>
      <c r="Q29" s="10">
        <v>7.5</v>
      </c>
      <c r="R29" s="54">
        <v>3.2115</v>
      </c>
      <c r="S29" s="54">
        <v>3.6152000000000002</v>
      </c>
      <c r="T29" s="54">
        <v>5.6430999999999996</v>
      </c>
      <c r="U29" s="54">
        <v>5.1680999999999999</v>
      </c>
      <c r="V29" s="54">
        <v>4.2801999999999998</v>
      </c>
      <c r="W29" s="54">
        <v>4.5133000000000001</v>
      </c>
    </row>
    <row r="30" spans="1:23" x14ac:dyDescent="0.3">
      <c r="A30" s="18">
        <v>15</v>
      </c>
      <c r="B30" s="92">
        <v>782.8501</v>
      </c>
      <c r="C30" s="92">
        <v>589.79129999999998</v>
      </c>
      <c r="D30" s="92">
        <v>1443.3072999999999</v>
      </c>
      <c r="E30" s="92">
        <v>1645.1599000000001</v>
      </c>
      <c r="F30" s="92">
        <v>1429.4305999999999</v>
      </c>
      <c r="G30" s="92">
        <v>1399.7475999999999</v>
      </c>
      <c r="H30" s="92">
        <v>646.12130000000002</v>
      </c>
      <c r="I30" s="92">
        <v>628.23509999999999</v>
      </c>
      <c r="J30" s="92">
        <v>670.98400000000004</v>
      </c>
      <c r="K30" s="92">
        <v>615.15260000000001</v>
      </c>
      <c r="L30" s="92">
        <v>1315.4592</v>
      </c>
      <c r="M30" s="92">
        <v>1296.4576999999999</v>
      </c>
      <c r="N30" s="92">
        <v>972.90440000000001</v>
      </c>
      <c r="O30" s="92">
        <v>1031.8757000000001</v>
      </c>
      <c r="P30" s="1"/>
      <c r="Q30" s="10">
        <v>15</v>
      </c>
      <c r="R30" s="54">
        <v>2.9571999999999998</v>
      </c>
      <c r="S30" s="54">
        <v>3.51</v>
      </c>
      <c r="T30" s="54">
        <v>6.9488000000000003</v>
      </c>
      <c r="U30" s="54">
        <v>6.0811000000000002</v>
      </c>
      <c r="V30" s="54">
        <v>3.9586999999999999</v>
      </c>
      <c r="W30" s="54">
        <v>4.8868999999999998</v>
      </c>
    </row>
    <row r="31" spans="1:23" x14ac:dyDescent="0.3">
      <c r="A31" s="18">
        <v>30</v>
      </c>
      <c r="B31" s="92">
        <v>792.52250000000004</v>
      </c>
      <c r="C31" s="92">
        <v>686.77229999999997</v>
      </c>
      <c r="D31" s="92">
        <v>1430.0367000000001</v>
      </c>
      <c r="E31" s="92">
        <v>1635.5630000000001</v>
      </c>
      <c r="F31" s="92">
        <v>1415.3707999999999</v>
      </c>
      <c r="G31" s="92">
        <v>1401.0193999999999</v>
      </c>
      <c r="H31" s="92">
        <v>644.77329999999995</v>
      </c>
      <c r="I31" s="92">
        <v>624.15279999999996</v>
      </c>
      <c r="J31" s="92">
        <v>656.95550000000003</v>
      </c>
      <c r="K31" s="92">
        <v>612.73950000000002</v>
      </c>
      <c r="L31" s="92">
        <v>1260.1006</v>
      </c>
      <c r="M31" s="92">
        <v>1240.0092999999999</v>
      </c>
      <c r="N31" s="92">
        <v>1038.931</v>
      </c>
      <c r="O31" s="92">
        <v>1100.8007</v>
      </c>
      <c r="P31" s="1"/>
      <c r="Q31" s="10">
        <v>30</v>
      </c>
      <c r="R31" s="54">
        <v>2.9584000000000001</v>
      </c>
      <c r="S31" s="54">
        <v>3.3117000000000001</v>
      </c>
      <c r="T31" s="54">
        <v>6.3331</v>
      </c>
      <c r="U31" s="54">
        <v>5.1101000000000001</v>
      </c>
      <c r="V31" s="54">
        <v>4.3650000000000002</v>
      </c>
      <c r="W31" s="54">
        <v>4.8887</v>
      </c>
    </row>
    <row r="32" spans="1:23" x14ac:dyDescent="0.3">
      <c r="A32" s="18">
        <v>60</v>
      </c>
      <c r="B32" s="92">
        <v>883.35450000000003</v>
      </c>
      <c r="C32" s="92">
        <v>783.39800000000002</v>
      </c>
      <c r="D32" s="92">
        <v>1450.5406</v>
      </c>
      <c r="E32" s="92">
        <v>1693.5069000000001</v>
      </c>
      <c r="F32" s="92">
        <v>1465.6018999999999</v>
      </c>
      <c r="G32" s="92">
        <v>1451.7616</v>
      </c>
      <c r="H32" s="92">
        <v>670.80340000000001</v>
      </c>
      <c r="I32" s="92">
        <v>652.10709999999995</v>
      </c>
      <c r="J32" s="92">
        <v>682.1694</v>
      </c>
      <c r="K32" s="92">
        <v>637.30889999999999</v>
      </c>
      <c r="L32" s="92">
        <v>1228.5550000000001</v>
      </c>
      <c r="M32" s="92">
        <v>1211.0724</v>
      </c>
      <c r="N32" s="92">
        <v>992.05309999999997</v>
      </c>
      <c r="O32" s="92">
        <v>1081.1465000000001</v>
      </c>
      <c r="P32" s="1"/>
      <c r="Q32" s="10">
        <v>60</v>
      </c>
      <c r="R32" s="54">
        <v>3.5831</v>
      </c>
      <c r="S32" s="54">
        <v>3.8748</v>
      </c>
      <c r="T32" s="54">
        <v>7.3678999999999997</v>
      </c>
      <c r="U32" s="54">
        <v>6.4820000000000002</v>
      </c>
      <c r="V32" s="54">
        <v>4.2605000000000004</v>
      </c>
      <c r="W32" s="54">
        <v>4.6996000000000002</v>
      </c>
    </row>
    <row r="33" spans="1:23" x14ac:dyDescent="0.3">
      <c r="A33" s="18">
        <v>120</v>
      </c>
      <c r="B33" s="92">
        <v>851.61149999999998</v>
      </c>
      <c r="C33" s="92">
        <v>766.08989999999994</v>
      </c>
      <c r="D33" s="92">
        <v>1386.6112000000001</v>
      </c>
      <c r="E33" s="92">
        <v>1616.9105999999999</v>
      </c>
      <c r="F33" s="92">
        <v>1408.0245</v>
      </c>
      <c r="G33" s="92">
        <v>1385.3149000000001</v>
      </c>
      <c r="H33" s="92">
        <v>640.25250000000005</v>
      </c>
      <c r="I33" s="92">
        <v>628.11289999999997</v>
      </c>
      <c r="J33" s="92">
        <v>651.2201</v>
      </c>
      <c r="K33" s="92">
        <v>612.68790000000001</v>
      </c>
      <c r="L33" s="92">
        <v>1151.3579</v>
      </c>
      <c r="M33" s="92">
        <v>1131.4069</v>
      </c>
      <c r="N33" s="92">
        <v>990.61959999999999</v>
      </c>
      <c r="O33" s="92">
        <v>1069.5272</v>
      </c>
      <c r="P33" s="1"/>
      <c r="Q33" s="10">
        <v>120</v>
      </c>
      <c r="R33" s="54">
        <v>3.5598000000000001</v>
      </c>
      <c r="S33" s="54">
        <v>3.8563999999999998</v>
      </c>
      <c r="T33" s="54">
        <v>7.3502999999999998</v>
      </c>
      <c r="U33" s="54">
        <v>6.4625000000000004</v>
      </c>
      <c r="V33" s="54">
        <v>4.2355</v>
      </c>
      <c r="W33" s="54">
        <v>4.4733000000000001</v>
      </c>
    </row>
    <row r="34" spans="1:23" x14ac:dyDescent="0.3">
      <c r="A34" s="18" t="s">
        <v>6</v>
      </c>
      <c r="B34" s="92">
        <v>690.50490000000002</v>
      </c>
      <c r="C34" s="92">
        <v>624.78399999999999</v>
      </c>
      <c r="D34" s="92"/>
      <c r="E34" s="92"/>
      <c r="F34" s="92"/>
      <c r="G34" s="92"/>
      <c r="H34" s="92">
        <v>582.7903</v>
      </c>
      <c r="I34" s="92">
        <v>577.6952</v>
      </c>
      <c r="J34" s="92">
        <v>611.5258</v>
      </c>
      <c r="K34" s="92">
        <v>562.88030000000003</v>
      </c>
      <c r="L34" s="92">
        <v>1043.5338999999999</v>
      </c>
      <c r="M34" s="92">
        <v>1037.0245</v>
      </c>
      <c r="N34" s="92">
        <v>858.73649999999998</v>
      </c>
      <c r="O34" s="92">
        <v>897.79729999999995</v>
      </c>
      <c r="P34" s="1"/>
      <c r="Q34" s="10" t="s">
        <v>6</v>
      </c>
      <c r="R34" s="54">
        <v>3.2120000000000002</v>
      </c>
      <c r="S34" s="54">
        <v>3.4996</v>
      </c>
      <c r="T34" s="54">
        <v>7.0095999999999998</v>
      </c>
      <c r="U34" s="54">
        <v>6.2652000000000001</v>
      </c>
      <c r="V34" s="54">
        <v>5.665</v>
      </c>
      <c r="W34" s="54">
        <v>6.2492999999999999</v>
      </c>
    </row>
    <row r="35" spans="1:23" x14ac:dyDescent="0.3">
      <c r="A35" s="18" t="s">
        <v>7</v>
      </c>
      <c r="B35" s="92">
        <v>724.19449999999995</v>
      </c>
      <c r="C35" s="92">
        <v>645.54250000000002</v>
      </c>
      <c r="D35" s="92"/>
      <c r="E35" s="92"/>
      <c r="F35" s="92"/>
      <c r="G35" s="92"/>
      <c r="H35" s="92">
        <v>554.9402</v>
      </c>
      <c r="I35" s="92">
        <v>548.14120000000003</v>
      </c>
      <c r="J35" s="92">
        <v>567.48209999999995</v>
      </c>
      <c r="K35" s="92">
        <v>538.67700000000002</v>
      </c>
      <c r="L35" s="92"/>
      <c r="M35" s="92"/>
      <c r="N35" s="92"/>
      <c r="O35" s="92"/>
      <c r="P35" s="1"/>
      <c r="Q35" s="10" t="s">
        <v>7</v>
      </c>
      <c r="R35" s="54">
        <v>3.8650000000000002</v>
      </c>
      <c r="S35" s="54">
        <v>3.9746000000000001</v>
      </c>
      <c r="T35" s="55"/>
      <c r="U35" s="55"/>
      <c r="V35" s="55"/>
      <c r="W35" s="55"/>
    </row>
    <row r="36" spans="1:23" x14ac:dyDescent="0.3">
      <c r="A36" s="18" t="s">
        <v>22</v>
      </c>
      <c r="B36" s="92">
        <v>15.0527</v>
      </c>
      <c r="C36" s="92">
        <v>20.419799999999999</v>
      </c>
      <c r="D36" s="92">
        <v>34.443399999999997</v>
      </c>
      <c r="E36" s="92">
        <v>34.068899999999999</v>
      </c>
      <c r="F36" s="92">
        <v>49.016599999999997</v>
      </c>
      <c r="G36" s="92">
        <v>39.5535</v>
      </c>
      <c r="H36" s="92">
        <v>33.587200000000003</v>
      </c>
      <c r="I36" s="92">
        <v>28.361499999999999</v>
      </c>
      <c r="J36" s="92">
        <v>32.661499999999997</v>
      </c>
      <c r="K36" s="92">
        <v>29.0762</v>
      </c>
      <c r="L36" s="92">
        <v>84.504499999999993</v>
      </c>
      <c r="M36" s="92">
        <v>105.85590000000001</v>
      </c>
      <c r="N36" s="92">
        <v>110.63760000000001</v>
      </c>
      <c r="O36" s="92">
        <v>33.222999999999999</v>
      </c>
      <c r="P36" s="1"/>
      <c r="Q36" s="10" t="s">
        <v>22</v>
      </c>
      <c r="R36" s="54">
        <v>7.1702000000000004</v>
      </c>
      <c r="S36" s="54">
        <v>7.5244</v>
      </c>
      <c r="T36" s="54">
        <v>11.6107</v>
      </c>
      <c r="U36" s="54">
        <v>10.5678</v>
      </c>
      <c r="V36" s="54">
        <v>6.6768000000000001</v>
      </c>
      <c r="W36" s="54">
        <v>7.5155000000000003</v>
      </c>
    </row>
    <row r="38" spans="1:23" x14ac:dyDescent="0.3">
      <c r="A38" s="3" t="s">
        <v>29</v>
      </c>
      <c r="B38" s="15">
        <v>45580</v>
      </c>
      <c r="C38" s="16"/>
      <c r="D38" s="15">
        <v>45581</v>
      </c>
      <c r="E38" s="16"/>
      <c r="Q38" s="3" t="s">
        <v>29</v>
      </c>
      <c r="R38" s="11">
        <v>45580</v>
      </c>
      <c r="S38" s="9"/>
      <c r="T38" s="11">
        <v>45581</v>
      </c>
      <c r="U38" s="9"/>
    </row>
    <row r="39" spans="1:23" x14ac:dyDescent="0.3">
      <c r="A39" s="19" t="s">
        <v>8</v>
      </c>
      <c r="B39" s="17" t="s">
        <v>32</v>
      </c>
      <c r="C39" s="17" t="s">
        <v>33</v>
      </c>
      <c r="D39" s="17" t="s">
        <v>32</v>
      </c>
      <c r="E39" s="17" t="s">
        <v>33</v>
      </c>
      <c r="Q39" s="10" t="s">
        <v>8</v>
      </c>
      <c r="R39" s="22" t="s">
        <v>32</v>
      </c>
      <c r="S39" s="22" t="s">
        <v>33</v>
      </c>
      <c r="T39" s="22" t="s">
        <v>32</v>
      </c>
      <c r="U39" s="22" t="s">
        <v>33</v>
      </c>
    </row>
    <row r="40" spans="1:23" x14ac:dyDescent="0.3">
      <c r="A40" s="18" t="s">
        <v>9</v>
      </c>
      <c r="B40" s="16" t="s">
        <v>16</v>
      </c>
      <c r="C40" s="16" t="s">
        <v>16</v>
      </c>
      <c r="D40" s="16" t="s">
        <v>16</v>
      </c>
      <c r="E40" s="16" t="s">
        <v>16</v>
      </c>
      <c r="Q40" s="10" t="s">
        <v>9</v>
      </c>
      <c r="R40" s="12" t="s">
        <v>16</v>
      </c>
      <c r="S40" s="13" t="s">
        <v>16</v>
      </c>
      <c r="T40" s="12" t="s">
        <v>16</v>
      </c>
      <c r="U40" s="13" t="s">
        <v>16</v>
      </c>
    </row>
    <row r="41" spans="1:23" x14ac:dyDescent="0.3">
      <c r="A41" s="18" t="s">
        <v>0</v>
      </c>
      <c r="B41" s="92">
        <v>-22.463899999999999</v>
      </c>
      <c r="C41" s="92">
        <v>-23.189800000000002</v>
      </c>
      <c r="D41" s="92">
        <v>-46.3932</v>
      </c>
      <c r="E41" s="92">
        <v>-45.854700000000001</v>
      </c>
      <c r="Q41" s="9"/>
      <c r="R41" s="9"/>
      <c r="S41" s="9"/>
      <c r="T41" s="9"/>
      <c r="U41" s="9"/>
    </row>
    <row r="42" spans="1:23" x14ac:dyDescent="0.3">
      <c r="A42" s="18" t="s">
        <v>10</v>
      </c>
      <c r="B42" s="92">
        <v>31.979299999999999</v>
      </c>
      <c r="C42" s="92">
        <v>70.5672</v>
      </c>
      <c r="D42" s="92">
        <v>41.307600000000001</v>
      </c>
      <c r="E42" s="92">
        <v>34.719700000000003</v>
      </c>
      <c r="Q42" s="10" t="s">
        <v>10</v>
      </c>
      <c r="R42" s="54">
        <v>5.2281000000000004</v>
      </c>
      <c r="S42" s="54">
        <v>5.3693999999999997</v>
      </c>
      <c r="T42" s="54">
        <v>4.6260000000000003</v>
      </c>
      <c r="U42" s="54">
        <v>4.5080999999999998</v>
      </c>
    </row>
    <row r="43" spans="1:23" x14ac:dyDescent="0.3">
      <c r="A43" s="18" t="s">
        <v>11</v>
      </c>
      <c r="B43" s="92">
        <v>103.6476</v>
      </c>
      <c r="C43" s="92">
        <v>112.2072</v>
      </c>
      <c r="D43" s="92">
        <v>96.679900000000004</v>
      </c>
      <c r="E43" s="92">
        <v>90.337299999999999</v>
      </c>
      <c r="Q43" s="10" t="s">
        <v>11</v>
      </c>
      <c r="R43" s="54">
        <v>8.7617999999999991</v>
      </c>
      <c r="S43" s="54">
        <v>7.5114999999999998</v>
      </c>
      <c r="T43" s="54">
        <v>6.4321000000000002</v>
      </c>
      <c r="U43" s="54">
        <v>5.4436</v>
      </c>
    </row>
    <row r="44" spans="1:23" x14ac:dyDescent="0.3">
      <c r="A44" s="18" t="s">
        <v>12</v>
      </c>
      <c r="B44" s="92">
        <v>148.65600000000001</v>
      </c>
      <c r="C44" s="92">
        <v>191.66329999999999</v>
      </c>
      <c r="D44" s="92">
        <v>129.8066</v>
      </c>
      <c r="E44" s="92">
        <v>134.74979999999999</v>
      </c>
      <c r="Q44" s="10" t="s">
        <v>12</v>
      </c>
      <c r="R44" s="54">
        <v>12.975300000000001</v>
      </c>
      <c r="S44" s="54">
        <v>9.7157</v>
      </c>
      <c r="T44" s="54">
        <v>8.2577999999999996</v>
      </c>
      <c r="U44" s="54">
        <v>6.5137</v>
      </c>
    </row>
    <row r="45" spans="1:23" x14ac:dyDescent="0.3">
      <c r="A45" s="18" t="s">
        <v>13</v>
      </c>
      <c r="B45" s="92">
        <v>129.3929</v>
      </c>
      <c r="C45" s="92">
        <v>212.09010000000001</v>
      </c>
      <c r="D45" s="92">
        <v>161.30629999999999</v>
      </c>
      <c r="E45" s="92">
        <v>143.13849999999999</v>
      </c>
      <c r="Q45" s="10" t="s">
        <v>13</v>
      </c>
      <c r="R45" s="54">
        <v>16.487400000000001</v>
      </c>
      <c r="S45" s="54">
        <v>11.279</v>
      </c>
      <c r="T45" s="54">
        <v>8.1013000000000002</v>
      </c>
      <c r="U45" s="54">
        <v>6.8371000000000004</v>
      </c>
    </row>
    <row r="46" spans="1:23" x14ac:dyDescent="0.3">
      <c r="A46" s="18" t="s">
        <v>21</v>
      </c>
      <c r="B46" s="92">
        <v>130.86449999999999</v>
      </c>
      <c r="C46" s="92">
        <v>213.1909</v>
      </c>
      <c r="D46" s="92">
        <v>170.07310000000001</v>
      </c>
      <c r="E46" s="92">
        <v>165.10339999999999</v>
      </c>
      <c r="Q46" s="10" t="s">
        <v>21</v>
      </c>
      <c r="R46" s="54">
        <v>15.125</v>
      </c>
      <c r="S46" s="54">
        <v>11.303000000000001</v>
      </c>
      <c r="T46" s="54">
        <v>9.2791999999999994</v>
      </c>
      <c r="U46" s="54">
        <v>7.5347</v>
      </c>
    </row>
    <row r="47" spans="1:23" x14ac:dyDescent="0.3">
      <c r="A47" s="18" t="s">
        <v>23</v>
      </c>
      <c r="B47" s="92">
        <v>633.69920000000002</v>
      </c>
      <c r="C47" s="92">
        <v>940.30730000000005</v>
      </c>
      <c r="D47" s="92">
        <v>841.83479999999997</v>
      </c>
      <c r="E47" s="92">
        <v>820.96410000000003</v>
      </c>
      <c r="Q47" s="10" t="s">
        <v>23</v>
      </c>
      <c r="R47" s="54">
        <v>14.9191</v>
      </c>
      <c r="S47" s="54">
        <v>14.497999999999999</v>
      </c>
      <c r="T47" s="54">
        <v>8.5206999999999997</v>
      </c>
      <c r="U47" s="54">
        <v>7.6318999999999999</v>
      </c>
    </row>
    <row r="48" spans="1:23" x14ac:dyDescent="0.3">
      <c r="A48" s="18" t="s">
        <v>14</v>
      </c>
      <c r="B48" s="92">
        <v>657.50969999999995</v>
      </c>
      <c r="C48" s="92">
        <v>1026.2673</v>
      </c>
      <c r="D48" s="92">
        <v>1073.6894</v>
      </c>
      <c r="E48" s="92">
        <v>998.72360000000003</v>
      </c>
      <c r="Q48" s="10" t="s">
        <v>14</v>
      </c>
      <c r="R48" s="54">
        <v>16.0914</v>
      </c>
      <c r="S48" s="54">
        <v>17.058900000000001</v>
      </c>
      <c r="T48" s="54">
        <v>10.144299999999999</v>
      </c>
      <c r="U48" s="54">
        <v>8.8498999999999999</v>
      </c>
    </row>
    <row r="49" spans="1:25" x14ac:dyDescent="0.3">
      <c r="A49" s="18">
        <v>3.75</v>
      </c>
      <c r="B49" s="92">
        <v>690.16309999999999</v>
      </c>
      <c r="C49" s="92">
        <v>1091.3320000000001</v>
      </c>
      <c r="D49" s="92">
        <v>1073.3608999999999</v>
      </c>
      <c r="E49" s="92">
        <v>997.63220000000001</v>
      </c>
      <c r="Q49" s="10">
        <v>3.75</v>
      </c>
      <c r="R49" s="54">
        <v>16.770900000000001</v>
      </c>
      <c r="S49" s="54">
        <v>15.7387</v>
      </c>
      <c r="T49" s="54">
        <v>10.220700000000001</v>
      </c>
      <c r="U49" s="54">
        <v>8.9817</v>
      </c>
    </row>
    <row r="50" spans="1:25" x14ac:dyDescent="0.3">
      <c r="A50" s="18">
        <v>7.5</v>
      </c>
      <c r="B50" s="92">
        <v>708.03769999999997</v>
      </c>
      <c r="C50" s="92">
        <v>1124.6514</v>
      </c>
      <c r="D50" s="92">
        <v>1059.8043</v>
      </c>
      <c r="E50" s="92">
        <v>992.75819999999999</v>
      </c>
      <c r="Q50" s="10">
        <v>7.5</v>
      </c>
      <c r="R50" s="54">
        <v>16.681000000000001</v>
      </c>
      <c r="S50" s="54">
        <v>15.3797</v>
      </c>
      <c r="T50" s="54">
        <v>9.9434000000000005</v>
      </c>
      <c r="U50" s="54">
        <v>8.7428000000000008</v>
      </c>
    </row>
    <row r="51" spans="1:25" x14ac:dyDescent="0.3">
      <c r="A51" s="18">
        <v>15</v>
      </c>
      <c r="B51" s="92">
        <v>704.9239</v>
      </c>
      <c r="C51" s="92">
        <v>1146.5712000000001</v>
      </c>
      <c r="D51" s="92">
        <v>1058.9135000000001</v>
      </c>
      <c r="E51" s="92">
        <v>987.89589999999998</v>
      </c>
      <c r="Q51" s="10">
        <v>15</v>
      </c>
      <c r="R51" s="54">
        <v>16.2441</v>
      </c>
      <c r="S51" s="54">
        <v>15.086499999999999</v>
      </c>
      <c r="T51" s="54">
        <v>9.6928000000000001</v>
      </c>
      <c r="U51" s="54">
        <v>8.1338000000000008</v>
      </c>
    </row>
    <row r="52" spans="1:25" x14ac:dyDescent="0.3">
      <c r="A52" s="18">
        <v>30</v>
      </c>
      <c r="B52" s="92">
        <v>703.47580000000005</v>
      </c>
      <c r="C52" s="92">
        <v>1179.0800999999999</v>
      </c>
      <c r="D52" s="92">
        <v>1047.7788</v>
      </c>
      <c r="E52" s="92">
        <v>970.05650000000003</v>
      </c>
      <c r="Q52" s="10">
        <v>30</v>
      </c>
      <c r="R52" s="54">
        <v>16.100100000000001</v>
      </c>
      <c r="S52" s="54">
        <v>16.59</v>
      </c>
      <c r="T52" s="54">
        <v>9.1870999999999992</v>
      </c>
      <c r="U52" s="54">
        <v>7.7023999999999999</v>
      </c>
    </row>
    <row r="53" spans="1:25" x14ac:dyDescent="0.3">
      <c r="A53" s="18">
        <v>60</v>
      </c>
      <c r="B53" s="92">
        <v>702.76229999999998</v>
      </c>
      <c r="C53" s="92">
        <v>1186.4177</v>
      </c>
      <c r="D53" s="92">
        <v>1059.2850000000001</v>
      </c>
      <c r="E53" s="92">
        <v>1007.2549</v>
      </c>
      <c r="Q53" s="10">
        <v>60</v>
      </c>
      <c r="R53" s="54">
        <v>14.820600000000001</v>
      </c>
      <c r="S53" s="54">
        <v>15.883900000000001</v>
      </c>
      <c r="T53" s="54">
        <v>10.146699999999999</v>
      </c>
      <c r="U53" s="54">
        <v>9.2535000000000007</v>
      </c>
    </row>
    <row r="54" spans="1:25" x14ac:dyDescent="0.3">
      <c r="A54" s="18">
        <v>120</v>
      </c>
      <c r="B54" s="92">
        <v>691.86339999999996</v>
      </c>
      <c r="C54" s="92">
        <v>1172.4051999999999</v>
      </c>
      <c r="D54" s="92">
        <v>1005.0584</v>
      </c>
      <c r="E54" s="92">
        <v>974.26</v>
      </c>
      <c r="Q54" s="10">
        <v>120</v>
      </c>
      <c r="R54" s="54">
        <v>14.7296</v>
      </c>
      <c r="S54" s="54">
        <v>15.4072</v>
      </c>
      <c r="T54" s="54">
        <v>9.7612000000000005</v>
      </c>
      <c r="U54" s="54">
        <v>8.7513000000000005</v>
      </c>
    </row>
    <row r="55" spans="1:25" x14ac:dyDescent="0.3">
      <c r="A55" s="18" t="s">
        <v>6</v>
      </c>
      <c r="B55" s="92">
        <v>628.90790000000004</v>
      </c>
      <c r="C55" s="92">
        <v>1110.8348000000001</v>
      </c>
      <c r="D55" s="92">
        <v>906.6386</v>
      </c>
      <c r="E55" s="92">
        <v>879.18349999999998</v>
      </c>
      <c r="Q55" s="10" t="s">
        <v>6</v>
      </c>
      <c r="R55" s="54">
        <v>16.278099999999998</v>
      </c>
      <c r="S55" s="54">
        <v>15.177</v>
      </c>
      <c r="T55" s="54">
        <v>10.3901</v>
      </c>
      <c r="U55" s="54">
        <v>9.5177999999999994</v>
      </c>
    </row>
    <row r="56" spans="1:25" x14ac:dyDescent="0.3">
      <c r="A56" s="18" t="s">
        <v>22</v>
      </c>
      <c r="B56" s="92">
        <v>54.671500000000002</v>
      </c>
      <c r="C56" s="92">
        <v>54.334800000000001</v>
      </c>
      <c r="D56" s="92">
        <v>76.744600000000005</v>
      </c>
      <c r="E56" s="92">
        <v>102.8441</v>
      </c>
      <c r="Q56" s="10" t="s">
        <v>22</v>
      </c>
      <c r="R56" s="54">
        <v>13.600199999999999</v>
      </c>
      <c r="S56" s="54">
        <v>16.254300000000001</v>
      </c>
      <c r="T56" s="54">
        <v>14.8148</v>
      </c>
      <c r="U56" s="54">
        <v>13.0677</v>
      </c>
    </row>
    <row r="58" spans="1:25" x14ac:dyDescent="0.3">
      <c r="A58" s="3" t="s">
        <v>25</v>
      </c>
      <c r="B58" s="15">
        <v>45568</v>
      </c>
      <c r="C58" s="16"/>
      <c r="D58" s="15">
        <v>45568</v>
      </c>
      <c r="E58" s="16"/>
      <c r="F58" s="15">
        <v>45568</v>
      </c>
      <c r="G58" s="16"/>
      <c r="H58" s="15">
        <v>45573</v>
      </c>
      <c r="I58" s="16"/>
      <c r="Q58" s="3" t="s">
        <v>25</v>
      </c>
      <c r="R58" s="11">
        <v>45568</v>
      </c>
      <c r="S58" s="9"/>
      <c r="T58" s="11">
        <v>45568</v>
      </c>
      <c r="U58" s="9"/>
      <c r="V58" s="11">
        <v>45568</v>
      </c>
      <c r="W58" s="9"/>
      <c r="X58" s="11">
        <v>45573</v>
      </c>
      <c r="Y58" s="9"/>
    </row>
    <row r="59" spans="1:25" x14ac:dyDescent="0.3">
      <c r="A59" s="19" t="s">
        <v>8</v>
      </c>
      <c r="B59" s="17" t="s">
        <v>32</v>
      </c>
      <c r="C59" s="17" t="s">
        <v>33</v>
      </c>
      <c r="D59" s="17" t="s">
        <v>32</v>
      </c>
      <c r="E59" s="17" t="s">
        <v>33</v>
      </c>
      <c r="F59" s="17" t="s">
        <v>32</v>
      </c>
      <c r="G59" s="17" t="s">
        <v>33</v>
      </c>
      <c r="H59" s="17" t="s">
        <v>32</v>
      </c>
      <c r="I59" s="17" t="s">
        <v>33</v>
      </c>
      <c r="Q59" s="10" t="s">
        <v>8</v>
      </c>
      <c r="R59" s="22" t="s">
        <v>32</v>
      </c>
      <c r="S59" s="22" t="s">
        <v>33</v>
      </c>
      <c r="T59" s="22" t="s">
        <v>32</v>
      </c>
      <c r="U59" s="22" t="s">
        <v>33</v>
      </c>
      <c r="V59" s="22" t="s">
        <v>32</v>
      </c>
      <c r="W59" s="22" t="s">
        <v>33</v>
      </c>
      <c r="X59" s="22" t="s">
        <v>32</v>
      </c>
      <c r="Y59" s="22" t="s">
        <v>33</v>
      </c>
    </row>
    <row r="60" spans="1:25" x14ac:dyDescent="0.3">
      <c r="A60" s="18" t="s">
        <v>9</v>
      </c>
      <c r="B60" s="16" t="s">
        <v>16</v>
      </c>
      <c r="C60" s="16" t="s">
        <v>16</v>
      </c>
      <c r="D60" s="16" t="s">
        <v>16</v>
      </c>
      <c r="E60" s="16" t="s">
        <v>16</v>
      </c>
      <c r="F60" s="16" t="s">
        <v>16</v>
      </c>
      <c r="G60" s="16" t="s">
        <v>16</v>
      </c>
      <c r="H60" s="16" t="s">
        <v>16</v>
      </c>
      <c r="I60" s="16" t="s">
        <v>16</v>
      </c>
      <c r="Q60" s="10" t="s">
        <v>9</v>
      </c>
      <c r="R60" s="12" t="s">
        <v>16</v>
      </c>
      <c r="S60" s="13" t="s">
        <v>16</v>
      </c>
      <c r="T60" s="12" t="s">
        <v>16</v>
      </c>
      <c r="U60" s="13" t="s">
        <v>24</v>
      </c>
      <c r="V60" s="12" t="s">
        <v>16</v>
      </c>
      <c r="W60" s="13" t="s">
        <v>16</v>
      </c>
      <c r="X60" s="12" t="s">
        <v>16</v>
      </c>
      <c r="Y60" s="13" t="s">
        <v>16</v>
      </c>
    </row>
    <row r="61" spans="1:25" x14ac:dyDescent="0.3">
      <c r="A61" s="18" t="s">
        <v>0</v>
      </c>
      <c r="B61" s="92">
        <v>-28.319900000000001</v>
      </c>
      <c r="C61" s="92">
        <v>-26.240300000000001</v>
      </c>
      <c r="D61" s="92">
        <v>-26.4482</v>
      </c>
      <c r="E61" s="92">
        <v>-23.078600000000002</v>
      </c>
      <c r="F61" s="92">
        <v>-25.090800000000002</v>
      </c>
      <c r="G61" s="92">
        <v>-27.782900000000001</v>
      </c>
      <c r="H61" s="92">
        <v>-19.964400000000001</v>
      </c>
      <c r="I61" s="92">
        <v>-29.1128</v>
      </c>
      <c r="Q61" s="10" t="s">
        <v>26</v>
      </c>
      <c r="R61" s="54">
        <v>2.5104000000000002</v>
      </c>
      <c r="S61" s="54">
        <v>2.4281999999999999</v>
      </c>
      <c r="T61" s="54">
        <v>2.9203999999999999</v>
      </c>
      <c r="U61" s="54">
        <v>2.7852999999999999</v>
      </c>
      <c r="V61" s="54">
        <v>3.9047999999999998</v>
      </c>
      <c r="W61" s="54">
        <v>3.5404</v>
      </c>
      <c r="X61" s="54">
        <v>2.9024000000000001</v>
      </c>
      <c r="Y61" s="54">
        <v>2.6307999999999998</v>
      </c>
    </row>
    <row r="62" spans="1:25" x14ac:dyDescent="0.3">
      <c r="A62" s="18" t="s">
        <v>10</v>
      </c>
      <c r="B62" s="92">
        <v>60.270099999999999</v>
      </c>
      <c r="C62" s="92">
        <v>46.753399999999999</v>
      </c>
      <c r="D62" s="92">
        <v>74.705299999999994</v>
      </c>
      <c r="E62" s="92">
        <v>73.520700000000005</v>
      </c>
      <c r="F62" s="92">
        <v>35.962800000000001</v>
      </c>
      <c r="G62" s="92">
        <v>38.432400000000001</v>
      </c>
      <c r="H62" s="92">
        <v>47.002899999999997</v>
      </c>
      <c r="I62" s="92">
        <v>25.485700000000001</v>
      </c>
      <c r="Q62" s="10" t="s">
        <v>10</v>
      </c>
      <c r="R62" s="54">
        <v>4.1715999999999998</v>
      </c>
      <c r="S62" s="54">
        <v>3.8203</v>
      </c>
      <c r="T62" s="54">
        <v>4.5593000000000004</v>
      </c>
      <c r="U62" s="54">
        <v>4.3662999999999998</v>
      </c>
      <c r="V62" s="54">
        <v>5.4428999999999998</v>
      </c>
      <c r="W62" s="54">
        <v>5.5304000000000002</v>
      </c>
      <c r="X62" s="54">
        <v>5.0465</v>
      </c>
      <c r="Y62" s="54">
        <v>3.7141000000000002</v>
      </c>
    </row>
    <row r="63" spans="1:25" x14ac:dyDescent="0.3">
      <c r="A63" s="18" t="s">
        <v>11</v>
      </c>
      <c r="B63" s="92">
        <v>37.602800000000002</v>
      </c>
      <c r="C63" s="92">
        <v>37.841900000000003</v>
      </c>
      <c r="D63" s="92">
        <v>66.858000000000004</v>
      </c>
      <c r="E63" s="92">
        <v>37.3949</v>
      </c>
      <c r="F63" s="92">
        <v>4.4005999999999998</v>
      </c>
      <c r="G63" s="92">
        <v>19.3597</v>
      </c>
      <c r="H63" s="92">
        <v>55.318800000000003</v>
      </c>
      <c r="I63" s="92">
        <v>46.509</v>
      </c>
      <c r="Q63" s="10" t="s">
        <v>11</v>
      </c>
      <c r="R63" s="54">
        <v>4.4466000000000001</v>
      </c>
      <c r="S63" s="54">
        <v>4.5</v>
      </c>
      <c r="T63" s="54">
        <v>5.8647999999999998</v>
      </c>
      <c r="U63" s="54">
        <v>5.5548999999999999</v>
      </c>
      <c r="V63" s="54">
        <v>5.3681000000000001</v>
      </c>
      <c r="W63" s="54">
        <v>7.4603999999999999</v>
      </c>
      <c r="X63" s="54">
        <v>6.62</v>
      </c>
      <c r="Y63" s="54">
        <v>5.0796999999999999</v>
      </c>
    </row>
    <row r="64" spans="1:25" x14ac:dyDescent="0.3">
      <c r="A64" s="18" t="s">
        <v>12</v>
      </c>
      <c r="B64" s="92">
        <v>126.3051</v>
      </c>
      <c r="C64" s="92">
        <v>109.5992</v>
      </c>
      <c r="D64" s="92">
        <v>116.82089999999999</v>
      </c>
      <c r="E64" s="92">
        <v>84.627700000000004</v>
      </c>
      <c r="F64" s="92">
        <v>15.538500000000001</v>
      </c>
      <c r="G64" s="92">
        <v>61.573900000000002</v>
      </c>
      <c r="H64" s="92">
        <v>87.835700000000003</v>
      </c>
      <c r="I64" s="92">
        <v>81.164400000000001</v>
      </c>
      <c r="Q64" s="10" t="s">
        <v>12</v>
      </c>
      <c r="R64" s="54">
        <v>5.5617000000000001</v>
      </c>
      <c r="S64" s="54">
        <v>5.4231999999999996</v>
      </c>
      <c r="T64" s="54">
        <v>6.5</v>
      </c>
      <c r="U64" s="54">
        <v>6.0721999999999996</v>
      </c>
      <c r="V64" s="54">
        <v>6.9207999999999998</v>
      </c>
      <c r="W64" s="54">
        <v>8.0126000000000008</v>
      </c>
      <c r="X64" s="54">
        <v>6.5528000000000004</v>
      </c>
      <c r="Y64" s="54">
        <v>6.6855000000000002</v>
      </c>
    </row>
    <row r="65" spans="1:25" x14ac:dyDescent="0.3">
      <c r="A65" s="18" t="s">
        <v>13</v>
      </c>
      <c r="B65" s="92">
        <v>268.23360000000002</v>
      </c>
      <c r="C65" s="92">
        <v>253.34229999999999</v>
      </c>
      <c r="D65" s="92">
        <v>237.87639999999999</v>
      </c>
      <c r="E65" s="92">
        <v>209.6446</v>
      </c>
      <c r="F65" s="92">
        <v>148.1473</v>
      </c>
      <c r="G65" s="92">
        <v>217.4134</v>
      </c>
      <c r="H65" s="92">
        <v>109.6073</v>
      </c>
      <c r="I65" s="92">
        <v>87.7149</v>
      </c>
      <c r="Q65" s="10" t="s">
        <v>13</v>
      </c>
      <c r="R65" s="54">
        <v>5.7984999999999998</v>
      </c>
      <c r="S65" s="54">
        <v>5.2896999999999998</v>
      </c>
      <c r="T65" s="54">
        <v>6.6154000000000002</v>
      </c>
      <c r="U65" s="54">
        <v>6.1387999999999998</v>
      </c>
      <c r="V65" s="54">
        <v>6.8960999999999997</v>
      </c>
      <c r="W65" s="54">
        <v>7.8</v>
      </c>
      <c r="X65" s="54">
        <v>6.4958999999999998</v>
      </c>
      <c r="Y65" s="54">
        <v>6.5906000000000002</v>
      </c>
    </row>
    <row r="66" spans="1:25" x14ac:dyDescent="0.3">
      <c r="A66" s="25" t="s">
        <v>21</v>
      </c>
      <c r="B66" s="93">
        <v>868.83648178997396</v>
      </c>
      <c r="C66" s="93">
        <v>808.90513645532405</v>
      </c>
      <c r="D66" s="92">
        <v>843.40049999999997</v>
      </c>
      <c r="E66" s="92">
        <v>764.13080000000002</v>
      </c>
      <c r="F66" s="92">
        <v>441.49849999999998</v>
      </c>
      <c r="G66" s="92">
        <v>696.05010000000004</v>
      </c>
      <c r="H66" s="92">
        <v>436.0804</v>
      </c>
      <c r="I66" s="92">
        <v>416.26089999999999</v>
      </c>
      <c r="Q66" s="10" t="s">
        <v>21</v>
      </c>
      <c r="R66" s="83">
        <f>R67*T66/T67</f>
        <v>4.9586200210186657</v>
      </c>
      <c r="S66" s="83">
        <f>S67*U66/U67</f>
        <v>4.9041493282402531</v>
      </c>
      <c r="T66" s="54">
        <v>6.0149999999999997</v>
      </c>
      <c r="U66" s="54">
        <v>6.1010999999999997</v>
      </c>
      <c r="V66" s="54">
        <v>6.2686999999999999</v>
      </c>
      <c r="W66" s="54">
        <v>7.2948000000000004</v>
      </c>
      <c r="X66" s="54">
        <v>6.4832000000000001</v>
      </c>
      <c r="Y66" s="54">
        <v>6.8144</v>
      </c>
    </row>
    <row r="67" spans="1:25" x14ac:dyDescent="0.3">
      <c r="A67" s="18" t="s">
        <v>30</v>
      </c>
      <c r="B67" s="92">
        <v>1068.0531000000001</v>
      </c>
      <c r="C67" s="92">
        <v>1008.6606</v>
      </c>
      <c r="D67" s="92">
        <v>1034.1898000000001</v>
      </c>
      <c r="E67" s="92">
        <v>947.43129999999996</v>
      </c>
      <c r="F67" s="92">
        <v>541.71400000000006</v>
      </c>
      <c r="G67" s="92">
        <v>845.96289999999999</v>
      </c>
      <c r="H67" s="92">
        <v>505.80810000000002</v>
      </c>
      <c r="I67" s="92">
        <v>488.81049999999999</v>
      </c>
      <c r="Q67" s="10" t="s">
        <v>30</v>
      </c>
      <c r="R67" s="54">
        <v>5.5693999999999999</v>
      </c>
      <c r="S67" s="54">
        <v>5.4923000000000002</v>
      </c>
      <c r="T67" s="54">
        <v>6.7558999999999996</v>
      </c>
      <c r="U67" s="54">
        <v>6.8327999999999998</v>
      </c>
      <c r="V67" s="54">
        <v>7.6505999999999998</v>
      </c>
      <c r="W67" s="54">
        <v>8.5128000000000004</v>
      </c>
      <c r="X67" s="54">
        <v>6.6590999999999996</v>
      </c>
      <c r="Y67" s="54">
        <v>7.0911</v>
      </c>
    </row>
    <row r="68" spans="1:25" x14ac:dyDescent="0.3">
      <c r="A68" s="18" t="s">
        <v>14</v>
      </c>
      <c r="B68" s="92">
        <v>995.94640000000004</v>
      </c>
      <c r="C68" s="92">
        <v>960.0933</v>
      </c>
      <c r="D68" s="92">
        <v>918.42049999999995</v>
      </c>
      <c r="E68" s="92">
        <v>847.97159999999997</v>
      </c>
      <c r="F68" s="92">
        <v>503.88209999999998</v>
      </c>
      <c r="G68" s="92">
        <v>775.93740000000003</v>
      </c>
      <c r="H68" s="92">
        <v>488.31</v>
      </c>
      <c r="I68" s="92">
        <v>477.20069999999998</v>
      </c>
      <c r="Q68" s="10" t="s">
        <v>14</v>
      </c>
      <c r="R68" s="54">
        <v>7.6665000000000001</v>
      </c>
      <c r="S68" s="54">
        <v>7.6646000000000001</v>
      </c>
      <c r="T68" s="54">
        <v>9.7512000000000008</v>
      </c>
      <c r="U68" s="54">
        <v>10.110200000000001</v>
      </c>
      <c r="V68" s="54">
        <v>9.9065999999999992</v>
      </c>
      <c r="W68" s="54">
        <v>12.7408</v>
      </c>
      <c r="X68" s="54">
        <v>7.7271999999999998</v>
      </c>
      <c r="Y68" s="54">
        <v>8.0662000000000003</v>
      </c>
    </row>
    <row r="69" spans="1:25" x14ac:dyDescent="0.3">
      <c r="A69" s="18" t="s">
        <v>6</v>
      </c>
      <c r="B69" s="92">
        <v>956.11220000000003</v>
      </c>
      <c r="C69" s="92">
        <v>930.7079</v>
      </c>
      <c r="D69" s="92">
        <v>900.7826</v>
      </c>
      <c r="E69" s="92">
        <v>857.42420000000004</v>
      </c>
      <c r="F69" s="92">
        <v>487.3503</v>
      </c>
      <c r="G69" s="92">
        <v>774.57</v>
      </c>
      <c r="H69" s="92">
        <v>463.74189999999999</v>
      </c>
      <c r="I69" s="92">
        <v>466.0215</v>
      </c>
      <c r="Q69" s="10" t="s">
        <v>6</v>
      </c>
      <c r="R69" s="54">
        <v>7.1363000000000003</v>
      </c>
      <c r="S69" s="54">
        <v>7.2362000000000002</v>
      </c>
      <c r="T69" s="54">
        <v>9.2119999999999997</v>
      </c>
      <c r="U69" s="54">
        <v>9.2805</v>
      </c>
      <c r="V69" s="54">
        <v>9.7646999999999995</v>
      </c>
      <c r="W69" s="54">
        <v>11.7582</v>
      </c>
      <c r="X69" s="54">
        <v>7.6565000000000003</v>
      </c>
      <c r="Y69" s="54">
        <v>7.8490000000000002</v>
      </c>
    </row>
    <row r="70" spans="1:25" x14ac:dyDescent="0.3">
      <c r="A70" s="18" t="s">
        <v>22</v>
      </c>
      <c r="B70" s="92">
        <v>62.031799999999997</v>
      </c>
      <c r="C70" s="92">
        <v>49.236199999999997</v>
      </c>
      <c r="D70" s="92">
        <v>70.725499999999997</v>
      </c>
      <c r="E70" s="92">
        <v>67.040000000000006</v>
      </c>
      <c r="F70" s="92">
        <v>50.534599999999998</v>
      </c>
      <c r="G70" s="92">
        <v>53.946599999999997</v>
      </c>
      <c r="H70" s="92">
        <v>34.241900000000001</v>
      </c>
      <c r="I70" s="92">
        <v>26.0364</v>
      </c>
      <c r="Q70" s="10" t="s">
        <v>22</v>
      </c>
      <c r="R70" s="54">
        <v>11.080299999999999</v>
      </c>
      <c r="S70" s="54">
        <v>11.0006</v>
      </c>
      <c r="T70" s="54">
        <v>13.443300000000001</v>
      </c>
      <c r="U70" s="54">
        <v>13.859500000000001</v>
      </c>
      <c r="V70" s="54">
        <v>12.6713</v>
      </c>
      <c r="W70" s="54">
        <v>17.026</v>
      </c>
      <c r="X70" s="54">
        <v>11.4171</v>
      </c>
      <c r="Y70" s="54">
        <v>12.3454</v>
      </c>
    </row>
    <row r="72" spans="1:25" x14ac:dyDescent="0.3">
      <c r="A72" s="3" t="s">
        <v>27</v>
      </c>
      <c r="B72" s="15">
        <v>45581</v>
      </c>
      <c r="C72" s="16"/>
      <c r="D72" s="15">
        <v>45602</v>
      </c>
      <c r="E72" s="16"/>
      <c r="Q72" s="3" t="s">
        <v>27</v>
      </c>
      <c r="R72" s="11">
        <v>45581</v>
      </c>
      <c r="S72" s="9"/>
      <c r="T72" s="11">
        <v>45602</v>
      </c>
      <c r="U72" s="9"/>
    </row>
    <row r="73" spans="1:25" x14ac:dyDescent="0.3">
      <c r="A73" s="19" t="s">
        <v>8</v>
      </c>
      <c r="B73" s="17" t="s">
        <v>32</v>
      </c>
      <c r="C73" s="17" t="s">
        <v>33</v>
      </c>
      <c r="D73" s="17" t="s">
        <v>32</v>
      </c>
      <c r="E73" s="17" t="s">
        <v>33</v>
      </c>
      <c r="Q73" s="10" t="s">
        <v>8</v>
      </c>
      <c r="R73" s="22" t="s">
        <v>32</v>
      </c>
      <c r="S73" s="22" t="s">
        <v>33</v>
      </c>
      <c r="T73" s="22" t="s">
        <v>32</v>
      </c>
      <c r="U73" s="22" t="s">
        <v>33</v>
      </c>
    </row>
    <row r="74" spans="1:25" x14ac:dyDescent="0.3">
      <c r="A74" s="18" t="s">
        <v>9</v>
      </c>
      <c r="B74" s="16" t="s">
        <v>16</v>
      </c>
      <c r="C74" s="16" t="s">
        <v>16</v>
      </c>
      <c r="D74" s="16" t="s">
        <v>16</v>
      </c>
      <c r="E74" s="16" t="s">
        <v>16</v>
      </c>
      <c r="Q74" s="10" t="s">
        <v>9</v>
      </c>
      <c r="R74" s="12" t="s">
        <v>16</v>
      </c>
      <c r="S74" s="13" t="s">
        <v>16</v>
      </c>
      <c r="T74" s="12" t="s">
        <v>16</v>
      </c>
      <c r="U74" s="13" t="s">
        <v>16</v>
      </c>
    </row>
    <row r="75" spans="1:25" x14ac:dyDescent="0.3">
      <c r="A75" s="18" t="s">
        <v>0</v>
      </c>
      <c r="B75" s="92">
        <v>-27.2089</v>
      </c>
      <c r="C75" s="92">
        <v>-25.126100000000001</v>
      </c>
      <c r="D75" s="92">
        <v>-24.2957</v>
      </c>
      <c r="E75" s="92">
        <v>-25.2837</v>
      </c>
      <c r="Q75" s="9"/>
      <c r="R75" s="9"/>
      <c r="S75" s="9"/>
      <c r="T75" s="9"/>
      <c r="U75" s="9"/>
    </row>
    <row r="76" spans="1:25" x14ac:dyDescent="0.3">
      <c r="A76" s="18" t="s">
        <v>10</v>
      </c>
      <c r="B76" s="92">
        <v>71.372</v>
      </c>
      <c r="C76" s="92">
        <v>58.035899999999998</v>
      </c>
      <c r="D76" s="92">
        <v>45.552599999999998</v>
      </c>
      <c r="E76" s="92">
        <v>21.1692</v>
      </c>
      <c r="Q76" s="10" t="s">
        <v>10</v>
      </c>
      <c r="R76" s="54">
        <v>5.8007</v>
      </c>
      <c r="S76" s="54">
        <v>5.4593999999999996</v>
      </c>
      <c r="T76" s="54">
        <v>4.0918000000000001</v>
      </c>
      <c r="U76" s="54">
        <v>4.7430000000000003</v>
      </c>
    </row>
    <row r="77" spans="1:25" x14ac:dyDescent="0.3">
      <c r="A77" s="18" t="s">
        <v>26</v>
      </c>
      <c r="B77" s="92"/>
      <c r="C77" s="92"/>
      <c r="D77" s="92">
        <v>30.473099999999999</v>
      </c>
      <c r="E77" s="92">
        <v>33.950299999999999</v>
      </c>
      <c r="Q77" s="10" t="s">
        <v>26</v>
      </c>
      <c r="R77" s="55"/>
      <c r="S77" s="55"/>
      <c r="T77" s="54">
        <v>5.4466000000000001</v>
      </c>
      <c r="U77" s="54">
        <v>5.2287999999999997</v>
      </c>
    </row>
    <row r="78" spans="1:25" x14ac:dyDescent="0.3">
      <c r="A78" s="18" t="s">
        <v>21</v>
      </c>
      <c r="B78" s="92">
        <v>60.521900000000002</v>
      </c>
      <c r="C78" s="92">
        <v>61.526499999999999</v>
      </c>
      <c r="D78" s="92">
        <v>34.354700000000001</v>
      </c>
      <c r="E78" s="92">
        <v>33.9666</v>
      </c>
      <c r="Q78" s="10" t="s">
        <v>21</v>
      </c>
      <c r="R78" s="54">
        <v>7.6837999999999997</v>
      </c>
      <c r="S78" s="54">
        <v>6.3569000000000004</v>
      </c>
      <c r="T78" s="54">
        <v>5.8013000000000003</v>
      </c>
      <c r="U78" s="54">
        <v>5.4005000000000001</v>
      </c>
    </row>
    <row r="79" spans="1:25" x14ac:dyDescent="0.3">
      <c r="A79" s="18" t="s">
        <v>23</v>
      </c>
      <c r="B79" s="92">
        <v>1285.1822999999999</v>
      </c>
      <c r="C79" s="92">
        <v>1186.0093999999999</v>
      </c>
      <c r="D79" s="92">
        <v>778.39840000000004</v>
      </c>
      <c r="E79" s="92">
        <v>852.93610000000001</v>
      </c>
      <c r="Q79" s="10" t="s">
        <v>23</v>
      </c>
      <c r="R79" s="54">
        <v>6.4938000000000002</v>
      </c>
      <c r="S79" s="54">
        <v>5.6246999999999998</v>
      </c>
      <c r="T79" s="54">
        <v>4.726</v>
      </c>
      <c r="U79" s="54">
        <v>4.9718</v>
      </c>
    </row>
    <row r="80" spans="1:25" x14ac:dyDescent="0.3">
      <c r="A80" s="18" t="s">
        <v>14</v>
      </c>
      <c r="B80" s="92">
        <v>1326.5556999999999</v>
      </c>
      <c r="C80" s="92">
        <v>1222.6383000000001</v>
      </c>
      <c r="D80" s="92">
        <v>840.62860000000001</v>
      </c>
      <c r="E80" s="92">
        <v>937.04369999999994</v>
      </c>
      <c r="Q80" s="10" t="s">
        <v>14</v>
      </c>
      <c r="R80" s="54">
        <v>8.2050999999999998</v>
      </c>
      <c r="S80" s="54">
        <v>7.1238999999999999</v>
      </c>
      <c r="T80" s="54">
        <v>5.7190000000000003</v>
      </c>
      <c r="U80" s="54">
        <v>5.8041</v>
      </c>
    </row>
    <row r="81" spans="1:21" x14ac:dyDescent="0.3">
      <c r="A81" s="18" t="s">
        <v>6</v>
      </c>
      <c r="B81" s="92">
        <v>1315.1129000000001</v>
      </c>
      <c r="C81" s="92">
        <v>1255.2852</v>
      </c>
      <c r="D81" s="92">
        <v>804.17859999999996</v>
      </c>
      <c r="E81" s="92">
        <v>872.29319999999996</v>
      </c>
      <c r="Q81" s="10" t="s">
        <v>6</v>
      </c>
      <c r="R81" s="54">
        <v>7.7489999999999997</v>
      </c>
      <c r="S81" s="54">
        <v>6.5278999999999998</v>
      </c>
      <c r="T81" s="54">
        <v>6.6052999999999997</v>
      </c>
      <c r="U81" s="54">
        <v>6.4359000000000002</v>
      </c>
    </row>
    <row r="82" spans="1:21" x14ac:dyDescent="0.3">
      <c r="A82" s="18" t="s">
        <v>7</v>
      </c>
      <c r="B82" s="92"/>
      <c r="C82" s="92"/>
      <c r="D82" s="92">
        <v>884.62270000000001</v>
      </c>
      <c r="E82" s="92">
        <v>991.62699999999995</v>
      </c>
      <c r="Q82" s="10" t="s">
        <v>7</v>
      </c>
      <c r="R82" s="55"/>
      <c r="S82" s="55"/>
      <c r="T82" s="54">
        <v>9.2330000000000005</v>
      </c>
      <c r="U82" s="54">
        <v>6.8589000000000002</v>
      </c>
    </row>
    <row r="83" spans="1:21" x14ac:dyDescent="0.3">
      <c r="A83" s="18" t="s">
        <v>22</v>
      </c>
      <c r="B83" s="92">
        <v>69.012600000000006</v>
      </c>
      <c r="C83" s="92">
        <v>59.511299999999999</v>
      </c>
      <c r="D83" s="92">
        <v>21.536000000000001</v>
      </c>
      <c r="E83" s="92">
        <v>21.668800000000001</v>
      </c>
      <c r="Q83" s="10" t="s">
        <v>22</v>
      </c>
      <c r="R83" s="54">
        <v>11.814500000000001</v>
      </c>
      <c r="S83" s="54">
        <v>10.742900000000001</v>
      </c>
      <c r="T83" s="54">
        <v>7.8990999999999998</v>
      </c>
      <c r="U83" s="54">
        <v>8.8907000000000007</v>
      </c>
    </row>
    <row r="85" spans="1:21" x14ac:dyDescent="0.3">
      <c r="A85" s="3" t="s">
        <v>28</v>
      </c>
      <c r="B85" s="15">
        <v>45601</v>
      </c>
      <c r="C85" s="16"/>
      <c r="Q85" s="3" t="s">
        <v>28</v>
      </c>
      <c r="R85" s="11">
        <v>45601</v>
      </c>
      <c r="S85" s="9"/>
    </row>
    <row r="86" spans="1:21" x14ac:dyDescent="0.3">
      <c r="A86" s="19" t="s">
        <v>8</v>
      </c>
      <c r="B86" s="17" t="s">
        <v>32</v>
      </c>
      <c r="C86" s="17" t="s">
        <v>33</v>
      </c>
      <c r="Q86" s="10" t="s">
        <v>8</v>
      </c>
      <c r="R86" s="22" t="s">
        <v>32</v>
      </c>
      <c r="S86" s="22" t="s">
        <v>33</v>
      </c>
    </row>
    <row r="87" spans="1:21" x14ac:dyDescent="0.3">
      <c r="A87" s="18" t="s">
        <v>9</v>
      </c>
      <c r="B87" s="16" t="s">
        <v>16</v>
      </c>
      <c r="C87" s="16" t="s">
        <v>16</v>
      </c>
      <c r="Q87" s="10" t="s">
        <v>9</v>
      </c>
      <c r="R87" s="12" t="s">
        <v>16</v>
      </c>
      <c r="S87" s="13" t="s">
        <v>16</v>
      </c>
    </row>
    <row r="88" spans="1:21" x14ac:dyDescent="0.3">
      <c r="A88" s="18" t="s">
        <v>0</v>
      </c>
      <c r="B88" s="92">
        <v>-19.375</v>
      </c>
      <c r="C88" s="92">
        <v>-18.395099999999999</v>
      </c>
      <c r="Q88" s="9"/>
      <c r="R88" s="9"/>
      <c r="S88" s="9"/>
    </row>
    <row r="89" spans="1:21" x14ac:dyDescent="0.3">
      <c r="A89" s="18" t="s">
        <v>10</v>
      </c>
      <c r="B89" s="92">
        <v>30.292000000000002</v>
      </c>
      <c r="C89" s="92">
        <v>34.408200000000001</v>
      </c>
      <c r="Q89" s="10" t="s">
        <v>10</v>
      </c>
      <c r="R89" s="54">
        <v>3.0223</v>
      </c>
      <c r="S89" s="54">
        <v>3.0068000000000001</v>
      </c>
    </row>
    <row r="90" spans="1:21" x14ac:dyDescent="0.3">
      <c r="A90" s="18" t="s">
        <v>26</v>
      </c>
      <c r="B90" s="92">
        <v>45.305700000000002</v>
      </c>
      <c r="C90" s="92">
        <v>42.842399999999998</v>
      </c>
      <c r="Q90" s="10" t="s">
        <v>26</v>
      </c>
      <c r="R90" s="54">
        <v>3.0436000000000001</v>
      </c>
      <c r="S90" s="54">
        <v>3.0648</v>
      </c>
    </row>
    <row r="91" spans="1:21" x14ac:dyDescent="0.3">
      <c r="A91" s="18" t="s">
        <v>11</v>
      </c>
      <c r="B91" s="92">
        <v>68.630799999999994</v>
      </c>
      <c r="C91" s="92">
        <v>88.200599999999994</v>
      </c>
      <c r="Q91" s="10" t="s">
        <v>11</v>
      </c>
      <c r="R91" s="54">
        <v>3.4228999999999998</v>
      </c>
      <c r="S91" s="54">
        <v>3.5998000000000001</v>
      </c>
    </row>
    <row r="92" spans="1:21" x14ac:dyDescent="0.3">
      <c r="A92" s="18" t="s">
        <v>12</v>
      </c>
      <c r="B92" s="92">
        <v>152.79990000000001</v>
      </c>
      <c r="C92" s="92">
        <v>170.62559999999999</v>
      </c>
      <c r="Q92" s="10" t="s">
        <v>12</v>
      </c>
      <c r="R92" s="54">
        <v>4.1016000000000004</v>
      </c>
      <c r="S92" s="54">
        <v>4.4237000000000002</v>
      </c>
    </row>
    <row r="93" spans="1:21" x14ac:dyDescent="0.3">
      <c r="A93" s="18" t="s">
        <v>13</v>
      </c>
      <c r="B93" s="92">
        <v>157.62620000000001</v>
      </c>
      <c r="C93" s="92">
        <v>184.44059999999999</v>
      </c>
      <c r="Q93" s="10" t="s">
        <v>13</v>
      </c>
      <c r="R93" s="54">
        <v>3.8445999999999998</v>
      </c>
      <c r="S93" s="54">
        <v>4.6593999999999998</v>
      </c>
    </row>
    <row r="94" spans="1:21" x14ac:dyDescent="0.3">
      <c r="A94" s="18" t="s">
        <v>21</v>
      </c>
      <c r="B94" s="92">
        <v>184.05289999999999</v>
      </c>
      <c r="C94" s="92">
        <v>220.17590000000001</v>
      </c>
      <c r="Q94" s="10" t="s">
        <v>21</v>
      </c>
      <c r="R94" s="54">
        <v>4.0522</v>
      </c>
      <c r="S94" s="54">
        <v>4.5156999999999998</v>
      </c>
    </row>
    <row r="95" spans="1:21" x14ac:dyDescent="0.3">
      <c r="A95" s="18" t="s">
        <v>6</v>
      </c>
      <c r="B95" s="92">
        <v>175.5762</v>
      </c>
      <c r="C95" s="92">
        <v>208.8426</v>
      </c>
      <c r="Q95" s="10" t="s">
        <v>6</v>
      </c>
      <c r="R95" s="54">
        <v>4.6920999999999999</v>
      </c>
      <c r="S95" s="54">
        <v>4.8369999999999997</v>
      </c>
    </row>
    <row r="96" spans="1:21" x14ac:dyDescent="0.3">
      <c r="A96" s="18" t="s">
        <v>7</v>
      </c>
      <c r="B96" s="92">
        <v>213.93559999999999</v>
      </c>
      <c r="C96" s="92">
        <v>257.58699999999999</v>
      </c>
      <c r="Q96" s="10" t="s">
        <v>7</v>
      </c>
      <c r="R96" s="54">
        <v>5.0026000000000002</v>
      </c>
      <c r="S96" s="54">
        <v>5.9957000000000003</v>
      </c>
    </row>
    <row r="97" spans="1:19" x14ac:dyDescent="0.3">
      <c r="A97" s="18" t="s">
        <v>14</v>
      </c>
      <c r="B97" s="92">
        <v>39.738999999999997</v>
      </c>
      <c r="C97" s="92">
        <v>44.899099999999997</v>
      </c>
      <c r="Q97" s="10" t="s">
        <v>14</v>
      </c>
      <c r="R97" s="54">
        <v>6.9382000000000001</v>
      </c>
      <c r="S97" s="54">
        <v>7.4874999999999998</v>
      </c>
    </row>
  </sheetData>
  <pageMargins left="0.7" right="0.7" top="0.78740157499999996" bottom="0.78740157499999996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7AA43A-0AFC-4645-B18F-D4CAE7641BAA}">
  <sheetPr>
    <tabColor indexed="17"/>
  </sheetPr>
  <dimension ref="A1:Y91"/>
  <sheetViews>
    <sheetView zoomScale="60" zoomScaleNormal="60" workbookViewId="0">
      <selection activeCell="R62" sqref="R62"/>
    </sheetView>
  </sheetViews>
  <sheetFormatPr defaultRowHeight="12.45" x14ac:dyDescent="0.3"/>
  <cols>
    <col min="1" max="1" width="11.23046875" bestFit="1" customWidth="1"/>
    <col min="2" max="2" width="19.15234375" bestFit="1" customWidth="1"/>
    <col min="3" max="3" width="21.3828125" bestFit="1" customWidth="1"/>
    <col min="4" max="4" width="19.15234375" bestFit="1" customWidth="1"/>
    <col min="5" max="5" width="21.3828125" bestFit="1" customWidth="1"/>
    <col min="6" max="6" width="19.15234375" bestFit="1" customWidth="1"/>
    <col min="7" max="7" width="21.3828125" bestFit="1" customWidth="1"/>
    <col min="8" max="8" width="19.15234375" bestFit="1" customWidth="1"/>
    <col min="9" max="9" width="21.3828125" bestFit="1" customWidth="1"/>
    <col min="10" max="10" width="19.15234375" bestFit="1" customWidth="1"/>
    <col min="11" max="11" width="21.3828125" bestFit="1" customWidth="1"/>
    <col min="12" max="12" width="19.15234375" bestFit="1" customWidth="1"/>
    <col min="13" max="13" width="21.3828125" bestFit="1" customWidth="1"/>
    <col min="14" max="15" width="17.921875" bestFit="1" customWidth="1"/>
    <col min="16" max="16" width="9.61328125" customWidth="1"/>
    <col min="17" max="17" width="11.23046875" bestFit="1" customWidth="1"/>
    <col min="18" max="18" width="19.15234375" bestFit="1" customWidth="1"/>
    <col min="19" max="19" width="21.3828125" bestFit="1" customWidth="1"/>
    <col min="20" max="20" width="19.15234375" bestFit="1" customWidth="1"/>
    <col min="21" max="21" width="21.3828125" bestFit="1" customWidth="1"/>
    <col min="22" max="22" width="19.15234375" bestFit="1" customWidth="1"/>
    <col min="23" max="23" width="21.3828125" bestFit="1" customWidth="1"/>
    <col min="24" max="24" width="19.15234375" bestFit="1" customWidth="1"/>
    <col min="25" max="25" width="21.3828125" bestFit="1" customWidth="1"/>
  </cols>
  <sheetData>
    <row r="1" spans="1:21" x14ac:dyDescent="0.3">
      <c r="A1" s="21" t="s">
        <v>19</v>
      </c>
      <c r="B1" s="15">
        <v>45566</v>
      </c>
      <c r="C1" s="16"/>
      <c r="D1" s="20">
        <v>45567</v>
      </c>
      <c r="E1" s="17"/>
      <c r="F1" s="15">
        <v>45567</v>
      </c>
      <c r="G1" s="15"/>
      <c r="H1" s="20">
        <v>45573</v>
      </c>
      <c r="I1" s="16"/>
      <c r="J1" s="15">
        <v>45573</v>
      </c>
      <c r="K1" s="16"/>
      <c r="L1" s="15">
        <v>45601</v>
      </c>
      <c r="M1" s="16"/>
      <c r="N1" s="1"/>
      <c r="Q1" s="21" t="s">
        <v>19</v>
      </c>
      <c r="R1" s="11">
        <v>45601</v>
      </c>
      <c r="S1" s="9"/>
      <c r="T1" s="11">
        <v>45573</v>
      </c>
      <c r="U1" s="9"/>
    </row>
    <row r="2" spans="1:21" x14ac:dyDescent="0.3">
      <c r="A2" s="23" t="s">
        <v>8</v>
      </c>
      <c r="B2" s="17" t="s">
        <v>32</v>
      </c>
      <c r="C2" s="17" t="s">
        <v>33</v>
      </c>
      <c r="D2" s="17" t="s">
        <v>32</v>
      </c>
      <c r="E2" s="17" t="s">
        <v>33</v>
      </c>
      <c r="F2" s="17" t="s">
        <v>32</v>
      </c>
      <c r="G2" s="17" t="s">
        <v>33</v>
      </c>
      <c r="H2" s="17" t="s">
        <v>32</v>
      </c>
      <c r="I2" s="17" t="s">
        <v>33</v>
      </c>
      <c r="J2" s="17" t="s">
        <v>32</v>
      </c>
      <c r="K2" s="17" t="s">
        <v>33</v>
      </c>
      <c r="L2" s="17" t="s">
        <v>32</v>
      </c>
      <c r="M2" s="17" t="s">
        <v>33</v>
      </c>
      <c r="N2" s="1"/>
      <c r="Q2" s="9"/>
      <c r="R2" s="22" t="s">
        <v>32</v>
      </c>
      <c r="S2" s="22" t="s">
        <v>33</v>
      </c>
      <c r="T2" s="22" t="s">
        <v>32</v>
      </c>
      <c r="U2" s="22" t="s">
        <v>33</v>
      </c>
    </row>
    <row r="3" spans="1:21" x14ac:dyDescent="0.3">
      <c r="A3" s="23" t="s">
        <v>9</v>
      </c>
      <c r="B3" s="16" t="s">
        <v>16</v>
      </c>
      <c r="C3" s="16" t="s">
        <v>16</v>
      </c>
      <c r="D3" s="16" t="s">
        <v>16</v>
      </c>
      <c r="E3" s="16" t="s">
        <v>16</v>
      </c>
      <c r="F3" s="16" t="s">
        <v>16</v>
      </c>
      <c r="G3" s="16" t="s">
        <v>16</v>
      </c>
      <c r="H3" s="16" t="s">
        <v>16</v>
      </c>
      <c r="I3" s="16" t="s">
        <v>16</v>
      </c>
      <c r="J3" s="16" t="s">
        <v>16</v>
      </c>
      <c r="K3" s="16" t="s">
        <v>16</v>
      </c>
      <c r="L3" s="16" t="s">
        <v>16</v>
      </c>
      <c r="M3" s="16" t="s">
        <v>16</v>
      </c>
      <c r="N3" s="1"/>
      <c r="Q3" s="9"/>
      <c r="R3" s="12" t="s">
        <v>16</v>
      </c>
      <c r="S3" s="13" t="s">
        <v>16</v>
      </c>
      <c r="T3" s="12" t="s">
        <v>16</v>
      </c>
      <c r="U3" s="13" t="s">
        <v>16</v>
      </c>
    </row>
    <row r="4" spans="1:21" x14ac:dyDescent="0.3">
      <c r="A4" s="18" t="s">
        <v>10</v>
      </c>
      <c r="B4" s="16"/>
      <c r="C4" s="16"/>
      <c r="D4" s="16"/>
      <c r="E4" s="16"/>
      <c r="F4" s="16"/>
      <c r="G4" s="16"/>
      <c r="H4" s="16"/>
      <c r="I4" s="16"/>
      <c r="J4" s="16">
        <v>18.877099999999999</v>
      </c>
      <c r="K4" s="16">
        <v>20.064399999999999</v>
      </c>
      <c r="L4" s="16">
        <v>60.5398</v>
      </c>
      <c r="M4" s="16">
        <v>56.465600000000002</v>
      </c>
      <c r="N4" s="1"/>
      <c r="Q4" s="10" t="s">
        <v>10</v>
      </c>
      <c r="R4" s="12">
        <v>1.9993000000000001</v>
      </c>
      <c r="S4" s="13">
        <v>1.8964000000000001</v>
      </c>
      <c r="T4" s="12">
        <v>1.4133</v>
      </c>
      <c r="U4" s="13">
        <v>1.3452999999999999</v>
      </c>
    </row>
    <row r="5" spans="1:21" x14ac:dyDescent="0.3">
      <c r="A5" s="18" t="s">
        <v>11</v>
      </c>
      <c r="B5" s="16"/>
      <c r="C5" s="16"/>
      <c r="D5" s="16"/>
      <c r="E5" s="16"/>
      <c r="F5" s="16"/>
      <c r="G5" s="16"/>
      <c r="H5" s="16"/>
      <c r="I5" s="16"/>
      <c r="J5" s="16">
        <f>LIST3!J6-LIST3!$J$18</f>
        <v>4.3832999999999984</v>
      </c>
      <c r="K5" s="16">
        <f>LIST3!K6-LIST3!$K$18</f>
        <v>11.111499999999999</v>
      </c>
      <c r="L5" s="16">
        <f>LIST3!L6-LIST3!$L$18</f>
        <v>25.186999999999998</v>
      </c>
      <c r="M5" s="16">
        <f>LIST3!M6-LIST3!$M$18</f>
        <v>51.3277</v>
      </c>
      <c r="N5" s="24"/>
      <c r="Q5" s="10" t="s">
        <v>11</v>
      </c>
      <c r="R5" s="12">
        <v>1.8731</v>
      </c>
      <c r="S5" s="13">
        <v>1.8968</v>
      </c>
      <c r="T5" s="12">
        <v>2.0952999999999999</v>
      </c>
      <c r="U5" s="13">
        <v>2.0897999999999999</v>
      </c>
    </row>
    <row r="6" spans="1:21" x14ac:dyDescent="0.3">
      <c r="A6" s="18" t="s">
        <v>12</v>
      </c>
      <c r="B6" s="16"/>
      <c r="C6" s="16"/>
      <c r="D6" s="16"/>
      <c r="E6" s="16"/>
      <c r="F6" s="16"/>
      <c r="G6" s="16"/>
      <c r="H6" s="16"/>
      <c r="I6" s="16"/>
      <c r="J6" s="16">
        <f>LIST3!J7-LIST3!$J$18</f>
        <v>28.902700000000003</v>
      </c>
      <c r="K6" s="16">
        <f>LIST3!K7-LIST3!$K$18</f>
        <v>28.314900000000002</v>
      </c>
      <c r="L6" s="16">
        <f>LIST3!L7-LIST3!$L$18</f>
        <v>123.60860000000001</v>
      </c>
      <c r="M6" s="16">
        <f>LIST3!M7-LIST3!$M$18</f>
        <v>130.98660000000001</v>
      </c>
      <c r="N6" s="24"/>
      <c r="Q6" s="10" t="s">
        <v>12</v>
      </c>
      <c r="R6" s="12">
        <v>2.4946000000000002</v>
      </c>
      <c r="S6" s="13">
        <v>2.4693000000000001</v>
      </c>
      <c r="T6" s="12">
        <v>3.153</v>
      </c>
      <c r="U6" s="13">
        <v>3.1648000000000001</v>
      </c>
    </row>
    <row r="7" spans="1:21" x14ac:dyDescent="0.3">
      <c r="A7" s="18" t="s">
        <v>5</v>
      </c>
      <c r="B7" s="16">
        <f>LIST3!B8-LIST3!$B$18</f>
        <v>188.4648</v>
      </c>
      <c r="C7" s="16">
        <f>LIST3!C8-LIST3!$C$18</f>
        <v>191.17330000000001</v>
      </c>
      <c r="D7" s="16">
        <f>LIST3!D8-LIST3!$D$18</f>
        <v>234.71979999999999</v>
      </c>
      <c r="E7" s="16">
        <f>LIST3!E8-LIST3!$E$18</f>
        <v>208.27170000000001</v>
      </c>
      <c r="F7" s="16">
        <f>LIST3!F8-LIST3!$F$18</f>
        <v>224.94879999999998</v>
      </c>
      <c r="G7" s="16">
        <f>LIST3!G8-LIST3!$G$18</f>
        <v>230.66789999999997</v>
      </c>
      <c r="H7" s="16">
        <f>LIST3!H8-LIST3!$H$18</f>
        <v>46.002400000000002</v>
      </c>
      <c r="I7" s="16">
        <f>LIST3!I8-LIST3!$I$18</f>
        <v>41.186099999999996</v>
      </c>
      <c r="J7" s="16">
        <f>LIST3!J8-LIST3!$J$18</f>
        <v>36.844000000000001</v>
      </c>
      <c r="K7" s="16">
        <f>LIST3!K8-LIST3!$K$18</f>
        <v>41.019600000000004</v>
      </c>
      <c r="L7" s="16">
        <f>LIST3!L8-LIST3!$L$18</f>
        <v>132.99689999999998</v>
      </c>
      <c r="M7" s="16">
        <f>LIST3!M8-LIST3!$M$18</f>
        <v>146.0829</v>
      </c>
      <c r="Q7" s="10" t="s">
        <v>13</v>
      </c>
      <c r="R7" s="12">
        <v>2.6772999999999998</v>
      </c>
      <c r="S7" s="13">
        <v>2.6758000000000002</v>
      </c>
      <c r="T7" s="12">
        <v>3.1153</v>
      </c>
      <c r="U7" s="13">
        <v>2.8584999999999998</v>
      </c>
    </row>
    <row r="8" spans="1:21" x14ac:dyDescent="0.3">
      <c r="A8" s="18">
        <v>0</v>
      </c>
      <c r="B8" s="16">
        <f>LIST3!B9-LIST3!$B$18</f>
        <v>1016.7846</v>
      </c>
      <c r="C8" s="16">
        <f>LIST3!C9-LIST3!$C$18</f>
        <v>998.63679999999999</v>
      </c>
      <c r="D8" s="16">
        <f>LIST3!D9-LIST3!$D$18</f>
        <v>432.00660000000005</v>
      </c>
      <c r="E8" s="16">
        <f>LIST3!E9-LIST3!$E$18</f>
        <v>407.04410000000001</v>
      </c>
      <c r="F8" s="16">
        <f>LIST3!F9-LIST3!$F$18</f>
        <v>356.66769999999997</v>
      </c>
      <c r="G8" s="16">
        <f>LIST3!G9-LIST3!$G$18</f>
        <v>399.90999999999997</v>
      </c>
      <c r="H8" s="16">
        <f>LIST3!H9-LIST3!$H$18</f>
        <v>57.764900000000004</v>
      </c>
      <c r="I8" s="16">
        <f>LIST3!I9-LIST3!$I$18</f>
        <v>53.476799999999997</v>
      </c>
      <c r="J8" s="16">
        <f>LIST3!J9-LIST3!$J$18</f>
        <v>48.429399999999994</v>
      </c>
      <c r="K8" s="16">
        <f>LIST3!K9-LIST3!$K$18</f>
        <v>43.64589999999999</v>
      </c>
      <c r="L8" s="16">
        <f>LIST3!L9-LIST3!$L$18</f>
        <v>242.99129999999997</v>
      </c>
      <c r="M8" s="16">
        <f>LIST3!M9-LIST3!$M$18</f>
        <v>259.57300000000004</v>
      </c>
      <c r="N8" s="24"/>
      <c r="Q8" s="10">
        <v>0</v>
      </c>
      <c r="R8" s="12">
        <v>2.5579000000000001</v>
      </c>
      <c r="S8" s="14">
        <v>2.5139</v>
      </c>
      <c r="T8" s="12">
        <v>3.0055999999999998</v>
      </c>
      <c r="U8" s="14">
        <v>2.9630000000000001</v>
      </c>
    </row>
    <row r="9" spans="1:21" x14ac:dyDescent="0.3">
      <c r="A9" s="18">
        <v>3.75</v>
      </c>
      <c r="B9" s="16">
        <f>LIST3!B10-LIST3!$B$18</f>
        <v>978.80780000000004</v>
      </c>
      <c r="C9" s="16">
        <f>LIST3!C10-LIST3!$C$18</f>
        <v>966.053</v>
      </c>
      <c r="D9" s="16">
        <f>LIST3!D10-LIST3!$D$18</f>
        <v>388.99459999999999</v>
      </c>
      <c r="E9" s="16">
        <f>LIST3!E10-LIST3!$E$18</f>
        <v>346.87200000000001</v>
      </c>
      <c r="F9" s="16">
        <f>LIST3!F10-LIST3!$F$18</f>
        <v>295.5992</v>
      </c>
      <c r="G9" s="16">
        <f>LIST3!G10-LIST3!$G$18</f>
        <v>336.8535</v>
      </c>
      <c r="H9" s="16">
        <f>LIST3!H10-LIST3!$H$18</f>
        <v>54.334400000000009</v>
      </c>
      <c r="I9" s="16">
        <f>LIST3!I10-LIST3!$I$18</f>
        <v>50.997100000000003</v>
      </c>
      <c r="J9" s="16">
        <f>LIST3!J10-LIST3!$J$18</f>
        <v>40.2211</v>
      </c>
      <c r="K9" s="16">
        <f>LIST3!K10-LIST3!$K$18</f>
        <v>38.026800000000001</v>
      </c>
      <c r="L9" s="16">
        <f>LIST3!L10-LIST3!$L$18</f>
        <v>245.89150000000001</v>
      </c>
      <c r="M9" s="16">
        <f>LIST3!M10-LIST3!$M$18</f>
        <v>258.62310000000002</v>
      </c>
      <c r="N9" s="24"/>
      <c r="Q9" s="10">
        <v>3.75</v>
      </c>
      <c r="R9" s="12">
        <v>2.4199000000000002</v>
      </c>
      <c r="S9" s="12">
        <v>2.4007000000000001</v>
      </c>
      <c r="T9" s="12">
        <v>3.1623000000000001</v>
      </c>
      <c r="U9" s="12">
        <v>2.9661</v>
      </c>
    </row>
    <row r="10" spans="1:21" x14ac:dyDescent="0.3">
      <c r="A10" s="18">
        <v>7.5</v>
      </c>
      <c r="B10" s="16">
        <f>LIST3!B11-LIST3!$B$18</f>
        <v>956.62049999999999</v>
      </c>
      <c r="C10" s="16">
        <f>LIST3!C11-LIST3!$C$18</f>
        <v>941.16989999999998</v>
      </c>
      <c r="D10" s="16">
        <f>LIST3!D11-LIST3!$D$18</f>
        <v>342.07950000000005</v>
      </c>
      <c r="E10" s="16">
        <f>LIST3!E11-LIST3!$E$18</f>
        <v>313.97480000000002</v>
      </c>
      <c r="F10" s="16">
        <f>LIST3!F11-LIST3!$F$18</f>
        <v>267.50360000000001</v>
      </c>
      <c r="G10" s="16">
        <f>LIST3!G11-LIST3!$G$18</f>
        <v>311.59389999999996</v>
      </c>
      <c r="H10" s="16">
        <f>LIST3!H11-LIST3!$H$18</f>
        <v>51.330599999999997</v>
      </c>
      <c r="I10" s="16">
        <f>LIST3!I11-LIST3!$I$18</f>
        <v>46.8797</v>
      </c>
      <c r="J10" s="16">
        <f>LIST3!J11-LIST3!$J$18</f>
        <v>45.631599999999999</v>
      </c>
      <c r="K10" s="16">
        <f>LIST3!K11-LIST3!$K$18</f>
        <v>30.048799999999993</v>
      </c>
      <c r="L10" s="16">
        <f>LIST3!L11-LIST3!$L$18</f>
        <v>246.71780000000001</v>
      </c>
      <c r="M10" s="16">
        <f>LIST3!M11-LIST3!$M$18</f>
        <v>271.32190000000003</v>
      </c>
      <c r="N10" s="24"/>
      <c r="Q10" s="10">
        <v>7.5</v>
      </c>
      <c r="R10" s="12">
        <v>2.4533999999999998</v>
      </c>
      <c r="S10" s="12">
        <v>2.2810999999999999</v>
      </c>
      <c r="T10" s="12">
        <v>3.1318999999999999</v>
      </c>
      <c r="U10" s="12">
        <v>3.2256</v>
      </c>
    </row>
    <row r="11" spans="1:21" x14ac:dyDescent="0.3">
      <c r="A11" s="18">
        <v>15</v>
      </c>
      <c r="B11" s="16">
        <f>LIST3!B12-LIST3!$B$18</f>
        <v>932.66699999999992</v>
      </c>
      <c r="C11" s="16">
        <f>LIST3!C12-LIST3!$C$18</f>
        <v>907.33979999999997</v>
      </c>
      <c r="D11" s="16">
        <f>LIST3!D12-LIST3!$D$18</f>
        <v>305.81610000000001</v>
      </c>
      <c r="E11" s="16">
        <f>LIST3!E12-LIST3!$E$18</f>
        <v>277.4751</v>
      </c>
      <c r="F11" s="16">
        <f>LIST3!F12-LIST3!$F$18</f>
        <v>232.33599999999998</v>
      </c>
      <c r="G11" s="16">
        <f>LIST3!G12-LIST3!$G$18</f>
        <v>280.07670000000002</v>
      </c>
      <c r="H11" s="16">
        <f>LIST3!H12-LIST3!$H$18</f>
        <v>46.648199999999996</v>
      </c>
      <c r="I11" s="16">
        <f>LIST3!I12-LIST3!$I$18</f>
        <v>43.019800000000004</v>
      </c>
      <c r="J11" s="16">
        <f>LIST3!J12-LIST3!$J$18</f>
        <v>38.443000000000005</v>
      </c>
      <c r="K11" s="16">
        <f>LIST3!K12-LIST3!$K$18</f>
        <v>32.5807</v>
      </c>
      <c r="L11" s="16">
        <f>LIST3!L12-LIST3!$L$18</f>
        <v>255.4572</v>
      </c>
      <c r="M11" s="16">
        <f>LIST3!M12-LIST3!$M$18</f>
        <v>272.17099999999999</v>
      </c>
      <c r="N11" s="24"/>
      <c r="Q11" s="10">
        <v>15</v>
      </c>
      <c r="R11" s="12">
        <v>2.4925999999999999</v>
      </c>
      <c r="S11" s="12">
        <v>2.2747000000000002</v>
      </c>
      <c r="T11" s="12">
        <v>3.0308999999999999</v>
      </c>
      <c r="U11" s="12">
        <v>3.0731000000000002</v>
      </c>
    </row>
    <row r="12" spans="1:21" x14ac:dyDescent="0.3">
      <c r="A12" s="18">
        <v>30</v>
      </c>
      <c r="B12" s="16">
        <f>LIST3!B13-LIST3!$B$18</f>
        <v>877.63829999999996</v>
      </c>
      <c r="C12" s="16">
        <f>LIST3!C13-LIST3!$C$18</f>
        <v>833.63639999999998</v>
      </c>
      <c r="D12" s="16">
        <f>LIST3!D13-LIST3!$D$18</f>
        <v>269.83960000000002</v>
      </c>
      <c r="E12" s="16">
        <f>LIST3!E13-LIST3!$E$18</f>
        <v>246.7713</v>
      </c>
      <c r="F12" s="16">
        <f>LIST3!F13-LIST3!$F$18</f>
        <v>200.01660000000001</v>
      </c>
      <c r="G12" s="16">
        <f>LIST3!G13-LIST3!$G$18</f>
        <v>252.65469999999999</v>
      </c>
      <c r="H12" s="16">
        <f>LIST3!H13-LIST3!$H$18</f>
        <v>43.851000000000006</v>
      </c>
      <c r="I12" s="16">
        <f>LIST3!I13-LIST3!$I$18</f>
        <v>43.2209</v>
      </c>
      <c r="J12" s="16">
        <f>LIST3!J13-LIST3!$J$18</f>
        <v>37.625300000000003</v>
      </c>
      <c r="K12" s="16">
        <f>LIST3!K13-LIST3!$K$18</f>
        <v>30.046900000000001</v>
      </c>
      <c r="L12" s="16">
        <f>LIST3!L13-LIST3!$L$18</f>
        <v>252.99489999999997</v>
      </c>
      <c r="M12" s="16">
        <f>LIST3!M13-LIST3!$M$18</f>
        <v>272.98160000000001</v>
      </c>
      <c r="N12" s="24"/>
      <c r="Q12" s="10">
        <v>30</v>
      </c>
      <c r="R12" s="12">
        <v>2.2294</v>
      </c>
      <c r="S12" s="12">
        <v>1.9903999999999999</v>
      </c>
      <c r="T12" s="12">
        <v>3.0053999999999998</v>
      </c>
      <c r="U12" s="12">
        <v>2.9388999999999998</v>
      </c>
    </row>
    <row r="13" spans="1:21" x14ac:dyDescent="0.3">
      <c r="A13" s="18">
        <v>60</v>
      </c>
      <c r="B13" s="16">
        <f>LIST3!B14-LIST3!$B$18</f>
        <v>534.58929999999998</v>
      </c>
      <c r="C13" s="16">
        <f>LIST3!C14-LIST3!$C$18</f>
        <v>473.56559999999996</v>
      </c>
      <c r="D13" s="16">
        <f>LIST3!D14-LIST3!$D$18</f>
        <v>181.2227</v>
      </c>
      <c r="E13" s="16">
        <f>LIST3!E14-LIST3!$E$18</f>
        <v>211.08890000000002</v>
      </c>
      <c r="F13" s="16">
        <f>LIST3!F14-LIST3!$F$18</f>
        <v>179.4135</v>
      </c>
      <c r="G13" s="16">
        <f>LIST3!G14-LIST3!$G$18</f>
        <v>233.99180000000001</v>
      </c>
      <c r="H13" s="16">
        <f>LIST3!H14-LIST3!$H$18</f>
        <v>41.333599999999997</v>
      </c>
      <c r="I13" s="16">
        <f>LIST3!I14-LIST3!$I$18</f>
        <v>41.686000000000007</v>
      </c>
      <c r="J13" s="16">
        <f>LIST3!J14-LIST3!$J$18</f>
        <v>33.732700000000001</v>
      </c>
      <c r="K13" s="16">
        <f>LIST3!K14-LIST3!$K$18</f>
        <v>31.469900000000003</v>
      </c>
      <c r="L13" s="16">
        <f>LIST3!L14-LIST3!$L$18</f>
        <v>247.50979999999998</v>
      </c>
      <c r="M13" s="16">
        <f>LIST3!M14-LIST3!$M$18</f>
        <v>269.62920000000003</v>
      </c>
      <c r="N13" s="24"/>
      <c r="Q13" s="10">
        <v>60</v>
      </c>
      <c r="R13" s="12">
        <v>2.4232999999999998</v>
      </c>
      <c r="S13" s="12">
        <v>2.1869999999999998</v>
      </c>
      <c r="T13" s="12">
        <v>2.9384000000000001</v>
      </c>
      <c r="U13" s="12">
        <v>2.9533999999999998</v>
      </c>
    </row>
    <row r="14" spans="1:21" x14ac:dyDescent="0.3">
      <c r="A14" s="18">
        <v>120</v>
      </c>
      <c r="B14" s="16">
        <f>LIST3!B15-LIST3!$B$18</f>
        <v>542.12129999999991</v>
      </c>
      <c r="C14" s="16">
        <f>LIST3!C15-LIST3!$C$18</f>
        <v>475.19729999999998</v>
      </c>
      <c r="D14" s="16">
        <f>LIST3!D15-LIST3!$D$18</f>
        <v>149.43889999999999</v>
      </c>
      <c r="E14" s="16">
        <f>LIST3!E15-LIST3!$E$18</f>
        <v>169.18150000000003</v>
      </c>
      <c r="F14" s="16">
        <f>LIST3!F15-LIST3!$F$18</f>
        <v>112.70249999999999</v>
      </c>
      <c r="G14" s="16">
        <f>LIST3!G15-LIST3!$G$18</f>
        <v>178.46929999999998</v>
      </c>
      <c r="H14" s="16">
        <f>LIST3!H15-LIST3!$H$18</f>
        <v>36.8628</v>
      </c>
      <c r="I14" s="16">
        <f>LIST3!I15-LIST3!$I$18</f>
        <v>37.877399999999994</v>
      </c>
      <c r="J14" s="16">
        <f>LIST3!J15-LIST3!$J$18</f>
        <v>30.628399999999992</v>
      </c>
      <c r="K14" s="16">
        <f>LIST3!K15-LIST3!$K$18</f>
        <v>31.544499999999992</v>
      </c>
      <c r="L14" s="16">
        <f>LIST3!L15-LIST3!$L$18</f>
        <v>246.57249999999999</v>
      </c>
      <c r="M14" s="16">
        <f>LIST3!M15-LIST3!$M$18</f>
        <v>264.06510000000003</v>
      </c>
      <c r="N14" s="24"/>
      <c r="Q14" s="10">
        <v>120</v>
      </c>
      <c r="R14" s="12">
        <v>2.3700999999999999</v>
      </c>
      <c r="S14" s="12">
        <v>2.1211000000000002</v>
      </c>
      <c r="T14" s="12">
        <v>3.0206</v>
      </c>
      <c r="U14" s="12">
        <v>2.8932000000000002</v>
      </c>
    </row>
    <row r="15" spans="1:21" x14ac:dyDescent="0.3">
      <c r="A15" s="18" t="s">
        <v>6</v>
      </c>
      <c r="B15" s="16">
        <f>LIST3!B16-LIST3!$B$18</f>
        <v>378.97149999999999</v>
      </c>
      <c r="C15" s="16">
        <f>LIST3!C16-LIST3!$C$18</f>
        <v>351.03379999999999</v>
      </c>
      <c r="D15" s="16"/>
      <c r="E15" s="16"/>
      <c r="F15" s="16"/>
      <c r="G15" s="16"/>
      <c r="H15" s="16">
        <f>LIST3!H16-LIST3!$H$18</f>
        <v>28.130299999999998</v>
      </c>
      <c r="I15" s="16">
        <f>LIST3!I16-LIST3!$I$18</f>
        <v>31.215400000000002</v>
      </c>
      <c r="J15" s="16">
        <f>LIST3!J16-LIST3!$J$18</f>
        <v>23.486399999999996</v>
      </c>
      <c r="K15" s="16">
        <f>LIST3!K16-LIST3!$K$18</f>
        <v>28.928999999999995</v>
      </c>
      <c r="L15" s="16">
        <f>LIST3!L16-LIST3!$L$18</f>
        <v>193.34609999999998</v>
      </c>
      <c r="M15" s="16">
        <f>LIST3!M16-LIST3!$M$18</f>
        <v>197.61950000000002</v>
      </c>
      <c r="N15" s="24"/>
      <c r="Q15" s="10" t="s">
        <v>6</v>
      </c>
      <c r="R15" s="12">
        <v>3.4799000000000002</v>
      </c>
      <c r="S15" s="12">
        <v>3.4093</v>
      </c>
      <c r="T15" s="12">
        <v>3.0432999999999999</v>
      </c>
      <c r="U15" s="12">
        <v>2.9588999999999999</v>
      </c>
    </row>
    <row r="16" spans="1:21" x14ac:dyDescent="0.3">
      <c r="A16" s="18" t="s">
        <v>7</v>
      </c>
      <c r="B16" s="16">
        <f>LIST3!B17-LIST3!$B$18</f>
        <v>410.51350000000002</v>
      </c>
      <c r="C16" s="16">
        <f>LIST3!C17-LIST3!$C$18</f>
        <v>374.32130000000001</v>
      </c>
      <c r="D16" s="16"/>
      <c r="E16" s="16"/>
      <c r="F16" s="16"/>
      <c r="G16" s="16"/>
      <c r="H16" s="16">
        <f>LIST3!H17-LIST3!$H$18</f>
        <v>29.062599999999996</v>
      </c>
      <c r="I16" s="16">
        <f>LIST3!I17-LIST3!$I$18</f>
        <v>24.582999999999998</v>
      </c>
      <c r="J16" s="16">
        <f>LIST3!J17-LIST3!$J$18</f>
        <v>22.717399999999998</v>
      </c>
      <c r="K16" s="16">
        <f>LIST3!K17-LIST3!$K$18</f>
        <v>19.1066</v>
      </c>
      <c r="L16" s="16">
        <f>LIST3!L17-LIST3!$L$18</f>
        <v>260.55520000000001</v>
      </c>
      <c r="M16" s="16">
        <f>LIST3!M17-LIST3!$M$18</f>
        <v>303.11130000000003</v>
      </c>
      <c r="N16" s="24"/>
      <c r="Q16" s="10" t="s">
        <v>7</v>
      </c>
      <c r="R16" s="12">
        <v>4.18</v>
      </c>
      <c r="S16" s="12">
        <v>2.1642999999999999</v>
      </c>
      <c r="T16" s="12">
        <v>3.1221000000000001</v>
      </c>
      <c r="U16" s="12">
        <v>2.9834999999999998</v>
      </c>
    </row>
    <row r="17" spans="1:23" x14ac:dyDescent="0.3">
      <c r="A17" s="18" t="s">
        <v>14</v>
      </c>
      <c r="B17" s="16">
        <f>LIST3!B18-LIST3!$B$18</f>
        <v>0</v>
      </c>
      <c r="C17" s="16">
        <f>LIST3!C18-LIST3!$C$18</f>
        <v>0</v>
      </c>
      <c r="D17" s="16">
        <f>LIST3!D18-LIST3!$D$18</f>
        <v>0</v>
      </c>
      <c r="E17" s="16">
        <f>LIST3!E18-LIST3!$E$18</f>
        <v>0</v>
      </c>
      <c r="F17" s="16">
        <f>LIST3!F18-LIST3!$F$18</f>
        <v>0</v>
      </c>
      <c r="G17" s="16">
        <f>LIST3!G18-LIST3!$G$18</f>
        <v>0</v>
      </c>
      <c r="H17" s="16">
        <f>LIST3!H18-LIST3!$H$18</f>
        <v>0</v>
      </c>
      <c r="I17" s="16">
        <f>LIST3!I18-LIST3!$I$18</f>
        <v>0</v>
      </c>
      <c r="J17" s="16">
        <f>LIST3!J18-LIST3!$J$18</f>
        <v>0</v>
      </c>
      <c r="K17" s="16">
        <f>LIST3!K18-LIST3!$K$18</f>
        <v>0</v>
      </c>
      <c r="L17" s="16">
        <f>LIST3!L18-LIST3!$L$18</f>
        <v>0</v>
      </c>
      <c r="M17" s="16">
        <f>LIST3!M18-LIST3!$M$18</f>
        <v>0</v>
      </c>
      <c r="N17" s="24"/>
      <c r="Q17" s="10" t="s">
        <v>14</v>
      </c>
      <c r="R17" s="12">
        <v>4.9450000000000003</v>
      </c>
      <c r="S17" s="12">
        <v>4.7968000000000002</v>
      </c>
      <c r="T17" s="12">
        <v>4.2652999999999999</v>
      </c>
      <c r="U17" s="12">
        <v>4.3155999999999999</v>
      </c>
    </row>
    <row r="19" spans="1:23" x14ac:dyDescent="0.3">
      <c r="A19" s="21" t="s">
        <v>20</v>
      </c>
      <c r="B19" s="15">
        <v>45566</v>
      </c>
      <c r="C19" s="16"/>
      <c r="D19" s="15">
        <v>45567</v>
      </c>
      <c r="E19" s="16"/>
      <c r="F19" s="15">
        <v>45567</v>
      </c>
      <c r="G19" s="16"/>
      <c r="H19" s="15">
        <v>45573</v>
      </c>
      <c r="I19" s="16"/>
      <c r="J19" s="15">
        <v>45573</v>
      </c>
      <c r="K19" s="16"/>
      <c r="L19" s="15">
        <v>45581</v>
      </c>
      <c r="M19" s="16"/>
      <c r="N19" s="15">
        <v>45602</v>
      </c>
      <c r="O19" s="16"/>
      <c r="P19" s="1"/>
      <c r="Q19" s="21" t="s">
        <v>20</v>
      </c>
      <c r="R19" s="11">
        <v>45573</v>
      </c>
      <c r="S19" s="9"/>
      <c r="T19" s="11">
        <v>45581</v>
      </c>
      <c r="U19" s="9"/>
      <c r="V19" s="11">
        <v>45602</v>
      </c>
      <c r="W19" s="9"/>
    </row>
    <row r="20" spans="1:23" x14ac:dyDescent="0.3">
      <c r="A20" s="19" t="s">
        <v>8</v>
      </c>
      <c r="B20" s="17" t="s">
        <v>32</v>
      </c>
      <c r="C20" s="17" t="s">
        <v>33</v>
      </c>
      <c r="D20" s="17" t="s">
        <v>32</v>
      </c>
      <c r="E20" s="17" t="s">
        <v>33</v>
      </c>
      <c r="F20" s="17" t="s">
        <v>32</v>
      </c>
      <c r="G20" s="17" t="s">
        <v>33</v>
      </c>
      <c r="H20" s="17" t="s">
        <v>32</v>
      </c>
      <c r="I20" s="17" t="s">
        <v>33</v>
      </c>
      <c r="J20" s="17" t="s">
        <v>32</v>
      </c>
      <c r="K20" s="17" t="s">
        <v>33</v>
      </c>
      <c r="L20" s="17" t="s">
        <v>32</v>
      </c>
      <c r="M20" s="17" t="s">
        <v>33</v>
      </c>
      <c r="N20" s="16" t="s">
        <v>15</v>
      </c>
      <c r="O20" s="16" t="s">
        <v>17</v>
      </c>
      <c r="P20" s="1"/>
      <c r="Q20" s="10" t="s">
        <v>8</v>
      </c>
      <c r="R20" s="22" t="s">
        <v>32</v>
      </c>
      <c r="S20" s="22" t="s">
        <v>33</v>
      </c>
      <c r="T20" s="22" t="s">
        <v>32</v>
      </c>
      <c r="U20" s="22" t="s">
        <v>33</v>
      </c>
      <c r="V20" s="22" t="s">
        <v>32</v>
      </c>
      <c r="W20" s="22" t="s">
        <v>33</v>
      </c>
    </row>
    <row r="21" spans="1:23" x14ac:dyDescent="0.3">
      <c r="A21" s="18" t="s">
        <v>9</v>
      </c>
      <c r="B21" s="16" t="s">
        <v>16</v>
      </c>
      <c r="C21" s="16" t="s">
        <v>16</v>
      </c>
      <c r="D21" s="16" t="s">
        <v>16</v>
      </c>
      <c r="E21" s="16" t="s">
        <v>16</v>
      </c>
      <c r="F21" s="16" t="s">
        <v>16</v>
      </c>
      <c r="G21" s="16" t="s">
        <v>16</v>
      </c>
      <c r="H21" s="16" t="s">
        <v>16</v>
      </c>
      <c r="I21" s="16" t="s">
        <v>16</v>
      </c>
      <c r="J21" s="16" t="s">
        <v>16</v>
      </c>
      <c r="K21" s="16" t="s">
        <v>16</v>
      </c>
      <c r="L21" s="16" t="s">
        <v>16</v>
      </c>
      <c r="M21" s="16" t="s">
        <v>16</v>
      </c>
      <c r="N21" s="16" t="s">
        <v>16</v>
      </c>
      <c r="O21" s="16" t="s">
        <v>16</v>
      </c>
      <c r="P21" s="1"/>
      <c r="Q21" s="10" t="s">
        <v>9</v>
      </c>
      <c r="R21" s="12" t="s">
        <v>16</v>
      </c>
      <c r="S21" s="13" t="s">
        <v>24</v>
      </c>
      <c r="T21" s="12" t="s">
        <v>16</v>
      </c>
      <c r="U21" s="13" t="s">
        <v>16</v>
      </c>
      <c r="V21" s="12" t="s">
        <v>16</v>
      </c>
      <c r="W21" s="13" t="s">
        <v>16</v>
      </c>
    </row>
    <row r="22" spans="1:23" x14ac:dyDescent="0.3">
      <c r="A22" s="18" t="s">
        <v>10</v>
      </c>
      <c r="B22" s="16"/>
      <c r="C22" s="16"/>
      <c r="D22" s="16"/>
      <c r="E22" s="16"/>
      <c r="F22" s="16"/>
      <c r="G22" s="16"/>
      <c r="H22" s="16"/>
      <c r="I22" s="16"/>
      <c r="J22" s="16"/>
      <c r="K22" s="16"/>
      <c r="L22" s="16">
        <v>49.184899999999999</v>
      </c>
      <c r="M22" s="16">
        <v>57.8583</v>
      </c>
      <c r="N22" s="16">
        <v>76.495099999999994</v>
      </c>
      <c r="O22" s="16">
        <v>43.694899999999997</v>
      </c>
      <c r="P22" s="1"/>
      <c r="Q22" s="10" t="s">
        <v>10</v>
      </c>
      <c r="R22" s="12">
        <v>2.2684000000000002</v>
      </c>
      <c r="S22" s="13">
        <v>2.3647</v>
      </c>
      <c r="T22" s="12">
        <v>3.3839999999999999</v>
      </c>
      <c r="U22" s="13">
        <v>3.3721999999999999</v>
      </c>
      <c r="V22" s="12">
        <v>3.2399</v>
      </c>
      <c r="W22" s="13">
        <v>3.2155</v>
      </c>
    </row>
    <row r="23" spans="1:23" x14ac:dyDescent="0.3">
      <c r="A23" s="18" t="s">
        <v>21</v>
      </c>
      <c r="B23" s="16">
        <f>LIST3!B25-LIST3!$B$36</f>
        <v>35.455500000000001</v>
      </c>
      <c r="C23" s="16">
        <f>LIST3!C25-LIST3!$C$36</f>
        <v>14.697199999999999</v>
      </c>
      <c r="D23" s="16">
        <f>LIST3!D25-LIST3!$D$36</f>
        <v>9.1439000000000021</v>
      </c>
      <c r="E23" s="16">
        <f>LIST3!E25-LIST3!$E$36</f>
        <v>-8.791599999999999</v>
      </c>
      <c r="F23" s="16">
        <f>LIST3!F25-LIST3!$F$36</f>
        <v>-16.9024</v>
      </c>
      <c r="G23" s="16">
        <f>LIST3!G25-LIST3!$G$36</f>
        <v>-19.904299999999999</v>
      </c>
      <c r="H23" s="16"/>
      <c r="I23" s="16"/>
      <c r="J23" s="16"/>
      <c r="K23" s="16"/>
      <c r="L23" s="16">
        <f>LIST3!L25-LIST3!$L$36</f>
        <v>-36.234599999999993</v>
      </c>
      <c r="M23" s="16">
        <f>LIST3!M25-LIST3!$M$36</f>
        <v>-52.863600000000005</v>
      </c>
      <c r="N23" s="16">
        <f>LIST3!N25-LIST3!$N$36</f>
        <v>-25.2804</v>
      </c>
      <c r="O23" s="16">
        <f>LIST3!O25-LIST3!$O$36</f>
        <v>8.0488</v>
      </c>
      <c r="P23" s="1"/>
      <c r="Q23" s="10" t="s">
        <v>21</v>
      </c>
      <c r="R23" s="9"/>
      <c r="S23" s="9"/>
      <c r="T23" s="12">
        <v>5.3602999999999996</v>
      </c>
      <c r="U23" s="13">
        <v>4.3723999999999998</v>
      </c>
      <c r="V23" s="12">
        <v>3.8818000000000001</v>
      </c>
      <c r="W23" s="13">
        <v>4.5137999999999998</v>
      </c>
    </row>
    <row r="24" spans="1:23" x14ac:dyDescent="0.3">
      <c r="A24" s="18" t="s">
        <v>23</v>
      </c>
      <c r="B24" s="16"/>
      <c r="C24" s="16"/>
      <c r="D24" s="16"/>
      <c r="E24" s="16"/>
      <c r="F24" s="16"/>
      <c r="G24" s="16"/>
      <c r="H24" s="16"/>
      <c r="I24" s="16"/>
      <c r="J24" s="16"/>
      <c r="K24" s="16"/>
      <c r="L24" s="16">
        <f>LIST3!L26-LIST3!$L$36</f>
        <v>1255.3387</v>
      </c>
      <c r="M24" s="16">
        <f>LIST3!M26-LIST3!$M$36</f>
        <v>1218.5326</v>
      </c>
      <c r="N24" s="16">
        <f>LIST3!N26-LIST3!$N$36</f>
        <v>568.67759999999998</v>
      </c>
      <c r="O24" s="16">
        <f>LIST3!O26-LIST3!$O$36</f>
        <v>681.90830000000005</v>
      </c>
      <c r="P24" s="1"/>
      <c r="Q24" s="10" t="s">
        <v>23</v>
      </c>
      <c r="R24" s="9"/>
      <c r="S24" s="9"/>
      <c r="T24" s="12">
        <v>5.8278999999999996</v>
      </c>
      <c r="U24" s="13">
        <v>4.9520999999999997</v>
      </c>
      <c r="V24" s="12">
        <v>3.6844999999999999</v>
      </c>
      <c r="W24" s="13">
        <v>3.8944000000000001</v>
      </c>
    </row>
    <row r="25" spans="1:23" x14ac:dyDescent="0.3">
      <c r="A25" s="18" t="s">
        <v>31</v>
      </c>
      <c r="B25" s="16">
        <f>LIST3!B27-LIST3!$B$36</f>
        <v>703.91520000000003</v>
      </c>
      <c r="C25" s="16">
        <f>LIST3!C27-LIST3!$C$36</f>
        <v>530.50760000000002</v>
      </c>
      <c r="D25" s="16">
        <f>LIST3!D27-LIST3!$D$36</f>
        <v>1375.0445</v>
      </c>
      <c r="E25" s="16">
        <f>LIST3!E27-LIST3!$E$36</f>
        <v>1408.7302999999999</v>
      </c>
      <c r="F25" s="16">
        <f>LIST3!F27-LIST3!$F$36</f>
        <v>1333.7637</v>
      </c>
      <c r="G25" s="16">
        <f>LIST3!G27-LIST3!$G$36</f>
        <v>1301.8541</v>
      </c>
      <c r="H25" s="16">
        <f>LIST3!H27-LIST3!$H$36</f>
        <v>635.3780999999999</v>
      </c>
      <c r="I25" s="16">
        <f>LIST3!I27-LIST3!$I$36</f>
        <v>626.99990000000003</v>
      </c>
      <c r="J25" s="16">
        <f>LIST3!J27-LIST3!$J$36</f>
        <v>644.08199999999999</v>
      </c>
      <c r="K25" s="16">
        <f>LIST3!K27-LIST3!$K$36</f>
        <v>596.98810000000003</v>
      </c>
      <c r="L25" s="16">
        <f>LIST3!L27-LIST3!$L$36</f>
        <v>1287.5474999999999</v>
      </c>
      <c r="M25" s="16">
        <f>LIST3!M27-LIST3!$M$36</f>
        <v>1245.5514000000001</v>
      </c>
      <c r="N25" s="16">
        <f>LIST3!N27-LIST3!$N$36</f>
        <v>752.07690000000002</v>
      </c>
      <c r="O25" s="16">
        <f>LIST3!O27-LIST3!$O$36</f>
        <v>879.25080000000003</v>
      </c>
      <c r="P25" s="1"/>
      <c r="Q25" s="10" t="s">
        <v>31</v>
      </c>
      <c r="R25" s="12">
        <v>3.4714999999999998</v>
      </c>
      <c r="S25" s="13">
        <v>3.7075999999999998</v>
      </c>
      <c r="T25" s="12">
        <v>6.3773</v>
      </c>
      <c r="U25" s="13">
        <v>5.7152000000000003</v>
      </c>
      <c r="V25" s="12">
        <v>4.4154</v>
      </c>
      <c r="W25" s="13">
        <v>4.0384000000000002</v>
      </c>
    </row>
    <row r="26" spans="1:23" x14ac:dyDescent="0.3">
      <c r="A26" s="18">
        <v>3.75</v>
      </c>
      <c r="B26" s="16">
        <f>LIST3!B28-LIST3!$B$36</f>
        <v>728.05540000000008</v>
      </c>
      <c r="C26" s="16">
        <f>LIST3!C28-LIST3!$C$36</f>
        <v>539.75599999999997</v>
      </c>
      <c r="D26" s="16">
        <f>LIST3!D28-LIST3!$D$36</f>
        <v>1417.2575999999999</v>
      </c>
      <c r="E26" s="16">
        <f>LIST3!E28-LIST3!$E$36</f>
        <v>1477.1043</v>
      </c>
      <c r="F26" s="16">
        <f>LIST3!F28-LIST3!$F$36</f>
        <v>1376.6322</v>
      </c>
      <c r="G26" s="16">
        <f>LIST3!G28-LIST3!$G$36</f>
        <v>1341.3063</v>
      </c>
      <c r="H26" s="16">
        <f>LIST3!H28-LIST3!$H$36</f>
        <v>632.01519999999994</v>
      </c>
      <c r="I26" s="16">
        <f>LIST3!I28-LIST3!$I$36</f>
        <v>619.43720000000008</v>
      </c>
      <c r="J26" s="16">
        <f>LIST3!J28-LIST3!$J$36</f>
        <v>637.01119999999992</v>
      </c>
      <c r="K26" s="16">
        <f>LIST3!K28-LIST3!$K$36</f>
        <v>585.79129999999998</v>
      </c>
      <c r="L26" s="16">
        <f>LIST3!L28-LIST3!$L$36</f>
        <v>1258.9498000000001</v>
      </c>
      <c r="M26" s="16">
        <f>LIST3!M28-LIST3!$M$36</f>
        <v>1220.2827</v>
      </c>
      <c r="N26" s="16">
        <f>LIST3!N28-LIST3!$N$36</f>
        <v>802.59209999999996</v>
      </c>
      <c r="O26" s="16">
        <f>LIST3!O28-LIST3!$O$36</f>
        <v>944.73599999999999</v>
      </c>
      <c r="P26" s="1"/>
      <c r="Q26" s="10">
        <v>3.75</v>
      </c>
      <c r="R26" s="12">
        <v>3.6812</v>
      </c>
      <c r="S26" s="13">
        <v>3.9868000000000001</v>
      </c>
      <c r="T26" s="12">
        <v>6.0972</v>
      </c>
      <c r="U26" s="14">
        <v>5.4603999999999999</v>
      </c>
      <c r="V26" s="12">
        <v>4.2858999999999998</v>
      </c>
      <c r="W26" s="14">
        <v>4.6120999999999999</v>
      </c>
    </row>
    <row r="27" spans="1:23" x14ac:dyDescent="0.3">
      <c r="A27" s="18">
        <v>7.5</v>
      </c>
      <c r="B27" s="16">
        <f>LIST3!B29-LIST3!$B$36</f>
        <v>754.01080000000002</v>
      </c>
      <c r="C27" s="16">
        <f>LIST3!C29-LIST3!$C$36</f>
        <v>541.18679999999995</v>
      </c>
      <c r="D27" s="16">
        <f>LIST3!D29-LIST3!$D$36</f>
        <v>1414.6129999999998</v>
      </c>
      <c r="E27" s="16">
        <f>LIST3!E29-LIST3!$E$36</f>
        <v>1583.0245</v>
      </c>
      <c r="F27" s="16">
        <f>LIST3!F29-LIST3!$F$36</f>
        <v>1393.0166000000002</v>
      </c>
      <c r="G27" s="16">
        <f>LIST3!G29-LIST3!$G$36</f>
        <v>1355.8521000000001</v>
      </c>
      <c r="H27" s="16">
        <f>LIST3!H29-LIST3!$H$36</f>
        <v>627.68449999999996</v>
      </c>
      <c r="I27" s="16">
        <f>LIST3!I29-LIST3!$I$36</f>
        <v>610.56830000000002</v>
      </c>
      <c r="J27" s="16">
        <f>LIST3!J29-LIST3!$J$36</f>
        <v>642.65969999999993</v>
      </c>
      <c r="K27" s="16">
        <f>LIST3!K29-LIST3!$K$36</f>
        <v>579.69479999999999</v>
      </c>
      <c r="L27" s="16">
        <f>LIST3!L29-LIST3!$L$36</f>
        <v>1242.5329999999999</v>
      </c>
      <c r="M27" s="16">
        <f>LIST3!M29-LIST3!$M$36</f>
        <v>1199.4752000000001</v>
      </c>
      <c r="N27" s="16">
        <f>LIST3!N29-LIST3!$N$36</f>
        <v>822.61369999999999</v>
      </c>
      <c r="O27" s="16">
        <f>LIST3!O29-LIST3!$O$36</f>
        <v>972.55640000000005</v>
      </c>
      <c r="P27" s="1"/>
      <c r="Q27" s="10">
        <v>7.5</v>
      </c>
      <c r="R27" s="12">
        <v>3.2115</v>
      </c>
      <c r="S27" s="13">
        <v>3.6152000000000002</v>
      </c>
      <c r="T27" s="12">
        <v>5.6430999999999996</v>
      </c>
      <c r="U27" s="12">
        <v>5.1680999999999999</v>
      </c>
      <c r="V27" s="12">
        <v>4.2801999999999998</v>
      </c>
      <c r="W27" s="12">
        <v>4.5133000000000001</v>
      </c>
    </row>
    <row r="28" spans="1:23" x14ac:dyDescent="0.3">
      <c r="A28" s="18">
        <v>15</v>
      </c>
      <c r="B28" s="16">
        <f>LIST3!B30-LIST3!$B$36</f>
        <v>767.79740000000004</v>
      </c>
      <c r="C28" s="16">
        <f>LIST3!C30-LIST3!$C$36</f>
        <v>569.37149999999997</v>
      </c>
      <c r="D28" s="16">
        <f>LIST3!D30-LIST3!$D$36</f>
        <v>1408.8638999999998</v>
      </c>
      <c r="E28" s="16">
        <f>LIST3!E30-LIST3!$E$36</f>
        <v>1611.0910000000001</v>
      </c>
      <c r="F28" s="16">
        <f>LIST3!F30-LIST3!$F$36</f>
        <v>1380.414</v>
      </c>
      <c r="G28" s="16">
        <f>LIST3!G30-LIST3!$G$36</f>
        <v>1360.1940999999999</v>
      </c>
      <c r="H28" s="16">
        <f>LIST3!H30-LIST3!$H$36</f>
        <v>612.53409999999997</v>
      </c>
      <c r="I28" s="16">
        <f>LIST3!I30-LIST3!$I$36</f>
        <v>599.87360000000001</v>
      </c>
      <c r="J28" s="16">
        <f>LIST3!J30-LIST3!$J$36</f>
        <v>638.32249999999999</v>
      </c>
      <c r="K28" s="16">
        <f>LIST3!K30-LIST3!$K$36</f>
        <v>586.07640000000004</v>
      </c>
      <c r="L28" s="16">
        <f>LIST3!L30-LIST3!$L$36</f>
        <v>1230.9547</v>
      </c>
      <c r="M28" s="16">
        <f>LIST3!M30-LIST3!$M$36</f>
        <v>1190.6017999999999</v>
      </c>
      <c r="N28" s="16">
        <f>LIST3!N30-LIST3!$N$36</f>
        <v>862.26679999999999</v>
      </c>
      <c r="O28" s="16">
        <f>LIST3!O30-LIST3!$O$36</f>
        <v>998.6527000000001</v>
      </c>
      <c r="P28" s="1"/>
      <c r="Q28" s="10">
        <v>15</v>
      </c>
      <c r="R28" s="12">
        <v>2.9571999999999998</v>
      </c>
      <c r="S28" s="14">
        <v>3.51</v>
      </c>
      <c r="T28" s="12">
        <v>6.9488000000000003</v>
      </c>
      <c r="U28" s="12">
        <v>6.0811000000000002</v>
      </c>
      <c r="V28" s="12">
        <v>3.9586999999999999</v>
      </c>
      <c r="W28" s="12">
        <v>4.8868999999999998</v>
      </c>
    </row>
    <row r="29" spans="1:23" x14ac:dyDescent="0.3">
      <c r="A29" s="18">
        <v>30</v>
      </c>
      <c r="B29" s="16">
        <f>LIST3!B31-LIST3!$B$36</f>
        <v>777.46980000000008</v>
      </c>
      <c r="C29" s="16">
        <f>LIST3!C31-LIST3!$C$36</f>
        <v>666.35249999999996</v>
      </c>
      <c r="D29" s="16">
        <f>LIST3!D31-LIST3!$D$36</f>
        <v>1395.5933</v>
      </c>
      <c r="E29" s="16">
        <f>LIST3!E31-LIST3!$E$36</f>
        <v>1601.4941000000001</v>
      </c>
      <c r="F29" s="16">
        <f>LIST3!F31-LIST3!$F$36</f>
        <v>1366.3542</v>
      </c>
      <c r="G29" s="16">
        <f>LIST3!G31-LIST3!$G$36</f>
        <v>1361.4658999999999</v>
      </c>
      <c r="H29" s="16">
        <f>LIST3!H31-LIST3!$H$36</f>
        <v>611.1860999999999</v>
      </c>
      <c r="I29" s="16">
        <f>LIST3!I31-LIST3!$I$36</f>
        <v>595.79129999999998</v>
      </c>
      <c r="J29" s="16">
        <f>LIST3!J31-LIST3!$J$36</f>
        <v>624.29399999999998</v>
      </c>
      <c r="K29" s="16">
        <f>LIST3!K31-LIST3!$K$36</f>
        <v>583.66330000000005</v>
      </c>
      <c r="L29" s="16">
        <f>LIST3!L31-LIST3!$L$36</f>
        <v>1175.5961</v>
      </c>
      <c r="M29" s="16">
        <f>LIST3!M31-LIST3!$M$36</f>
        <v>1134.1533999999999</v>
      </c>
      <c r="N29" s="16">
        <f>LIST3!N31-LIST3!$N$36</f>
        <v>928.29340000000002</v>
      </c>
      <c r="O29" s="16">
        <f>LIST3!O31-LIST3!$O$36</f>
        <v>1067.5777</v>
      </c>
      <c r="P29" s="1"/>
      <c r="Q29" s="10">
        <v>30</v>
      </c>
      <c r="R29" s="12">
        <v>2.9584000000000001</v>
      </c>
      <c r="S29" s="12">
        <v>3.3117000000000001</v>
      </c>
      <c r="T29" s="12">
        <v>6.3331</v>
      </c>
      <c r="U29" s="12">
        <v>5.1101000000000001</v>
      </c>
      <c r="V29" s="12">
        <v>4.3650000000000002</v>
      </c>
      <c r="W29" s="12">
        <v>4.8887</v>
      </c>
    </row>
    <row r="30" spans="1:23" x14ac:dyDescent="0.3">
      <c r="A30" s="18">
        <v>60</v>
      </c>
      <c r="B30" s="16">
        <f>LIST3!B32-LIST3!$B$36</f>
        <v>868.30180000000007</v>
      </c>
      <c r="C30" s="16">
        <f>LIST3!C32-LIST3!$C$36</f>
        <v>762.97820000000002</v>
      </c>
      <c r="D30" s="16">
        <f>LIST3!D32-LIST3!$D$36</f>
        <v>1416.0972000000002</v>
      </c>
      <c r="E30" s="16">
        <f>LIST3!E32-LIST3!$E$36</f>
        <v>1659.4380000000001</v>
      </c>
      <c r="F30" s="16">
        <f>LIST3!F32-LIST3!$F$36</f>
        <v>1416.5853</v>
      </c>
      <c r="G30" s="16">
        <f>LIST3!G32-LIST3!$G$36</f>
        <v>1412.2081000000001</v>
      </c>
      <c r="H30" s="16">
        <f>LIST3!H32-LIST3!$H$36</f>
        <v>637.21619999999996</v>
      </c>
      <c r="I30" s="16">
        <f>LIST3!I32-LIST3!$I$36</f>
        <v>623.74559999999997</v>
      </c>
      <c r="J30" s="16">
        <f>LIST3!J32-LIST3!$J$36</f>
        <v>649.50789999999995</v>
      </c>
      <c r="K30" s="16">
        <f>LIST3!K32-LIST3!$K$36</f>
        <v>608.23270000000002</v>
      </c>
      <c r="L30" s="16">
        <f>LIST3!L32-LIST3!$L$36</f>
        <v>1144.0505000000001</v>
      </c>
      <c r="M30" s="16">
        <f>LIST3!M32-LIST3!$M$36</f>
        <v>1105.2165</v>
      </c>
      <c r="N30" s="16">
        <f>LIST3!N32-LIST3!$N$36</f>
        <v>881.41549999999995</v>
      </c>
      <c r="O30" s="16">
        <f>LIST3!O32-LIST3!$O$36</f>
        <v>1047.9235000000001</v>
      </c>
      <c r="P30" s="1"/>
      <c r="Q30" s="10">
        <v>60</v>
      </c>
      <c r="R30" s="12">
        <v>3.5831</v>
      </c>
      <c r="S30" s="12">
        <v>3.8748</v>
      </c>
      <c r="T30" s="12">
        <v>7.3678999999999997</v>
      </c>
      <c r="U30" s="12">
        <v>6.4820000000000002</v>
      </c>
      <c r="V30" s="12">
        <v>4.2605000000000004</v>
      </c>
      <c r="W30" s="12">
        <v>4.6996000000000002</v>
      </c>
    </row>
    <row r="31" spans="1:23" x14ac:dyDescent="0.3">
      <c r="A31" s="18">
        <v>120</v>
      </c>
      <c r="B31" s="16">
        <f>LIST3!B33-LIST3!$B$36</f>
        <v>836.55880000000002</v>
      </c>
      <c r="C31" s="16">
        <f>LIST3!C33-LIST3!$C$36</f>
        <v>745.67009999999993</v>
      </c>
      <c r="D31" s="16">
        <f>LIST3!D33-LIST3!$D$36</f>
        <v>1352.1678000000002</v>
      </c>
      <c r="E31" s="16">
        <f>LIST3!E33-LIST3!$E$36</f>
        <v>1582.8416999999999</v>
      </c>
      <c r="F31" s="16">
        <f>LIST3!F33-LIST3!$F$36</f>
        <v>1359.0079000000001</v>
      </c>
      <c r="G31" s="16">
        <f>LIST3!G33-LIST3!$G$36</f>
        <v>1345.7614000000001</v>
      </c>
      <c r="H31" s="16">
        <f>LIST3!H33-LIST3!$H$36</f>
        <v>606.6653</v>
      </c>
      <c r="I31" s="16">
        <f>LIST3!I33-LIST3!$I$36</f>
        <v>599.75139999999999</v>
      </c>
      <c r="J31" s="16">
        <f>LIST3!J33-LIST3!$J$36</f>
        <v>618.55859999999996</v>
      </c>
      <c r="K31" s="16">
        <f>LIST3!K33-LIST3!$K$36</f>
        <v>583.61170000000004</v>
      </c>
      <c r="L31" s="16">
        <f>LIST3!L33-LIST3!$L$36</f>
        <v>1066.8534</v>
      </c>
      <c r="M31" s="16">
        <f>LIST3!M33-LIST3!$M$36</f>
        <v>1025.5509999999999</v>
      </c>
      <c r="N31" s="16">
        <f>LIST3!N33-LIST3!$N$36</f>
        <v>879.98199999999997</v>
      </c>
      <c r="O31" s="16">
        <f>LIST3!O33-LIST3!$O$36</f>
        <v>1036.3042</v>
      </c>
      <c r="P31" s="1"/>
      <c r="Q31" s="10">
        <v>120</v>
      </c>
      <c r="R31" s="12">
        <v>3.5598000000000001</v>
      </c>
      <c r="S31" s="12">
        <v>3.8563999999999998</v>
      </c>
      <c r="T31" s="12">
        <v>7.3502999999999998</v>
      </c>
      <c r="U31" s="12">
        <v>6.4625000000000004</v>
      </c>
      <c r="V31" s="12">
        <v>4.2355</v>
      </c>
      <c r="W31" s="12">
        <v>4.4733000000000001</v>
      </c>
    </row>
    <row r="32" spans="1:23" x14ac:dyDescent="0.3">
      <c r="A32" s="18" t="s">
        <v>6</v>
      </c>
      <c r="B32" s="16">
        <f>LIST3!B34-LIST3!$B$36</f>
        <v>675.45220000000006</v>
      </c>
      <c r="C32" s="16">
        <f>LIST3!C34-LIST3!$C$36</f>
        <v>604.36419999999998</v>
      </c>
      <c r="D32" s="16"/>
      <c r="E32" s="16"/>
      <c r="F32" s="16"/>
      <c r="G32" s="16"/>
      <c r="H32" s="16">
        <f>LIST3!H34-LIST3!$H$36</f>
        <v>549.20309999999995</v>
      </c>
      <c r="I32" s="16">
        <f>LIST3!I34-LIST3!$I$36</f>
        <v>549.33370000000002</v>
      </c>
      <c r="J32" s="16">
        <f>LIST3!J34-LIST3!$J$36</f>
        <v>578.86429999999996</v>
      </c>
      <c r="K32" s="16">
        <f>LIST3!K34-LIST3!$K$36</f>
        <v>533.80410000000006</v>
      </c>
      <c r="L32" s="16">
        <f>LIST3!L34-LIST3!$L$36</f>
        <v>959.0293999999999</v>
      </c>
      <c r="M32" s="16">
        <f>LIST3!M34-LIST3!$M$36</f>
        <v>931.16859999999997</v>
      </c>
      <c r="N32" s="16">
        <f>LIST3!N34-LIST3!$N$36</f>
        <v>748.09889999999996</v>
      </c>
      <c r="O32" s="16">
        <f>LIST3!O34-LIST3!$O$36</f>
        <v>864.57429999999999</v>
      </c>
      <c r="P32" s="1"/>
      <c r="Q32" s="10" t="s">
        <v>6</v>
      </c>
      <c r="R32" s="12">
        <v>3.2120000000000002</v>
      </c>
      <c r="S32" s="12">
        <v>3.4996</v>
      </c>
      <c r="T32" s="12">
        <v>7.0095999999999998</v>
      </c>
      <c r="U32" s="12">
        <v>6.2652000000000001</v>
      </c>
      <c r="V32" s="12">
        <v>5.665</v>
      </c>
      <c r="W32" s="12">
        <v>6.2492999999999999</v>
      </c>
    </row>
    <row r="33" spans="1:23" x14ac:dyDescent="0.3">
      <c r="A33" s="18" t="s">
        <v>7</v>
      </c>
      <c r="B33" s="16">
        <f>LIST3!B35-LIST3!$B$36</f>
        <v>709.14179999999999</v>
      </c>
      <c r="C33" s="16">
        <f>LIST3!C35-LIST3!$C$36</f>
        <v>625.12270000000001</v>
      </c>
      <c r="D33" s="16"/>
      <c r="E33" s="16"/>
      <c r="F33" s="16"/>
      <c r="G33" s="16"/>
      <c r="H33" s="16">
        <f>LIST3!H35-LIST3!$H$36</f>
        <v>521.35299999999995</v>
      </c>
      <c r="I33" s="16">
        <f>LIST3!I35-LIST3!$I$36</f>
        <v>519.77970000000005</v>
      </c>
      <c r="J33" s="16">
        <f>LIST3!J35-LIST3!$J$36</f>
        <v>534.8205999999999</v>
      </c>
      <c r="K33" s="16">
        <f>LIST3!K35-LIST3!$K$36</f>
        <v>509.60080000000005</v>
      </c>
      <c r="L33" s="16"/>
      <c r="M33" s="16"/>
      <c r="N33" s="16"/>
      <c r="O33" s="16"/>
      <c r="P33" s="1"/>
      <c r="Q33" s="10" t="s">
        <v>7</v>
      </c>
      <c r="R33" s="12">
        <v>3.8650000000000002</v>
      </c>
      <c r="S33" s="12">
        <v>3.9746000000000001</v>
      </c>
      <c r="T33" s="9"/>
      <c r="U33" s="9"/>
      <c r="V33" s="9"/>
      <c r="W33" s="9"/>
    </row>
    <row r="34" spans="1:23" x14ac:dyDescent="0.3">
      <c r="A34" s="18" t="s">
        <v>22</v>
      </c>
      <c r="B34" s="16">
        <f>LIST3!B36-LIST3!$B$36</f>
        <v>0</v>
      </c>
      <c r="C34" s="16">
        <f>LIST3!C36-LIST3!$C$36</f>
        <v>0</v>
      </c>
      <c r="D34" s="16">
        <f>LIST3!D36-LIST3!$D$36</f>
        <v>0</v>
      </c>
      <c r="E34" s="16">
        <f>LIST3!E36-LIST3!$E$36</f>
        <v>0</v>
      </c>
      <c r="F34" s="16">
        <f>LIST3!F36-LIST3!$F$36</f>
        <v>0</v>
      </c>
      <c r="G34" s="16">
        <f>LIST3!G36-LIST3!$G$36</f>
        <v>0</v>
      </c>
      <c r="H34" s="16">
        <f>LIST3!H36-LIST3!$H$36</f>
        <v>0</v>
      </c>
      <c r="I34" s="16">
        <f>LIST3!I36-LIST3!$I$36</f>
        <v>0</v>
      </c>
      <c r="J34" s="16">
        <f>LIST3!J36-LIST3!$J$36</f>
        <v>0</v>
      </c>
      <c r="K34" s="16">
        <f>LIST3!K36-LIST3!$K$36</f>
        <v>0</v>
      </c>
      <c r="L34" s="16">
        <f>LIST3!L36-LIST3!$L$36</f>
        <v>0</v>
      </c>
      <c r="M34" s="16">
        <f>LIST3!M36-LIST3!$M$36</f>
        <v>0</v>
      </c>
      <c r="N34" s="16">
        <f>LIST3!N36-LIST3!$N$36</f>
        <v>0</v>
      </c>
      <c r="O34" s="16">
        <f>LIST3!O36-LIST3!$O$36</f>
        <v>0</v>
      </c>
      <c r="P34" s="1"/>
      <c r="Q34" s="10" t="s">
        <v>22</v>
      </c>
      <c r="R34" s="12">
        <v>7.1702000000000004</v>
      </c>
      <c r="S34" s="12">
        <v>7.5244</v>
      </c>
      <c r="T34" s="12">
        <v>11.6107</v>
      </c>
      <c r="U34" s="12">
        <v>10.5678</v>
      </c>
      <c r="V34" s="12">
        <v>6.6768000000000001</v>
      </c>
      <c r="W34" s="12">
        <v>7.5155000000000003</v>
      </c>
    </row>
    <row r="36" spans="1:23" x14ac:dyDescent="0.3">
      <c r="A36" s="3" t="s">
        <v>29</v>
      </c>
      <c r="B36" s="15">
        <v>45580</v>
      </c>
      <c r="C36" s="16"/>
      <c r="D36" s="15">
        <v>45581</v>
      </c>
      <c r="E36" s="16"/>
      <c r="Q36" s="3" t="s">
        <v>29</v>
      </c>
      <c r="R36" s="11">
        <v>45580</v>
      </c>
      <c r="S36" s="9"/>
      <c r="T36" s="11">
        <v>45581</v>
      </c>
      <c r="U36" s="9"/>
    </row>
    <row r="37" spans="1:23" x14ac:dyDescent="0.3">
      <c r="A37" s="19" t="s">
        <v>8</v>
      </c>
      <c r="B37" s="17" t="s">
        <v>32</v>
      </c>
      <c r="C37" s="17" t="s">
        <v>33</v>
      </c>
      <c r="D37" s="17" t="s">
        <v>32</v>
      </c>
      <c r="E37" s="17" t="s">
        <v>33</v>
      </c>
      <c r="Q37" s="10" t="s">
        <v>8</v>
      </c>
      <c r="R37" s="22" t="s">
        <v>32</v>
      </c>
      <c r="S37" s="22" t="s">
        <v>33</v>
      </c>
      <c r="T37" s="22" t="s">
        <v>32</v>
      </c>
      <c r="U37" s="22" t="s">
        <v>33</v>
      </c>
    </row>
    <row r="38" spans="1:23" x14ac:dyDescent="0.3">
      <c r="A38" s="18" t="s">
        <v>9</v>
      </c>
      <c r="B38" s="16" t="s">
        <v>16</v>
      </c>
      <c r="C38" s="16" t="s">
        <v>16</v>
      </c>
      <c r="D38" s="16" t="s">
        <v>16</v>
      </c>
      <c r="E38" s="16" t="s">
        <v>16</v>
      </c>
      <c r="Q38" s="10" t="s">
        <v>9</v>
      </c>
      <c r="R38" s="12" t="s">
        <v>16</v>
      </c>
      <c r="S38" s="13" t="s">
        <v>16</v>
      </c>
      <c r="T38" s="12" t="s">
        <v>16</v>
      </c>
      <c r="U38" s="13" t="s">
        <v>16</v>
      </c>
    </row>
    <row r="39" spans="1:23" x14ac:dyDescent="0.3">
      <c r="A39" s="18" t="s">
        <v>10</v>
      </c>
      <c r="B39" s="16">
        <v>31.979299999999999</v>
      </c>
      <c r="C39" s="16">
        <v>70.5672</v>
      </c>
      <c r="D39" s="16">
        <v>41.307600000000001</v>
      </c>
      <c r="E39" s="16">
        <v>34.719700000000003</v>
      </c>
      <c r="Q39" s="10" t="s">
        <v>10</v>
      </c>
      <c r="R39" s="12">
        <v>5.2281000000000004</v>
      </c>
      <c r="S39" s="13">
        <v>5.3693999999999997</v>
      </c>
      <c r="T39" s="12">
        <v>4.6260000000000003</v>
      </c>
      <c r="U39" s="13">
        <v>4.5080999999999998</v>
      </c>
    </row>
    <row r="40" spans="1:23" x14ac:dyDescent="0.3">
      <c r="A40" s="18" t="s">
        <v>11</v>
      </c>
      <c r="B40" s="16">
        <f>LIST3!B43-LIST3!$B$56</f>
        <v>48.976099999999995</v>
      </c>
      <c r="C40" s="16">
        <f>LIST3!C43-LIST3!$C$56</f>
        <v>57.872399999999999</v>
      </c>
      <c r="D40" s="16">
        <f>LIST3!D43-LIST3!$D$56</f>
        <v>19.935299999999998</v>
      </c>
      <c r="E40" s="16">
        <f>LIST3!E43-LIST3!$E$56</f>
        <v>-12.506799999999998</v>
      </c>
      <c r="Q40" s="10" t="s">
        <v>11</v>
      </c>
      <c r="R40" s="12">
        <v>8.7617999999999991</v>
      </c>
      <c r="S40" s="13">
        <v>7.5114999999999998</v>
      </c>
      <c r="T40" s="12">
        <v>6.4321000000000002</v>
      </c>
      <c r="U40" s="13">
        <v>5.4436</v>
      </c>
    </row>
    <row r="41" spans="1:23" x14ac:dyDescent="0.3">
      <c r="A41" s="18" t="s">
        <v>12</v>
      </c>
      <c r="B41" s="16">
        <f>LIST3!B44-LIST3!$B$56</f>
        <v>93.984499999999997</v>
      </c>
      <c r="C41" s="16">
        <f>LIST3!C44-LIST3!$C$56</f>
        <v>137.32849999999999</v>
      </c>
      <c r="D41" s="16">
        <f>LIST3!D44-LIST3!$D$56</f>
        <v>53.061999999999998</v>
      </c>
      <c r="E41" s="16">
        <f>LIST3!E44-LIST3!$E$56</f>
        <v>31.905699999999996</v>
      </c>
      <c r="Q41" s="10" t="s">
        <v>12</v>
      </c>
      <c r="R41" s="12">
        <v>12.975300000000001</v>
      </c>
      <c r="S41" s="13">
        <v>9.7157</v>
      </c>
      <c r="T41" s="12">
        <v>8.2577999999999996</v>
      </c>
      <c r="U41" s="13">
        <v>6.5137</v>
      </c>
    </row>
    <row r="42" spans="1:23" x14ac:dyDescent="0.3">
      <c r="A42" s="18" t="s">
        <v>13</v>
      </c>
      <c r="B42" s="16">
        <f>LIST3!B45-LIST3!$B$56</f>
        <v>74.721399999999988</v>
      </c>
      <c r="C42" s="16">
        <f>LIST3!C45-LIST3!$C$56</f>
        <v>157.75530000000001</v>
      </c>
      <c r="D42" s="16">
        <f>LIST3!D45-LIST3!$D$56</f>
        <v>84.561699999999988</v>
      </c>
      <c r="E42" s="16">
        <f>LIST3!E45-LIST3!$E$56</f>
        <v>40.294399999999996</v>
      </c>
      <c r="Q42" s="10" t="s">
        <v>13</v>
      </c>
      <c r="R42" s="12">
        <v>16.487400000000001</v>
      </c>
      <c r="S42" s="13">
        <v>11.279</v>
      </c>
      <c r="T42" s="12">
        <v>8.1013000000000002</v>
      </c>
      <c r="U42" s="13">
        <v>6.8371000000000004</v>
      </c>
    </row>
    <row r="43" spans="1:23" x14ac:dyDescent="0.3">
      <c r="A43" s="18" t="s">
        <v>21</v>
      </c>
      <c r="B43" s="16">
        <f>LIST3!B46-LIST3!$B$56</f>
        <v>76.192999999999984</v>
      </c>
      <c r="C43" s="16">
        <f>LIST3!C46-LIST3!$C$56</f>
        <v>158.8561</v>
      </c>
      <c r="D43" s="16">
        <f>LIST3!D46-LIST3!$D$56</f>
        <v>93.328500000000005</v>
      </c>
      <c r="E43" s="16">
        <f>LIST3!E46-LIST3!$E$56</f>
        <v>62.259299999999996</v>
      </c>
      <c r="Q43" s="10" t="s">
        <v>21</v>
      </c>
      <c r="R43" s="12">
        <v>15.125</v>
      </c>
      <c r="S43" s="14">
        <v>11.303000000000001</v>
      </c>
      <c r="T43" s="12">
        <v>9.2791999999999994</v>
      </c>
      <c r="U43" s="14">
        <v>7.5347</v>
      </c>
    </row>
    <row r="44" spans="1:23" x14ac:dyDescent="0.3">
      <c r="A44" s="18" t="s">
        <v>23</v>
      </c>
      <c r="B44" s="16">
        <f>LIST3!B47-LIST3!$B$56</f>
        <v>579.02769999999998</v>
      </c>
      <c r="C44" s="16">
        <f>LIST3!C47-LIST3!$C$56</f>
        <v>885.97250000000008</v>
      </c>
      <c r="D44" s="16">
        <f>LIST3!D47-LIST3!$D$56</f>
        <v>765.09019999999998</v>
      </c>
      <c r="E44" s="16">
        <f>LIST3!E47-LIST3!$E$56</f>
        <v>718.12</v>
      </c>
      <c r="Q44" s="10" t="s">
        <v>23</v>
      </c>
      <c r="R44" s="12">
        <v>14.9191</v>
      </c>
      <c r="S44" s="12">
        <v>14.497999999999999</v>
      </c>
      <c r="T44" s="12">
        <v>8.5206999999999997</v>
      </c>
      <c r="U44" s="12">
        <v>7.6318999999999999</v>
      </c>
    </row>
    <row r="45" spans="1:23" x14ac:dyDescent="0.3">
      <c r="A45" s="18" t="s">
        <v>14</v>
      </c>
      <c r="B45" s="16">
        <f>LIST3!B48-LIST3!$B$56</f>
        <v>602.83819999999992</v>
      </c>
      <c r="C45" s="16">
        <f>LIST3!C48-LIST3!$C$56</f>
        <v>971.9325</v>
      </c>
      <c r="D45" s="16">
        <f>LIST3!D48-LIST3!$D$56</f>
        <v>996.94479999999999</v>
      </c>
      <c r="E45" s="16">
        <f>LIST3!E48-LIST3!$E$56</f>
        <v>895.87950000000001</v>
      </c>
      <c r="Q45" s="10" t="s">
        <v>14</v>
      </c>
      <c r="R45" s="12">
        <v>16.0914</v>
      </c>
      <c r="S45" s="12">
        <v>17.058900000000001</v>
      </c>
      <c r="T45" s="12">
        <v>10.144299999999999</v>
      </c>
      <c r="U45" s="12">
        <v>8.8498999999999999</v>
      </c>
    </row>
    <row r="46" spans="1:23" x14ac:dyDescent="0.3">
      <c r="A46" s="18">
        <v>3.75</v>
      </c>
      <c r="B46" s="16">
        <f>LIST3!B49-LIST3!$B$56</f>
        <v>635.49159999999995</v>
      </c>
      <c r="C46" s="16">
        <f>LIST3!C49-LIST3!$C$56</f>
        <v>1036.9972</v>
      </c>
      <c r="D46" s="16">
        <f>LIST3!D49-LIST3!$D$56</f>
        <v>996.61629999999991</v>
      </c>
      <c r="E46" s="16">
        <f>LIST3!E49-LIST3!$E$56</f>
        <v>894.78809999999999</v>
      </c>
      <c r="Q46" s="10">
        <v>3.75</v>
      </c>
      <c r="R46" s="12">
        <v>16.770900000000001</v>
      </c>
      <c r="S46" s="12">
        <v>15.7387</v>
      </c>
      <c r="T46" s="12">
        <v>10.220700000000001</v>
      </c>
      <c r="U46" s="12">
        <v>8.9817</v>
      </c>
    </row>
    <row r="47" spans="1:23" x14ac:dyDescent="0.3">
      <c r="A47" s="18">
        <v>7.5</v>
      </c>
      <c r="B47" s="16">
        <f>LIST3!B50-LIST3!$B$56</f>
        <v>653.36619999999994</v>
      </c>
      <c r="C47" s="16">
        <f>LIST3!C50-LIST3!$C$56</f>
        <v>1070.3165999999999</v>
      </c>
      <c r="D47" s="16">
        <f>LIST3!D50-LIST3!$D$56</f>
        <v>983.05970000000002</v>
      </c>
      <c r="E47" s="16">
        <f>LIST3!E50-LIST3!$E$56</f>
        <v>889.91409999999996</v>
      </c>
      <c r="Q47" s="10">
        <v>7.5</v>
      </c>
      <c r="R47" s="12">
        <v>16.681000000000001</v>
      </c>
      <c r="S47" s="12">
        <v>15.3797</v>
      </c>
      <c r="T47" s="12">
        <v>9.9434000000000005</v>
      </c>
      <c r="U47" s="12">
        <v>8.7428000000000008</v>
      </c>
    </row>
    <row r="48" spans="1:23" x14ac:dyDescent="0.3">
      <c r="A48" s="18">
        <v>15</v>
      </c>
      <c r="B48" s="16">
        <f>LIST3!B51-LIST3!$B$56</f>
        <v>650.25239999999997</v>
      </c>
      <c r="C48" s="16">
        <f>LIST3!C51-LIST3!$C$56</f>
        <v>1092.2364</v>
      </c>
      <c r="D48" s="16">
        <f>LIST3!D51-LIST3!$D$56</f>
        <v>982.16890000000012</v>
      </c>
      <c r="E48" s="16">
        <f>LIST3!E51-LIST3!$E$56</f>
        <v>885.05179999999996</v>
      </c>
      <c r="Q48" s="10">
        <v>15</v>
      </c>
      <c r="R48" s="12">
        <v>16.2441</v>
      </c>
      <c r="S48" s="12">
        <v>15.086499999999999</v>
      </c>
      <c r="T48" s="12">
        <v>9.6928000000000001</v>
      </c>
      <c r="U48" s="12">
        <v>8.1338000000000008</v>
      </c>
    </row>
    <row r="49" spans="1:25" x14ac:dyDescent="0.3">
      <c r="A49" s="18">
        <v>30</v>
      </c>
      <c r="B49" s="16">
        <f>LIST3!B52-LIST3!$B$56</f>
        <v>648.80430000000001</v>
      </c>
      <c r="C49" s="16">
        <f>LIST3!C52-LIST3!$C$56</f>
        <v>1124.7452999999998</v>
      </c>
      <c r="D49" s="16">
        <f>LIST3!D52-LIST3!$D$56</f>
        <v>971.03420000000006</v>
      </c>
      <c r="E49" s="16">
        <f>LIST3!E52-LIST3!$E$56</f>
        <v>867.2124</v>
      </c>
      <c r="Q49" s="10">
        <v>30</v>
      </c>
      <c r="R49" s="12">
        <v>16.100100000000001</v>
      </c>
      <c r="S49" s="12">
        <v>16.59</v>
      </c>
      <c r="T49" s="12">
        <v>9.1870999999999992</v>
      </c>
      <c r="U49" s="12">
        <v>7.7023999999999999</v>
      </c>
    </row>
    <row r="50" spans="1:25" x14ac:dyDescent="0.3">
      <c r="A50" s="18">
        <v>60</v>
      </c>
      <c r="B50" s="16">
        <f>LIST3!B53-LIST3!$B$56</f>
        <v>648.09079999999994</v>
      </c>
      <c r="C50" s="16">
        <f>LIST3!C53-LIST3!$C$56</f>
        <v>1132.0828999999999</v>
      </c>
      <c r="D50" s="16">
        <f>LIST3!D53-LIST3!$D$56</f>
        <v>982.54040000000009</v>
      </c>
      <c r="E50" s="16">
        <f>LIST3!E53-LIST3!$E$56</f>
        <v>904.41079999999999</v>
      </c>
      <c r="Q50" s="10">
        <v>60</v>
      </c>
      <c r="R50" s="12">
        <v>14.820600000000001</v>
      </c>
      <c r="S50" s="12">
        <v>15.883900000000001</v>
      </c>
      <c r="T50" s="12">
        <v>10.146699999999999</v>
      </c>
      <c r="U50" s="12">
        <v>9.2535000000000007</v>
      </c>
    </row>
    <row r="51" spans="1:25" x14ac:dyDescent="0.3">
      <c r="A51" s="18">
        <v>120</v>
      </c>
      <c r="B51" s="16">
        <f>LIST3!B54-LIST3!$B$56</f>
        <v>637.19189999999992</v>
      </c>
      <c r="C51" s="16">
        <f>LIST3!C54-LIST3!$C$56</f>
        <v>1118.0703999999998</v>
      </c>
      <c r="D51" s="16">
        <f>LIST3!D54-LIST3!$D$56</f>
        <v>928.31380000000001</v>
      </c>
      <c r="E51" s="16">
        <f>LIST3!E54-LIST3!$E$56</f>
        <v>871.41589999999997</v>
      </c>
      <c r="Q51" s="10">
        <v>120</v>
      </c>
      <c r="R51" s="12">
        <v>14.7296</v>
      </c>
      <c r="S51" s="12">
        <v>15.4072</v>
      </c>
      <c r="T51" s="12">
        <v>9.7612000000000005</v>
      </c>
      <c r="U51" s="12">
        <v>8.7513000000000005</v>
      </c>
    </row>
    <row r="52" spans="1:25" x14ac:dyDescent="0.3">
      <c r="A52" s="18" t="s">
        <v>6</v>
      </c>
      <c r="B52" s="16">
        <f>LIST3!B55-LIST3!$B$56</f>
        <v>574.2364</v>
      </c>
      <c r="C52" s="16">
        <f>LIST3!C55-LIST3!$C$56</f>
        <v>1056.5</v>
      </c>
      <c r="D52" s="16">
        <f>LIST3!D55-LIST3!$D$56</f>
        <v>829.89400000000001</v>
      </c>
      <c r="E52" s="16">
        <f>LIST3!E55-LIST3!$E$56</f>
        <v>776.33939999999996</v>
      </c>
      <c r="Q52" s="10" t="s">
        <v>6</v>
      </c>
      <c r="R52" s="12">
        <v>16.278099999999998</v>
      </c>
      <c r="S52" s="12">
        <v>15.177</v>
      </c>
      <c r="T52" s="12">
        <v>10.3901</v>
      </c>
      <c r="U52" s="12">
        <v>9.5177999999999994</v>
      </c>
    </row>
    <row r="53" spans="1:25" x14ac:dyDescent="0.3">
      <c r="A53" s="18" t="s">
        <v>22</v>
      </c>
      <c r="B53" s="16">
        <f>LIST3!B56-LIST3!$B$56</f>
        <v>0</v>
      </c>
      <c r="C53" s="16">
        <f>LIST3!C56-LIST3!$C$56</f>
        <v>0</v>
      </c>
      <c r="D53" s="16">
        <f>LIST3!D56-LIST3!$D$56</f>
        <v>0</v>
      </c>
      <c r="E53" s="16">
        <f>LIST3!E56-LIST3!$E$56</f>
        <v>0</v>
      </c>
      <c r="Q53" s="10" t="s">
        <v>22</v>
      </c>
      <c r="R53" s="12">
        <v>13.600199999999999</v>
      </c>
      <c r="S53" s="12">
        <v>16.254300000000001</v>
      </c>
      <c r="T53" s="12">
        <v>14.8148</v>
      </c>
      <c r="U53" s="12">
        <v>13.0677</v>
      </c>
    </row>
    <row r="55" spans="1:25" x14ac:dyDescent="0.3">
      <c r="A55" s="3" t="s">
        <v>25</v>
      </c>
      <c r="B55" s="15">
        <v>45568</v>
      </c>
      <c r="C55" s="16"/>
      <c r="D55" s="15">
        <v>45568</v>
      </c>
      <c r="E55" s="16"/>
      <c r="F55" s="15">
        <v>45568</v>
      </c>
      <c r="G55" s="16"/>
      <c r="H55" s="15">
        <v>45573</v>
      </c>
      <c r="I55" s="16"/>
      <c r="Q55" s="3" t="s">
        <v>25</v>
      </c>
      <c r="R55" s="11">
        <v>45568</v>
      </c>
      <c r="S55" s="9"/>
      <c r="T55" s="11">
        <v>45568</v>
      </c>
      <c r="U55" s="9"/>
      <c r="V55" s="11">
        <v>45568</v>
      </c>
      <c r="W55" s="9"/>
      <c r="X55" s="11">
        <v>45573</v>
      </c>
      <c r="Y55" s="9"/>
    </row>
    <row r="56" spans="1:25" x14ac:dyDescent="0.3">
      <c r="A56" s="19" t="s">
        <v>8</v>
      </c>
      <c r="B56" s="17" t="s">
        <v>32</v>
      </c>
      <c r="C56" s="17" t="s">
        <v>33</v>
      </c>
      <c r="D56" s="17" t="s">
        <v>32</v>
      </c>
      <c r="E56" s="17" t="s">
        <v>33</v>
      </c>
      <c r="F56" s="17" t="s">
        <v>32</v>
      </c>
      <c r="G56" s="17" t="s">
        <v>33</v>
      </c>
      <c r="H56" s="17" t="s">
        <v>32</v>
      </c>
      <c r="I56" s="17" t="s">
        <v>33</v>
      </c>
      <c r="Q56" s="10" t="s">
        <v>8</v>
      </c>
      <c r="R56" s="22" t="s">
        <v>32</v>
      </c>
      <c r="S56" s="22" t="s">
        <v>33</v>
      </c>
      <c r="T56" s="22" t="s">
        <v>32</v>
      </c>
      <c r="U56" s="22" t="s">
        <v>33</v>
      </c>
      <c r="V56" s="22" t="s">
        <v>32</v>
      </c>
      <c r="W56" s="22" t="s">
        <v>33</v>
      </c>
      <c r="X56" s="22" t="s">
        <v>32</v>
      </c>
      <c r="Y56" s="22" t="s">
        <v>33</v>
      </c>
    </row>
    <row r="57" spans="1:25" x14ac:dyDescent="0.3">
      <c r="A57" s="18" t="s">
        <v>9</v>
      </c>
      <c r="B57" s="16" t="s">
        <v>16</v>
      </c>
      <c r="C57" s="16" t="s">
        <v>16</v>
      </c>
      <c r="D57" s="16" t="s">
        <v>16</v>
      </c>
      <c r="E57" s="16" t="s">
        <v>16</v>
      </c>
      <c r="F57" s="16" t="s">
        <v>16</v>
      </c>
      <c r="G57" s="16" t="s">
        <v>16</v>
      </c>
      <c r="H57" s="16" t="s">
        <v>16</v>
      </c>
      <c r="I57" s="16" t="s">
        <v>16</v>
      </c>
      <c r="Q57" s="10" t="s">
        <v>9</v>
      </c>
      <c r="R57" s="12" t="s">
        <v>16</v>
      </c>
      <c r="S57" s="13" t="s">
        <v>16</v>
      </c>
      <c r="T57" s="12" t="s">
        <v>16</v>
      </c>
      <c r="U57" s="13" t="s">
        <v>24</v>
      </c>
      <c r="V57" s="12" t="s">
        <v>16</v>
      </c>
      <c r="W57" s="13" t="s">
        <v>16</v>
      </c>
      <c r="X57" s="12" t="s">
        <v>16</v>
      </c>
      <c r="Y57" s="13" t="s">
        <v>16</v>
      </c>
    </row>
    <row r="58" spans="1:25" x14ac:dyDescent="0.3">
      <c r="A58" s="18" t="s">
        <v>10</v>
      </c>
      <c r="B58" s="16">
        <v>60.270099999999999</v>
      </c>
      <c r="C58" s="16">
        <v>46.753399999999999</v>
      </c>
      <c r="D58" s="16">
        <v>74.705299999999994</v>
      </c>
      <c r="E58" s="16">
        <v>73.520700000000005</v>
      </c>
      <c r="F58" s="16">
        <v>35.962800000000001</v>
      </c>
      <c r="G58" s="16">
        <v>38.432400000000001</v>
      </c>
      <c r="H58" s="16">
        <v>47.002899999999997</v>
      </c>
      <c r="I58" s="16">
        <v>25.485700000000001</v>
      </c>
      <c r="Q58" s="10" t="s">
        <v>10</v>
      </c>
      <c r="R58" s="12">
        <v>4.1715999999999998</v>
      </c>
      <c r="S58" s="13">
        <v>3.8203</v>
      </c>
      <c r="T58" s="12">
        <v>4.5593000000000004</v>
      </c>
      <c r="U58" s="13">
        <v>4.3662999999999998</v>
      </c>
      <c r="V58" s="12">
        <v>5.4428999999999998</v>
      </c>
      <c r="W58" s="13">
        <v>5.5304000000000002</v>
      </c>
      <c r="X58" s="12">
        <v>5.0465</v>
      </c>
      <c r="Y58" s="13">
        <v>3.7141000000000002</v>
      </c>
    </row>
    <row r="59" spans="1:25" x14ac:dyDescent="0.3">
      <c r="A59" s="18" t="s">
        <v>11</v>
      </c>
      <c r="B59" s="16">
        <f>LIST3!B63-LIST3!$B$70</f>
        <v>-24.428999999999995</v>
      </c>
      <c r="C59" s="16">
        <f>LIST3!C63-LIST3!$C$70</f>
        <v>-11.394299999999994</v>
      </c>
      <c r="D59" s="16">
        <f>LIST3!D63-LIST3!$D$70</f>
        <v>-3.8674999999999926</v>
      </c>
      <c r="E59" s="16">
        <f>LIST3!E63-LIST3!$E$70</f>
        <v>-29.645100000000006</v>
      </c>
      <c r="F59" s="16">
        <f>LIST3!F63-LIST3!$F$70</f>
        <v>-46.134</v>
      </c>
      <c r="G59" s="16">
        <f>LIST3!G63-LIST3!$G$70</f>
        <v>-34.5869</v>
      </c>
      <c r="H59" s="16">
        <f>LIST3!H63-LIST3!$H$70</f>
        <v>21.076900000000002</v>
      </c>
      <c r="I59" s="16">
        <f>LIST3!I63-LIST3!$I$70</f>
        <v>20.4726</v>
      </c>
      <c r="Q59" s="10" t="s">
        <v>11</v>
      </c>
      <c r="R59" s="12">
        <v>4.4466000000000001</v>
      </c>
      <c r="S59" s="13">
        <v>4.5</v>
      </c>
      <c r="T59" s="12">
        <v>5.8647999999999998</v>
      </c>
      <c r="U59" s="13">
        <v>5.5548999999999999</v>
      </c>
      <c r="V59" s="12">
        <v>5.3681000000000001</v>
      </c>
      <c r="W59" s="13">
        <v>7.4603999999999999</v>
      </c>
      <c r="X59" s="12">
        <v>6.62</v>
      </c>
      <c r="Y59" s="13">
        <v>5.0796999999999999</v>
      </c>
    </row>
    <row r="60" spans="1:25" x14ac:dyDescent="0.3">
      <c r="A60" s="18" t="s">
        <v>12</v>
      </c>
      <c r="B60" s="16">
        <f>LIST3!B64-LIST3!$B$70</f>
        <v>64.273300000000006</v>
      </c>
      <c r="C60" s="16">
        <f>LIST3!C64-LIST3!$C$70</f>
        <v>60.363</v>
      </c>
      <c r="D60" s="16">
        <f>LIST3!D64-LIST3!$D$70</f>
        <v>46.095399999999998</v>
      </c>
      <c r="E60" s="16">
        <f>LIST3!E64-LIST3!$E$70</f>
        <v>17.587699999999998</v>
      </c>
      <c r="F60" s="16">
        <f>LIST3!F64-LIST3!$F$70</f>
        <v>-34.996099999999998</v>
      </c>
      <c r="G60" s="16">
        <f>LIST3!G64-LIST3!$G$70</f>
        <v>7.6273000000000053</v>
      </c>
      <c r="H60" s="16">
        <f>LIST3!H64-LIST3!$H$70</f>
        <v>53.593800000000002</v>
      </c>
      <c r="I60" s="16">
        <f>LIST3!I64-LIST3!$I$70</f>
        <v>55.128</v>
      </c>
      <c r="Q60" s="10" t="s">
        <v>12</v>
      </c>
      <c r="R60" s="12">
        <v>5.5617000000000001</v>
      </c>
      <c r="S60" s="13">
        <v>5.4231999999999996</v>
      </c>
      <c r="T60" s="12">
        <v>6.5</v>
      </c>
      <c r="U60" s="13">
        <v>6.0721999999999996</v>
      </c>
      <c r="V60" s="12">
        <v>6.9207999999999998</v>
      </c>
      <c r="W60" s="13">
        <v>8.0126000000000008</v>
      </c>
      <c r="X60" s="12">
        <v>6.5528000000000004</v>
      </c>
      <c r="Y60" s="13">
        <v>6.6855000000000002</v>
      </c>
    </row>
    <row r="61" spans="1:25" x14ac:dyDescent="0.3">
      <c r="A61" s="18" t="s">
        <v>13</v>
      </c>
      <c r="B61" s="16">
        <f>LIST3!B65-LIST3!$B$70</f>
        <v>206.20180000000002</v>
      </c>
      <c r="C61" s="16">
        <f>LIST3!C65-LIST3!$C$70</f>
        <v>204.1061</v>
      </c>
      <c r="D61" s="16">
        <f>LIST3!D65-LIST3!$D$70</f>
        <v>167.15089999999998</v>
      </c>
      <c r="E61" s="16">
        <f>LIST3!E65-LIST3!$E$70</f>
        <v>142.6046</v>
      </c>
      <c r="F61" s="16">
        <f>LIST3!F65-LIST3!$F$70</f>
        <v>97.612700000000004</v>
      </c>
      <c r="G61" s="16">
        <f>LIST3!G65-LIST3!$G$70</f>
        <v>163.46680000000001</v>
      </c>
      <c r="H61" s="16">
        <f>LIST3!H65-LIST3!$H$70</f>
        <v>75.365399999999994</v>
      </c>
      <c r="I61" s="16">
        <f>LIST3!I65-LIST3!$I$70</f>
        <v>61.6785</v>
      </c>
      <c r="Q61" s="10" t="s">
        <v>13</v>
      </c>
      <c r="R61" s="12">
        <v>5.7984999999999998</v>
      </c>
      <c r="S61" s="14">
        <v>5.2896999999999998</v>
      </c>
      <c r="T61" s="12">
        <v>6.6154000000000002</v>
      </c>
      <c r="U61" s="14">
        <v>6.1387999999999998</v>
      </c>
      <c r="V61" s="12">
        <v>6.8960999999999997</v>
      </c>
      <c r="W61" s="14">
        <v>7.8</v>
      </c>
      <c r="X61" s="12">
        <v>6.4958999999999998</v>
      </c>
      <c r="Y61" s="14">
        <v>6.5906000000000002</v>
      </c>
    </row>
    <row r="62" spans="1:25" x14ac:dyDescent="0.3">
      <c r="A62" s="25" t="s">
        <v>21</v>
      </c>
      <c r="B62" s="93">
        <v>806.80468178997398</v>
      </c>
      <c r="C62" s="93">
        <v>759.66893645532411</v>
      </c>
      <c r="D62" s="16">
        <f>LIST3!D66-LIST3!$D$70</f>
        <v>772.67499999999995</v>
      </c>
      <c r="E62" s="16">
        <f>LIST3!E66-LIST3!$E$70</f>
        <v>697.09080000000006</v>
      </c>
      <c r="F62" s="16">
        <f>LIST3!F66-LIST3!$F$70</f>
        <v>390.96389999999997</v>
      </c>
      <c r="G62" s="16">
        <f>LIST3!G66-LIST3!$G$70</f>
        <v>642.10350000000005</v>
      </c>
      <c r="H62" s="16">
        <f>LIST3!H66-LIST3!$H$70</f>
        <v>401.83850000000001</v>
      </c>
      <c r="I62" s="16">
        <f>LIST3!I66-LIST3!$I$70</f>
        <v>390.22449999999998</v>
      </c>
      <c r="Q62" s="5" t="s">
        <v>21</v>
      </c>
      <c r="R62" s="83">
        <f>R63*T62/T63</f>
        <v>4.9586200210186657</v>
      </c>
      <c r="S62" s="83">
        <f>S63*U62/U63</f>
        <v>4.9041493282402531</v>
      </c>
      <c r="T62" s="12">
        <v>6.0149999999999997</v>
      </c>
      <c r="U62" s="12">
        <v>6.1010999999999997</v>
      </c>
      <c r="V62" s="12">
        <v>6.2686999999999999</v>
      </c>
      <c r="W62" s="12">
        <v>7.2948000000000004</v>
      </c>
      <c r="X62" s="12">
        <v>6.4832000000000001</v>
      </c>
      <c r="Y62" s="12">
        <v>6.8144</v>
      </c>
    </row>
    <row r="63" spans="1:25" x14ac:dyDescent="0.3">
      <c r="A63" s="18" t="s">
        <v>30</v>
      </c>
      <c r="B63" s="16">
        <f>LIST3!B67-LIST3!$B$70</f>
        <v>1006.0213000000001</v>
      </c>
      <c r="C63" s="16">
        <f>LIST3!C67-LIST3!$C$70</f>
        <v>959.42440000000011</v>
      </c>
      <c r="D63" s="16">
        <f>LIST3!D67-LIST3!$D$70</f>
        <v>963.46430000000009</v>
      </c>
      <c r="E63" s="16">
        <f>LIST3!E67-LIST3!$E$70</f>
        <v>880.3913</v>
      </c>
      <c r="F63" s="16">
        <f>LIST3!F67-LIST3!$F$70</f>
        <v>491.17940000000004</v>
      </c>
      <c r="G63" s="16">
        <f>LIST3!G67-LIST3!$G$70</f>
        <v>792.0163</v>
      </c>
      <c r="H63" s="16">
        <f>LIST3!H67-LIST3!$H$70</f>
        <v>471.56620000000004</v>
      </c>
      <c r="I63" s="16">
        <f>LIST3!I67-LIST3!$I$70</f>
        <v>462.77409999999998</v>
      </c>
      <c r="Q63" s="10" t="s">
        <v>30</v>
      </c>
      <c r="R63" s="12">
        <v>5.5693999999999999</v>
      </c>
      <c r="S63" s="12">
        <v>5.4923000000000002</v>
      </c>
      <c r="T63" s="12">
        <v>6.7558999999999996</v>
      </c>
      <c r="U63" s="12">
        <v>6.8327999999999998</v>
      </c>
      <c r="V63" s="12">
        <v>7.6505999999999998</v>
      </c>
      <c r="W63" s="12">
        <v>8.5128000000000004</v>
      </c>
      <c r="X63" s="12">
        <v>6.6590999999999996</v>
      </c>
      <c r="Y63" s="12">
        <v>7.0911</v>
      </c>
    </row>
    <row r="64" spans="1:25" x14ac:dyDescent="0.3">
      <c r="A64" s="18" t="s">
        <v>14</v>
      </c>
      <c r="B64" s="16">
        <f>LIST3!B68-LIST3!$B$70</f>
        <v>933.91460000000006</v>
      </c>
      <c r="C64" s="16">
        <f>LIST3!C68-LIST3!$C$70</f>
        <v>910.85709999999995</v>
      </c>
      <c r="D64" s="16">
        <f>LIST3!D68-LIST3!$D$70</f>
        <v>847.69499999999994</v>
      </c>
      <c r="E64" s="16">
        <f>LIST3!E68-LIST3!$E$70</f>
        <v>780.9316</v>
      </c>
      <c r="F64" s="16">
        <f>LIST3!F68-LIST3!$F$70</f>
        <v>453.34749999999997</v>
      </c>
      <c r="G64" s="16">
        <f>LIST3!G68-LIST3!$G$70</f>
        <v>721.99080000000004</v>
      </c>
      <c r="H64" s="16">
        <f>LIST3!H68-LIST3!$H$70</f>
        <v>454.06810000000002</v>
      </c>
      <c r="I64" s="16">
        <f>LIST3!I68-LIST3!$I$70</f>
        <v>451.16429999999997</v>
      </c>
      <c r="Q64" s="10" t="s">
        <v>14</v>
      </c>
      <c r="R64" s="12">
        <v>7.6665000000000001</v>
      </c>
      <c r="S64" s="12">
        <v>7.6646000000000001</v>
      </c>
      <c r="T64" s="12">
        <v>9.7512000000000008</v>
      </c>
      <c r="U64" s="12">
        <v>10.110200000000001</v>
      </c>
      <c r="V64" s="12">
        <v>9.9065999999999992</v>
      </c>
      <c r="W64" s="12">
        <v>12.7408</v>
      </c>
      <c r="X64" s="12">
        <v>7.7271999999999998</v>
      </c>
      <c r="Y64" s="12">
        <v>8.0662000000000003</v>
      </c>
    </row>
    <row r="65" spans="1:25" x14ac:dyDescent="0.3">
      <c r="A65" s="18" t="s">
        <v>6</v>
      </c>
      <c r="B65" s="16">
        <f>LIST3!B69-LIST3!$B$70</f>
        <v>894.08040000000005</v>
      </c>
      <c r="C65" s="16">
        <f>LIST3!C69-LIST3!$C$70</f>
        <v>881.47170000000006</v>
      </c>
      <c r="D65" s="16">
        <f>LIST3!D69-LIST3!$D$70</f>
        <v>830.05709999999999</v>
      </c>
      <c r="E65" s="16">
        <f>LIST3!E69-LIST3!$E$70</f>
        <v>790.38420000000008</v>
      </c>
      <c r="F65" s="16">
        <f>LIST3!F69-LIST3!$F$70</f>
        <v>436.81569999999999</v>
      </c>
      <c r="G65" s="16">
        <f>LIST3!G69-LIST3!$G$70</f>
        <v>720.62340000000006</v>
      </c>
      <c r="H65" s="16">
        <f>LIST3!H69-LIST3!$H$70</f>
        <v>429.5</v>
      </c>
      <c r="I65" s="16">
        <f>LIST3!I69-LIST3!$I$70</f>
        <v>439.98509999999999</v>
      </c>
      <c r="Q65" s="10" t="s">
        <v>6</v>
      </c>
      <c r="R65" s="12">
        <v>7.1363000000000003</v>
      </c>
      <c r="S65" s="12">
        <v>7.2362000000000002</v>
      </c>
      <c r="T65" s="12">
        <v>9.2119999999999997</v>
      </c>
      <c r="U65" s="12">
        <v>9.2805</v>
      </c>
      <c r="V65" s="12">
        <v>9.7646999999999995</v>
      </c>
      <c r="W65" s="12">
        <v>11.7582</v>
      </c>
      <c r="X65" s="12">
        <v>7.6565000000000003</v>
      </c>
      <c r="Y65" s="12">
        <v>7.8490000000000002</v>
      </c>
    </row>
    <row r="66" spans="1:25" x14ac:dyDescent="0.3">
      <c r="A66" s="18" t="s">
        <v>22</v>
      </c>
      <c r="B66" s="16">
        <f>LIST3!B70-LIST3!$B$70</f>
        <v>0</v>
      </c>
      <c r="C66" s="16">
        <f>LIST3!C70-LIST3!$C$70</f>
        <v>0</v>
      </c>
      <c r="D66" s="16">
        <f>LIST3!D70-LIST3!$D$70</f>
        <v>0</v>
      </c>
      <c r="E66" s="16">
        <f>LIST3!E70-LIST3!$E$70</f>
        <v>0</v>
      </c>
      <c r="F66" s="16">
        <f>LIST3!F70-LIST3!$F$70</f>
        <v>0</v>
      </c>
      <c r="G66" s="16">
        <f>LIST3!G70-LIST3!$G$70</f>
        <v>0</v>
      </c>
      <c r="H66" s="16">
        <f>LIST3!H70-LIST3!$H$70</f>
        <v>0</v>
      </c>
      <c r="I66" s="16">
        <f>LIST3!I70-LIST3!$I$70</f>
        <v>0</v>
      </c>
      <c r="Q66" s="10" t="s">
        <v>22</v>
      </c>
      <c r="R66" s="12">
        <v>11.080299999999999</v>
      </c>
      <c r="S66" s="12">
        <v>11.0006</v>
      </c>
      <c r="T66" s="12">
        <v>13.443300000000001</v>
      </c>
      <c r="U66" s="12">
        <v>13.859500000000001</v>
      </c>
      <c r="V66" s="12">
        <v>12.6713</v>
      </c>
      <c r="W66" s="12">
        <v>17.026</v>
      </c>
      <c r="X66" s="12">
        <v>11.4171</v>
      </c>
      <c r="Y66" s="12">
        <v>12.3454</v>
      </c>
    </row>
    <row r="68" spans="1:25" x14ac:dyDescent="0.3">
      <c r="A68" s="3" t="s">
        <v>27</v>
      </c>
      <c r="B68" s="15">
        <v>45581</v>
      </c>
      <c r="C68" s="16"/>
      <c r="D68" s="15">
        <v>45602</v>
      </c>
      <c r="E68" s="16"/>
      <c r="Q68" s="3" t="s">
        <v>27</v>
      </c>
      <c r="R68" s="11">
        <v>45581</v>
      </c>
      <c r="S68" s="9"/>
      <c r="T68" s="11">
        <v>45602</v>
      </c>
      <c r="U68" s="9"/>
    </row>
    <row r="69" spans="1:25" x14ac:dyDescent="0.3">
      <c r="A69" s="19" t="s">
        <v>8</v>
      </c>
      <c r="B69" s="17" t="s">
        <v>32</v>
      </c>
      <c r="C69" s="17" t="s">
        <v>33</v>
      </c>
      <c r="D69" s="17" t="s">
        <v>32</v>
      </c>
      <c r="E69" s="17" t="s">
        <v>33</v>
      </c>
      <c r="Q69" s="10" t="s">
        <v>8</v>
      </c>
      <c r="R69" s="22" t="s">
        <v>32</v>
      </c>
      <c r="S69" s="22" t="s">
        <v>33</v>
      </c>
      <c r="T69" s="22" t="s">
        <v>32</v>
      </c>
      <c r="U69" s="22" t="s">
        <v>33</v>
      </c>
    </row>
    <row r="70" spans="1:25" x14ac:dyDescent="0.3">
      <c r="A70" s="18" t="s">
        <v>9</v>
      </c>
      <c r="B70" s="16" t="s">
        <v>16</v>
      </c>
      <c r="C70" s="16" t="s">
        <v>16</v>
      </c>
      <c r="D70" s="16" t="s">
        <v>16</v>
      </c>
      <c r="E70" s="16" t="s">
        <v>16</v>
      </c>
      <c r="Q70" s="10" t="s">
        <v>9</v>
      </c>
      <c r="R70" s="12" t="s">
        <v>16</v>
      </c>
      <c r="S70" s="13" t="s">
        <v>16</v>
      </c>
      <c r="T70" s="12" t="s">
        <v>16</v>
      </c>
      <c r="U70" s="13" t="s">
        <v>16</v>
      </c>
    </row>
    <row r="71" spans="1:25" x14ac:dyDescent="0.3">
      <c r="A71" s="18" t="s">
        <v>10</v>
      </c>
      <c r="B71" s="16">
        <v>71.372</v>
      </c>
      <c r="C71" s="16">
        <v>58.035899999999998</v>
      </c>
      <c r="D71" s="16">
        <v>45.552599999999998</v>
      </c>
      <c r="E71" s="16">
        <v>21.1692</v>
      </c>
      <c r="Q71" s="10" t="s">
        <v>10</v>
      </c>
      <c r="R71" s="12">
        <v>5.8007</v>
      </c>
      <c r="S71" s="13">
        <v>5.4593999999999996</v>
      </c>
      <c r="T71" s="12">
        <v>4.0918000000000001</v>
      </c>
      <c r="U71" s="13">
        <v>4.7430000000000003</v>
      </c>
    </row>
    <row r="72" spans="1:25" x14ac:dyDescent="0.3">
      <c r="A72" s="18" t="s">
        <v>26</v>
      </c>
      <c r="B72" s="16"/>
      <c r="C72" s="16"/>
      <c r="D72" s="16">
        <v>30.473099999999999</v>
      </c>
      <c r="E72" s="16">
        <v>33.950299999999999</v>
      </c>
      <c r="Q72" s="10" t="s">
        <v>26</v>
      </c>
      <c r="R72" s="9"/>
      <c r="S72" s="9"/>
      <c r="T72" s="12">
        <v>5.4466000000000001</v>
      </c>
      <c r="U72" s="13">
        <v>5.2287999999999997</v>
      </c>
    </row>
    <row r="73" spans="1:25" x14ac:dyDescent="0.3">
      <c r="A73" s="18" t="s">
        <v>21</v>
      </c>
      <c r="B73" s="16">
        <f>LIST3!B78-LIST3!$B$83</f>
        <v>-8.4907000000000039</v>
      </c>
      <c r="C73" s="16">
        <f>LIST3!C78-LIST3!$C$83</f>
        <v>2.0152000000000001</v>
      </c>
      <c r="D73" s="16">
        <f>LIST3!D78-LIST3!$D$83</f>
        <v>12.8187</v>
      </c>
      <c r="E73" s="16">
        <f>LIST3!E78-LIST3!$E$83</f>
        <v>12.297799999999999</v>
      </c>
      <c r="Q73" s="10" t="s">
        <v>21</v>
      </c>
      <c r="R73" s="12">
        <v>7.6837999999999997</v>
      </c>
      <c r="S73" s="13">
        <v>6.3569000000000004</v>
      </c>
      <c r="T73" s="12">
        <v>5.8013000000000003</v>
      </c>
      <c r="U73" s="13">
        <v>5.4005000000000001</v>
      </c>
    </row>
    <row r="74" spans="1:25" x14ac:dyDescent="0.3">
      <c r="A74" s="18" t="s">
        <v>23</v>
      </c>
      <c r="B74" s="16">
        <f>LIST3!B79-LIST3!$B$83</f>
        <v>1216.1696999999999</v>
      </c>
      <c r="C74" s="16">
        <f>LIST3!C79-LIST3!$C$83</f>
        <v>1126.4981</v>
      </c>
      <c r="D74" s="16">
        <f>LIST3!D79-LIST3!$D$83</f>
        <v>756.86239999999998</v>
      </c>
      <c r="E74" s="16">
        <f>LIST3!E79-LIST3!$E$83</f>
        <v>831.26729999999998</v>
      </c>
      <c r="Q74" s="10" t="s">
        <v>23</v>
      </c>
      <c r="R74" s="12">
        <v>6.4938000000000002</v>
      </c>
      <c r="S74" s="13">
        <v>5.6246999999999998</v>
      </c>
      <c r="T74" s="12">
        <v>4.726</v>
      </c>
      <c r="U74" s="13">
        <v>4.9718</v>
      </c>
    </row>
    <row r="75" spans="1:25" x14ac:dyDescent="0.3">
      <c r="A75" s="18" t="s">
        <v>14</v>
      </c>
      <c r="B75" s="16">
        <f>LIST3!B80-LIST3!$B$83</f>
        <v>1257.5430999999999</v>
      </c>
      <c r="C75" s="16">
        <f>LIST3!C80-LIST3!$C$83</f>
        <v>1163.1270000000002</v>
      </c>
      <c r="D75" s="16">
        <f>LIST3!D80-LIST3!$D$83</f>
        <v>819.09259999999995</v>
      </c>
      <c r="E75" s="16">
        <f>LIST3!E80-LIST3!$E$83</f>
        <v>915.37489999999991</v>
      </c>
      <c r="Q75" s="10" t="s">
        <v>14</v>
      </c>
      <c r="R75" s="12">
        <v>8.2050999999999998</v>
      </c>
      <c r="S75" s="13">
        <v>7.1238999999999999</v>
      </c>
      <c r="T75" s="12">
        <v>5.7190000000000003</v>
      </c>
      <c r="U75" s="14">
        <v>5.8041</v>
      </c>
    </row>
    <row r="76" spans="1:25" x14ac:dyDescent="0.3">
      <c r="A76" s="18" t="s">
        <v>6</v>
      </c>
      <c r="B76" s="16">
        <f>LIST3!B81-LIST3!$B$83</f>
        <v>1246.1003000000001</v>
      </c>
      <c r="C76" s="16">
        <f>LIST3!C81-LIST3!$C$83</f>
        <v>1195.7739000000001</v>
      </c>
      <c r="D76" s="16">
        <f>LIST3!D81-LIST3!$D$83</f>
        <v>782.6425999999999</v>
      </c>
      <c r="E76" s="16">
        <f>LIST3!E81-LIST3!$E$83</f>
        <v>850.62439999999992</v>
      </c>
      <c r="Q76" s="10" t="s">
        <v>6</v>
      </c>
      <c r="R76" s="12">
        <v>7.7489999999999997</v>
      </c>
      <c r="S76" s="14">
        <v>6.5278999999999998</v>
      </c>
      <c r="T76" s="12">
        <v>6.6052999999999997</v>
      </c>
      <c r="U76" s="12">
        <v>6.4359000000000002</v>
      </c>
    </row>
    <row r="77" spans="1:25" x14ac:dyDescent="0.3">
      <c r="A77" s="18" t="s">
        <v>7</v>
      </c>
      <c r="B77" s="16"/>
      <c r="C77" s="16"/>
      <c r="D77" s="16">
        <f>LIST3!D82-LIST3!$D$83</f>
        <v>863.08670000000006</v>
      </c>
      <c r="E77" s="16">
        <f>LIST3!E82-LIST3!$E$83</f>
        <v>969.95819999999992</v>
      </c>
      <c r="Q77" s="10" t="s">
        <v>7</v>
      </c>
      <c r="R77" s="9"/>
      <c r="S77" s="9"/>
      <c r="T77" s="12">
        <v>9.2330000000000005</v>
      </c>
      <c r="U77" s="12">
        <v>6.8589000000000002</v>
      </c>
    </row>
    <row r="78" spans="1:25" x14ac:dyDescent="0.3">
      <c r="A78" s="18" t="s">
        <v>22</v>
      </c>
      <c r="B78" s="16">
        <f>LIST3!B83-LIST3!$B$83</f>
        <v>0</v>
      </c>
      <c r="C78" s="16">
        <f>LIST3!C83-LIST3!$C$83</f>
        <v>0</v>
      </c>
      <c r="D78" s="16">
        <f>LIST3!D83-LIST3!$D$83</f>
        <v>0</v>
      </c>
      <c r="E78" s="16">
        <f>LIST3!E83-LIST3!$E$83</f>
        <v>0</v>
      </c>
      <c r="Q78" s="10" t="s">
        <v>22</v>
      </c>
      <c r="R78" s="12">
        <v>11.814500000000001</v>
      </c>
      <c r="S78" s="12">
        <v>10.742900000000001</v>
      </c>
      <c r="T78" s="12">
        <v>7.8990999999999998</v>
      </c>
      <c r="U78" s="12">
        <v>8.8907000000000007</v>
      </c>
    </row>
    <row r="80" spans="1:25" x14ac:dyDescent="0.3">
      <c r="A80" s="3" t="s">
        <v>28</v>
      </c>
      <c r="B80" s="15">
        <v>45601</v>
      </c>
      <c r="C80" s="16"/>
      <c r="Q80" s="3" t="s">
        <v>28</v>
      </c>
      <c r="R80" s="11">
        <v>45601</v>
      </c>
      <c r="S80" s="9"/>
    </row>
    <row r="81" spans="1:19" x14ac:dyDescent="0.3">
      <c r="A81" s="19" t="s">
        <v>8</v>
      </c>
      <c r="B81" s="17" t="s">
        <v>32</v>
      </c>
      <c r="C81" s="17" t="s">
        <v>33</v>
      </c>
      <c r="Q81" s="10" t="s">
        <v>8</v>
      </c>
      <c r="R81" s="22" t="s">
        <v>32</v>
      </c>
      <c r="S81" s="22" t="s">
        <v>33</v>
      </c>
    </row>
    <row r="82" spans="1:19" x14ac:dyDescent="0.3">
      <c r="A82" s="18" t="s">
        <v>9</v>
      </c>
      <c r="B82" s="16" t="s">
        <v>16</v>
      </c>
      <c r="C82" s="16" t="s">
        <v>16</v>
      </c>
      <c r="Q82" s="10" t="s">
        <v>9</v>
      </c>
      <c r="R82" s="12" t="s">
        <v>16</v>
      </c>
      <c r="S82" s="13" t="s">
        <v>16</v>
      </c>
    </row>
    <row r="83" spans="1:19" x14ac:dyDescent="0.3">
      <c r="A83" s="18" t="s">
        <v>10</v>
      </c>
      <c r="B83" s="16">
        <v>30.292000000000002</v>
      </c>
      <c r="C83" s="16">
        <v>34.408200000000001</v>
      </c>
      <c r="Q83" s="10" t="s">
        <v>10</v>
      </c>
      <c r="R83" s="12">
        <v>3.0223</v>
      </c>
      <c r="S83" s="13">
        <v>3.0068000000000001</v>
      </c>
    </row>
    <row r="84" spans="1:19" x14ac:dyDescent="0.3">
      <c r="A84" s="18" t="s">
        <v>26</v>
      </c>
      <c r="B84" s="16">
        <v>45.305700000000002</v>
      </c>
      <c r="C84" s="16">
        <v>42.842399999999998</v>
      </c>
      <c r="Q84" s="10" t="s">
        <v>26</v>
      </c>
      <c r="R84" s="12">
        <v>3.0436000000000001</v>
      </c>
      <c r="S84" s="13">
        <v>3.0648</v>
      </c>
    </row>
    <row r="85" spans="1:19" x14ac:dyDescent="0.3">
      <c r="A85" s="18" t="s">
        <v>11</v>
      </c>
      <c r="B85" s="16">
        <f>LIST3!B91-LIST3!$B$97</f>
        <v>28.891799999999996</v>
      </c>
      <c r="C85" s="16">
        <f>LIST3!C91-LIST3!$C$97</f>
        <v>43.301499999999997</v>
      </c>
      <c r="Q85" s="10" t="s">
        <v>11</v>
      </c>
      <c r="R85" s="12">
        <v>3.4228999999999998</v>
      </c>
      <c r="S85" s="13">
        <v>3.5998000000000001</v>
      </c>
    </row>
    <row r="86" spans="1:19" x14ac:dyDescent="0.3">
      <c r="A86" s="18" t="s">
        <v>12</v>
      </c>
      <c r="B86" s="16">
        <f>LIST3!B92-LIST3!$B$97</f>
        <v>113.0609</v>
      </c>
      <c r="C86" s="16">
        <f>LIST3!C92-LIST3!$C$97</f>
        <v>125.72649999999999</v>
      </c>
      <c r="Q86" s="10" t="s">
        <v>12</v>
      </c>
      <c r="R86" s="12">
        <v>4.1016000000000004</v>
      </c>
      <c r="S86" s="13">
        <v>4.4237000000000002</v>
      </c>
    </row>
    <row r="87" spans="1:19" x14ac:dyDescent="0.3">
      <c r="A87" s="18" t="s">
        <v>13</v>
      </c>
      <c r="B87" s="16">
        <f>LIST3!B93-LIST3!$B$97</f>
        <v>117.88720000000001</v>
      </c>
      <c r="C87" s="16">
        <f>LIST3!C93-LIST3!$C$97</f>
        <v>139.54149999999998</v>
      </c>
      <c r="Q87" s="10" t="s">
        <v>13</v>
      </c>
      <c r="R87" s="12">
        <v>3.8445999999999998</v>
      </c>
      <c r="S87" s="14">
        <v>4.6593999999999998</v>
      </c>
    </row>
    <row r="88" spans="1:19" x14ac:dyDescent="0.3">
      <c r="A88" s="18" t="s">
        <v>21</v>
      </c>
      <c r="B88" s="16">
        <f>LIST3!B94-LIST3!$B$97</f>
        <v>144.31389999999999</v>
      </c>
      <c r="C88" s="16">
        <f>LIST3!C94-LIST3!$C$97</f>
        <v>175.27680000000001</v>
      </c>
      <c r="Q88" s="10" t="s">
        <v>21</v>
      </c>
      <c r="R88" s="12">
        <v>4.0522</v>
      </c>
      <c r="S88" s="12">
        <v>4.5156999999999998</v>
      </c>
    </row>
    <row r="89" spans="1:19" x14ac:dyDescent="0.3">
      <c r="A89" s="18" t="s">
        <v>6</v>
      </c>
      <c r="B89" s="16">
        <f>LIST3!B95-LIST3!$B$97</f>
        <v>135.8372</v>
      </c>
      <c r="C89" s="16">
        <f>LIST3!C95-LIST3!$C$97</f>
        <v>163.9435</v>
      </c>
      <c r="Q89" s="10" t="s">
        <v>6</v>
      </c>
      <c r="R89" s="12">
        <v>4.6920999999999999</v>
      </c>
      <c r="S89" s="12">
        <v>4.8369999999999997</v>
      </c>
    </row>
    <row r="90" spans="1:19" x14ac:dyDescent="0.3">
      <c r="A90" s="18" t="s">
        <v>7</v>
      </c>
      <c r="B90" s="16">
        <f>LIST3!B96-LIST3!$B$97</f>
        <v>174.19659999999999</v>
      </c>
      <c r="C90" s="16">
        <f>LIST3!C96-LIST3!$C$97</f>
        <v>212.68789999999998</v>
      </c>
      <c r="Q90" s="10" t="s">
        <v>7</v>
      </c>
      <c r="R90" s="12">
        <v>5.0026000000000002</v>
      </c>
      <c r="S90" s="12">
        <v>5.9957000000000003</v>
      </c>
    </row>
    <row r="91" spans="1:19" x14ac:dyDescent="0.3">
      <c r="A91" s="18" t="s">
        <v>14</v>
      </c>
      <c r="B91" s="16">
        <f>LIST3!B97-LIST3!$B$97</f>
        <v>0</v>
      </c>
      <c r="C91" s="16">
        <f>LIST3!C97-LIST3!$C$97</f>
        <v>0</v>
      </c>
      <c r="Q91" s="10" t="s">
        <v>14</v>
      </c>
      <c r="R91" s="12">
        <v>6.9382000000000001</v>
      </c>
      <c r="S91" s="12">
        <v>7.4874999999999998</v>
      </c>
    </row>
  </sheetData>
  <pageMargins left="0.7" right="0.7" top="0.78740157499999996" bottom="0.78740157499999996" header="0.3" footer="0.3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FD44A8-9158-4B60-BF43-8C410E6A7FA2}">
  <sheetPr>
    <tabColor indexed="17"/>
  </sheetPr>
  <dimension ref="A1:BN91"/>
  <sheetViews>
    <sheetView tabSelected="1" topLeftCell="I1" zoomScale="60" zoomScaleNormal="60" workbookViewId="0">
      <selection activeCell="AQ63" sqref="AQ63"/>
    </sheetView>
  </sheetViews>
  <sheetFormatPr defaultRowHeight="12.45" x14ac:dyDescent="0.3"/>
  <cols>
    <col min="1" max="1" width="11.23046875" bestFit="1" customWidth="1"/>
    <col min="2" max="40" width="11.53515625" customWidth="1"/>
    <col min="41" max="41" width="3.84375" customWidth="1"/>
    <col min="42" max="42" width="11.23046875" bestFit="1" customWidth="1"/>
    <col min="43" max="58" width="11.4609375" customWidth="1"/>
    <col min="59" max="62" width="10.07421875" bestFit="1" customWidth="1"/>
  </cols>
  <sheetData>
    <row r="1" spans="1:56" s="31" customFormat="1" x14ac:dyDescent="0.3">
      <c r="A1" s="26" t="s">
        <v>19</v>
      </c>
      <c r="B1" s="27">
        <v>45566</v>
      </c>
      <c r="C1" s="28"/>
      <c r="D1" s="29">
        <v>45567</v>
      </c>
      <c r="E1" s="30"/>
      <c r="F1" s="27">
        <v>45567</v>
      </c>
      <c r="G1" s="27"/>
      <c r="H1" s="29">
        <v>45573</v>
      </c>
      <c r="I1" s="28"/>
      <c r="J1" s="27">
        <v>45573</v>
      </c>
      <c r="K1" s="28"/>
      <c r="L1" s="27">
        <v>45601</v>
      </c>
      <c r="M1" s="28"/>
      <c r="N1" s="42">
        <v>45566</v>
      </c>
      <c r="O1" s="43"/>
      <c r="P1" s="44">
        <v>45567</v>
      </c>
      <c r="Q1" s="45"/>
      <c r="R1" s="42">
        <v>45567</v>
      </c>
      <c r="S1" s="42"/>
      <c r="T1" s="44">
        <v>45573</v>
      </c>
      <c r="U1" s="43"/>
      <c r="V1" s="42">
        <v>45573</v>
      </c>
      <c r="W1" s="43"/>
      <c r="X1" s="42">
        <v>45601</v>
      </c>
      <c r="Y1" s="43"/>
      <c r="Z1" s="57">
        <v>45566</v>
      </c>
      <c r="AA1" s="57">
        <v>45567</v>
      </c>
      <c r="AB1" s="57">
        <v>45567</v>
      </c>
      <c r="AC1" s="57">
        <v>45573</v>
      </c>
      <c r="AD1" s="57">
        <v>45573</v>
      </c>
      <c r="AE1" s="57">
        <v>45601</v>
      </c>
      <c r="AF1" s="66" t="s">
        <v>19</v>
      </c>
      <c r="AG1" s="3" t="s">
        <v>3</v>
      </c>
      <c r="AH1" s="3"/>
      <c r="AI1" s="3"/>
      <c r="AK1" s="43"/>
      <c r="AL1"/>
      <c r="AM1"/>
      <c r="AN1"/>
      <c r="AP1" s="26" t="s">
        <v>19</v>
      </c>
      <c r="AQ1" s="32">
        <v>45601</v>
      </c>
      <c r="AR1" s="33"/>
      <c r="AS1" s="32">
        <v>45573</v>
      </c>
      <c r="AT1" s="33"/>
      <c r="AU1" s="48">
        <v>45601</v>
      </c>
      <c r="AV1" s="49"/>
      <c r="AW1" s="48">
        <v>45573</v>
      </c>
      <c r="AX1" s="49"/>
      <c r="AY1" s="76">
        <v>45601</v>
      </c>
      <c r="AZ1" s="76">
        <v>45573</v>
      </c>
      <c r="BA1" s="66" t="s">
        <v>19</v>
      </c>
      <c r="BB1" s="3" t="s">
        <v>3</v>
      </c>
      <c r="BC1" s="3"/>
      <c r="BD1" s="3"/>
    </row>
    <row r="2" spans="1:56" s="31" customFormat="1" ht="24.9" x14ac:dyDescent="0.3">
      <c r="A2" s="34" t="s">
        <v>8</v>
      </c>
      <c r="B2" s="30" t="s">
        <v>32</v>
      </c>
      <c r="C2" s="30" t="s">
        <v>33</v>
      </c>
      <c r="D2" s="30" t="s">
        <v>32</v>
      </c>
      <c r="E2" s="30" t="s">
        <v>33</v>
      </c>
      <c r="F2" s="30" t="s">
        <v>32</v>
      </c>
      <c r="G2" s="30" t="s">
        <v>33</v>
      </c>
      <c r="H2" s="30" t="s">
        <v>32</v>
      </c>
      <c r="I2" s="30" t="s">
        <v>33</v>
      </c>
      <c r="J2" s="30" t="s">
        <v>32</v>
      </c>
      <c r="K2" s="30" t="s">
        <v>33</v>
      </c>
      <c r="L2" s="30" t="s">
        <v>32</v>
      </c>
      <c r="M2" s="30" t="s">
        <v>33</v>
      </c>
      <c r="N2" s="45" t="s">
        <v>32</v>
      </c>
      <c r="O2" s="45" t="s">
        <v>33</v>
      </c>
      <c r="P2" s="45" t="s">
        <v>32</v>
      </c>
      <c r="Q2" s="45" t="s">
        <v>33</v>
      </c>
      <c r="R2" s="45" t="s">
        <v>32</v>
      </c>
      <c r="S2" s="45" t="s">
        <v>33</v>
      </c>
      <c r="T2" s="45" t="s">
        <v>32</v>
      </c>
      <c r="U2" s="45" t="s">
        <v>33</v>
      </c>
      <c r="V2" s="45" t="s">
        <v>32</v>
      </c>
      <c r="W2" s="45" t="s">
        <v>33</v>
      </c>
      <c r="X2" s="45" t="s">
        <v>32</v>
      </c>
      <c r="Y2" s="45" t="s">
        <v>33</v>
      </c>
      <c r="Z2" s="58" t="s">
        <v>34</v>
      </c>
      <c r="AA2" s="58" t="s">
        <v>34</v>
      </c>
      <c r="AB2" s="58" t="s">
        <v>34</v>
      </c>
      <c r="AC2" s="58" t="s">
        <v>34</v>
      </c>
      <c r="AD2" s="58" t="s">
        <v>34</v>
      </c>
      <c r="AE2" s="58" t="s">
        <v>34</v>
      </c>
      <c r="AF2" s="80" t="s">
        <v>8</v>
      </c>
      <c r="AG2" s="3" t="s">
        <v>1</v>
      </c>
      <c r="AH2" s="3" t="s">
        <v>4</v>
      </c>
      <c r="AI2" s="3" t="s">
        <v>2</v>
      </c>
      <c r="AJ2"/>
      <c r="AK2"/>
      <c r="AL2"/>
      <c r="AM2"/>
      <c r="AN2"/>
      <c r="AP2" s="33"/>
      <c r="AQ2" s="35" t="s">
        <v>32</v>
      </c>
      <c r="AR2" s="35" t="s">
        <v>33</v>
      </c>
      <c r="AS2" s="35" t="s">
        <v>32</v>
      </c>
      <c r="AT2" s="35" t="s">
        <v>33</v>
      </c>
      <c r="AU2" s="50" t="s">
        <v>32</v>
      </c>
      <c r="AV2" s="50" t="s">
        <v>33</v>
      </c>
      <c r="AW2" s="50" t="s">
        <v>32</v>
      </c>
      <c r="AX2" s="50" t="s">
        <v>33</v>
      </c>
      <c r="AY2" s="77" t="s">
        <v>34</v>
      </c>
      <c r="AZ2" s="77" t="s">
        <v>34</v>
      </c>
      <c r="BA2" s="80" t="s">
        <v>8</v>
      </c>
      <c r="BB2" s="3" t="s">
        <v>1</v>
      </c>
      <c r="BC2" s="3" t="s">
        <v>4</v>
      </c>
      <c r="BD2" s="3" t="s">
        <v>2</v>
      </c>
    </row>
    <row r="3" spans="1:56" s="31" customFormat="1" x14ac:dyDescent="0.3">
      <c r="A3" s="34" t="s">
        <v>9</v>
      </c>
      <c r="B3" s="28" t="s">
        <v>16</v>
      </c>
      <c r="C3" s="28" t="s">
        <v>16</v>
      </c>
      <c r="D3" s="28" t="s">
        <v>16</v>
      </c>
      <c r="E3" s="28" t="s">
        <v>16</v>
      </c>
      <c r="F3" s="28" t="s">
        <v>16</v>
      </c>
      <c r="G3" s="28" t="s">
        <v>16</v>
      </c>
      <c r="H3" s="28" t="s">
        <v>16</v>
      </c>
      <c r="I3" s="28" t="s">
        <v>16</v>
      </c>
      <c r="J3" s="28" t="s">
        <v>16</v>
      </c>
      <c r="K3" s="28" t="s">
        <v>16</v>
      </c>
      <c r="L3" s="28" t="s">
        <v>16</v>
      </c>
      <c r="M3" s="28" t="s">
        <v>16</v>
      </c>
      <c r="N3" s="43"/>
      <c r="O3" s="43"/>
      <c r="P3" s="43"/>
      <c r="Q3" s="43"/>
      <c r="R3" s="43"/>
      <c r="S3" s="43"/>
      <c r="T3" s="43"/>
      <c r="U3" s="43"/>
      <c r="V3" s="43"/>
      <c r="W3" s="43"/>
      <c r="X3" s="43"/>
      <c r="Y3" s="43"/>
      <c r="Z3" s="59"/>
      <c r="AA3" s="59"/>
      <c r="AB3" s="59"/>
      <c r="AC3" s="59"/>
      <c r="AD3" s="59"/>
      <c r="AE3" s="59"/>
      <c r="AF3" s="80" t="s">
        <v>9</v>
      </c>
      <c r="AG3" s="3"/>
      <c r="AH3" s="3"/>
      <c r="AI3" s="3"/>
      <c r="AJ3"/>
      <c r="AK3"/>
      <c r="AL3"/>
      <c r="AM3"/>
      <c r="AN3"/>
      <c r="AP3" s="33"/>
      <c r="AQ3" s="36" t="s">
        <v>16</v>
      </c>
      <c r="AR3" s="37" t="s">
        <v>16</v>
      </c>
      <c r="AS3" s="36" t="s">
        <v>16</v>
      </c>
      <c r="AT3" s="37" t="s">
        <v>16</v>
      </c>
      <c r="AU3" s="51"/>
      <c r="AV3" s="52"/>
      <c r="AW3" s="51"/>
      <c r="AX3" s="52"/>
      <c r="AY3" s="77"/>
      <c r="AZ3" s="77"/>
      <c r="BA3" s="80" t="s">
        <v>9</v>
      </c>
      <c r="BB3" s="3"/>
      <c r="BC3" s="3"/>
      <c r="BD3" s="3"/>
    </row>
    <row r="4" spans="1:56" x14ac:dyDescent="0.3">
      <c r="A4" s="18" t="s">
        <v>10</v>
      </c>
      <c r="B4" s="16"/>
      <c r="C4" s="16"/>
      <c r="D4" s="16"/>
      <c r="E4" s="16"/>
      <c r="F4" s="16"/>
      <c r="G4" s="16"/>
      <c r="H4" s="16"/>
      <c r="I4" s="16"/>
      <c r="J4" s="16">
        <v>18.877099999999999</v>
      </c>
      <c r="K4" s="16">
        <v>20.064399999999999</v>
      </c>
      <c r="L4" s="16">
        <v>60.5398</v>
      </c>
      <c r="M4" s="16">
        <v>56.465600000000002</v>
      </c>
      <c r="N4" s="47"/>
      <c r="O4" s="47"/>
      <c r="P4" s="47"/>
      <c r="Q4" s="47"/>
      <c r="R4" s="47"/>
      <c r="S4" s="47"/>
      <c r="T4" s="47"/>
      <c r="U4" s="47"/>
      <c r="V4" s="47">
        <f t="shared" ref="V4:V7" si="0">J4/$J$8</f>
        <v>0.38978595646446168</v>
      </c>
      <c r="W4" s="47">
        <f t="shared" ref="W4:W7" si="1">K4/$K$8</f>
        <v>0.45970870116093387</v>
      </c>
      <c r="X4" s="47">
        <f t="shared" ref="X4:X7" si="2">L4/$L$8</f>
        <v>0.24914389939063666</v>
      </c>
      <c r="Y4" s="47">
        <f t="shared" ref="Y4:Y7" si="3">M4/$M$8</f>
        <v>0.21753264014362045</v>
      </c>
      <c r="Z4" s="59"/>
      <c r="AA4" s="59"/>
      <c r="AB4" s="59"/>
      <c r="AC4" s="59"/>
      <c r="AD4" s="59"/>
      <c r="AE4" s="59"/>
      <c r="AF4" s="67" t="s">
        <v>10</v>
      </c>
      <c r="AG4" s="3"/>
      <c r="AH4" s="3"/>
      <c r="AI4" s="3"/>
      <c r="AP4" s="10" t="s">
        <v>10</v>
      </c>
      <c r="AQ4" s="54">
        <v>1.9993000000000001</v>
      </c>
      <c r="AR4" s="54">
        <v>1.8964000000000001</v>
      </c>
      <c r="AS4" s="54">
        <v>1.4133</v>
      </c>
      <c r="AT4" s="54">
        <v>1.3452999999999999</v>
      </c>
      <c r="AU4" s="53">
        <f t="shared" ref="AU4:AU7" si="4">AQ4/$AQ$8</f>
        <v>0.78161773329684503</v>
      </c>
      <c r="AV4" s="53">
        <f t="shared" ref="AV4:AV7" si="5">AR4/$AR$8</f>
        <v>0.75436572656032463</v>
      </c>
      <c r="AW4" s="53">
        <f t="shared" ref="AW4:AW7" si="6">AS4/$AS$8</f>
        <v>0.47022225179664628</v>
      </c>
      <c r="AX4" s="53">
        <f t="shared" ref="AX4:AX7" si="7">AT4/$AT$8</f>
        <v>0.45403307458656761</v>
      </c>
      <c r="AY4" s="78"/>
      <c r="AZ4" s="78"/>
      <c r="BA4" s="67" t="s">
        <v>10</v>
      </c>
      <c r="BB4" s="3"/>
      <c r="BC4" s="3"/>
      <c r="BD4" s="3"/>
    </row>
    <row r="5" spans="1:56" x14ac:dyDescent="0.3">
      <c r="A5" s="18" t="s">
        <v>11</v>
      </c>
      <c r="B5" s="16"/>
      <c r="C5" s="16"/>
      <c r="D5" s="16"/>
      <c r="E5" s="16"/>
      <c r="F5" s="16"/>
      <c r="G5" s="16"/>
      <c r="H5" s="16"/>
      <c r="I5" s="16"/>
      <c r="J5" s="16">
        <f>LIST3!J6-LIST3!$J$18</f>
        <v>4.3832999999999984</v>
      </c>
      <c r="K5" s="16">
        <f>LIST3!K6-LIST3!$K$18</f>
        <v>11.111499999999999</v>
      </c>
      <c r="L5" s="16">
        <f>LIST3!L6-LIST3!$L$18</f>
        <v>25.186999999999998</v>
      </c>
      <c r="M5" s="16">
        <f>LIST3!M6-LIST3!$M$18</f>
        <v>51.3277</v>
      </c>
      <c r="N5" s="47"/>
      <c r="O5" s="47"/>
      <c r="P5" s="47"/>
      <c r="Q5" s="47"/>
      <c r="R5" s="47"/>
      <c r="S5" s="47"/>
      <c r="T5" s="47"/>
      <c r="U5" s="47"/>
      <c r="V5" s="47">
        <f t="shared" si="0"/>
        <v>9.050907093624945E-2</v>
      </c>
      <c r="W5" s="47">
        <f t="shared" si="1"/>
        <v>0.25458290469436995</v>
      </c>
      <c r="X5" s="47">
        <f t="shared" si="2"/>
        <v>0.10365391682747489</v>
      </c>
      <c r="Y5" s="47">
        <f t="shared" si="3"/>
        <v>0.19773897901553703</v>
      </c>
      <c r="Z5" s="59"/>
      <c r="AA5" s="59"/>
      <c r="AB5" s="59"/>
      <c r="AC5" s="59"/>
      <c r="AD5" s="59"/>
      <c r="AE5" s="59"/>
      <c r="AF5" s="67" t="s">
        <v>11</v>
      </c>
      <c r="AG5" s="3"/>
      <c r="AH5" s="3"/>
      <c r="AI5" s="3"/>
      <c r="AP5" s="10" t="s">
        <v>11</v>
      </c>
      <c r="AQ5" s="54">
        <v>1.8731</v>
      </c>
      <c r="AR5" s="54">
        <v>1.8968</v>
      </c>
      <c r="AS5" s="54">
        <v>2.0952999999999999</v>
      </c>
      <c r="AT5" s="54">
        <v>2.0897999999999999</v>
      </c>
      <c r="AU5" s="53">
        <f t="shared" si="4"/>
        <v>0.73228038625434921</v>
      </c>
      <c r="AV5" s="53">
        <f t="shared" si="5"/>
        <v>0.75452484187915192</v>
      </c>
      <c r="AW5" s="53">
        <f t="shared" si="6"/>
        <v>0.69713202022890608</v>
      </c>
      <c r="AX5" s="53">
        <f t="shared" si="7"/>
        <v>0.70529868376645288</v>
      </c>
      <c r="AY5" s="78"/>
      <c r="AZ5" s="78"/>
      <c r="BA5" s="67" t="s">
        <v>11</v>
      </c>
      <c r="BB5" s="3"/>
      <c r="BC5" s="3"/>
      <c r="BD5" s="3"/>
    </row>
    <row r="6" spans="1:56" x14ac:dyDescent="0.3">
      <c r="A6" s="18" t="s">
        <v>12</v>
      </c>
      <c r="B6" s="16"/>
      <c r="C6" s="16"/>
      <c r="D6" s="16"/>
      <c r="E6" s="16"/>
      <c r="F6" s="16"/>
      <c r="G6" s="16"/>
      <c r="H6" s="16"/>
      <c r="I6" s="16"/>
      <c r="J6" s="16">
        <f>LIST3!J7-LIST3!$J$18</f>
        <v>28.902700000000003</v>
      </c>
      <c r="K6" s="16">
        <f>LIST3!K7-LIST3!$K$18</f>
        <v>28.314900000000002</v>
      </c>
      <c r="L6" s="16">
        <f>LIST3!L7-LIST3!$L$18</f>
        <v>123.60860000000001</v>
      </c>
      <c r="M6" s="16">
        <f>LIST3!M7-LIST3!$M$18</f>
        <v>130.98660000000001</v>
      </c>
      <c r="N6" s="47"/>
      <c r="O6" s="47"/>
      <c r="P6" s="47"/>
      <c r="Q6" s="47"/>
      <c r="R6" s="47"/>
      <c r="S6" s="47"/>
      <c r="T6" s="47"/>
      <c r="U6" s="47"/>
      <c r="V6" s="47">
        <f t="shared" si="0"/>
        <v>0.59680070370477456</v>
      </c>
      <c r="W6" s="47">
        <f t="shared" si="1"/>
        <v>0.64874134798457606</v>
      </c>
      <c r="X6" s="47">
        <f t="shared" si="2"/>
        <v>0.50869557881290406</v>
      </c>
      <c r="Y6" s="47">
        <f t="shared" si="3"/>
        <v>0.50462336221409776</v>
      </c>
      <c r="Z6" s="59"/>
      <c r="AA6" s="59"/>
      <c r="AB6" s="59"/>
      <c r="AC6" s="59"/>
      <c r="AD6" s="59"/>
      <c r="AE6" s="59"/>
      <c r="AF6" s="67" t="s">
        <v>12</v>
      </c>
      <c r="AG6" s="3"/>
      <c r="AH6" s="3"/>
      <c r="AI6" s="3"/>
      <c r="AP6" s="10" t="s">
        <v>12</v>
      </c>
      <c r="AQ6" s="54">
        <v>2.4946000000000002</v>
      </c>
      <c r="AR6" s="54">
        <v>2.4693000000000001</v>
      </c>
      <c r="AS6" s="54">
        <v>3.153</v>
      </c>
      <c r="AT6" s="54">
        <v>3.1648000000000001</v>
      </c>
      <c r="AU6" s="53">
        <f t="shared" si="4"/>
        <v>0.97525313733922359</v>
      </c>
      <c r="AV6" s="53">
        <f t="shared" si="5"/>
        <v>0.98225864195075385</v>
      </c>
      <c r="AW6" s="53">
        <f t="shared" si="6"/>
        <v>1.0490417886611658</v>
      </c>
      <c r="AX6" s="53">
        <f t="shared" si="7"/>
        <v>1.0681066486668918</v>
      </c>
      <c r="AY6" s="78"/>
      <c r="AZ6" s="78"/>
      <c r="BA6" s="67" t="s">
        <v>12</v>
      </c>
      <c r="BB6" s="3"/>
      <c r="BC6" s="3"/>
      <c r="BD6" s="3"/>
    </row>
    <row r="7" spans="1:56" x14ac:dyDescent="0.3">
      <c r="A7" s="18" t="s">
        <v>5</v>
      </c>
      <c r="B7" s="16">
        <f>LIST3!B8-LIST3!$B$18</f>
        <v>188.4648</v>
      </c>
      <c r="C7" s="16">
        <f>LIST3!C8-LIST3!$C$18</f>
        <v>191.17330000000001</v>
      </c>
      <c r="D7" s="16">
        <f>LIST3!D8-LIST3!$D$18</f>
        <v>234.71979999999999</v>
      </c>
      <c r="E7" s="16">
        <f>LIST3!E8-LIST3!$E$18</f>
        <v>208.27170000000001</v>
      </c>
      <c r="F7" s="16">
        <f>LIST3!F8-LIST3!$F$18</f>
        <v>224.94879999999998</v>
      </c>
      <c r="G7" s="16">
        <f>LIST3!G8-LIST3!$G$18</f>
        <v>230.66789999999997</v>
      </c>
      <c r="H7" s="16">
        <f>LIST3!H8-LIST3!$H$18</f>
        <v>46.002400000000002</v>
      </c>
      <c r="I7" s="16">
        <f>LIST3!I8-LIST3!$I$18</f>
        <v>41.186099999999996</v>
      </c>
      <c r="J7" s="16">
        <f>LIST3!J8-LIST3!$J$18</f>
        <v>36.844000000000001</v>
      </c>
      <c r="K7" s="16">
        <f>LIST3!K8-LIST3!$K$18</f>
        <v>41.019600000000004</v>
      </c>
      <c r="L7" s="16">
        <f>LIST3!L8-LIST3!$L$18</f>
        <v>132.99689999999998</v>
      </c>
      <c r="M7" s="16">
        <f>LIST3!M8-LIST3!$M$18</f>
        <v>146.0829</v>
      </c>
      <c r="N7" s="47">
        <f t="shared" ref="N7" si="8">B7/$B$8</f>
        <v>0.18535371208415236</v>
      </c>
      <c r="O7" s="47">
        <f t="shared" ref="O7" si="9">C7/$C$8</f>
        <v>0.19143426318757731</v>
      </c>
      <c r="P7" s="47">
        <f t="shared" ref="P7" si="10">D7/$D$8</f>
        <v>0.54332456957833508</v>
      </c>
      <c r="Q7" s="47">
        <f t="shared" ref="Q7" si="11">E7/$E$8</f>
        <v>0.51166863737860346</v>
      </c>
      <c r="R7" s="47">
        <f t="shared" ref="R7" si="12">F7/$F$8</f>
        <v>0.63069574284410956</v>
      </c>
      <c r="S7" s="47">
        <f t="shared" ref="S7" si="13">G7/$G$8</f>
        <v>0.57679952989422623</v>
      </c>
      <c r="T7" s="47">
        <f t="shared" ref="T7" si="14">H7/$H$8</f>
        <v>0.79637288387931071</v>
      </c>
      <c r="U7" s="47">
        <f t="shared" ref="U7" si="15">I7/$I$8</f>
        <v>0.77016762409119466</v>
      </c>
      <c r="V7" s="47">
        <f t="shared" si="0"/>
        <v>0.76077754421900756</v>
      </c>
      <c r="W7" s="47">
        <f t="shared" si="1"/>
        <v>0.93982710861730456</v>
      </c>
      <c r="X7" s="47">
        <f t="shared" si="2"/>
        <v>0.54733194151395548</v>
      </c>
      <c r="Y7" s="47">
        <f t="shared" si="3"/>
        <v>0.56278156819083636</v>
      </c>
      <c r="Z7" s="61"/>
      <c r="AA7" s="61"/>
      <c r="AB7" s="61"/>
      <c r="AC7" s="61"/>
      <c r="AD7" s="61"/>
      <c r="AE7" s="61"/>
      <c r="AF7" s="67" t="s">
        <v>5</v>
      </c>
      <c r="AG7" s="3"/>
      <c r="AH7" s="3"/>
      <c r="AI7" s="3"/>
      <c r="AP7" s="10" t="s">
        <v>13</v>
      </c>
      <c r="AQ7" s="54">
        <v>2.6772999999999998</v>
      </c>
      <c r="AR7" s="54">
        <v>2.6758000000000002</v>
      </c>
      <c r="AS7" s="54">
        <v>3.1153</v>
      </c>
      <c r="AT7" s="54">
        <v>2.8584999999999998</v>
      </c>
      <c r="AU7" s="53">
        <f t="shared" si="4"/>
        <v>1.0466789162985259</v>
      </c>
      <c r="AV7" s="53">
        <f t="shared" si="5"/>
        <v>1.0644019252953578</v>
      </c>
      <c r="AW7" s="53">
        <f t="shared" si="6"/>
        <v>1.0364985360660102</v>
      </c>
      <c r="AX7" s="53">
        <f t="shared" si="7"/>
        <v>0.96473169085386423</v>
      </c>
      <c r="AY7" s="78"/>
      <c r="AZ7" s="78"/>
      <c r="BA7" s="67" t="s">
        <v>5</v>
      </c>
      <c r="BB7" s="3"/>
      <c r="BC7" s="3"/>
      <c r="BD7" s="3"/>
    </row>
    <row r="8" spans="1:56" x14ac:dyDescent="0.3">
      <c r="A8" s="25">
        <v>0</v>
      </c>
      <c r="B8" s="16">
        <f>LIST3!B9-LIST3!$B$18</f>
        <v>1016.7846</v>
      </c>
      <c r="C8" s="16">
        <f>LIST3!C9-LIST3!$C$18</f>
        <v>998.63679999999999</v>
      </c>
      <c r="D8" s="16">
        <f>LIST3!D9-LIST3!$D$18</f>
        <v>432.00660000000005</v>
      </c>
      <c r="E8" s="16">
        <f>LIST3!E9-LIST3!$E$18</f>
        <v>407.04410000000001</v>
      </c>
      <c r="F8" s="16">
        <f>LIST3!F9-LIST3!$F$18</f>
        <v>356.66769999999997</v>
      </c>
      <c r="G8" s="16">
        <f>LIST3!G9-LIST3!$G$18</f>
        <v>399.90999999999997</v>
      </c>
      <c r="H8" s="16">
        <f>LIST3!H9-LIST3!$H$18</f>
        <v>57.764900000000004</v>
      </c>
      <c r="I8" s="16">
        <f>LIST3!I9-LIST3!$I$18</f>
        <v>53.476799999999997</v>
      </c>
      <c r="J8" s="16">
        <f>LIST3!J9-LIST3!$J$18</f>
        <v>48.429399999999994</v>
      </c>
      <c r="K8" s="16">
        <f>LIST3!K9-LIST3!$K$18</f>
        <v>43.64589999999999</v>
      </c>
      <c r="L8" s="16">
        <f>LIST3!L9-LIST3!$L$18</f>
        <v>242.99129999999997</v>
      </c>
      <c r="M8" s="16">
        <f>LIST3!M9-LIST3!$M$18</f>
        <v>259.57300000000004</v>
      </c>
      <c r="N8" s="47">
        <f>B8/$B$8</f>
        <v>1</v>
      </c>
      <c r="O8" s="47">
        <f>C8/$C$8</f>
        <v>1</v>
      </c>
      <c r="P8" s="47">
        <f>D8/$D$8</f>
        <v>1</v>
      </c>
      <c r="Q8" s="47">
        <f>E8/$E$8</f>
        <v>1</v>
      </c>
      <c r="R8" s="47">
        <f>F8/$F$8</f>
        <v>1</v>
      </c>
      <c r="S8" s="47">
        <f>G8/$G$8</f>
        <v>1</v>
      </c>
      <c r="T8" s="47">
        <f>H8/$H$8</f>
        <v>1</v>
      </c>
      <c r="U8" s="47">
        <f>I8/$I$8</f>
        <v>1</v>
      </c>
      <c r="V8" s="47">
        <f>J8/$J$8</f>
        <v>1</v>
      </c>
      <c r="W8" s="47">
        <f>K8/$K$8</f>
        <v>1</v>
      </c>
      <c r="X8" s="47">
        <f>L8/$L$8</f>
        <v>1</v>
      </c>
      <c r="Y8" s="47">
        <f>M8/$M$8</f>
        <v>1</v>
      </c>
      <c r="Z8" s="61">
        <f t="shared" ref="Z8:Z14" si="16">N8/O8</f>
        <v>1</v>
      </c>
      <c r="AA8" s="61">
        <f t="shared" ref="AA8:AA14" si="17">P8/Q8</f>
        <v>1</v>
      </c>
      <c r="AB8" s="61">
        <f t="shared" ref="AB8:AB14" si="18">R8/S8</f>
        <v>1</v>
      </c>
      <c r="AC8" s="61">
        <f t="shared" ref="AC8:AC14" si="19">T8/U8</f>
        <v>1</v>
      </c>
      <c r="AD8" s="61">
        <f t="shared" ref="AD8:AD14" si="20">V8/W8</f>
        <v>1</v>
      </c>
      <c r="AE8" s="61">
        <f t="shared" ref="AE8:AE14" si="21">X8/Y8</f>
        <v>1</v>
      </c>
      <c r="AF8" s="67">
        <v>0</v>
      </c>
      <c r="AG8" s="63">
        <f t="shared" ref="AG8:AG14" si="22">AVERAGE(Z8:AE8)</f>
        <v>1</v>
      </c>
      <c r="AH8" s="63">
        <f t="shared" ref="AH8:AH14" si="23">_xlfn.STDEV.P(Z8:AE8)</f>
        <v>0</v>
      </c>
      <c r="AI8" s="3">
        <f t="shared" ref="AI8:AI14" si="24">COUNT(Z8:AE8)</f>
        <v>6</v>
      </c>
      <c r="AP8" s="5">
        <v>0</v>
      </c>
      <c r="AQ8" s="54">
        <v>2.5579000000000001</v>
      </c>
      <c r="AR8" s="54">
        <v>2.5139</v>
      </c>
      <c r="AS8" s="54">
        <v>3.0055999999999998</v>
      </c>
      <c r="AT8" s="54">
        <v>2.9630000000000001</v>
      </c>
      <c r="AU8" s="53">
        <f>AQ8/$AQ$8</f>
        <v>1</v>
      </c>
      <c r="AV8" s="53">
        <f>AR8/$AR$8</f>
        <v>1</v>
      </c>
      <c r="AW8" s="53">
        <f>AS8/$AS$8</f>
        <v>1</v>
      </c>
      <c r="AX8" s="53">
        <f>AT8/$AT$8</f>
        <v>1</v>
      </c>
      <c r="AY8" s="79">
        <f>AU8/AV8</f>
        <v>1</v>
      </c>
      <c r="AZ8" s="79">
        <f>AV8/AW8</f>
        <v>1</v>
      </c>
      <c r="BA8" s="67">
        <v>0</v>
      </c>
      <c r="BB8" s="63">
        <f>AVERAGE(AU8:AX8)</f>
        <v>1</v>
      </c>
      <c r="BC8" s="63">
        <f>_xlfn.STDEV.P(AU8:AX8)</f>
        <v>0</v>
      </c>
      <c r="BD8" s="3">
        <f>COUNT(AU8:AX8)</f>
        <v>4</v>
      </c>
    </row>
    <row r="9" spans="1:56" x14ac:dyDescent="0.3">
      <c r="A9" s="18">
        <v>3.75</v>
      </c>
      <c r="B9" s="16">
        <f>LIST3!B10-LIST3!$B$18</f>
        <v>978.80780000000004</v>
      </c>
      <c r="C9" s="16">
        <f>LIST3!C10-LIST3!$C$18</f>
        <v>966.053</v>
      </c>
      <c r="D9" s="16">
        <f>LIST3!D10-LIST3!$D$18</f>
        <v>388.99459999999999</v>
      </c>
      <c r="E9" s="16">
        <f>LIST3!E10-LIST3!$E$18</f>
        <v>346.87200000000001</v>
      </c>
      <c r="F9" s="16">
        <f>LIST3!F10-LIST3!$F$18</f>
        <v>295.5992</v>
      </c>
      <c r="G9" s="16">
        <f>LIST3!G10-LIST3!$G$18</f>
        <v>336.8535</v>
      </c>
      <c r="H9" s="16">
        <f>LIST3!H10-LIST3!$H$18</f>
        <v>54.334400000000009</v>
      </c>
      <c r="I9" s="16">
        <f>LIST3!I10-LIST3!$I$18</f>
        <v>50.997100000000003</v>
      </c>
      <c r="J9" s="16">
        <f>LIST3!J10-LIST3!$J$18</f>
        <v>40.2211</v>
      </c>
      <c r="K9" s="16">
        <f>LIST3!K10-LIST3!$K$18</f>
        <v>38.026800000000001</v>
      </c>
      <c r="L9" s="16">
        <f>LIST3!L10-LIST3!$L$18</f>
        <v>245.89150000000001</v>
      </c>
      <c r="M9" s="16">
        <f>LIST3!M10-LIST3!$M$18</f>
        <v>258.62310000000002</v>
      </c>
      <c r="N9" s="47">
        <f t="shared" ref="N9:N16" si="25">B9/$B$8</f>
        <v>0.96265010307984611</v>
      </c>
      <c r="O9" s="47">
        <f t="shared" ref="O9:O16" si="26">C9/$C$8</f>
        <v>0.96737172113024472</v>
      </c>
      <c r="P9" s="47">
        <f t="shared" ref="P9:P14" si="27">D9/$D$8</f>
        <v>0.90043670629106121</v>
      </c>
      <c r="Q9" s="47">
        <f t="shared" ref="Q9:Q14" si="28">E9/$E$8</f>
        <v>0.85217302007325502</v>
      </c>
      <c r="R9" s="47">
        <f t="shared" ref="R9:R14" si="29">F9/$F$8</f>
        <v>0.82878040259883368</v>
      </c>
      <c r="S9" s="47">
        <f t="shared" ref="S9:S14" si="30">G9/$G$8</f>
        <v>0.84232327273636576</v>
      </c>
      <c r="T9" s="47">
        <f t="shared" ref="T9:T16" si="31">H9/$H$8</f>
        <v>0.94061272502852089</v>
      </c>
      <c r="U9" s="47">
        <f t="shared" ref="U9:U16" si="32">I9/$I$8</f>
        <v>0.95363035933339324</v>
      </c>
      <c r="V9" s="47">
        <f t="shared" ref="V9:V16" si="33">J9/$J$8</f>
        <v>0.83050997947527749</v>
      </c>
      <c r="W9" s="47">
        <f t="shared" ref="W9:W16" si="34">K9/$K$8</f>
        <v>0.87125709402257734</v>
      </c>
      <c r="X9" s="47">
        <f t="shared" ref="X9:X16" si="35">L9/$L$8</f>
        <v>1.0119354067408999</v>
      </c>
      <c r="Y9" s="47">
        <f t="shared" ref="Y9:Y16" si="36">M9/$M$8</f>
        <v>0.99634052848331678</v>
      </c>
      <c r="Z9" s="61">
        <f t="shared" si="16"/>
        <v>0.9951191274798874</v>
      </c>
      <c r="AA9" s="61">
        <f t="shared" si="17"/>
        <v>1.0566360176641796</v>
      </c>
      <c r="AB9" s="61">
        <f t="shared" si="18"/>
        <v>0.98392200408575103</v>
      </c>
      <c r="AC9" s="61">
        <f t="shared" si="19"/>
        <v>0.98634939190277882</v>
      </c>
      <c r="AD9" s="61">
        <f t="shared" si="20"/>
        <v>0.95323181317334105</v>
      </c>
      <c r="AE9" s="61">
        <f t="shared" si="21"/>
        <v>1.0156521568798595</v>
      </c>
      <c r="AF9" s="67">
        <v>3.75</v>
      </c>
      <c r="AG9" s="63">
        <f t="shared" si="22"/>
        <v>0.9984850851976329</v>
      </c>
      <c r="AH9" s="63">
        <f t="shared" si="23"/>
        <v>3.1871580810997863E-2</v>
      </c>
      <c r="AI9" s="3">
        <f t="shared" si="24"/>
        <v>6</v>
      </c>
      <c r="AP9" s="10">
        <v>3.75</v>
      </c>
      <c r="AQ9" s="54">
        <v>2.4199000000000002</v>
      </c>
      <c r="AR9" s="54">
        <v>2.4007000000000001</v>
      </c>
      <c r="AS9" s="54">
        <v>3.1623000000000001</v>
      </c>
      <c r="AT9" s="54">
        <v>2.9661</v>
      </c>
      <c r="AU9" s="53">
        <f t="shared" ref="AU9:AU17" si="37">AQ9/$AQ$8</f>
        <v>0.94604949372532154</v>
      </c>
      <c r="AV9" s="53">
        <f t="shared" ref="AV9:AV17" si="38">AR9/$AR$8</f>
        <v>0.95497036477186847</v>
      </c>
      <c r="AW9" s="53">
        <f t="shared" ref="AW9:AW17" si="39">AS9/$AS$8</f>
        <v>1.0521360127761512</v>
      </c>
      <c r="AX9" s="53">
        <f t="shared" ref="AX9:AX17" si="40">AT9/$AT$8</f>
        <v>1.0010462369220385</v>
      </c>
      <c r="AY9" s="79">
        <f t="shared" ref="AY9:AY14" si="41">AU9/AV9</f>
        <v>0.99065848389056765</v>
      </c>
      <c r="AZ9" s="79">
        <f t="shared" ref="AZ9:AZ14" si="42">AV9/AW9</f>
        <v>0.90764915673981839</v>
      </c>
      <c r="BA9" s="67">
        <v>3.75</v>
      </c>
      <c r="BB9" s="63">
        <f t="shared" ref="BB9:BB14" si="43">AVERAGE(AU9:AX9)</f>
        <v>0.98855052704884494</v>
      </c>
      <c r="BC9" s="63">
        <f t="shared" ref="BC9:BC14" si="44">_xlfn.STDEV.P(AU9:AX9)</f>
        <v>4.222920166344557E-2</v>
      </c>
      <c r="BD9" s="3">
        <f t="shared" ref="BD9:BD14" si="45">COUNT(AU9:AX9)</f>
        <v>4</v>
      </c>
    </row>
    <row r="10" spans="1:56" x14ac:dyDescent="0.3">
      <c r="A10" s="18">
        <v>7.5</v>
      </c>
      <c r="B10" s="16">
        <f>LIST3!B11-LIST3!$B$18</f>
        <v>956.62049999999999</v>
      </c>
      <c r="C10" s="16">
        <f>LIST3!C11-LIST3!$C$18</f>
        <v>941.16989999999998</v>
      </c>
      <c r="D10" s="16">
        <f>LIST3!D11-LIST3!$D$18</f>
        <v>342.07950000000005</v>
      </c>
      <c r="E10" s="16">
        <f>LIST3!E11-LIST3!$E$18</f>
        <v>313.97480000000002</v>
      </c>
      <c r="F10" s="16">
        <f>LIST3!F11-LIST3!$F$18</f>
        <v>267.50360000000001</v>
      </c>
      <c r="G10" s="16">
        <f>LIST3!G11-LIST3!$G$18</f>
        <v>311.59389999999996</v>
      </c>
      <c r="H10" s="16">
        <f>LIST3!H11-LIST3!$H$18</f>
        <v>51.330599999999997</v>
      </c>
      <c r="I10" s="16">
        <f>LIST3!I11-LIST3!$I$18</f>
        <v>46.8797</v>
      </c>
      <c r="J10" s="16">
        <f>LIST3!J11-LIST3!$J$18</f>
        <v>45.631599999999999</v>
      </c>
      <c r="K10" s="16">
        <f>LIST3!K11-LIST3!$K$18</f>
        <v>30.048799999999993</v>
      </c>
      <c r="L10" s="16">
        <f>LIST3!L11-LIST3!$L$18</f>
        <v>246.71780000000001</v>
      </c>
      <c r="M10" s="16">
        <f>LIST3!M11-LIST3!$M$18</f>
        <v>271.32190000000003</v>
      </c>
      <c r="N10" s="47">
        <f t="shared" si="25"/>
        <v>0.9408290605502877</v>
      </c>
      <c r="O10" s="47">
        <f t="shared" si="26"/>
        <v>0.94245465418458441</v>
      </c>
      <c r="P10" s="47">
        <f t="shared" si="27"/>
        <v>0.79183859691032499</v>
      </c>
      <c r="Q10" s="47">
        <f t="shared" si="28"/>
        <v>0.77135327597181735</v>
      </c>
      <c r="R10" s="47">
        <f t="shared" si="29"/>
        <v>0.75000792053780041</v>
      </c>
      <c r="S10" s="47">
        <f t="shared" si="30"/>
        <v>0.77916006101372803</v>
      </c>
      <c r="T10" s="47">
        <f t="shared" si="31"/>
        <v>0.88861228877744081</v>
      </c>
      <c r="U10" s="47">
        <f t="shared" si="32"/>
        <v>0.87663622355862736</v>
      </c>
      <c r="V10" s="47">
        <f t="shared" si="33"/>
        <v>0.94222930699120788</v>
      </c>
      <c r="W10" s="47">
        <f t="shared" si="34"/>
        <v>0.68846787441661184</v>
      </c>
      <c r="X10" s="47">
        <f t="shared" si="35"/>
        <v>1.0153359400110211</v>
      </c>
      <c r="Y10" s="47">
        <f t="shared" si="36"/>
        <v>1.0452624117300335</v>
      </c>
      <c r="Z10" s="61">
        <f t="shared" si="16"/>
        <v>0.99827514923176519</v>
      </c>
      <c r="AA10" s="61">
        <f t="shared" si="17"/>
        <v>1.0265576378251566</v>
      </c>
      <c r="AB10" s="61">
        <f t="shared" si="18"/>
        <v>0.96258517096217799</v>
      </c>
      <c r="AC10" s="61">
        <f t="shared" si="19"/>
        <v>1.0136613853009606</v>
      </c>
      <c r="AD10" s="61">
        <f t="shared" si="20"/>
        <v>1.3685886328241914</v>
      </c>
      <c r="AE10" s="61">
        <f t="shared" si="21"/>
        <v>0.97136941749442562</v>
      </c>
      <c r="AF10" s="67">
        <v>7.5</v>
      </c>
      <c r="AG10" s="63">
        <f t="shared" si="22"/>
        <v>1.0568395656064462</v>
      </c>
      <c r="AH10" s="63">
        <f t="shared" si="23"/>
        <v>0.14117817307049457</v>
      </c>
      <c r="AI10" s="3">
        <f t="shared" si="24"/>
        <v>6</v>
      </c>
      <c r="AP10" s="10">
        <v>7.5</v>
      </c>
      <c r="AQ10" s="54">
        <v>2.4533999999999998</v>
      </c>
      <c r="AR10" s="54">
        <v>2.2810999999999999</v>
      </c>
      <c r="AS10" s="54">
        <v>3.1318999999999999</v>
      </c>
      <c r="AT10" s="54">
        <v>3.2256</v>
      </c>
      <c r="AU10" s="53">
        <f t="shared" si="37"/>
        <v>0.95914617459634843</v>
      </c>
      <c r="AV10" s="53">
        <f t="shared" si="38"/>
        <v>0.90739488444249961</v>
      </c>
      <c r="AW10" s="53">
        <f t="shared" si="39"/>
        <v>1.0420215597551239</v>
      </c>
      <c r="AX10" s="53">
        <f t="shared" si="40"/>
        <v>1.0886263921700978</v>
      </c>
      <c r="AY10" s="79">
        <f t="shared" si="41"/>
        <v>1.0570328211467102</v>
      </c>
      <c r="AZ10" s="79">
        <f t="shared" si="42"/>
        <v>0.87080240897869554</v>
      </c>
      <c r="BA10" s="67">
        <v>7.5</v>
      </c>
      <c r="BB10" s="63">
        <f t="shared" si="43"/>
        <v>0.99929725274101744</v>
      </c>
      <c r="BC10" s="63">
        <f t="shared" si="44"/>
        <v>7.0468460916979461E-2</v>
      </c>
      <c r="BD10" s="3">
        <f t="shared" si="45"/>
        <v>4</v>
      </c>
    </row>
    <row r="11" spans="1:56" x14ac:dyDescent="0.3">
      <c r="A11" s="18">
        <v>15</v>
      </c>
      <c r="B11" s="16">
        <f>LIST3!B12-LIST3!$B$18</f>
        <v>932.66699999999992</v>
      </c>
      <c r="C11" s="16">
        <f>LIST3!C12-LIST3!$C$18</f>
        <v>907.33979999999997</v>
      </c>
      <c r="D11" s="16">
        <f>LIST3!D12-LIST3!$D$18</f>
        <v>305.81610000000001</v>
      </c>
      <c r="E11" s="16">
        <f>LIST3!E12-LIST3!$E$18</f>
        <v>277.4751</v>
      </c>
      <c r="F11" s="16">
        <f>LIST3!F12-LIST3!$F$18</f>
        <v>232.33599999999998</v>
      </c>
      <c r="G11" s="16">
        <f>LIST3!G12-LIST3!$G$18</f>
        <v>280.07670000000002</v>
      </c>
      <c r="H11" s="16">
        <f>LIST3!H12-LIST3!$H$18</f>
        <v>46.648199999999996</v>
      </c>
      <c r="I11" s="16">
        <f>LIST3!I12-LIST3!$I$18</f>
        <v>43.019800000000004</v>
      </c>
      <c r="J11" s="16">
        <f>LIST3!J12-LIST3!$J$18</f>
        <v>38.443000000000005</v>
      </c>
      <c r="K11" s="16">
        <f>LIST3!K12-LIST3!$K$18</f>
        <v>32.5807</v>
      </c>
      <c r="L11" s="16">
        <f>LIST3!L12-LIST3!$L$18</f>
        <v>255.4572</v>
      </c>
      <c r="M11" s="16">
        <f>LIST3!M12-LIST3!$M$18</f>
        <v>272.17099999999999</v>
      </c>
      <c r="N11" s="47">
        <f t="shared" si="25"/>
        <v>0.91727097361624077</v>
      </c>
      <c r="O11" s="47">
        <f t="shared" si="26"/>
        <v>0.9085783740394906</v>
      </c>
      <c r="P11" s="47">
        <f t="shared" si="27"/>
        <v>0.70789682379852525</v>
      </c>
      <c r="Q11" s="47">
        <f t="shared" si="28"/>
        <v>0.68168313949274784</v>
      </c>
      <c r="R11" s="47">
        <f t="shared" si="29"/>
        <v>0.65140745853913884</v>
      </c>
      <c r="S11" s="47">
        <f t="shared" si="30"/>
        <v>0.70034932859893484</v>
      </c>
      <c r="T11" s="47">
        <f t="shared" si="31"/>
        <v>0.80755268337692943</v>
      </c>
      <c r="U11" s="47">
        <f t="shared" si="32"/>
        <v>0.80445725997067896</v>
      </c>
      <c r="V11" s="47">
        <f t="shared" si="33"/>
        <v>0.7937946784391301</v>
      </c>
      <c r="W11" s="47">
        <f t="shared" si="34"/>
        <v>0.74647790514114742</v>
      </c>
      <c r="X11" s="47">
        <f t="shared" si="35"/>
        <v>1.0513018367324263</v>
      </c>
      <c r="Y11" s="47">
        <f t="shared" si="36"/>
        <v>1.0485335531815712</v>
      </c>
      <c r="Z11" s="61">
        <f t="shared" si="16"/>
        <v>1.0095672534424338</v>
      </c>
      <c r="AA11" s="61">
        <f t="shared" si="17"/>
        <v>1.038454353330909</v>
      </c>
      <c r="AB11" s="61">
        <f t="shared" si="18"/>
        <v>0.9301179167863195</v>
      </c>
      <c r="AC11" s="61">
        <f t="shared" si="19"/>
        <v>1.003847840724768</v>
      </c>
      <c r="AD11" s="61">
        <f t="shared" si="20"/>
        <v>1.0633867030384989</v>
      </c>
      <c r="AE11" s="61">
        <f t="shared" si="21"/>
        <v>1.0026401477973264</v>
      </c>
      <c r="AF11" s="67">
        <v>15</v>
      </c>
      <c r="AG11" s="63">
        <f t="shared" si="22"/>
        <v>1.0080023691867093</v>
      </c>
      <c r="AH11" s="63">
        <f t="shared" si="23"/>
        <v>4.1047123504449758E-2</v>
      </c>
      <c r="AI11" s="3">
        <f t="shared" si="24"/>
        <v>6</v>
      </c>
      <c r="AP11" s="10">
        <v>15</v>
      </c>
      <c r="AQ11" s="54">
        <v>2.4925999999999999</v>
      </c>
      <c r="AR11" s="54">
        <v>2.2747000000000002</v>
      </c>
      <c r="AS11" s="54">
        <v>3.0308999999999999</v>
      </c>
      <c r="AT11" s="54">
        <v>3.0731000000000002</v>
      </c>
      <c r="AU11" s="53">
        <f t="shared" si="37"/>
        <v>0.9744712459439383</v>
      </c>
      <c r="AV11" s="53">
        <f t="shared" si="38"/>
        <v>0.9048490393412626</v>
      </c>
      <c r="AW11" s="53">
        <f t="shared" si="39"/>
        <v>1.008417620441842</v>
      </c>
      <c r="AX11" s="53">
        <f t="shared" si="40"/>
        <v>1.037158285521431</v>
      </c>
      <c r="AY11" s="79">
        <f t="shared" si="41"/>
        <v>1.0769434497641299</v>
      </c>
      <c r="AZ11" s="79">
        <f t="shared" si="42"/>
        <v>0.8972959426718462</v>
      </c>
      <c r="BA11" s="67">
        <v>15</v>
      </c>
      <c r="BB11" s="63">
        <f t="shared" si="43"/>
        <v>0.98122404781211858</v>
      </c>
      <c r="BC11" s="63">
        <f t="shared" si="44"/>
        <v>4.9363122856247992E-2</v>
      </c>
      <c r="BD11" s="3">
        <f t="shared" si="45"/>
        <v>4</v>
      </c>
    </row>
    <row r="12" spans="1:56" x14ac:dyDescent="0.3">
      <c r="A12" s="18">
        <v>30</v>
      </c>
      <c r="B12" s="16">
        <f>LIST3!B13-LIST3!$B$18</f>
        <v>877.63829999999996</v>
      </c>
      <c r="C12" s="16">
        <f>LIST3!C13-LIST3!$C$18</f>
        <v>833.63639999999998</v>
      </c>
      <c r="D12" s="16">
        <f>LIST3!D13-LIST3!$D$18</f>
        <v>269.83960000000002</v>
      </c>
      <c r="E12" s="16">
        <f>LIST3!E13-LIST3!$E$18</f>
        <v>246.7713</v>
      </c>
      <c r="F12" s="16">
        <f>LIST3!F13-LIST3!$F$18</f>
        <v>200.01660000000001</v>
      </c>
      <c r="G12" s="16">
        <f>LIST3!G13-LIST3!$G$18</f>
        <v>252.65469999999999</v>
      </c>
      <c r="H12" s="16">
        <f>LIST3!H13-LIST3!$H$18</f>
        <v>43.851000000000006</v>
      </c>
      <c r="I12" s="16">
        <f>LIST3!I13-LIST3!$I$18</f>
        <v>43.2209</v>
      </c>
      <c r="J12" s="16">
        <f>LIST3!J13-LIST3!$J$18</f>
        <v>37.625300000000003</v>
      </c>
      <c r="K12" s="16">
        <f>LIST3!K13-LIST3!$K$18</f>
        <v>30.046900000000001</v>
      </c>
      <c r="L12" s="16">
        <f>LIST3!L13-LIST3!$L$18</f>
        <v>252.99489999999997</v>
      </c>
      <c r="M12" s="16">
        <f>LIST3!M13-LIST3!$M$18</f>
        <v>272.98160000000001</v>
      </c>
      <c r="N12" s="47">
        <f t="shared" si="25"/>
        <v>0.86315066140852248</v>
      </c>
      <c r="O12" s="47">
        <f t="shared" si="26"/>
        <v>0.83477436441356856</v>
      </c>
      <c r="P12" s="47">
        <f t="shared" si="27"/>
        <v>0.62461916091096759</v>
      </c>
      <c r="Q12" s="47">
        <f t="shared" si="28"/>
        <v>0.60625200070459195</v>
      </c>
      <c r="R12" s="47">
        <f t="shared" si="29"/>
        <v>0.56079258088130779</v>
      </c>
      <c r="S12" s="47">
        <f t="shared" si="30"/>
        <v>0.6317789002525569</v>
      </c>
      <c r="T12" s="47">
        <f t="shared" si="31"/>
        <v>0.75912881351824379</v>
      </c>
      <c r="U12" s="47">
        <f t="shared" si="32"/>
        <v>0.80821776920084976</v>
      </c>
      <c r="V12" s="47">
        <f t="shared" si="33"/>
        <v>0.77691030654932758</v>
      </c>
      <c r="W12" s="47">
        <f t="shared" si="34"/>
        <v>0.68842434226353466</v>
      </c>
      <c r="X12" s="47">
        <f t="shared" si="35"/>
        <v>1.0411685521251173</v>
      </c>
      <c r="Y12" s="47">
        <f t="shared" si="36"/>
        <v>1.0516563741221159</v>
      </c>
      <c r="Z12" s="61">
        <f t="shared" si="16"/>
        <v>1.033992774819922</v>
      </c>
      <c r="AA12" s="61">
        <f t="shared" si="17"/>
        <v>1.0302962467505743</v>
      </c>
      <c r="AB12" s="61">
        <f t="shared" si="18"/>
        <v>0.88764056643412437</v>
      </c>
      <c r="AC12" s="61">
        <f t="shared" si="19"/>
        <v>0.93926271166848485</v>
      </c>
      <c r="AD12" s="61">
        <f t="shared" si="20"/>
        <v>1.1285340433995283</v>
      </c>
      <c r="AE12" s="61">
        <f t="shared" si="21"/>
        <v>0.99002732997672038</v>
      </c>
      <c r="AF12" s="67">
        <v>30</v>
      </c>
      <c r="AG12" s="63">
        <f t="shared" si="22"/>
        <v>1.0016256121748923</v>
      </c>
      <c r="AH12" s="63">
        <f t="shared" si="23"/>
        <v>7.6367129253588489E-2</v>
      </c>
      <c r="AI12" s="3">
        <f t="shared" si="24"/>
        <v>6</v>
      </c>
      <c r="AP12" s="10">
        <v>30</v>
      </c>
      <c r="AQ12" s="54">
        <v>2.2294</v>
      </c>
      <c r="AR12" s="54">
        <v>1.9903999999999999</v>
      </c>
      <c r="AS12" s="54">
        <v>3.0053999999999998</v>
      </c>
      <c r="AT12" s="54">
        <v>2.9388999999999998</v>
      </c>
      <c r="AU12" s="53">
        <f t="shared" si="37"/>
        <v>0.87157433832440678</v>
      </c>
      <c r="AV12" s="53">
        <f t="shared" si="38"/>
        <v>0.7917578264847448</v>
      </c>
      <c r="AW12" s="53">
        <f t="shared" si="39"/>
        <v>0.99993345754591434</v>
      </c>
      <c r="AX12" s="53">
        <f t="shared" si="40"/>
        <v>0.991866351670604</v>
      </c>
      <c r="AY12" s="79">
        <f t="shared" si="41"/>
        <v>1.100809248951832</v>
      </c>
      <c r="AZ12" s="79">
        <f t="shared" si="42"/>
        <v>0.79181051549961701</v>
      </c>
      <c r="BA12" s="67">
        <v>30</v>
      </c>
      <c r="BB12" s="63">
        <f t="shared" si="43"/>
        <v>0.91378299350641756</v>
      </c>
      <c r="BC12" s="63">
        <f t="shared" si="44"/>
        <v>8.6877248510985702E-2</v>
      </c>
      <c r="BD12" s="3">
        <f t="shared" si="45"/>
        <v>4</v>
      </c>
    </row>
    <row r="13" spans="1:56" x14ac:dyDescent="0.3">
      <c r="A13" s="18">
        <v>60</v>
      </c>
      <c r="B13" s="16">
        <f>LIST3!B14-LIST3!$B$18</f>
        <v>534.58929999999998</v>
      </c>
      <c r="C13" s="16">
        <f>LIST3!C14-LIST3!$C$18</f>
        <v>473.56559999999996</v>
      </c>
      <c r="D13" s="16">
        <f>LIST3!D14-LIST3!$D$18</f>
        <v>181.2227</v>
      </c>
      <c r="E13" s="16">
        <f>LIST3!E14-LIST3!$E$18</f>
        <v>211.08890000000002</v>
      </c>
      <c r="F13" s="16">
        <f>LIST3!F14-LIST3!$F$18</f>
        <v>179.4135</v>
      </c>
      <c r="G13" s="16">
        <f>LIST3!G14-LIST3!$G$18</f>
        <v>233.99180000000001</v>
      </c>
      <c r="H13" s="16">
        <f>LIST3!H14-LIST3!$H$18</f>
        <v>41.333599999999997</v>
      </c>
      <c r="I13" s="16">
        <f>LIST3!I14-LIST3!$I$18</f>
        <v>41.686000000000007</v>
      </c>
      <c r="J13" s="16">
        <f>LIST3!J14-LIST3!$J$18</f>
        <v>33.732700000000001</v>
      </c>
      <c r="K13" s="16">
        <f>LIST3!K14-LIST3!$K$18</f>
        <v>31.469900000000003</v>
      </c>
      <c r="L13" s="16">
        <f>LIST3!L14-LIST3!$L$18</f>
        <v>247.50979999999998</v>
      </c>
      <c r="M13" s="16">
        <f>LIST3!M14-LIST3!$M$18</f>
        <v>269.62920000000003</v>
      </c>
      <c r="N13" s="47">
        <f t="shared" si="25"/>
        <v>0.52576455229554031</v>
      </c>
      <c r="O13" s="47">
        <f t="shared" si="26"/>
        <v>0.47421204586091759</v>
      </c>
      <c r="P13" s="47">
        <f t="shared" si="27"/>
        <v>0.41949058185685123</v>
      </c>
      <c r="Q13" s="47">
        <f t="shared" si="28"/>
        <v>0.5185897547710433</v>
      </c>
      <c r="R13" s="47">
        <f t="shared" si="29"/>
        <v>0.50302704730481629</v>
      </c>
      <c r="S13" s="47">
        <f t="shared" si="30"/>
        <v>0.58511115000875202</v>
      </c>
      <c r="T13" s="47">
        <f t="shared" si="31"/>
        <v>0.71554871556948929</v>
      </c>
      <c r="U13" s="47">
        <f t="shared" si="32"/>
        <v>0.77951560302785528</v>
      </c>
      <c r="V13" s="47">
        <f t="shared" si="33"/>
        <v>0.69653351063610136</v>
      </c>
      <c r="W13" s="47">
        <f t="shared" si="34"/>
        <v>0.72102763375254053</v>
      </c>
      <c r="X13" s="47">
        <f t="shared" si="35"/>
        <v>1.0185953159639873</v>
      </c>
      <c r="Y13" s="47">
        <f t="shared" si="36"/>
        <v>1.0387413174713858</v>
      </c>
      <c r="Z13" s="61">
        <f t="shared" si="16"/>
        <v>1.1087119293670213</v>
      </c>
      <c r="AA13" s="61">
        <f t="shared" si="17"/>
        <v>0.80890641976152378</v>
      </c>
      <c r="AB13" s="61">
        <f t="shared" si="18"/>
        <v>0.85971194925492711</v>
      </c>
      <c r="AC13" s="61">
        <f t="shared" si="19"/>
        <v>0.91794020900941453</v>
      </c>
      <c r="AD13" s="61">
        <f t="shared" si="20"/>
        <v>0.96602887050394848</v>
      </c>
      <c r="AE13" s="61">
        <f t="shared" si="21"/>
        <v>0.98060537193568076</v>
      </c>
      <c r="AF13" s="67">
        <v>60</v>
      </c>
      <c r="AG13" s="63">
        <f t="shared" si="22"/>
        <v>0.94031745830541935</v>
      </c>
      <c r="AH13" s="63">
        <f t="shared" si="23"/>
        <v>9.5662375930985269E-2</v>
      </c>
      <c r="AI13" s="3">
        <f t="shared" si="24"/>
        <v>6</v>
      </c>
      <c r="AP13" s="10">
        <v>60</v>
      </c>
      <c r="AQ13" s="54">
        <v>2.4232999999999998</v>
      </c>
      <c r="AR13" s="54">
        <v>2.1869999999999998</v>
      </c>
      <c r="AS13" s="54">
        <v>2.9384000000000001</v>
      </c>
      <c r="AT13" s="54">
        <v>2.9533999999999998</v>
      </c>
      <c r="AU13" s="53">
        <f t="shared" si="37"/>
        <v>0.94737870909730626</v>
      </c>
      <c r="AV13" s="53">
        <f t="shared" si="38"/>
        <v>0.86996300568837259</v>
      </c>
      <c r="AW13" s="53">
        <f t="shared" si="39"/>
        <v>0.97764173542720267</v>
      </c>
      <c r="AX13" s="53">
        <f t="shared" si="40"/>
        <v>0.99676004049949363</v>
      </c>
      <c r="AY13" s="79">
        <f t="shared" si="41"/>
        <v>1.0889873510744026</v>
      </c>
      <c r="AZ13" s="79">
        <f t="shared" si="42"/>
        <v>0.88985870197963934</v>
      </c>
      <c r="BA13" s="67">
        <v>60</v>
      </c>
      <c r="BB13" s="63">
        <f t="shared" si="43"/>
        <v>0.94793587267809376</v>
      </c>
      <c r="BC13" s="63">
        <f t="shared" si="44"/>
        <v>4.8338173483732344E-2</v>
      </c>
      <c r="BD13" s="3">
        <f t="shared" si="45"/>
        <v>4</v>
      </c>
    </row>
    <row r="14" spans="1:56" x14ac:dyDescent="0.3">
      <c r="A14" s="18">
        <v>120</v>
      </c>
      <c r="B14" s="16">
        <f>LIST3!B15-LIST3!$B$18</f>
        <v>542.12129999999991</v>
      </c>
      <c r="C14" s="16">
        <f>LIST3!C15-LIST3!$C$18</f>
        <v>475.19729999999998</v>
      </c>
      <c r="D14" s="16">
        <f>LIST3!D15-LIST3!$D$18</f>
        <v>149.43889999999999</v>
      </c>
      <c r="E14" s="16">
        <f>LIST3!E15-LIST3!$E$18</f>
        <v>169.18150000000003</v>
      </c>
      <c r="F14" s="16">
        <f>LIST3!F15-LIST3!$F$18</f>
        <v>112.70249999999999</v>
      </c>
      <c r="G14" s="16">
        <f>LIST3!G15-LIST3!$G$18</f>
        <v>178.46929999999998</v>
      </c>
      <c r="H14" s="16">
        <f>LIST3!H15-LIST3!$H$18</f>
        <v>36.8628</v>
      </c>
      <c r="I14" s="16">
        <f>LIST3!I15-LIST3!$I$18</f>
        <v>37.877399999999994</v>
      </c>
      <c r="J14" s="16">
        <f>LIST3!J15-LIST3!$J$18</f>
        <v>30.628399999999992</v>
      </c>
      <c r="K14" s="16">
        <f>LIST3!K15-LIST3!$K$18</f>
        <v>31.544499999999992</v>
      </c>
      <c r="L14" s="16">
        <f>LIST3!L15-LIST3!$L$18</f>
        <v>246.57249999999999</v>
      </c>
      <c r="M14" s="16">
        <f>LIST3!M15-LIST3!$M$18</f>
        <v>264.06510000000003</v>
      </c>
      <c r="N14" s="47">
        <f t="shared" si="25"/>
        <v>0.53317221759652922</v>
      </c>
      <c r="O14" s="47">
        <f t="shared" si="26"/>
        <v>0.4758459732307081</v>
      </c>
      <c r="P14" s="47">
        <f t="shared" si="27"/>
        <v>0.34591809476984836</v>
      </c>
      <c r="Q14" s="47">
        <f t="shared" si="28"/>
        <v>0.41563432561729802</v>
      </c>
      <c r="R14" s="47">
        <f t="shared" si="29"/>
        <v>0.31598740227948874</v>
      </c>
      <c r="S14" s="47">
        <f t="shared" si="30"/>
        <v>0.44627366157385412</v>
      </c>
      <c r="T14" s="47">
        <f t="shared" si="31"/>
        <v>0.6381522343153021</v>
      </c>
      <c r="U14" s="47">
        <f t="shared" si="32"/>
        <v>0.70829593393770751</v>
      </c>
      <c r="V14" s="47">
        <f t="shared" si="33"/>
        <v>0.63243401735309535</v>
      </c>
      <c r="W14" s="47">
        <f t="shared" si="34"/>
        <v>0.72273684355231527</v>
      </c>
      <c r="X14" s="47">
        <f t="shared" si="35"/>
        <v>1.0147379762156095</v>
      </c>
      <c r="Y14" s="47">
        <f t="shared" si="36"/>
        <v>1.0173057290242051</v>
      </c>
      <c r="Z14" s="61">
        <f t="shared" si="16"/>
        <v>1.1204722695804492</v>
      </c>
      <c r="AA14" s="61">
        <f t="shared" si="17"/>
        <v>0.83226546377297528</v>
      </c>
      <c r="AB14" s="61">
        <f t="shared" si="18"/>
        <v>0.70805747568680066</v>
      </c>
      <c r="AC14" s="61">
        <f t="shared" si="19"/>
        <v>0.90096837174760014</v>
      </c>
      <c r="AD14" s="61">
        <f t="shared" si="20"/>
        <v>0.87505434792092018</v>
      </c>
      <c r="AE14" s="61">
        <f t="shared" si="21"/>
        <v>0.99747592809581576</v>
      </c>
      <c r="AF14" s="67">
        <v>120</v>
      </c>
      <c r="AG14" s="63">
        <f t="shared" si="22"/>
        <v>0.90571564280076033</v>
      </c>
      <c r="AH14" s="63">
        <f t="shared" si="23"/>
        <v>0.1290779416447318</v>
      </c>
      <c r="AI14" s="3">
        <f t="shared" si="24"/>
        <v>6</v>
      </c>
      <c r="AP14" s="10">
        <v>120</v>
      </c>
      <c r="AQ14" s="54">
        <v>2.3700999999999999</v>
      </c>
      <c r="AR14" s="54">
        <v>2.1211000000000002</v>
      </c>
      <c r="AS14" s="54">
        <v>3.0206</v>
      </c>
      <c r="AT14" s="54">
        <v>2.8932000000000002</v>
      </c>
      <c r="AU14" s="53">
        <f t="shared" si="37"/>
        <v>0.92658039798272018</v>
      </c>
      <c r="AV14" s="53">
        <f t="shared" si="38"/>
        <v>0.8437487569115717</v>
      </c>
      <c r="AW14" s="53">
        <f t="shared" si="39"/>
        <v>1.004990684056428</v>
      </c>
      <c r="AX14" s="53">
        <f t="shared" si="40"/>
        <v>0.97644279446506921</v>
      </c>
      <c r="AY14" s="79">
        <f t="shared" si="41"/>
        <v>1.0981709784964218</v>
      </c>
      <c r="AZ14" s="79">
        <f t="shared" si="42"/>
        <v>0.83955878427246899</v>
      </c>
      <c r="BA14" s="67">
        <v>120</v>
      </c>
      <c r="BB14" s="63">
        <f t="shared" si="43"/>
        <v>0.93794065835394735</v>
      </c>
      <c r="BC14" s="63">
        <f t="shared" si="44"/>
        <v>6.119495535755981E-2</v>
      </c>
      <c r="BD14" s="3">
        <f t="shared" si="45"/>
        <v>4</v>
      </c>
    </row>
    <row r="15" spans="1:56" x14ac:dyDescent="0.3">
      <c r="A15" s="18" t="s">
        <v>6</v>
      </c>
      <c r="B15" s="16">
        <f>LIST3!B16-LIST3!$B$18</f>
        <v>378.97149999999999</v>
      </c>
      <c r="C15" s="16">
        <f>LIST3!C16-LIST3!$C$18</f>
        <v>351.03379999999999</v>
      </c>
      <c r="D15" s="16"/>
      <c r="E15" s="16"/>
      <c r="F15" s="16"/>
      <c r="G15" s="16"/>
      <c r="H15" s="16">
        <f>LIST3!H16-LIST3!$H$18</f>
        <v>28.130299999999998</v>
      </c>
      <c r="I15" s="16">
        <f>LIST3!I16-LIST3!$I$18</f>
        <v>31.215400000000002</v>
      </c>
      <c r="J15" s="16">
        <f>LIST3!J16-LIST3!$J$18</f>
        <v>23.486399999999996</v>
      </c>
      <c r="K15" s="16">
        <f>LIST3!K16-LIST3!$K$18</f>
        <v>28.928999999999995</v>
      </c>
      <c r="L15" s="16">
        <f>LIST3!L16-LIST3!$L$18</f>
        <v>193.34609999999998</v>
      </c>
      <c r="M15" s="16">
        <f>LIST3!M16-LIST3!$M$18</f>
        <v>197.61950000000002</v>
      </c>
      <c r="N15" s="47">
        <f t="shared" si="25"/>
        <v>0.37271561744739251</v>
      </c>
      <c r="O15" s="47">
        <f t="shared" si="26"/>
        <v>0.35151298249774093</v>
      </c>
      <c r="P15" s="47"/>
      <c r="Q15" s="47"/>
      <c r="R15" s="47"/>
      <c r="S15" s="47"/>
      <c r="T15" s="47">
        <f t="shared" si="31"/>
        <v>0.48697911707628677</v>
      </c>
      <c r="U15" s="47">
        <f t="shared" si="32"/>
        <v>0.58371854710827886</v>
      </c>
      <c r="V15" s="47">
        <f t="shared" si="33"/>
        <v>0.48496161422606926</v>
      </c>
      <c r="W15" s="47">
        <f t="shared" si="34"/>
        <v>0.66281139809237521</v>
      </c>
      <c r="X15" s="47">
        <f t="shared" si="35"/>
        <v>0.79569145068156766</v>
      </c>
      <c r="Y15" s="47">
        <f t="shared" si="36"/>
        <v>0.76132533044654105</v>
      </c>
      <c r="Z15" s="61"/>
      <c r="AA15" s="61"/>
      <c r="AB15" s="61"/>
      <c r="AC15" s="61"/>
      <c r="AD15" s="61"/>
      <c r="AE15" s="61"/>
      <c r="AF15" s="67" t="s">
        <v>6</v>
      </c>
      <c r="AG15" s="3"/>
      <c r="AH15" s="3"/>
      <c r="AI15" s="3"/>
      <c r="AP15" s="10" t="s">
        <v>6</v>
      </c>
      <c r="AQ15" s="54">
        <v>3.4799000000000002</v>
      </c>
      <c r="AR15" s="54">
        <v>3.4093</v>
      </c>
      <c r="AS15" s="54">
        <v>3.0432999999999999</v>
      </c>
      <c r="AT15" s="54">
        <v>2.9588999999999999</v>
      </c>
      <c r="AU15" s="53">
        <f t="shared" si="37"/>
        <v>1.3604519332264748</v>
      </c>
      <c r="AV15" s="53">
        <f t="shared" si="38"/>
        <v>1.356179641194956</v>
      </c>
      <c r="AW15" s="53">
        <f t="shared" si="39"/>
        <v>1.0125432525951557</v>
      </c>
      <c r="AX15" s="53">
        <f t="shared" si="40"/>
        <v>0.99861626729665876</v>
      </c>
      <c r="AY15" s="78"/>
      <c r="AZ15" s="78"/>
      <c r="BA15" s="67" t="s">
        <v>6</v>
      </c>
      <c r="BB15" s="3"/>
      <c r="BC15" s="3"/>
      <c r="BD15" s="3"/>
    </row>
    <row r="16" spans="1:56" x14ac:dyDescent="0.3">
      <c r="A16" s="18" t="s">
        <v>7</v>
      </c>
      <c r="B16" s="16">
        <f>LIST3!B17-LIST3!$B$18</f>
        <v>410.51350000000002</v>
      </c>
      <c r="C16" s="16">
        <f>LIST3!C17-LIST3!$C$18</f>
        <v>374.32130000000001</v>
      </c>
      <c r="D16" s="16"/>
      <c r="E16" s="16"/>
      <c r="F16" s="16"/>
      <c r="G16" s="16"/>
      <c r="H16" s="16">
        <f>LIST3!H17-LIST3!$H$18</f>
        <v>29.062599999999996</v>
      </c>
      <c r="I16" s="16">
        <f>LIST3!I17-LIST3!$I$18</f>
        <v>24.582999999999998</v>
      </c>
      <c r="J16" s="16">
        <f>LIST3!J17-LIST3!$J$18</f>
        <v>22.717399999999998</v>
      </c>
      <c r="K16" s="16">
        <f>LIST3!K17-LIST3!$K$18</f>
        <v>19.1066</v>
      </c>
      <c r="L16" s="16">
        <f>LIST3!L17-LIST3!$L$18</f>
        <v>260.55520000000001</v>
      </c>
      <c r="M16" s="16">
        <f>LIST3!M17-LIST3!$M$18</f>
        <v>303.11130000000003</v>
      </c>
      <c r="N16" s="47">
        <f t="shared" si="25"/>
        <v>0.4037369370071105</v>
      </c>
      <c r="O16" s="47">
        <f t="shared" si="26"/>
        <v>0.37483227135230746</v>
      </c>
      <c r="P16" s="47"/>
      <c r="Q16" s="47"/>
      <c r="R16" s="47"/>
      <c r="S16" s="47"/>
      <c r="T16" s="47">
        <f t="shared" si="31"/>
        <v>0.50311867587410342</v>
      </c>
      <c r="U16" s="47">
        <f t="shared" si="32"/>
        <v>0.45969467133411124</v>
      </c>
      <c r="V16" s="47">
        <f t="shared" si="33"/>
        <v>0.46908282985128869</v>
      </c>
      <c r="W16" s="47">
        <f t="shared" si="34"/>
        <v>0.43776391367803169</v>
      </c>
      <c r="X16" s="47">
        <f t="shared" si="35"/>
        <v>1.0722820117428074</v>
      </c>
      <c r="Y16" s="47">
        <f t="shared" si="36"/>
        <v>1.1677304650329579</v>
      </c>
      <c r="Z16" s="61"/>
      <c r="AA16" s="61"/>
      <c r="AB16" s="61"/>
      <c r="AC16" s="61"/>
      <c r="AD16" s="61"/>
      <c r="AE16" s="61"/>
      <c r="AF16" s="67" t="s">
        <v>7</v>
      </c>
      <c r="AG16" s="3"/>
      <c r="AH16" s="3"/>
      <c r="AI16" s="3"/>
      <c r="AP16" s="10" t="s">
        <v>7</v>
      </c>
      <c r="AQ16" s="54">
        <v>4.18</v>
      </c>
      <c r="AR16" s="54">
        <v>2.1642999999999999</v>
      </c>
      <c r="AS16" s="54">
        <v>3.1221000000000001</v>
      </c>
      <c r="AT16" s="54">
        <v>2.9834999999999998</v>
      </c>
      <c r="AU16" s="53">
        <f t="shared" si="37"/>
        <v>1.6341530161460571</v>
      </c>
      <c r="AV16" s="53">
        <f t="shared" si="38"/>
        <v>0.86093321134492218</v>
      </c>
      <c r="AW16" s="53">
        <f t="shared" si="39"/>
        <v>1.0387609795049242</v>
      </c>
      <c r="AX16" s="53">
        <f t="shared" si="40"/>
        <v>1.006918663516706</v>
      </c>
      <c r="AY16" s="78"/>
      <c r="AZ16" s="78"/>
      <c r="BA16" s="67" t="s">
        <v>7</v>
      </c>
      <c r="BB16" s="3"/>
      <c r="BC16" s="3"/>
      <c r="BD16" s="3"/>
    </row>
    <row r="17" spans="1:61" x14ac:dyDescent="0.3">
      <c r="A17" s="18" t="s">
        <v>14</v>
      </c>
      <c r="B17" s="16">
        <f>LIST3!B18-LIST3!$B$18</f>
        <v>0</v>
      </c>
      <c r="C17" s="16">
        <f>LIST3!C18-LIST3!$C$18</f>
        <v>0</v>
      </c>
      <c r="D17" s="16">
        <f>LIST3!D18-LIST3!$D$18</f>
        <v>0</v>
      </c>
      <c r="E17" s="16">
        <f>LIST3!E18-LIST3!$E$18</f>
        <v>0</v>
      </c>
      <c r="F17" s="16">
        <f>LIST3!F18-LIST3!$F$18</f>
        <v>0</v>
      </c>
      <c r="G17" s="16">
        <f>LIST3!G18-LIST3!$G$18</f>
        <v>0</v>
      </c>
      <c r="H17" s="16">
        <f>LIST3!H18-LIST3!$H$18</f>
        <v>0</v>
      </c>
      <c r="I17" s="16">
        <f>LIST3!I18-LIST3!$I$18</f>
        <v>0</v>
      </c>
      <c r="J17" s="16">
        <f>LIST3!J18-LIST3!$J$18</f>
        <v>0</v>
      </c>
      <c r="K17" s="16">
        <f>LIST3!K18-LIST3!$K$18</f>
        <v>0</v>
      </c>
      <c r="L17" s="16">
        <f>LIST3!L18-LIST3!$L$18</f>
        <v>0</v>
      </c>
      <c r="M17" s="16">
        <f>LIST3!M18-LIST3!$M$18</f>
        <v>0</v>
      </c>
      <c r="N17" s="46"/>
      <c r="O17" s="46"/>
      <c r="P17" s="46"/>
      <c r="Q17" s="46"/>
      <c r="R17" s="46"/>
      <c r="S17" s="46"/>
      <c r="T17" s="46"/>
      <c r="U17" s="46"/>
      <c r="V17" s="46"/>
      <c r="W17" s="46"/>
      <c r="X17" s="46"/>
      <c r="Y17" s="46"/>
      <c r="Z17" s="59"/>
      <c r="AA17" s="59"/>
      <c r="AB17" s="59"/>
      <c r="AC17" s="59"/>
      <c r="AD17" s="59"/>
      <c r="AE17" s="59"/>
      <c r="AF17" s="67" t="s">
        <v>14</v>
      </c>
      <c r="AG17" s="3"/>
      <c r="AH17" s="3"/>
      <c r="AI17" s="3"/>
      <c r="AP17" s="10" t="s">
        <v>14</v>
      </c>
      <c r="AQ17" s="54">
        <v>4.9450000000000003</v>
      </c>
      <c r="AR17" s="54">
        <v>4.7968000000000002</v>
      </c>
      <c r="AS17" s="54">
        <v>4.2652999999999999</v>
      </c>
      <c r="AT17" s="54">
        <v>4.3155999999999999</v>
      </c>
      <c r="AU17" s="53">
        <f t="shared" si="37"/>
        <v>1.9332264748426444</v>
      </c>
      <c r="AV17" s="53">
        <f t="shared" si="38"/>
        <v>1.9081109033772228</v>
      </c>
      <c r="AW17" s="53">
        <f t="shared" si="39"/>
        <v>1.4191176470588236</v>
      </c>
      <c r="AX17" s="53">
        <f t="shared" si="40"/>
        <v>1.4564967937900775</v>
      </c>
      <c r="AY17" s="78"/>
      <c r="AZ17" s="78"/>
      <c r="BA17" s="67" t="s">
        <v>14</v>
      </c>
      <c r="BB17" s="3"/>
      <c r="BC17" s="3"/>
      <c r="BD17" s="3"/>
    </row>
    <row r="19" spans="1:61" s="31" customFormat="1" x14ac:dyDescent="0.3">
      <c r="A19" s="26" t="s">
        <v>20</v>
      </c>
      <c r="B19" s="27">
        <v>45566</v>
      </c>
      <c r="C19" s="28"/>
      <c r="D19" s="27">
        <v>45567</v>
      </c>
      <c r="E19" s="28"/>
      <c r="F19" s="27">
        <v>45567</v>
      </c>
      <c r="G19" s="28"/>
      <c r="H19" s="27">
        <v>45573</v>
      </c>
      <c r="I19" s="28"/>
      <c r="J19" s="27">
        <v>45573</v>
      </c>
      <c r="K19" s="28"/>
      <c r="L19" s="27">
        <v>45581</v>
      </c>
      <c r="M19" s="28"/>
      <c r="N19" s="27">
        <v>45602</v>
      </c>
      <c r="O19" s="28"/>
      <c r="P19" s="42">
        <v>45566</v>
      </c>
      <c r="Q19" s="43"/>
      <c r="R19" s="42">
        <v>45567</v>
      </c>
      <c r="S19" s="43"/>
      <c r="T19" s="42">
        <v>45567</v>
      </c>
      <c r="U19" s="43"/>
      <c r="V19" s="42">
        <v>45573</v>
      </c>
      <c r="W19" s="43"/>
      <c r="X19" s="42">
        <v>45573</v>
      </c>
      <c r="Y19" s="43"/>
      <c r="Z19" s="42">
        <v>45581</v>
      </c>
      <c r="AA19" s="43"/>
      <c r="AB19" s="42">
        <v>45602</v>
      </c>
      <c r="AC19" s="43"/>
      <c r="AD19" s="57">
        <v>45566</v>
      </c>
      <c r="AE19" s="57">
        <v>45567</v>
      </c>
      <c r="AF19" s="57">
        <v>45567</v>
      </c>
      <c r="AG19" s="57">
        <v>45573</v>
      </c>
      <c r="AH19" s="57">
        <v>45573</v>
      </c>
      <c r="AI19" s="57">
        <v>45581</v>
      </c>
      <c r="AJ19" s="57">
        <v>45602</v>
      </c>
      <c r="AK19" s="66" t="s">
        <v>20</v>
      </c>
      <c r="AL19" s="3" t="s">
        <v>3</v>
      </c>
      <c r="AM19" s="3"/>
      <c r="AN19" s="3"/>
      <c r="AO19"/>
      <c r="AP19" s="26" t="s">
        <v>20</v>
      </c>
      <c r="AQ19" s="32">
        <v>45573</v>
      </c>
      <c r="AR19" s="33"/>
      <c r="AS19" s="32">
        <v>45581</v>
      </c>
      <c r="AT19" s="33"/>
      <c r="AU19" s="32">
        <v>45602</v>
      </c>
      <c r="AV19" s="33"/>
      <c r="AW19" s="48">
        <v>45573</v>
      </c>
      <c r="AX19" s="49"/>
      <c r="AY19" s="48">
        <v>45581</v>
      </c>
      <c r="AZ19" s="49"/>
      <c r="BA19" s="48">
        <v>45602</v>
      </c>
      <c r="BB19" s="49"/>
      <c r="BC19" s="76">
        <v>45573</v>
      </c>
      <c r="BD19" s="76">
        <v>45581</v>
      </c>
      <c r="BE19" s="76">
        <v>45602</v>
      </c>
      <c r="BF19" s="66" t="s">
        <v>20</v>
      </c>
      <c r="BG19" s="3" t="s">
        <v>3</v>
      </c>
      <c r="BH19" s="3"/>
      <c r="BI19" s="3"/>
    </row>
    <row r="20" spans="1:61" s="31" customFormat="1" ht="24.9" x14ac:dyDescent="0.3">
      <c r="A20" s="38" t="s">
        <v>8</v>
      </c>
      <c r="B20" s="30" t="s">
        <v>32</v>
      </c>
      <c r="C20" s="30" t="s">
        <v>33</v>
      </c>
      <c r="D20" s="30" t="s">
        <v>32</v>
      </c>
      <c r="E20" s="30" t="s">
        <v>33</v>
      </c>
      <c r="F20" s="30" t="s">
        <v>32</v>
      </c>
      <c r="G20" s="30" t="s">
        <v>33</v>
      </c>
      <c r="H20" s="30" t="s">
        <v>32</v>
      </c>
      <c r="I20" s="30" t="s">
        <v>33</v>
      </c>
      <c r="J20" s="30" t="s">
        <v>32</v>
      </c>
      <c r="K20" s="30" t="s">
        <v>33</v>
      </c>
      <c r="L20" s="30" t="s">
        <v>32</v>
      </c>
      <c r="M20" s="30" t="s">
        <v>33</v>
      </c>
      <c r="N20" s="28" t="s">
        <v>15</v>
      </c>
      <c r="O20" s="28" t="s">
        <v>17</v>
      </c>
      <c r="P20" s="45" t="s">
        <v>32</v>
      </c>
      <c r="Q20" s="45" t="s">
        <v>33</v>
      </c>
      <c r="R20" s="45" t="s">
        <v>32</v>
      </c>
      <c r="S20" s="45" t="s">
        <v>33</v>
      </c>
      <c r="T20" s="45" t="s">
        <v>32</v>
      </c>
      <c r="U20" s="45" t="s">
        <v>33</v>
      </c>
      <c r="V20" s="45" t="s">
        <v>32</v>
      </c>
      <c r="W20" s="45" t="s">
        <v>33</v>
      </c>
      <c r="X20" s="45" t="s">
        <v>32</v>
      </c>
      <c r="Y20" s="45" t="s">
        <v>33</v>
      </c>
      <c r="Z20" s="45" t="s">
        <v>32</v>
      </c>
      <c r="AA20" s="45" t="s">
        <v>33</v>
      </c>
      <c r="AB20" s="43" t="s">
        <v>15</v>
      </c>
      <c r="AC20" s="43" t="s">
        <v>17</v>
      </c>
      <c r="AD20" s="58" t="s">
        <v>34</v>
      </c>
      <c r="AE20" s="58" t="s">
        <v>34</v>
      </c>
      <c r="AF20" s="58" t="s">
        <v>34</v>
      </c>
      <c r="AG20" s="58" t="s">
        <v>34</v>
      </c>
      <c r="AH20" s="58" t="s">
        <v>34</v>
      </c>
      <c r="AI20" s="58" t="s">
        <v>34</v>
      </c>
      <c r="AJ20" s="58" t="s">
        <v>34</v>
      </c>
      <c r="AK20" s="65" t="s">
        <v>8</v>
      </c>
      <c r="AL20" s="3" t="s">
        <v>1</v>
      </c>
      <c r="AM20" s="3" t="s">
        <v>4</v>
      </c>
      <c r="AN20" s="3" t="s">
        <v>2</v>
      </c>
      <c r="AO20"/>
      <c r="AP20" s="39" t="s">
        <v>8</v>
      </c>
      <c r="AQ20" s="35" t="s">
        <v>32</v>
      </c>
      <c r="AR20" s="35" t="s">
        <v>33</v>
      </c>
      <c r="AS20" s="35" t="s">
        <v>32</v>
      </c>
      <c r="AT20" s="35" t="s">
        <v>33</v>
      </c>
      <c r="AU20" s="35" t="s">
        <v>32</v>
      </c>
      <c r="AV20" s="35" t="s">
        <v>33</v>
      </c>
      <c r="AW20" s="50" t="s">
        <v>32</v>
      </c>
      <c r="AX20" s="50" t="s">
        <v>33</v>
      </c>
      <c r="AY20" s="50" t="s">
        <v>32</v>
      </c>
      <c r="AZ20" s="50" t="s">
        <v>33</v>
      </c>
      <c r="BA20" s="50" t="s">
        <v>32</v>
      </c>
      <c r="BB20" s="50" t="s">
        <v>33</v>
      </c>
      <c r="BC20" s="77" t="s">
        <v>34</v>
      </c>
      <c r="BD20" s="77" t="s">
        <v>34</v>
      </c>
      <c r="BE20" s="77" t="s">
        <v>34</v>
      </c>
      <c r="BF20" s="65" t="s">
        <v>8</v>
      </c>
      <c r="BG20" s="3" t="s">
        <v>1</v>
      </c>
      <c r="BH20" s="3" t="s">
        <v>4</v>
      </c>
      <c r="BI20" s="3" t="s">
        <v>2</v>
      </c>
    </row>
    <row r="21" spans="1:61" s="31" customFormat="1" x14ac:dyDescent="0.3">
      <c r="A21" s="40" t="s">
        <v>9</v>
      </c>
      <c r="B21" s="28" t="s">
        <v>16</v>
      </c>
      <c r="C21" s="28" t="s">
        <v>16</v>
      </c>
      <c r="D21" s="28" t="s">
        <v>16</v>
      </c>
      <c r="E21" s="28" t="s">
        <v>16</v>
      </c>
      <c r="F21" s="28" t="s">
        <v>16</v>
      </c>
      <c r="G21" s="28" t="s">
        <v>16</v>
      </c>
      <c r="H21" s="28" t="s">
        <v>16</v>
      </c>
      <c r="I21" s="28" t="s">
        <v>16</v>
      </c>
      <c r="J21" s="28" t="s">
        <v>16</v>
      </c>
      <c r="K21" s="28" t="s">
        <v>16</v>
      </c>
      <c r="L21" s="28" t="s">
        <v>16</v>
      </c>
      <c r="M21" s="28" t="s">
        <v>16</v>
      </c>
      <c r="N21" s="28" t="s">
        <v>16</v>
      </c>
      <c r="O21" s="28" t="s">
        <v>16</v>
      </c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58"/>
      <c r="AE21" s="58"/>
      <c r="AF21" s="58"/>
      <c r="AG21" s="58"/>
      <c r="AH21" s="58"/>
      <c r="AI21" s="58"/>
      <c r="AJ21" s="58"/>
      <c r="AK21" s="66" t="s">
        <v>9</v>
      </c>
      <c r="AL21" s="3"/>
      <c r="AM21" s="3"/>
      <c r="AN21" s="3"/>
      <c r="AO21"/>
      <c r="AP21" s="39" t="s">
        <v>9</v>
      </c>
      <c r="AQ21" s="36" t="s">
        <v>16</v>
      </c>
      <c r="AR21" s="37" t="s">
        <v>24</v>
      </c>
      <c r="AS21" s="36" t="s">
        <v>16</v>
      </c>
      <c r="AT21" s="37" t="s">
        <v>16</v>
      </c>
      <c r="AU21" s="36" t="s">
        <v>16</v>
      </c>
      <c r="AV21" s="37" t="s">
        <v>16</v>
      </c>
      <c r="AW21" s="51"/>
      <c r="AX21" s="52"/>
      <c r="AY21" s="51"/>
      <c r="AZ21" s="52"/>
      <c r="BA21" s="51"/>
      <c r="BB21" s="52"/>
      <c r="BC21" s="77"/>
      <c r="BD21" s="77"/>
      <c r="BE21" s="77"/>
      <c r="BF21" s="66" t="s">
        <v>9</v>
      </c>
      <c r="BG21" s="3"/>
      <c r="BH21" s="3"/>
      <c r="BI21" s="3"/>
    </row>
    <row r="22" spans="1:61" x14ac:dyDescent="0.3">
      <c r="A22" s="18" t="s">
        <v>10</v>
      </c>
      <c r="B22" s="16"/>
      <c r="C22" s="16"/>
      <c r="D22" s="16"/>
      <c r="E22" s="16"/>
      <c r="F22" s="16"/>
      <c r="G22" s="16"/>
      <c r="H22" s="16"/>
      <c r="I22" s="16"/>
      <c r="J22" s="16"/>
      <c r="K22" s="16"/>
      <c r="L22" s="16">
        <v>49.184899999999999</v>
      </c>
      <c r="M22" s="16">
        <v>57.8583</v>
      </c>
      <c r="N22" s="16">
        <v>76.495099999999994</v>
      </c>
      <c r="O22" s="16">
        <v>43.694899999999997</v>
      </c>
      <c r="P22" s="47"/>
      <c r="Q22" s="47"/>
      <c r="R22" s="47"/>
      <c r="S22" s="47"/>
      <c r="T22" s="47"/>
      <c r="U22" s="47"/>
      <c r="V22" s="47"/>
      <c r="W22" s="47"/>
      <c r="X22" s="47"/>
      <c r="Y22" s="47"/>
      <c r="Z22" s="47">
        <f t="shared" ref="Z22:Z24" si="46">L22/$L$25</f>
        <v>3.8200454740504722E-2</v>
      </c>
      <c r="AA22" s="47">
        <f t="shared" ref="AA22:AA24" si="47">M22/$M$25</f>
        <v>4.6451956940516466E-2</v>
      </c>
      <c r="AB22" s="47">
        <f t="shared" ref="AB22:AB24" si="48">N22/$N$25</f>
        <v>0.1017118063325705</v>
      </c>
      <c r="AC22" s="47">
        <f t="shared" ref="AC22:AC24" si="49">O22/$O$25</f>
        <v>4.9695604485091166E-2</v>
      </c>
      <c r="AD22" s="61"/>
      <c r="AE22" s="61"/>
      <c r="AF22" s="61"/>
      <c r="AG22" s="61"/>
      <c r="AH22" s="61"/>
      <c r="AI22" s="61"/>
      <c r="AJ22" s="61"/>
      <c r="AK22" s="67" t="s">
        <v>10</v>
      </c>
      <c r="AL22" s="3"/>
      <c r="AM22" s="3"/>
      <c r="AN22" s="3"/>
      <c r="AP22" s="10" t="s">
        <v>10</v>
      </c>
      <c r="AQ22" s="54">
        <v>2.2684000000000002</v>
      </c>
      <c r="AR22" s="54">
        <v>2.3647</v>
      </c>
      <c r="AS22" s="54">
        <v>3.3839999999999999</v>
      </c>
      <c r="AT22" s="54">
        <v>3.3721999999999999</v>
      </c>
      <c r="AU22" s="54">
        <v>3.2399</v>
      </c>
      <c r="AV22" s="54">
        <v>3.2155</v>
      </c>
      <c r="AW22" s="53">
        <f t="shared" ref="AW22" si="50">AQ22/$AQ$25</f>
        <v>0.65343511450381686</v>
      </c>
      <c r="AX22" s="53">
        <f t="shared" ref="AX22" si="51">AR22/$AR$25</f>
        <v>0.63779803646563815</v>
      </c>
      <c r="AY22" s="53">
        <f t="shared" ref="AY22:AY24" si="52">AS22/$AS$25</f>
        <v>0.53063208567889231</v>
      </c>
      <c r="AZ22" s="53">
        <f t="shared" ref="AZ22:AZ24" si="53">AT22/$AT$25</f>
        <v>0.59004059350503912</v>
      </c>
      <c r="BA22" s="53">
        <f t="shared" ref="BA22:BA24" si="54">AU22/$AU$25</f>
        <v>0.73377270462472255</v>
      </c>
      <c r="BB22" s="53">
        <f t="shared" ref="BB22:BB24" si="55">AV22/$AV$25</f>
        <v>0.79623118066561016</v>
      </c>
      <c r="BC22" s="78"/>
      <c r="BD22" s="78"/>
      <c r="BE22" s="78"/>
      <c r="BF22" s="67" t="s">
        <v>10</v>
      </c>
      <c r="BG22" s="3"/>
      <c r="BH22" s="3"/>
      <c r="BI22" s="3"/>
    </row>
    <row r="23" spans="1:61" x14ac:dyDescent="0.3">
      <c r="A23" s="18" t="s">
        <v>21</v>
      </c>
      <c r="B23" s="16">
        <f>LIST3!B25-LIST3!$B$36</f>
        <v>35.455500000000001</v>
      </c>
      <c r="C23" s="16">
        <f>LIST3!C25-LIST3!$C$36</f>
        <v>14.697199999999999</v>
      </c>
      <c r="D23" s="16">
        <f>LIST3!D25-LIST3!$D$36</f>
        <v>9.1439000000000021</v>
      </c>
      <c r="E23" s="16">
        <f>LIST3!E25-LIST3!$E$36</f>
        <v>-8.791599999999999</v>
      </c>
      <c r="F23" s="16">
        <f>LIST3!F25-LIST3!$F$36</f>
        <v>-16.9024</v>
      </c>
      <c r="G23" s="16">
        <f>LIST3!G25-LIST3!$G$36</f>
        <v>-19.904299999999999</v>
      </c>
      <c r="H23" s="16"/>
      <c r="I23" s="16"/>
      <c r="J23" s="16"/>
      <c r="K23" s="16"/>
      <c r="L23" s="16">
        <f>LIST3!L25-LIST3!$L$36</f>
        <v>-36.234599999999993</v>
      </c>
      <c r="M23" s="16">
        <f>LIST3!M25-LIST3!$M$36</f>
        <v>-52.863600000000005</v>
      </c>
      <c r="N23" s="16">
        <f>LIST3!N25-LIST3!$N$36</f>
        <v>-25.2804</v>
      </c>
      <c r="O23" s="16">
        <f>LIST3!O25-LIST3!$O$36</f>
        <v>8.0488</v>
      </c>
      <c r="P23" s="47">
        <f t="shared" ref="P23" si="56">B23/$B$25</f>
        <v>5.0368993310557865E-2</v>
      </c>
      <c r="Q23" s="47">
        <f t="shared" ref="Q23" si="57">C23/$C$25</f>
        <v>2.7704032892271472E-2</v>
      </c>
      <c r="R23" s="47">
        <f t="shared" ref="R23" si="58">D23/$D$25</f>
        <v>6.6498938761618276E-3</v>
      </c>
      <c r="S23" s="47">
        <f t="shared" ref="S23" si="59">E23/$E$25</f>
        <v>-6.2407971206411899E-3</v>
      </c>
      <c r="T23" s="47">
        <f t="shared" ref="T23" si="60">F23/$F$25</f>
        <v>-1.267270956616978E-2</v>
      </c>
      <c r="U23" s="47">
        <f t="shared" ref="U23" si="61">G23/$G$25</f>
        <v>-1.5289194080964985E-2</v>
      </c>
      <c r="V23" s="47"/>
      <c r="W23" s="47"/>
      <c r="X23" s="47"/>
      <c r="Y23" s="47"/>
      <c r="Z23" s="47">
        <f t="shared" si="46"/>
        <v>-2.814234037967531E-2</v>
      </c>
      <c r="AA23" s="47">
        <f t="shared" si="47"/>
        <v>-4.2441925720608564E-2</v>
      </c>
      <c r="AB23" s="47">
        <f t="shared" si="48"/>
        <v>-3.3614115790552804E-2</v>
      </c>
      <c r="AC23" s="47">
        <f t="shared" si="49"/>
        <v>9.1541571528851607E-3</v>
      </c>
      <c r="AD23" s="61"/>
      <c r="AE23" s="61"/>
      <c r="AF23" s="61"/>
      <c r="AG23" s="61"/>
      <c r="AH23" s="61"/>
      <c r="AI23" s="61"/>
      <c r="AJ23" s="61"/>
      <c r="AK23" s="67" t="s">
        <v>21</v>
      </c>
      <c r="AL23" s="3"/>
      <c r="AM23" s="3"/>
      <c r="AN23" s="3"/>
      <c r="AP23" s="10" t="s">
        <v>21</v>
      </c>
      <c r="AQ23" s="55"/>
      <c r="AR23" s="55"/>
      <c r="AS23" s="54">
        <v>5.3602999999999996</v>
      </c>
      <c r="AT23" s="54">
        <v>4.3723999999999998</v>
      </c>
      <c r="AU23" s="54">
        <v>3.8818000000000001</v>
      </c>
      <c r="AV23" s="54">
        <v>4.5137999999999998</v>
      </c>
      <c r="AW23" s="53"/>
      <c r="AX23" s="53"/>
      <c r="AY23" s="53">
        <f t="shared" si="52"/>
        <v>0.8405281231869286</v>
      </c>
      <c r="AZ23" s="53">
        <f t="shared" si="53"/>
        <v>0.76504759238521824</v>
      </c>
      <c r="BA23" s="53">
        <f t="shared" si="54"/>
        <v>0.87915024686325138</v>
      </c>
      <c r="BB23" s="53">
        <f t="shared" si="55"/>
        <v>1.1177198890649762</v>
      </c>
      <c r="BC23" s="78"/>
      <c r="BD23" s="78"/>
      <c r="BE23" s="78"/>
      <c r="BF23" s="67" t="s">
        <v>21</v>
      </c>
      <c r="BG23" s="3"/>
      <c r="BH23" s="3"/>
      <c r="BI23" s="3"/>
    </row>
    <row r="24" spans="1:61" x14ac:dyDescent="0.3">
      <c r="A24" s="18" t="s">
        <v>23</v>
      </c>
      <c r="B24" s="16"/>
      <c r="C24" s="16"/>
      <c r="D24" s="16"/>
      <c r="E24" s="16"/>
      <c r="F24" s="16"/>
      <c r="G24" s="16"/>
      <c r="H24" s="16"/>
      <c r="I24" s="16"/>
      <c r="J24" s="16"/>
      <c r="K24" s="16"/>
      <c r="L24" s="16">
        <f>LIST3!L26-LIST3!$L$36</f>
        <v>1255.3387</v>
      </c>
      <c r="M24" s="16">
        <f>LIST3!M26-LIST3!$M$36</f>
        <v>1218.5326</v>
      </c>
      <c r="N24" s="16">
        <f>LIST3!N26-LIST3!$N$36</f>
        <v>568.67759999999998</v>
      </c>
      <c r="O24" s="16">
        <f>LIST3!O26-LIST3!$O$36</f>
        <v>681.90830000000005</v>
      </c>
      <c r="P24" s="47"/>
      <c r="Q24" s="47"/>
      <c r="R24" s="47"/>
      <c r="S24" s="47"/>
      <c r="T24" s="47"/>
      <c r="U24" s="47"/>
      <c r="V24" s="47"/>
      <c r="W24" s="47"/>
      <c r="X24" s="47"/>
      <c r="Y24" s="47"/>
      <c r="Z24" s="47">
        <f t="shared" si="46"/>
        <v>0.97498437921707748</v>
      </c>
      <c r="AA24" s="47">
        <f t="shared" si="47"/>
        <v>0.97830775992062624</v>
      </c>
      <c r="AB24" s="47">
        <f t="shared" si="48"/>
        <v>0.75614288911147243</v>
      </c>
      <c r="AC24" s="47">
        <f t="shared" si="49"/>
        <v>0.77555607569535345</v>
      </c>
      <c r="AD24" s="56"/>
      <c r="AE24" s="56"/>
      <c r="AF24" s="56"/>
      <c r="AG24" s="56"/>
      <c r="AH24" s="56"/>
      <c r="AI24" s="56"/>
      <c r="AJ24" s="56"/>
      <c r="AK24" s="67" t="s">
        <v>23</v>
      </c>
      <c r="AL24" s="3"/>
      <c r="AM24" s="3"/>
      <c r="AN24" s="3"/>
      <c r="AP24" s="10" t="s">
        <v>23</v>
      </c>
      <c r="AQ24" s="55"/>
      <c r="AR24" s="55"/>
      <c r="AS24" s="54">
        <v>5.8278999999999996</v>
      </c>
      <c r="AT24" s="54">
        <v>4.9520999999999997</v>
      </c>
      <c r="AU24" s="54">
        <v>3.6844999999999999</v>
      </c>
      <c r="AV24" s="54">
        <v>3.8944000000000001</v>
      </c>
      <c r="AW24" s="53"/>
      <c r="AX24" s="53"/>
      <c r="AY24" s="53">
        <f t="shared" si="52"/>
        <v>0.9138506891631254</v>
      </c>
      <c r="AZ24" s="53">
        <f t="shared" si="53"/>
        <v>0.86647886338185887</v>
      </c>
      <c r="BA24" s="53">
        <f t="shared" si="54"/>
        <v>0.83446573356887255</v>
      </c>
      <c r="BB24" s="53">
        <f t="shared" si="55"/>
        <v>0.96434231378763868</v>
      </c>
      <c r="BC24" s="78"/>
      <c r="BD24" s="78"/>
      <c r="BE24" s="78"/>
      <c r="BF24" s="67" t="s">
        <v>23</v>
      </c>
      <c r="BG24" s="3"/>
      <c r="BH24" s="3"/>
      <c r="BI24" s="3"/>
    </row>
    <row r="25" spans="1:61" x14ac:dyDescent="0.3">
      <c r="A25" s="25">
        <v>0</v>
      </c>
      <c r="B25" s="16">
        <f>LIST3!B27-LIST3!$B$36</f>
        <v>703.91520000000003</v>
      </c>
      <c r="C25" s="16">
        <f>LIST3!C27-LIST3!$C$36</f>
        <v>530.50760000000002</v>
      </c>
      <c r="D25" s="16">
        <f>LIST3!D27-LIST3!$D$36</f>
        <v>1375.0445</v>
      </c>
      <c r="E25" s="16">
        <f>LIST3!E27-LIST3!$E$36</f>
        <v>1408.7302999999999</v>
      </c>
      <c r="F25" s="16">
        <f>LIST3!F27-LIST3!$F$36</f>
        <v>1333.7637</v>
      </c>
      <c r="G25" s="16">
        <f>LIST3!G27-LIST3!$G$36</f>
        <v>1301.8541</v>
      </c>
      <c r="H25" s="16">
        <f>LIST3!H27-LIST3!$H$36</f>
        <v>635.3780999999999</v>
      </c>
      <c r="I25" s="16">
        <f>LIST3!I27-LIST3!$I$36</f>
        <v>626.99990000000003</v>
      </c>
      <c r="J25" s="16">
        <f>LIST3!J27-LIST3!$J$36</f>
        <v>644.08199999999999</v>
      </c>
      <c r="K25" s="16">
        <f>LIST3!K27-LIST3!$K$36</f>
        <v>596.98810000000003</v>
      </c>
      <c r="L25" s="16">
        <f>LIST3!L27-LIST3!$L$36</f>
        <v>1287.5474999999999</v>
      </c>
      <c r="M25" s="16">
        <f>LIST3!M27-LIST3!$M$36</f>
        <v>1245.5514000000001</v>
      </c>
      <c r="N25" s="16">
        <f>LIST3!N27-LIST3!$N$36</f>
        <v>752.07690000000002</v>
      </c>
      <c r="O25" s="16">
        <f>LIST3!O27-LIST3!$O$36</f>
        <v>879.25080000000003</v>
      </c>
      <c r="P25" s="47">
        <f>B25/$B$25</f>
        <v>1</v>
      </c>
      <c r="Q25" s="47">
        <f>C25/$C$25</f>
        <v>1</v>
      </c>
      <c r="R25" s="47">
        <f>D25/$D$25</f>
        <v>1</v>
      </c>
      <c r="S25" s="47">
        <f>E25/$E$25</f>
        <v>1</v>
      </c>
      <c r="T25" s="47">
        <f>F25/$F$25</f>
        <v>1</v>
      </c>
      <c r="U25" s="47">
        <f>G25/$G$25</f>
        <v>1</v>
      </c>
      <c r="V25" s="47">
        <f>H25/$H$25</f>
        <v>1</v>
      </c>
      <c r="W25" s="47">
        <f>I25/$I$25</f>
        <v>1</v>
      </c>
      <c r="X25" s="47">
        <f>J25/$J$25</f>
        <v>1</v>
      </c>
      <c r="Y25" s="47">
        <f>K25/$K$25</f>
        <v>1</v>
      </c>
      <c r="Z25" s="47">
        <f>L25/$L$25</f>
        <v>1</v>
      </c>
      <c r="AA25" s="47">
        <f>M25/$M$25</f>
        <v>1</v>
      </c>
      <c r="AB25" s="47">
        <f>N25/$N$25</f>
        <v>1</v>
      </c>
      <c r="AC25" s="47">
        <f>O25/$O$25</f>
        <v>1</v>
      </c>
      <c r="AD25" s="61">
        <f>P25/Q25</f>
        <v>1</v>
      </c>
      <c r="AE25" s="61">
        <f>R25/S25</f>
        <v>1</v>
      </c>
      <c r="AF25" s="61">
        <f>T25/U25</f>
        <v>1</v>
      </c>
      <c r="AG25" s="61">
        <f>V25/W25</f>
        <v>1</v>
      </c>
      <c r="AH25" s="61">
        <f>X25/Y25</f>
        <v>1</v>
      </c>
      <c r="AI25" s="61">
        <f>Z25/AA25</f>
        <v>1</v>
      </c>
      <c r="AJ25" s="61">
        <f>AB25/AC25</f>
        <v>1</v>
      </c>
      <c r="AK25" s="67">
        <v>0</v>
      </c>
      <c r="AL25" s="63">
        <f t="shared" ref="AL25:AL31" si="62">AVERAGE(AD25:AJ25)</f>
        <v>1</v>
      </c>
      <c r="AM25" s="63">
        <f t="shared" ref="AM25:AM31" si="63">_xlfn.STDEV.P(AD25:AJ25)</f>
        <v>0</v>
      </c>
      <c r="AN25" s="3">
        <f t="shared" ref="AN25:AN31" si="64">COUNT(AD25:AJ25)</f>
        <v>7</v>
      </c>
      <c r="AP25" s="5">
        <v>0</v>
      </c>
      <c r="AQ25" s="54">
        <v>3.4714999999999998</v>
      </c>
      <c r="AR25" s="54">
        <v>3.7075999999999998</v>
      </c>
      <c r="AS25" s="54">
        <v>6.3773</v>
      </c>
      <c r="AT25" s="54">
        <v>5.7152000000000003</v>
      </c>
      <c r="AU25" s="54">
        <v>4.4154</v>
      </c>
      <c r="AV25" s="54">
        <v>4.0384000000000002</v>
      </c>
      <c r="AW25" s="53">
        <f>AQ25/$AQ$25</f>
        <v>1</v>
      </c>
      <c r="AX25" s="53">
        <f>AR25/$AR$25</f>
        <v>1</v>
      </c>
      <c r="AY25" s="53">
        <f>AS25/$AS$25</f>
        <v>1</v>
      </c>
      <c r="AZ25" s="53">
        <f>AT25/$AT$25</f>
        <v>1</v>
      </c>
      <c r="BA25" s="53">
        <f>AU25/$AU$25</f>
        <v>1</v>
      </c>
      <c r="BB25" s="53">
        <f>AV25/$AV$25</f>
        <v>1</v>
      </c>
      <c r="BC25" s="79">
        <f>AW25/AX25</f>
        <v>1</v>
      </c>
      <c r="BD25" s="79">
        <f>AY25/AZ25</f>
        <v>1</v>
      </c>
      <c r="BE25" s="79">
        <f>BA25/BB25</f>
        <v>1</v>
      </c>
      <c r="BF25" s="67">
        <v>0</v>
      </c>
      <c r="BG25" s="63">
        <f>AVERAGE(BC25:BE25)</f>
        <v>1</v>
      </c>
      <c r="BH25" s="63">
        <f>_xlfn.STDEV.P(BC25:BE25)</f>
        <v>0</v>
      </c>
      <c r="BI25" s="3">
        <f>COUNT(BC25:BE25)</f>
        <v>3</v>
      </c>
    </row>
    <row r="26" spans="1:61" x14ac:dyDescent="0.3">
      <c r="A26" s="18">
        <v>3.75</v>
      </c>
      <c r="B26" s="16">
        <f>LIST3!B28-LIST3!$B$36</f>
        <v>728.05540000000008</v>
      </c>
      <c r="C26" s="16">
        <f>LIST3!C28-LIST3!$C$36</f>
        <v>539.75599999999997</v>
      </c>
      <c r="D26" s="16">
        <f>LIST3!D28-LIST3!$D$36</f>
        <v>1417.2575999999999</v>
      </c>
      <c r="E26" s="16">
        <f>LIST3!E28-LIST3!$E$36</f>
        <v>1477.1043</v>
      </c>
      <c r="F26" s="16">
        <f>LIST3!F28-LIST3!$F$36</f>
        <v>1376.6322</v>
      </c>
      <c r="G26" s="16">
        <f>LIST3!G28-LIST3!$G$36</f>
        <v>1341.3063</v>
      </c>
      <c r="H26" s="16">
        <f>LIST3!H28-LIST3!$H$36</f>
        <v>632.01519999999994</v>
      </c>
      <c r="I26" s="16">
        <f>LIST3!I28-LIST3!$I$36</f>
        <v>619.43720000000008</v>
      </c>
      <c r="J26" s="16">
        <f>LIST3!J28-LIST3!$J$36</f>
        <v>637.01119999999992</v>
      </c>
      <c r="K26" s="16">
        <f>LIST3!K28-LIST3!$K$36</f>
        <v>585.79129999999998</v>
      </c>
      <c r="L26" s="16">
        <f>LIST3!L28-LIST3!$L$36</f>
        <v>1258.9498000000001</v>
      </c>
      <c r="M26" s="16">
        <f>LIST3!M28-LIST3!$M$36</f>
        <v>1220.2827</v>
      </c>
      <c r="N26" s="16">
        <f>LIST3!N28-LIST3!$N$36</f>
        <v>802.59209999999996</v>
      </c>
      <c r="O26" s="16">
        <f>LIST3!O28-LIST3!$O$36</f>
        <v>944.73599999999999</v>
      </c>
      <c r="P26" s="47">
        <f t="shared" ref="P26:P33" si="65">B26/$B$25</f>
        <v>1.0342941877089742</v>
      </c>
      <c r="Q26" s="47">
        <f t="shared" ref="Q26:Q33" si="66">C26/$C$25</f>
        <v>1.017433115001557</v>
      </c>
      <c r="R26" s="47">
        <f t="shared" ref="R26:R31" si="67">D26/$D$25</f>
        <v>1.0306994428180325</v>
      </c>
      <c r="S26" s="47">
        <f t="shared" ref="S26:S31" si="68">E26/$E$25</f>
        <v>1.0485359049918923</v>
      </c>
      <c r="T26" s="47">
        <f t="shared" ref="T26:T31" si="69">F26/$F$25</f>
        <v>1.0321410006885028</v>
      </c>
      <c r="U26" s="47">
        <f t="shared" ref="U26:U31" si="70">G26/$G$25</f>
        <v>1.0303046247655554</v>
      </c>
      <c r="V26" s="47">
        <f t="shared" ref="V26:V33" si="71">H26/$H$25</f>
        <v>0.99470724596897508</v>
      </c>
      <c r="W26" s="47">
        <f t="shared" ref="W26:W33" si="72">I26/$I$25</f>
        <v>0.98793827558824177</v>
      </c>
      <c r="X26" s="47">
        <f t="shared" ref="X26:X33" si="73">J26/$J$25</f>
        <v>0.98902189472768987</v>
      </c>
      <c r="Y26" s="47">
        <f t="shared" ref="Y26:Y33" si="74">K26/$K$25</f>
        <v>0.98124451726927209</v>
      </c>
      <c r="Z26" s="47">
        <f t="shared" ref="Z26:Z32" si="75">L26/$L$25</f>
        <v>0.97778901360920678</v>
      </c>
      <c r="AA26" s="47">
        <f t="shared" ref="AA26:AA32" si="76">M26/$M$25</f>
        <v>0.9797128404335621</v>
      </c>
      <c r="AB26" s="47">
        <f t="shared" ref="AB26:AB32" si="77">N26/$N$25</f>
        <v>1.0671675994835101</v>
      </c>
      <c r="AC26" s="47">
        <f t="shared" ref="AC26:AC32" si="78">O26/$O$25</f>
        <v>1.0744784082084429</v>
      </c>
      <c r="AD26" s="61">
        <f t="shared" ref="AD26:AD31" si="79">P26/Q26</f>
        <v>1.0165721681934752</v>
      </c>
      <c r="AE26" s="61">
        <f t="shared" ref="AE26:AE31" si="80">R26/S26</f>
        <v>0.98298917367641525</v>
      </c>
      <c r="AF26" s="61">
        <f t="shared" ref="AF26:AF31" si="81">T26/U26</f>
        <v>1.0017823621080661</v>
      </c>
      <c r="AG26" s="61">
        <f t="shared" ref="AG26:AG31" si="82">V26/W26</f>
        <v>1.006851612644224</v>
      </c>
      <c r="AH26" s="61">
        <f t="shared" ref="AH26:AH31" si="83">X26/Y26</f>
        <v>1.0079260340532261</v>
      </c>
      <c r="AI26" s="61">
        <f t="shared" ref="AI26:AI31" si="84">Z26/AA26</f>
        <v>0.9980363360109642</v>
      </c>
      <c r="AJ26" s="61">
        <f t="shared" ref="AJ26:AJ31" si="85">AB26/AC26</f>
        <v>0.99319594635957131</v>
      </c>
      <c r="AK26" s="67">
        <v>3.75</v>
      </c>
      <c r="AL26" s="63">
        <f t="shared" si="62"/>
        <v>1.0010505190065631</v>
      </c>
      <c r="AM26" s="63">
        <f t="shared" si="63"/>
        <v>1.0137443944458495E-2</v>
      </c>
      <c r="AN26" s="3">
        <f t="shared" si="64"/>
        <v>7</v>
      </c>
      <c r="AP26" s="10">
        <v>3.75</v>
      </c>
      <c r="AQ26" s="54">
        <v>3.6812</v>
      </c>
      <c r="AR26" s="54">
        <v>3.9868000000000001</v>
      </c>
      <c r="AS26" s="54">
        <v>6.0972</v>
      </c>
      <c r="AT26" s="54">
        <v>5.4603999999999999</v>
      </c>
      <c r="AU26" s="54">
        <v>4.2858999999999998</v>
      </c>
      <c r="AV26" s="54">
        <v>4.6120999999999999</v>
      </c>
      <c r="AW26" s="53">
        <f t="shared" ref="AW26:AW34" si="86">AQ26/$AQ$25</f>
        <v>1.0604061644822125</v>
      </c>
      <c r="AX26" s="53">
        <f t="shared" ref="AX26:AX34" si="87">AR26/$AR$25</f>
        <v>1.0753047793721007</v>
      </c>
      <c r="AY26" s="53">
        <f t="shared" ref="AY26:AY34" si="88">AS26/$AS$25</f>
        <v>0.95607859125335171</v>
      </c>
      <c r="AZ26" s="53">
        <f t="shared" ref="AZ26:AZ34" si="89">AT26/$AT$25</f>
        <v>0.9554171332586785</v>
      </c>
      <c r="BA26" s="53">
        <f t="shared" ref="BA26:BA34" si="90">AU26/$AU$25</f>
        <v>0.97067083389953346</v>
      </c>
      <c r="BB26" s="53">
        <f t="shared" ref="BB26:BB34" si="91">AV26/$AV$25</f>
        <v>1.1420612123613312</v>
      </c>
      <c r="BC26" s="79">
        <f t="shared" ref="BC26:BC31" si="92">AW26/AX26</f>
        <v>0.98614475153864012</v>
      </c>
      <c r="BD26" s="79">
        <f t="shared" ref="BD26:BD31" si="93">AY26/AZ26</f>
        <v>1.0006923237731955</v>
      </c>
      <c r="BE26" s="79">
        <f t="shared" ref="BE26:BE31" si="94">BA26/BB26</f>
        <v>0.84992890345393124</v>
      </c>
      <c r="BF26" s="67">
        <v>3.75</v>
      </c>
      <c r="BG26" s="63">
        <f t="shared" ref="BG26:BG31" si="95">AVERAGE(BC26:BE26)</f>
        <v>0.94558865958858895</v>
      </c>
      <c r="BH26" s="63">
        <f t="shared" ref="BH26:BH31" si="96">_xlfn.STDEV.P(BC26:BE26)</f>
        <v>6.7901888399300253E-2</v>
      </c>
      <c r="BI26" s="3">
        <f t="shared" ref="BI26:BI31" si="97">COUNT(BC26:BE26)</f>
        <v>3</v>
      </c>
    </row>
    <row r="27" spans="1:61" x14ac:dyDescent="0.3">
      <c r="A27" s="18">
        <v>7.5</v>
      </c>
      <c r="B27" s="16">
        <f>LIST3!B29-LIST3!$B$36</f>
        <v>754.01080000000002</v>
      </c>
      <c r="C27" s="16">
        <f>LIST3!C29-LIST3!$C$36</f>
        <v>541.18679999999995</v>
      </c>
      <c r="D27" s="16">
        <f>LIST3!D29-LIST3!$D$36</f>
        <v>1414.6129999999998</v>
      </c>
      <c r="E27" s="16">
        <f>LIST3!E29-LIST3!$E$36</f>
        <v>1583.0245</v>
      </c>
      <c r="F27" s="16">
        <f>LIST3!F29-LIST3!$F$36</f>
        <v>1393.0166000000002</v>
      </c>
      <c r="G27" s="16">
        <f>LIST3!G29-LIST3!$G$36</f>
        <v>1355.8521000000001</v>
      </c>
      <c r="H27" s="16">
        <f>LIST3!H29-LIST3!$H$36</f>
        <v>627.68449999999996</v>
      </c>
      <c r="I27" s="16">
        <f>LIST3!I29-LIST3!$I$36</f>
        <v>610.56830000000002</v>
      </c>
      <c r="J27" s="16">
        <f>LIST3!J29-LIST3!$J$36</f>
        <v>642.65969999999993</v>
      </c>
      <c r="K27" s="16">
        <f>LIST3!K29-LIST3!$K$36</f>
        <v>579.69479999999999</v>
      </c>
      <c r="L27" s="16">
        <f>LIST3!L29-LIST3!$L$36</f>
        <v>1242.5329999999999</v>
      </c>
      <c r="M27" s="16">
        <f>LIST3!M29-LIST3!$M$36</f>
        <v>1199.4752000000001</v>
      </c>
      <c r="N27" s="16">
        <f>LIST3!N29-LIST3!$N$36</f>
        <v>822.61369999999999</v>
      </c>
      <c r="O27" s="16">
        <f>LIST3!O29-LIST3!$O$36</f>
        <v>972.55640000000005</v>
      </c>
      <c r="P27" s="47">
        <f t="shared" si="65"/>
        <v>1.0711670951273675</v>
      </c>
      <c r="Q27" s="47">
        <f t="shared" si="66"/>
        <v>1.0201301545915646</v>
      </c>
      <c r="R27" s="47">
        <f t="shared" si="67"/>
        <v>1.0287761596079252</v>
      </c>
      <c r="S27" s="47">
        <f t="shared" si="68"/>
        <v>1.1237243211138428</v>
      </c>
      <c r="T27" s="47">
        <f t="shared" si="69"/>
        <v>1.0444253356122979</v>
      </c>
      <c r="U27" s="47">
        <f t="shared" si="70"/>
        <v>1.0414777662105148</v>
      </c>
      <c r="V27" s="47">
        <f t="shared" si="71"/>
        <v>0.98789130440599082</v>
      </c>
      <c r="W27" s="47">
        <f t="shared" si="72"/>
        <v>0.97379329725570929</v>
      </c>
      <c r="X27" s="47">
        <f t="shared" si="73"/>
        <v>0.99779174080318955</v>
      </c>
      <c r="Y27" s="47">
        <f t="shared" si="74"/>
        <v>0.97103242091425268</v>
      </c>
      <c r="Z27" s="47">
        <f t="shared" si="75"/>
        <v>0.9650385713925117</v>
      </c>
      <c r="AA27" s="47">
        <f t="shared" si="76"/>
        <v>0.96300738773205186</v>
      </c>
      <c r="AB27" s="47">
        <f t="shared" si="77"/>
        <v>1.0937893452119059</v>
      </c>
      <c r="AC27" s="47">
        <f t="shared" si="78"/>
        <v>1.1061194371389824</v>
      </c>
      <c r="AD27" s="61">
        <f t="shared" si="79"/>
        <v>1.0500298322778596</v>
      </c>
      <c r="AE27" s="61">
        <f t="shared" si="80"/>
        <v>0.91550582316149898</v>
      </c>
      <c r="AF27" s="61">
        <f t="shared" si="81"/>
        <v>1.0028301798630883</v>
      </c>
      <c r="AG27" s="61">
        <f t="shared" si="82"/>
        <v>1.0144774123933813</v>
      </c>
      <c r="AH27" s="61">
        <f t="shared" si="83"/>
        <v>1.0275575967522714</v>
      </c>
      <c r="AI27" s="61">
        <f t="shared" si="84"/>
        <v>1.0021092088039361</v>
      </c>
      <c r="AJ27" s="61">
        <f t="shared" si="85"/>
        <v>0.98885283856961348</v>
      </c>
      <c r="AK27" s="67">
        <v>7.5</v>
      </c>
      <c r="AL27" s="63">
        <f t="shared" si="62"/>
        <v>1.0001946988316641</v>
      </c>
      <c r="AM27" s="63">
        <f t="shared" si="63"/>
        <v>3.918403315506612E-2</v>
      </c>
      <c r="AN27" s="3">
        <f t="shared" si="64"/>
        <v>7</v>
      </c>
      <c r="AP27" s="10">
        <v>7.5</v>
      </c>
      <c r="AQ27" s="54">
        <v>3.2115</v>
      </c>
      <c r="AR27" s="54">
        <v>3.6152000000000002</v>
      </c>
      <c r="AS27" s="54">
        <v>5.6430999999999996</v>
      </c>
      <c r="AT27" s="54">
        <v>5.1680999999999999</v>
      </c>
      <c r="AU27" s="54">
        <v>4.2801999999999998</v>
      </c>
      <c r="AV27" s="54">
        <v>4.5133000000000001</v>
      </c>
      <c r="AW27" s="53">
        <f t="shared" si="86"/>
        <v>0.92510442171971774</v>
      </c>
      <c r="AX27" s="53">
        <f t="shared" si="87"/>
        <v>0.97507821771496395</v>
      </c>
      <c r="AY27" s="53">
        <f t="shared" si="88"/>
        <v>0.88487290859768231</v>
      </c>
      <c r="AZ27" s="53">
        <f t="shared" si="89"/>
        <v>0.90427281634938406</v>
      </c>
      <c r="BA27" s="53">
        <f t="shared" si="90"/>
        <v>0.96937989763101862</v>
      </c>
      <c r="BB27" s="53">
        <f t="shared" si="91"/>
        <v>1.1175960776545166</v>
      </c>
      <c r="BC27" s="79">
        <f t="shared" si="92"/>
        <v>0.94874893614959754</v>
      </c>
      <c r="BD27" s="79">
        <f t="shared" si="93"/>
        <v>0.97854639949255517</v>
      </c>
      <c r="BE27" s="79">
        <f t="shared" si="94"/>
        <v>0.86737947368734758</v>
      </c>
      <c r="BF27" s="67">
        <v>7.5</v>
      </c>
      <c r="BG27" s="63">
        <f t="shared" si="95"/>
        <v>0.93155826977650014</v>
      </c>
      <c r="BH27" s="63">
        <f t="shared" si="96"/>
        <v>4.698340562374826E-2</v>
      </c>
      <c r="BI27" s="3">
        <f t="shared" si="97"/>
        <v>3</v>
      </c>
    </row>
    <row r="28" spans="1:61" x14ac:dyDescent="0.3">
      <c r="A28" s="18">
        <v>15</v>
      </c>
      <c r="B28" s="16">
        <f>LIST3!B30-LIST3!$B$36</f>
        <v>767.79740000000004</v>
      </c>
      <c r="C28" s="16">
        <f>LIST3!C30-LIST3!$C$36</f>
        <v>569.37149999999997</v>
      </c>
      <c r="D28" s="16">
        <f>LIST3!D30-LIST3!$D$36</f>
        <v>1408.8638999999998</v>
      </c>
      <c r="E28" s="16">
        <f>LIST3!E30-LIST3!$E$36</f>
        <v>1611.0910000000001</v>
      </c>
      <c r="F28" s="16">
        <f>LIST3!F30-LIST3!$F$36</f>
        <v>1380.414</v>
      </c>
      <c r="G28" s="16">
        <f>LIST3!G30-LIST3!$G$36</f>
        <v>1360.1940999999999</v>
      </c>
      <c r="H28" s="16">
        <f>LIST3!H30-LIST3!$H$36</f>
        <v>612.53409999999997</v>
      </c>
      <c r="I28" s="16">
        <f>LIST3!I30-LIST3!$I$36</f>
        <v>599.87360000000001</v>
      </c>
      <c r="J28" s="16">
        <f>LIST3!J30-LIST3!$J$36</f>
        <v>638.32249999999999</v>
      </c>
      <c r="K28" s="16">
        <f>LIST3!K30-LIST3!$K$36</f>
        <v>586.07640000000004</v>
      </c>
      <c r="L28" s="16">
        <f>LIST3!L30-LIST3!$L$36</f>
        <v>1230.9547</v>
      </c>
      <c r="M28" s="16">
        <f>LIST3!M30-LIST3!$M$36</f>
        <v>1190.6017999999999</v>
      </c>
      <c r="N28" s="16">
        <f>LIST3!N30-LIST3!$N$36</f>
        <v>862.26679999999999</v>
      </c>
      <c r="O28" s="16">
        <f>LIST3!O30-LIST3!$O$36</f>
        <v>998.6527000000001</v>
      </c>
      <c r="P28" s="47">
        <f t="shared" si="65"/>
        <v>1.0907526929380129</v>
      </c>
      <c r="Q28" s="47">
        <f t="shared" si="66"/>
        <v>1.0732579514412233</v>
      </c>
      <c r="R28" s="47">
        <f t="shared" si="67"/>
        <v>1.024595131284842</v>
      </c>
      <c r="S28" s="47">
        <f t="shared" si="68"/>
        <v>1.1436475810877356</v>
      </c>
      <c r="T28" s="47">
        <f t="shared" si="69"/>
        <v>1.0349764354810376</v>
      </c>
      <c r="U28" s="47">
        <f t="shared" si="70"/>
        <v>1.0448130093840775</v>
      </c>
      <c r="V28" s="47">
        <f t="shared" si="71"/>
        <v>0.9640466046909707</v>
      </c>
      <c r="W28" s="47">
        <f t="shared" si="72"/>
        <v>0.95673635673626101</v>
      </c>
      <c r="X28" s="47">
        <f t="shared" si="73"/>
        <v>0.99105781561975026</v>
      </c>
      <c r="Y28" s="47">
        <f t="shared" si="74"/>
        <v>0.98172208122741478</v>
      </c>
      <c r="Z28" s="47">
        <f t="shared" si="75"/>
        <v>0.95604604878654975</v>
      </c>
      <c r="AA28" s="47">
        <f t="shared" si="76"/>
        <v>0.95588331400855864</v>
      </c>
      <c r="AB28" s="47">
        <f t="shared" si="77"/>
        <v>1.146514139710979</v>
      </c>
      <c r="AC28" s="47">
        <f t="shared" si="78"/>
        <v>1.1357995921072805</v>
      </c>
      <c r="AD28" s="61">
        <f t="shared" si="79"/>
        <v>1.0163005934158669</v>
      </c>
      <c r="AE28" s="61">
        <f t="shared" si="80"/>
        <v>0.89590110470074924</v>
      </c>
      <c r="AF28" s="61">
        <f t="shared" si="81"/>
        <v>0.99058532597250237</v>
      </c>
      <c r="AG28" s="61">
        <f t="shared" si="82"/>
        <v>1.007640817559863</v>
      </c>
      <c r="AH28" s="61">
        <f t="shared" si="83"/>
        <v>1.0095095491594355</v>
      </c>
      <c r="AI28" s="61">
        <f t="shared" si="84"/>
        <v>1.0001702454427295</v>
      </c>
      <c r="AJ28" s="61">
        <f t="shared" si="85"/>
        <v>1.0094334842855679</v>
      </c>
      <c r="AK28" s="67">
        <v>15</v>
      </c>
      <c r="AL28" s="63">
        <f t="shared" si="62"/>
        <v>0.98993444579095902</v>
      </c>
      <c r="AM28" s="63">
        <f t="shared" si="63"/>
        <v>3.9132651678996176E-2</v>
      </c>
      <c r="AN28" s="3">
        <f t="shared" si="64"/>
        <v>7</v>
      </c>
      <c r="AP28" s="10">
        <v>15</v>
      </c>
      <c r="AQ28" s="54">
        <v>2.9571999999999998</v>
      </c>
      <c r="AR28" s="54">
        <v>3.51</v>
      </c>
      <c r="AS28" s="54">
        <v>6.9488000000000003</v>
      </c>
      <c r="AT28" s="54">
        <v>6.0811000000000002</v>
      </c>
      <c r="AU28" s="54">
        <v>3.9586999999999999</v>
      </c>
      <c r="AV28" s="54">
        <v>4.8868999999999998</v>
      </c>
      <c r="AW28" s="53">
        <f t="shared" si="86"/>
        <v>0.85185078496327238</v>
      </c>
      <c r="AX28" s="53">
        <f t="shared" si="87"/>
        <v>0.94670406732117807</v>
      </c>
      <c r="AY28" s="53">
        <f t="shared" si="88"/>
        <v>1.089614727235664</v>
      </c>
      <c r="AZ28" s="53">
        <f t="shared" si="89"/>
        <v>1.0640222564389696</v>
      </c>
      <c r="BA28" s="53">
        <f t="shared" si="90"/>
        <v>0.89656656248584499</v>
      </c>
      <c r="BB28" s="53">
        <f t="shared" si="91"/>
        <v>1.2101079635499206</v>
      </c>
      <c r="BC28" s="79">
        <f t="shared" si="92"/>
        <v>0.89980682915379739</v>
      </c>
      <c r="BD28" s="79">
        <f t="shared" si="93"/>
        <v>1.0240525709324411</v>
      </c>
      <c r="BE28" s="79">
        <f t="shared" si="94"/>
        <v>0.74089799380851606</v>
      </c>
      <c r="BF28" s="67">
        <v>15</v>
      </c>
      <c r="BG28" s="63">
        <f t="shared" si="95"/>
        <v>0.88825246463158491</v>
      </c>
      <c r="BH28" s="63">
        <f t="shared" si="96"/>
        <v>0.11588573723339507</v>
      </c>
      <c r="BI28" s="3">
        <f t="shared" si="97"/>
        <v>3</v>
      </c>
    </row>
    <row r="29" spans="1:61" x14ac:dyDescent="0.3">
      <c r="A29" s="18">
        <v>30</v>
      </c>
      <c r="B29" s="16">
        <f>LIST3!B31-LIST3!$B$36</f>
        <v>777.46980000000008</v>
      </c>
      <c r="C29" s="16">
        <f>LIST3!C31-LIST3!$C$36</f>
        <v>666.35249999999996</v>
      </c>
      <c r="D29" s="16">
        <f>LIST3!D31-LIST3!$D$36</f>
        <v>1395.5933</v>
      </c>
      <c r="E29" s="16">
        <f>LIST3!E31-LIST3!$E$36</f>
        <v>1601.4941000000001</v>
      </c>
      <c r="F29" s="16">
        <f>LIST3!F31-LIST3!$F$36</f>
        <v>1366.3542</v>
      </c>
      <c r="G29" s="16">
        <f>LIST3!G31-LIST3!$G$36</f>
        <v>1361.4658999999999</v>
      </c>
      <c r="H29" s="16">
        <f>LIST3!H31-LIST3!$H$36</f>
        <v>611.1860999999999</v>
      </c>
      <c r="I29" s="16">
        <f>LIST3!I31-LIST3!$I$36</f>
        <v>595.79129999999998</v>
      </c>
      <c r="J29" s="16">
        <f>LIST3!J31-LIST3!$J$36</f>
        <v>624.29399999999998</v>
      </c>
      <c r="K29" s="16">
        <f>LIST3!K31-LIST3!$K$36</f>
        <v>583.66330000000005</v>
      </c>
      <c r="L29" s="16">
        <f>LIST3!L31-LIST3!$L$36</f>
        <v>1175.5961</v>
      </c>
      <c r="M29" s="16">
        <f>LIST3!M31-LIST3!$M$36</f>
        <v>1134.1533999999999</v>
      </c>
      <c r="N29" s="16">
        <f>LIST3!N31-LIST3!$N$36</f>
        <v>928.29340000000002</v>
      </c>
      <c r="O29" s="16">
        <f>LIST3!O31-LIST3!$O$36</f>
        <v>1067.5777</v>
      </c>
      <c r="P29" s="47">
        <f t="shared" si="65"/>
        <v>1.1044935526324762</v>
      </c>
      <c r="Q29" s="47">
        <f t="shared" si="66"/>
        <v>1.2560658885942444</v>
      </c>
      <c r="R29" s="47">
        <f t="shared" si="67"/>
        <v>1.0149440981728228</v>
      </c>
      <c r="S29" s="47">
        <f t="shared" si="68"/>
        <v>1.1368351344469556</v>
      </c>
      <c r="T29" s="47">
        <f t="shared" si="69"/>
        <v>1.0244349879967494</v>
      </c>
      <c r="U29" s="47">
        <f t="shared" si="70"/>
        <v>1.0457899237710278</v>
      </c>
      <c r="V29" s="47">
        <f t="shared" si="71"/>
        <v>0.9619250332990702</v>
      </c>
      <c r="W29" s="47">
        <f t="shared" si="72"/>
        <v>0.95022551040279268</v>
      </c>
      <c r="X29" s="47">
        <f t="shared" si="73"/>
        <v>0.96927720383429439</v>
      </c>
      <c r="Y29" s="47">
        <f t="shared" si="74"/>
        <v>0.97767995710467259</v>
      </c>
      <c r="Z29" s="47">
        <f t="shared" si="75"/>
        <v>0.91305066415025471</v>
      </c>
      <c r="AA29" s="47">
        <f t="shared" si="76"/>
        <v>0.91056330553680875</v>
      </c>
      <c r="AB29" s="47">
        <f t="shared" si="77"/>
        <v>1.2343064917962512</v>
      </c>
      <c r="AC29" s="47">
        <f t="shared" si="78"/>
        <v>1.2141901946520834</v>
      </c>
      <c r="AD29" s="61">
        <f t="shared" si="79"/>
        <v>0.87932771892133466</v>
      </c>
      <c r="AE29" s="61">
        <f t="shared" si="80"/>
        <v>0.89278037546453026</v>
      </c>
      <c r="AF29" s="61">
        <f t="shared" si="81"/>
        <v>0.97958009033279425</v>
      </c>
      <c r="AG29" s="61">
        <f t="shared" si="82"/>
        <v>1.0123123645578809</v>
      </c>
      <c r="AH29" s="61">
        <f t="shared" si="83"/>
        <v>0.9914054152288625</v>
      </c>
      <c r="AI29" s="61">
        <f t="shared" si="84"/>
        <v>1.002731670163207</v>
      </c>
      <c r="AJ29" s="61">
        <f t="shared" si="85"/>
        <v>1.0165676656200735</v>
      </c>
      <c r="AK29" s="67">
        <v>30</v>
      </c>
      <c r="AL29" s="63">
        <f t="shared" si="62"/>
        <v>0.96781504289838316</v>
      </c>
      <c r="AM29" s="63">
        <f t="shared" si="63"/>
        <v>5.3091740743218048E-2</v>
      </c>
      <c r="AN29" s="3">
        <f t="shared" si="64"/>
        <v>7</v>
      </c>
      <c r="AP29" s="10">
        <v>30</v>
      </c>
      <c r="AQ29" s="54">
        <v>2.9584000000000001</v>
      </c>
      <c r="AR29" s="54">
        <v>3.3117000000000001</v>
      </c>
      <c r="AS29" s="54">
        <v>6.3331</v>
      </c>
      <c r="AT29" s="54">
        <v>5.1101000000000001</v>
      </c>
      <c r="AU29" s="54">
        <v>4.3650000000000002</v>
      </c>
      <c r="AV29" s="54">
        <v>4.8887</v>
      </c>
      <c r="AW29" s="53">
        <f t="shared" si="86"/>
        <v>0.85219645686302758</v>
      </c>
      <c r="AX29" s="53">
        <f t="shared" si="87"/>
        <v>0.89321933326140912</v>
      </c>
      <c r="AY29" s="53">
        <f t="shared" si="88"/>
        <v>0.99306916720242111</v>
      </c>
      <c r="AZ29" s="53">
        <f t="shared" si="89"/>
        <v>0.89412444008958569</v>
      </c>
      <c r="BA29" s="53">
        <f t="shared" si="90"/>
        <v>0.98858540562576447</v>
      </c>
      <c r="BB29" s="53">
        <f t="shared" si="91"/>
        <v>1.2105536846275753</v>
      </c>
      <c r="BC29" s="79">
        <f t="shared" si="92"/>
        <v>0.95407300886715607</v>
      </c>
      <c r="BD29" s="79">
        <f t="shared" si="93"/>
        <v>1.1106610251062166</v>
      </c>
      <c r="BE29" s="79">
        <f t="shared" si="94"/>
        <v>0.81663904557021028</v>
      </c>
      <c r="BF29" s="67">
        <v>30</v>
      </c>
      <c r="BG29" s="63">
        <f t="shared" si="95"/>
        <v>0.96045769318119423</v>
      </c>
      <c r="BH29" s="63">
        <f t="shared" si="96"/>
        <v>0.12011884186895988</v>
      </c>
      <c r="BI29" s="3">
        <f t="shared" si="97"/>
        <v>3</v>
      </c>
    </row>
    <row r="30" spans="1:61" x14ac:dyDescent="0.3">
      <c r="A30" s="18">
        <v>60</v>
      </c>
      <c r="B30" s="16">
        <f>LIST3!B32-LIST3!$B$36</f>
        <v>868.30180000000007</v>
      </c>
      <c r="C30" s="16">
        <f>LIST3!C32-LIST3!$C$36</f>
        <v>762.97820000000002</v>
      </c>
      <c r="D30" s="16">
        <f>LIST3!D32-LIST3!$D$36</f>
        <v>1416.0972000000002</v>
      </c>
      <c r="E30" s="16">
        <f>LIST3!E32-LIST3!$E$36</f>
        <v>1659.4380000000001</v>
      </c>
      <c r="F30" s="16">
        <f>LIST3!F32-LIST3!$F$36</f>
        <v>1416.5853</v>
      </c>
      <c r="G30" s="16">
        <f>LIST3!G32-LIST3!$G$36</f>
        <v>1412.2081000000001</v>
      </c>
      <c r="H30" s="16">
        <f>LIST3!H32-LIST3!$H$36</f>
        <v>637.21619999999996</v>
      </c>
      <c r="I30" s="16">
        <f>LIST3!I32-LIST3!$I$36</f>
        <v>623.74559999999997</v>
      </c>
      <c r="J30" s="16">
        <f>LIST3!J32-LIST3!$J$36</f>
        <v>649.50789999999995</v>
      </c>
      <c r="K30" s="16">
        <f>LIST3!K32-LIST3!$K$36</f>
        <v>608.23270000000002</v>
      </c>
      <c r="L30" s="16">
        <f>LIST3!L32-LIST3!$L$36</f>
        <v>1144.0505000000001</v>
      </c>
      <c r="M30" s="16">
        <f>LIST3!M32-LIST3!$M$36</f>
        <v>1105.2165</v>
      </c>
      <c r="N30" s="16">
        <f>LIST3!N32-LIST3!$N$36</f>
        <v>881.41549999999995</v>
      </c>
      <c r="O30" s="16">
        <f>LIST3!O32-LIST3!$O$36</f>
        <v>1047.9235000000001</v>
      </c>
      <c r="P30" s="47">
        <f t="shared" si="65"/>
        <v>1.2335318231514252</v>
      </c>
      <c r="Q30" s="47">
        <f t="shared" si="66"/>
        <v>1.4382040898188828</v>
      </c>
      <c r="R30" s="47">
        <f t="shared" si="67"/>
        <v>1.0298555428569767</v>
      </c>
      <c r="S30" s="47">
        <f t="shared" si="68"/>
        <v>1.1779671382094927</v>
      </c>
      <c r="T30" s="47">
        <f t="shared" si="69"/>
        <v>1.0620961569129523</v>
      </c>
      <c r="U30" s="47">
        <f t="shared" si="70"/>
        <v>1.084766795296032</v>
      </c>
      <c r="V30" s="47">
        <f t="shared" si="71"/>
        <v>1.0028929231271899</v>
      </c>
      <c r="W30" s="47">
        <f t="shared" si="72"/>
        <v>0.99480972803982892</v>
      </c>
      <c r="X30" s="47">
        <f t="shared" si="73"/>
        <v>1.0084242379075956</v>
      </c>
      <c r="Y30" s="47">
        <f t="shared" si="74"/>
        <v>1.01883555132841</v>
      </c>
      <c r="Z30" s="47">
        <f t="shared" si="75"/>
        <v>0.88855013116020976</v>
      </c>
      <c r="AA30" s="47">
        <f t="shared" si="76"/>
        <v>0.88733110492268719</v>
      </c>
      <c r="AB30" s="47">
        <f t="shared" si="77"/>
        <v>1.1719752328518531</v>
      </c>
      <c r="AC30" s="47">
        <f t="shared" si="78"/>
        <v>1.191836845641767</v>
      </c>
      <c r="AD30" s="61">
        <f t="shared" si="79"/>
        <v>0.85768899691195244</v>
      </c>
      <c r="AE30" s="61">
        <f t="shared" si="80"/>
        <v>0.87426508724373642</v>
      </c>
      <c r="AF30" s="61">
        <f t="shared" si="81"/>
        <v>0.9791009104616879</v>
      </c>
      <c r="AG30" s="61">
        <f t="shared" si="82"/>
        <v>1.0081253679568334</v>
      </c>
      <c r="AH30" s="61">
        <f t="shared" si="83"/>
        <v>0.98978116398938032</v>
      </c>
      <c r="AI30" s="61">
        <f t="shared" si="84"/>
        <v>1.0013738121325395</v>
      </c>
      <c r="AJ30" s="61">
        <f t="shared" si="85"/>
        <v>0.98333529218991467</v>
      </c>
      <c r="AK30" s="67">
        <v>60</v>
      </c>
      <c r="AL30" s="63">
        <f t="shared" si="62"/>
        <v>0.95623866155514914</v>
      </c>
      <c r="AM30" s="63">
        <f t="shared" si="63"/>
        <v>5.7993995615193243E-2</v>
      </c>
      <c r="AN30" s="3">
        <f t="shared" si="64"/>
        <v>7</v>
      </c>
      <c r="AP30" s="10">
        <v>60</v>
      </c>
      <c r="AQ30" s="54">
        <v>3.5831</v>
      </c>
      <c r="AR30" s="54">
        <v>3.8748</v>
      </c>
      <c r="AS30" s="54">
        <v>7.3678999999999997</v>
      </c>
      <c r="AT30" s="54">
        <v>6.4820000000000002</v>
      </c>
      <c r="AU30" s="54">
        <v>4.2605000000000004</v>
      </c>
      <c r="AV30" s="54">
        <v>4.6996000000000002</v>
      </c>
      <c r="AW30" s="53">
        <f t="shared" si="86"/>
        <v>1.0321474866772289</v>
      </c>
      <c r="AX30" s="53">
        <f t="shared" si="87"/>
        <v>1.0450965584205416</v>
      </c>
      <c r="AY30" s="53">
        <f t="shared" si="88"/>
        <v>1.1553321938751508</v>
      </c>
      <c r="AZ30" s="53">
        <f t="shared" si="89"/>
        <v>1.1341685330347144</v>
      </c>
      <c r="BA30" s="53">
        <f t="shared" si="90"/>
        <v>0.96491824070299415</v>
      </c>
      <c r="BB30" s="53">
        <f t="shared" si="91"/>
        <v>1.1637282091917591</v>
      </c>
      <c r="BC30" s="79">
        <f t="shared" si="92"/>
        <v>0.98760968865605803</v>
      </c>
      <c r="BD30" s="79">
        <f t="shared" si="93"/>
        <v>1.0186600670217929</v>
      </c>
      <c r="BE30" s="79">
        <f t="shared" si="94"/>
        <v>0.82916116760042802</v>
      </c>
      <c r="BF30" s="67">
        <v>60</v>
      </c>
      <c r="BG30" s="63">
        <f t="shared" si="95"/>
        <v>0.94514364109275972</v>
      </c>
      <c r="BH30" s="63">
        <f t="shared" si="96"/>
        <v>8.298587075405621E-2</v>
      </c>
      <c r="BI30" s="3">
        <f t="shared" si="97"/>
        <v>3</v>
      </c>
    </row>
    <row r="31" spans="1:61" x14ac:dyDescent="0.3">
      <c r="A31" s="18">
        <v>120</v>
      </c>
      <c r="B31" s="16">
        <f>LIST3!B33-LIST3!$B$36</f>
        <v>836.55880000000002</v>
      </c>
      <c r="C31" s="16">
        <f>LIST3!C33-LIST3!$C$36</f>
        <v>745.67009999999993</v>
      </c>
      <c r="D31" s="16">
        <f>LIST3!D33-LIST3!$D$36</f>
        <v>1352.1678000000002</v>
      </c>
      <c r="E31" s="16">
        <f>LIST3!E33-LIST3!$E$36</f>
        <v>1582.8416999999999</v>
      </c>
      <c r="F31" s="16">
        <f>LIST3!F33-LIST3!$F$36</f>
        <v>1359.0079000000001</v>
      </c>
      <c r="G31" s="16">
        <f>LIST3!G33-LIST3!$G$36</f>
        <v>1345.7614000000001</v>
      </c>
      <c r="H31" s="16">
        <f>LIST3!H33-LIST3!$H$36</f>
        <v>606.6653</v>
      </c>
      <c r="I31" s="16">
        <f>LIST3!I33-LIST3!$I$36</f>
        <v>599.75139999999999</v>
      </c>
      <c r="J31" s="16">
        <f>LIST3!J33-LIST3!$J$36</f>
        <v>618.55859999999996</v>
      </c>
      <c r="K31" s="16">
        <f>LIST3!K33-LIST3!$K$36</f>
        <v>583.61170000000004</v>
      </c>
      <c r="L31" s="16">
        <f>LIST3!L33-LIST3!$L$36</f>
        <v>1066.8534</v>
      </c>
      <c r="M31" s="16">
        <f>LIST3!M33-LIST3!$M$36</f>
        <v>1025.5509999999999</v>
      </c>
      <c r="N31" s="16">
        <f>LIST3!N33-LIST3!$N$36</f>
        <v>879.98199999999997</v>
      </c>
      <c r="O31" s="16">
        <f>LIST3!O33-LIST3!$O$36</f>
        <v>1036.3042</v>
      </c>
      <c r="P31" s="47">
        <f t="shared" si="65"/>
        <v>1.1884369026269073</v>
      </c>
      <c r="Q31" s="47">
        <f t="shared" si="66"/>
        <v>1.4055785440208584</v>
      </c>
      <c r="R31" s="47">
        <f t="shared" si="67"/>
        <v>0.9833629384358108</v>
      </c>
      <c r="S31" s="47">
        <f t="shared" si="68"/>
        <v>1.1235945588733345</v>
      </c>
      <c r="T31" s="47">
        <f t="shared" si="69"/>
        <v>1.018927040824398</v>
      </c>
      <c r="U31" s="47">
        <f t="shared" si="70"/>
        <v>1.0337267440337592</v>
      </c>
      <c r="V31" s="47">
        <f t="shared" si="71"/>
        <v>0.95480989980611564</v>
      </c>
      <c r="W31" s="47">
        <f t="shared" si="72"/>
        <v>0.95654146037343857</v>
      </c>
      <c r="X31" s="47">
        <f t="shared" si="73"/>
        <v>0.9603724370499408</v>
      </c>
      <c r="Y31" s="47">
        <f t="shared" si="74"/>
        <v>0.97759352322098214</v>
      </c>
      <c r="Z31" s="47">
        <f t="shared" si="75"/>
        <v>0.82859343053363088</v>
      </c>
      <c r="AA31" s="47">
        <f t="shared" si="76"/>
        <v>0.82337107886515148</v>
      </c>
      <c r="AB31" s="47">
        <f t="shared" si="77"/>
        <v>1.1700691777662628</v>
      </c>
      <c r="AC31" s="47">
        <f t="shared" si="78"/>
        <v>1.1786218448706558</v>
      </c>
      <c r="AD31" s="61">
        <f t="shared" si="79"/>
        <v>0.84551440236645448</v>
      </c>
      <c r="AE31" s="61">
        <f t="shared" si="80"/>
        <v>0.87519375264851884</v>
      </c>
      <c r="AF31" s="61">
        <f t="shared" si="81"/>
        <v>0.98568315728041389</v>
      </c>
      <c r="AG31" s="61">
        <f t="shared" si="82"/>
        <v>0.99818976945688598</v>
      </c>
      <c r="AH31" s="61">
        <f t="shared" si="83"/>
        <v>0.9823842059486021</v>
      </c>
      <c r="AI31" s="61">
        <f t="shared" si="84"/>
        <v>1.0063426464719618</v>
      </c>
      <c r="AJ31" s="61">
        <f t="shared" si="85"/>
        <v>0.99274350196238592</v>
      </c>
      <c r="AK31" s="67">
        <v>120</v>
      </c>
      <c r="AL31" s="63">
        <f t="shared" si="62"/>
        <v>0.95515020516217486</v>
      </c>
      <c r="AM31" s="63">
        <f t="shared" si="63"/>
        <v>6.0913664457356284E-2</v>
      </c>
      <c r="AN31" s="3">
        <f t="shared" si="64"/>
        <v>7</v>
      </c>
      <c r="AP31" s="10">
        <v>120</v>
      </c>
      <c r="AQ31" s="54">
        <v>3.5598000000000001</v>
      </c>
      <c r="AR31" s="54">
        <v>3.8563999999999998</v>
      </c>
      <c r="AS31" s="54">
        <v>7.3502999999999998</v>
      </c>
      <c r="AT31" s="54">
        <v>6.4625000000000004</v>
      </c>
      <c r="AU31" s="54">
        <v>4.2355</v>
      </c>
      <c r="AV31" s="54">
        <v>4.4733000000000001</v>
      </c>
      <c r="AW31" s="53">
        <f t="shared" si="86"/>
        <v>1.0254356906236497</v>
      </c>
      <c r="AX31" s="53">
        <f t="shared" si="87"/>
        <v>1.040133779264214</v>
      </c>
      <c r="AY31" s="53">
        <f t="shared" si="88"/>
        <v>1.1525724052498707</v>
      </c>
      <c r="AZ31" s="53">
        <f t="shared" si="89"/>
        <v>1.1307565789473684</v>
      </c>
      <c r="BA31" s="53">
        <f t="shared" si="90"/>
        <v>0.95925623952529782</v>
      </c>
      <c r="BB31" s="53">
        <f t="shared" si="91"/>
        <v>1.1076911648177497</v>
      </c>
      <c r="BC31" s="79">
        <f t="shared" si="92"/>
        <v>0.98586904018157961</v>
      </c>
      <c r="BD31" s="79">
        <f t="shared" si="93"/>
        <v>1.0192931234791585</v>
      </c>
      <c r="BE31" s="79">
        <f t="shared" si="94"/>
        <v>0.86599610973978103</v>
      </c>
      <c r="BF31" s="67">
        <v>120</v>
      </c>
      <c r="BG31" s="63">
        <f t="shared" si="95"/>
        <v>0.95705275780017318</v>
      </c>
      <c r="BH31" s="63">
        <f t="shared" si="96"/>
        <v>6.5816802328212215E-2</v>
      </c>
      <c r="BI31" s="3">
        <f t="shared" si="97"/>
        <v>3</v>
      </c>
    </row>
    <row r="32" spans="1:61" x14ac:dyDescent="0.3">
      <c r="A32" s="18" t="s">
        <v>6</v>
      </c>
      <c r="B32" s="16">
        <f>LIST3!B34-LIST3!$B$36</f>
        <v>675.45220000000006</v>
      </c>
      <c r="C32" s="16">
        <f>LIST3!C34-LIST3!$C$36</f>
        <v>604.36419999999998</v>
      </c>
      <c r="D32" s="16"/>
      <c r="E32" s="16"/>
      <c r="F32" s="16"/>
      <c r="G32" s="16"/>
      <c r="H32" s="16">
        <f>LIST3!H34-LIST3!$H$36</f>
        <v>549.20309999999995</v>
      </c>
      <c r="I32" s="16">
        <f>LIST3!I34-LIST3!$I$36</f>
        <v>549.33370000000002</v>
      </c>
      <c r="J32" s="16">
        <f>LIST3!J34-LIST3!$J$36</f>
        <v>578.86429999999996</v>
      </c>
      <c r="K32" s="16">
        <f>LIST3!K34-LIST3!$K$36</f>
        <v>533.80410000000006</v>
      </c>
      <c r="L32" s="16">
        <f>LIST3!L34-LIST3!$L$36</f>
        <v>959.0293999999999</v>
      </c>
      <c r="M32" s="16">
        <f>LIST3!M34-LIST3!$M$36</f>
        <v>931.16859999999997</v>
      </c>
      <c r="N32" s="16">
        <f>LIST3!N34-LIST3!$N$36</f>
        <v>748.09889999999996</v>
      </c>
      <c r="O32" s="16">
        <f>LIST3!O34-LIST3!$O$36</f>
        <v>864.57429999999999</v>
      </c>
      <c r="P32" s="47">
        <f t="shared" si="65"/>
        <v>0.9595647316608592</v>
      </c>
      <c r="Q32" s="47">
        <f t="shared" si="66"/>
        <v>1.139218740692876</v>
      </c>
      <c r="R32" s="47"/>
      <c r="S32" s="47"/>
      <c r="T32" s="47"/>
      <c r="U32" s="47"/>
      <c r="V32" s="47">
        <f t="shared" si="71"/>
        <v>0.86437209592209741</v>
      </c>
      <c r="W32" s="47">
        <f t="shared" si="72"/>
        <v>0.87613044276402596</v>
      </c>
      <c r="X32" s="47">
        <f t="shared" si="73"/>
        <v>0.8987431724531969</v>
      </c>
      <c r="Y32" s="47">
        <f t="shared" si="74"/>
        <v>0.89416204443606173</v>
      </c>
      <c r="Z32" s="47">
        <f t="shared" si="75"/>
        <v>0.74484972399076532</v>
      </c>
      <c r="AA32" s="47">
        <f t="shared" si="76"/>
        <v>0.74759548261115516</v>
      </c>
      <c r="AB32" s="47">
        <f t="shared" si="77"/>
        <v>0.99471064727556446</v>
      </c>
      <c r="AC32" s="47">
        <f t="shared" si="78"/>
        <v>0.98330794808489219</v>
      </c>
      <c r="AD32" s="61"/>
      <c r="AE32" s="61"/>
      <c r="AF32" s="61"/>
      <c r="AG32" s="61"/>
      <c r="AH32" s="61"/>
      <c r="AI32" s="61"/>
      <c r="AJ32" s="61"/>
      <c r="AK32" s="67" t="s">
        <v>6</v>
      </c>
      <c r="AL32" s="63"/>
      <c r="AM32" s="63"/>
      <c r="AN32" s="3"/>
      <c r="AP32" s="10" t="s">
        <v>6</v>
      </c>
      <c r="AQ32" s="54">
        <v>3.2120000000000002</v>
      </c>
      <c r="AR32" s="54">
        <v>3.4996</v>
      </c>
      <c r="AS32" s="54">
        <v>7.0095999999999998</v>
      </c>
      <c r="AT32" s="54">
        <v>6.2652000000000001</v>
      </c>
      <c r="AU32" s="54">
        <v>5.665</v>
      </c>
      <c r="AV32" s="54">
        <v>6.2492999999999999</v>
      </c>
      <c r="AW32" s="53">
        <f t="shared" si="86"/>
        <v>0.92524845167794911</v>
      </c>
      <c r="AX32" s="53">
        <f t="shared" si="87"/>
        <v>0.94389901823281919</v>
      </c>
      <c r="AY32" s="53">
        <f t="shared" si="88"/>
        <v>1.0991485424866323</v>
      </c>
      <c r="AZ32" s="53">
        <f t="shared" si="89"/>
        <v>1.0962346024636058</v>
      </c>
      <c r="BA32" s="53">
        <f t="shared" si="90"/>
        <v>1.2830094668659691</v>
      </c>
      <c r="BB32" s="53">
        <f t="shared" si="91"/>
        <v>1.547469294770206</v>
      </c>
      <c r="BC32" s="79"/>
      <c r="BD32" s="79"/>
      <c r="BE32" s="79"/>
      <c r="BF32" s="67" t="s">
        <v>6</v>
      </c>
      <c r="BG32" s="63"/>
      <c r="BH32" s="63"/>
      <c r="BI32" s="3"/>
    </row>
    <row r="33" spans="1:61" x14ac:dyDescent="0.3">
      <c r="A33" s="18" t="s">
        <v>7</v>
      </c>
      <c r="B33" s="16">
        <f>LIST3!B35-LIST3!$B$36</f>
        <v>709.14179999999999</v>
      </c>
      <c r="C33" s="16">
        <f>LIST3!C35-LIST3!$C$36</f>
        <v>625.12270000000001</v>
      </c>
      <c r="D33" s="16"/>
      <c r="E33" s="16"/>
      <c r="F33" s="16"/>
      <c r="G33" s="16"/>
      <c r="H33" s="16">
        <f>LIST3!H35-LIST3!$H$36</f>
        <v>521.35299999999995</v>
      </c>
      <c r="I33" s="16">
        <f>LIST3!I35-LIST3!$I$36</f>
        <v>519.77970000000005</v>
      </c>
      <c r="J33" s="16">
        <f>LIST3!J35-LIST3!$J$36</f>
        <v>534.8205999999999</v>
      </c>
      <c r="K33" s="16">
        <f>LIST3!K35-LIST3!$K$36</f>
        <v>509.60080000000005</v>
      </c>
      <c r="L33" s="16"/>
      <c r="M33" s="16"/>
      <c r="N33" s="16"/>
      <c r="O33" s="16"/>
      <c r="P33" s="47">
        <f t="shared" si="65"/>
        <v>1.0074250421073447</v>
      </c>
      <c r="Q33" s="47">
        <f t="shared" si="66"/>
        <v>1.1783482460948722</v>
      </c>
      <c r="R33" s="47"/>
      <c r="S33" s="47"/>
      <c r="T33" s="47"/>
      <c r="U33" s="47"/>
      <c r="V33" s="47">
        <f t="shared" si="71"/>
        <v>0.82053976994170874</v>
      </c>
      <c r="W33" s="47">
        <f t="shared" si="72"/>
        <v>0.82899486905819286</v>
      </c>
      <c r="X33" s="47">
        <f t="shared" si="73"/>
        <v>0.83036104098546448</v>
      </c>
      <c r="Y33" s="47">
        <f t="shared" si="74"/>
        <v>0.85361969526695758</v>
      </c>
      <c r="Z33" s="47"/>
      <c r="AA33" s="47"/>
      <c r="AB33" s="47"/>
      <c r="AC33" s="47"/>
      <c r="AD33" s="61"/>
      <c r="AE33" s="61"/>
      <c r="AF33" s="61"/>
      <c r="AG33" s="61"/>
      <c r="AH33" s="61"/>
      <c r="AI33" s="61"/>
      <c r="AJ33" s="61"/>
      <c r="AK33" s="67" t="s">
        <v>7</v>
      </c>
      <c r="AL33" s="63"/>
      <c r="AM33" s="63"/>
      <c r="AN33" s="3"/>
      <c r="AP33" s="10" t="s">
        <v>7</v>
      </c>
      <c r="AQ33" s="54">
        <v>3.8650000000000002</v>
      </c>
      <c r="AR33" s="54">
        <v>3.9746000000000001</v>
      </c>
      <c r="AS33" s="55"/>
      <c r="AT33" s="55"/>
      <c r="AU33" s="55"/>
      <c r="AV33" s="55"/>
      <c r="AW33" s="53">
        <f t="shared" si="86"/>
        <v>1.1133515771280427</v>
      </c>
      <c r="AX33" s="53">
        <f t="shared" si="87"/>
        <v>1.0720142410184488</v>
      </c>
      <c r="AY33" s="53"/>
      <c r="AZ33" s="53"/>
      <c r="BA33" s="53"/>
      <c r="BB33" s="53"/>
      <c r="BC33" s="78"/>
      <c r="BD33" s="78"/>
      <c r="BE33" s="78"/>
      <c r="BF33" s="67" t="s">
        <v>7</v>
      </c>
      <c r="BG33" s="63"/>
      <c r="BH33" s="63"/>
      <c r="BI33" s="3"/>
    </row>
    <row r="34" spans="1:61" x14ac:dyDescent="0.3">
      <c r="A34" s="18" t="s">
        <v>22</v>
      </c>
      <c r="B34" s="16">
        <f>LIST3!B36-LIST3!$B$36</f>
        <v>0</v>
      </c>
      <c r="C34" s="16">
        <f>LIST3!C36-LIST3!$C$36</f>
        <v>0</v>
      </c>
      <c r="D34" s="16">
        <f>LIST3!D36-LIST3!$D$36</f>
        <v>0</v>
      </c>
      <c r="E34" s="16">
        <f>LIST3!E36-LIST3!$E$36</f>
        <v>0</v>
      </c>
      <c r="F34" s="16">
        <f>LIST3!F36-LIST3!$F$36</f>
        <v>0</v>
      </c>
      <c r="G34" s="16">
        <f>LIST3!G36-LIST3!$G$36</f>
        <v>0</v>
      </c>
      <c r="H34" s="16">
        <f>LIST3!H36-LIST3!$H$36</f>
        <v>0</v>
      </c>
      <c r="I34" s="16">
        <f>LIST3!I36-LIST3!$I$36</f>
        <v>0</v>
      </c>
      <c r="J34" s="16">
        <f>LIST3!J36-LIST3!$J$36</f>
        <v>0</v>
      </c>
      <c r="K34" s="16">
        <f>LIST3!K36-LIST3!$K$36</f>
        <v>0</v>
      </c>
      <c r="L34" s="16">
        <f>LIST3!L36-LIST3!$L$36</f>
        <v>0</v>
      </c>
      <c r="M34" s="16">
        <f>LIST3!M36-LIST3!$M$36</f>
        <v>0</v>
      </c>
      <c r="N34" s="16">
        <f>LIST3!N36-LIST3!$N$36</f>
        <v>0</v>
      </c>
      <c r="O34" s="16">
        <f>LIST3!O36-LIST3!$O$36</f>
        <v>0</v>
      </c>
      <c r="P34" s="46"/>
      <c r="Q34" s="46"/>
      <c r="R34" s="46"/>
      <c r="S34" s="46"/>
      <c r="T34" s="46"/>
      <c r="U34" s="46"/>
      <c r="V34" s="46"/>
      <c r="W34" s="46"/>
      <c r="X34" s="46"/>
      <c r="Y34" s="46"/>
      <c r="Z34" s="46"/>
      <c r="AA34" s="46"/>
      <c r="AB34" s="46"/>
      <c r="AC34" s="46"/>
      <c r="AD34" s="59"/>
      <c r="AE34" s="59"/>
      <c r="AF34" s="59"/>
      <c r="AG34" s="59"/>
      <c r="AH34" s="59"/>
      <c r="AI34" s="59"/>
      <c r="AJ34" s="59"/>
      <c r="AK34" s="67" t="s">
        <v>22</v>
      </c>
      <c r="AL34" s="63"/>
      <c r="AM34" s="63"/>
      <c r="AN34" s="3"/>
      <c r="AP34" s="10" t="s">
        <v>22</v>
      </c>
      <c r="AQ34" s="54">
        <v>7.1702000000000004</v>
      </c>
      <c r="AR34" s="54">
        <v>7.5244</v>
      </c>
      <c r="AS34" s="54">
        <v>11.6107</v>
      </c>
      <c r="AT34" s="54">
        <v>10.5678</v>
      </c>
      <c r="AU34" s="54">
        <v>6.6768000000000001</v>
      </c>
      <c r="AV34" s="54">
        <v>7.5155000000000003</v>
      </c>
      <c r="AW34" s="53">
        <f t="shared" si="86"/>
        <v>2.0654472130203083</v>
      </c>
      <c r="AX34" s="53">
        <f t="shared" si="87"/>
        <v>2.0294530154277699</v>
      </c>
      <c r="AY34" s="53">
        <f t="shared" si="88"/>
        <v>1.8206294199739701</v>
      </c>
      <c r="AZ34" s="53">
        <f t="shared" si="89"/>
        <v>1.8490691489361701</v>
      </c>
      <c r="BA34" s="53">
        <f t="shared" si="90"/>
        <v>1.5121619785296916</v>
      </c>
      <c r="BB34" s="53">
        <f t="shared" si="91"/>
        <v>1.8610093106180665</v>
      </c>
      <c r="BC34" s="78"/>
      <c r="BD34" s="78"/>
      <c r="BE34" s="78"/>
      <c r="BF34" s="67" t="s">
        <v>22</v>
      </c>
      <c r="BG34" s="63"/>
      <c r="BH34" s="63"/>
      <c r="BI34" s="3"/>
    </row>
    <row r="36" spans="1:61" s="31" customFormat="1" x14ac:dyDescent="0.3">
      <c r="A36" s="41" t="s">
        <v>29</v>
      </c>
      <c r="B36" s="27">
        <v>45580</v>
      </c>
      <c r="C36" s="28"/>
      <c r="D36" s="27">
        <v>45581</v>
      </c>
      <c r="E36" s="28"/>
      <c r="F36" s="42">
        <v>45580</v>
      </c>
      <c r="G36" s="43"/>
      <c r="H36" s="42">
        <v>45581</v>
      </c>
      <c r="I36" s="43"/>
      <c r="J36" s="57">
        <v>45580</v>
      </c>
      <c r="K36" s="57">
        <v>45581</v>
      </c>
      <c r="L36" s="64" t="s">
        <v>29</v>
      </c>
      <c r="M36" s="3" t="s">
        <v>3</v>
      </c>
      <c r="N36" s="3"/>
      <c r="O36" s="3"/>
      <c r="AO36"/>
      <c r="AP36" s="41" t="s">
        <v>29</v>
      </c>
      <c r="AQ36" s="32">
        <v>45580</v>
      </c>
      <c r="AR36" s="33"/>
      <c r="AS36" s="32">
        <v>45581</v>
      </c>
      <c r="AT36" s="33"/>
      <c r="AU36" s="48">
        <v>45580</v>
      </c>
      <c r="AV36" s="49"/>
      <c r="AW36" s="48">
        <v>45581</v>
      </c>
      <c r="AX36" s="49"/>
      <c r="AY36" s="76">
        <v>45580</v>
      </c>
      <c r="AZ36" s="76">
        <v>45581</v>
      </c>
      <c r="BA36" s="64" t="s">
        <v>29</v>
      </c>
      <c r="BB36" s="3" t="s">
        <v>3</v>
      </c>
      <c r="BC36" s="3"/>
      <c r="BD36" s="3"/>
    </row>
    <row r="37" spans="1:61" s="31" customFormat="1" ht="24.9" x14ac:dyDescent="0.3">
      <c r="A37" s="38" t="s">
        <v>8</v>
      </c>
      <c r="B37" s="30" t="s">
        <v>32</v>
      </c>
      <c r="C37" s="30" t="s">
        <v>33</v>
      </c>
      <c r="D37" s="30" t="s">
        <v>32</v>
      </c>
      <c r="E37" s="30" t="s">
        <v>33</v>
      </c>
      <c r="F37" s="45" t="s">
        <v>32</v>
      </c>
      <c r="G37" s="45" t="s">
        <v>33</v>
      </c>
      <c r="H37" s="45" t="s">
        <v>32</v>
      </c>
      <c r="I37" s="45" t="s">
        <v>33</v>
      </c>
      <c r="J37" s="58"/>
      <c r="K37" s="58"/>
      <c r="L37" s="65" t="s">
        <v>8</v>
      </c>
      <c r="M37" s="3" t="s">
        <v>1</v>
      </c>
      <c r="N37" s="3" t="s">
        <v>4</v>
      </c>
      <c r="O37" s="3" t="s">
        <v>2</v>
      </c>
      <c r="AO37"/>
      <c r="AP37" s="39" t="s">
        <v>8</v>
      </c>
      <c r="AQ37" s="35" t="s">
        <v>32</v>
      </c>
      <c r="AR37" s="35" t="s">
        <v>33</v>
      </c>
      <c r="AS37" s="35" t="s">
        <v>32</v>
      </c>
      <c r="AT37" s="35" t="s">
        <v>33</v>
      </c>
      <c r="AU37" s="50" t="s">
        <v>32</v>
      </c>
      <c r="AV37" s="50" t="s">
        <v>33</v>
      </c>
      <c r="AW37" s="50" t="s">
        <v>32</v>
      </c>
      <c r="AX37" s="50" t="s">
        <v>33</v>
      </c>
      <c r="AY37" s="77" t="s">
        <v>34</v>
      </c>
      <c r="AZ37" s="77" t="s">
        <v>34</v>
      </c>
      <c r="BA37" s="65" t="s">
        <v>8</v>
      </c>
      <c r="BB37" s="3" t="s">
        <v>1</v>
      </c>
      <c r="BC37" s="3" t="s">
        <v>4</v>
      </c>
      <c r="BD37" s="3" t="s">
        <v>2</v>
      </c>
    </row>
    <row r="38" spans="1:61" s="31" customFormat="1" x14ac:dyDescent="0.3">
      <c r="A38" s="40" t="s">
        <v>9</v>
      </c>
      <c r="B38" s="28" t="s">
        <v>16</v>
      </c>
      <c r="C38" s="28" t="s">
        <v>16</v>
      </c>
      <c r="D38" s="28" t="s">
        <v>16</v>
      </c>
      <c r="E38" s="28" t="s">
        <v>16</v>
      </c>
      <c r="F38" s="43"/>
      <c r="G38" s="43"/>
      <c r="H38" s="43"/>
      <c r="I38" s="43"/>
      <c r="J38" s="58"/>
      <c r="K38" s="58"/>
      <c r="L38" s="66" t="s">
        <v>9</v>
      </c>
      <c r="M38" s="3"/>
      <c r="N38" s="3"/>
      <c r="O38" s="3"/>
      <c r="AP38" s="39" t="s">
        <v>9</v>
      </c>
      <c r="AQ38" s="36" t="s">
        <v>16</v>
      </c>
      <c r="AR38" s="37" t="s">
        <v>16</v>
      </c>
      <c r="AS38" s="36" t="s">
        <v>16</v>
      </c>
      <c r="AT38" s="37" t="s">
        <v>16</v>
      </c>
      <c r="AU38" s="51"/>
      <c r="AV38" s="52"/>
      <c r="AW38" s="51"/>
      <c r="AX38" s="52"/>
      <c r="AY38" s="77"/>
      <c r="AZ38" s="77"/>
      <c r="BA38" s="66" t="s">
        <v>9</v>
      </c>
      <c r="BB38" s="3"/>
      <c r="BC38" s="3"/>
      <c r="BD38" s="3"/>
    </row>
    <row r="39" spans="1:61" x14ac:dyDescent="0.3">
      <c r="A39" s="18" t="s">
        <v>10</v>
      </c>
      <c r="B39" s="16">
        <v>31.979299999999999</v>
      </c>
      <c r="C39" s="16">
        <v>70.5672</v>
      </c>
      <c r="D39" s="16">
        <v>41.307600000000001</v>
      </c>
      <c r="E39" s="16">
        <v>34.719700000000003</v>
      </c>
      <c r="F39" s="47">
        <f t="shared" ref="F39:F44" si="98">B39/$B$45</f>
        <v>5.3047899088014001E-2</v>
      </c>
      <c r="G39" s="47">
        <f t="shared" ref="G39:G44" si="99">C39/$C$45</f>
        <v>7.2605042016806717E-2</v>
      </c>
      <c r="H39" s="47">
        <f t="shared" ref="H39:H44" si="100">D39/$D$45</f>
        <v>4.1434189736482906E-2</v>
      </c>
      <c r="I39" s="47">
        <f t="shared" ref="I39:I44" si="101">E39/$E$45</f>
        <v>3.8754877190515021E-2</v>
      </c>
      <c r="J39" s="59"/>
      <c r="K39" s="59"/>
      <c r="L39" s="67" t="s">
        <v>10</v>
      </c>
      <c r="M39" s="3"/>
      <c r="N39" s="3"/>
      <c r="O39" s="3"/>
      <c r="AP39" s="10" t="s">
        <v>10</v>
      </c>
      <c r="AQ39" s="54">
        <v>5.2281000000000004</v>
      </c>
      <c r="AR39" s="54">
        <v>5.3693999999999997</v>
      </c>
      <c r="AS39" s="54">
        <v>4.6260000000000003</v>
      </c>
      <c r="AT39" s="54">
        <v>4.5080999999999998</v>
      </c>
      <c r="AU39" s="53">
        <f t="shared" ref="AU39:AU44" si="102">AQ39/$AQ$45</f>
        <v>0.32490025728028638</v>
      </c>
      <c r="AV39" s="53">
        <f t="shared" ref="AV39:AV44" si="103">AR39/$AR$45</f>
        <v>0.31475652005697902</v>
      </c>
      <c r="AW39" s="53">
        <f t="shared" ref="AW39:AW44" si="104">AS39/$AS$45</f>
        <v>0.45601963664323814</v>
      </c>
      <c r="AX39" s="53">
        <f t="shared" ref="AX39:AX44" si="105">AT39/$AT$45</f>
        <v>0.50939558639080662</v>
      </c>
      <c r="AY39" s="78"/>
      <c r="AZ39" s="78"/>
      <c r="BA39" s="67" t="s">
        <v>10</v>
      </c>
      <c r="BB39" s="3"/>
      <c r="BC39" s="3"/>
      <c r="BD39" s="3"/>
    </row>
    <row r="40" spans="1:61" x14ac:dyDescent="0.3">
      <c r="A40" s="18" t="s">
        <v>11</v>
      </c>
      <c r="B40" s="16">
        <f>LIST3!B43-LIST3!$B$56</f>
        <v>48.976099999999995</v>
      </c>
      <c r="C40" s="16">
        <f>LIST3!C43-LIST3!$C$56</f>
        <v>57.872399999999999</v>
      </c>
      <c r="D40" s="16">
        <f>LIST3!D43-LIST3!$D$56</f>
        <v>19.935299999999998</v>
      </c>
      <c r="E40" s="16">
        <f>LIST3!E43-LIST3!$E$56</f>
        <v>-12.506799999999998</v>
      </c>
      <c r="F40" s="47">
        <f t="shared" si="98"/>
        <v>8.1242529089895099E-2</v>
      </c>
      <c r="G40" s="47">
        <f t="shared" si="99"/>
        <v>5.954364114791922E-2</v>
      </c>
      <c r="H40" s="47">
        <f t="shared" si="100"/>
        <v>1.9996392979831981E-2</v>
      </c>
      <c r="I40" s="47">
        <f t="shared" si="101"/>
        <v>-1.3960359624257502E-2</v>
      </c>
      <c r="J40" s="59"/>
      <c r="K40" s="59"/>
      <c r="L40" s="67" t="s">
        <v>11</v>
      </c>
      <c r="M40" s="3"/>
      <c r="N40" s="3"/>
      <c r="O40" s="3"/>
      <c r="AP40" s="10" t="s">
        <v>11</v>
      </c>
      <c r="AQ40" s="54">
        <v>8.7617999999999991</v>
      </c>
      <c r="AR40" s="54">
        <v>7.5114999999999998</v>
      </c>
      <c r="AS40" s="54">
        <v>6.4321000000000002</v>
      </c>
      <c r="AT40" s="54">
        <v>5.4436</v>
      </c>
      <c r="AU40" s="53">
        <f t="shared" si="102"/>
        <v>0.54450203214139226</v>
      </c>
      <c r="AV40" s="53">
        <f t="shared" si="103"/>
        <v>0.44032733646366407</v>
      </c>
      <c r="AW40" s="53">
        <f t="shared" si="104"/>
        <v>0.63406050688564031</v>
      </c>
      <c r="AX40" s="53">
        <f t="shared" si="105"/>
        <v>0.61510299551407366</v>
      </c>
      <c r="AY40" s="78"/>
      <c r="AZ40" s="78"/>
      <c r="BA40" s="67" t="s">
        <v>11</v>
      </c>
      <c r="BB40" s="3"/>
      <c r="BC40" s="3"/>
      <c r="BD40" s="3"/>
    </row>
    <row r="41" spans="1:61" x14ac:dyDescent="0.3">
      <c r="A41" s="18" t="s">
        <v>12</v>
      </c>
      <c r="B41" s="16">
        <f>LIST3!B44-LIST3!$B$56</f>
        <v>93.984499999999997</v>
      </c>
      <c r="C41" s="16">
        <f>LIST3!C44-LIST3!$C$56</f>
        <v>137.32849999999999</v>
      </c>
      <c r="D41" s="16">
        <f>LIST3!D44-LIST3!$D$56</f>
        <v>53.061999999999998</v>
      </c>
      <c r="E41" s="16">
        <f>LIST3!E44-LIST3!$E$56</f>
        <v>31.905699999999996</v>
      </c>
      <c r="F41" s="47">
        <f t="shared" si="98"/>
        <v>0.15590335847993708</v>
      </c>
      <c r="G41" s="47">
        <f t="shared" si="99"/>
        <v>0.14129427712315412</v>
      </c>
      <c r="H41" s="47">
        <f t="shared" si="100"/>
        <v>5.3224611834075466E-2</v>
      </c>
      <c r="I41" s="47">
        <f t="shared" si="101"/>
        <v>3.5613829761703436E-2</v>
      </c>
      <c r="J41" s="59"/>
      <c r="K41" s="59"/>
      <c r="L41" s="67" t="s">
        <v>12</v>
      </c>
      <c r="M41" s="3"/>
      <c r="N41" s="3"/>
      <c r="O41" s="3"/>
      <c r="AP41" s="10" t="s">
        <v>12</v>
      </c>
      <c r="AQ41" s="54">
        <v>12.975300000000001</v>
      </c>
      <c r="AR41" s="54">
        <v>9.7157</v>
      </c>
      <c r="AS41" s="54">
        <v>8.2577999999999996</v>
      </c>
      <c r="AT41" s="54">
        <v>6.5137</v>
      </c>
      <c r="AU41" s="53">
        <f t="shared" si="102"/>
        <v>0.80634997576345135</v>
      </c>
      <c r="AV41" s="53">
        <f t="shared" si="103"/>
        <v>0.56953848137922136</v>
      </c>
      <c r="AW41" s="53">
        <f t="shared" si="104"/>
        <v>0.81403349664343527</v>
      </c>
      <c r="AX41" s="53">
        <f t="shared" si="105"/>
        <v>0.73601961604085919</v>
      </c>
      <c r="AY41" s="78"/>
      <c r="AZ41" s="78"/>
      <c r="BA41" s="67" t="s">
        <v>12</v>
      </c>
      <c r="BB41" s="3"/>
      <c r="BC41" s="3"/>
      <c r="BD41" s="3"/>
    </row>
    <row r="42" spans="1:61" x14ac:dyDescent="0.3">
      <c r="A42" s="18" t="s">
        <v>13</v>
      </c>
      <c r="B42" s="16">
        <f>LIST3!B45-LIST3!$B$56</f>
        <v>74.721399999999988</v>
      </c>
      <c r="C42" s="16">
        <f>LIST3!C45-LIST3!$C$56</f>
        <v>157.75530000000001</v>
      </c>
      <c r="D42" s="16">
        <f>LIST3!D45-LIST3!$D$56</f>
        <v>84.561699999999988</v>
      </c>
      <c r="E42" s="16">
        <f>LIST3!E45-LIST3!$E$56</f>
        <v>40.294399999999996</v>
      </c>
      <c r="F42" s="47">
        <f t="shared" si="98"/>
        <v>0.12394934494861141</v>
      </c>
      <c r="G42" s="47">
        <f t="shared" si="99"/>
        <v>0.16231096295267419</v>
      </c>
      <c r="H42" s="47">
        <f t="shared" si="100"/>
        <v>8.4820844644558038E-2</v>
      </c>
      <c r="I42" s="47">
        <f t="shared" si="101"/>
        <v>4.4977477439767287E-2</v>
      </c>
      <c r="J42" s="59"/>
      <c r="K42" s="59"/>
      <c r="L42" s="67" t="s">
        <v>13</v>
      </c>
      <c r="M42" s="3"/>
      <c r="N42" s="3"/>
      <c r="O42" s="3"/>
      <c r="AP42" s="10" t="s">
        <v>13</v>
      </c>
      <c r="AQ42" s="54">
        <v>16.487400000000001</v>
      </c>
      <c r="AR42" s="54">
        <v>11.279</v>
      </c>
      <c r="AS42" s="54">
        <v>8.1013000000000002</v>
      </c>
      <c r="AT42" s="54">
        <v>6.8371000000000004</v>
      </c>
      <c r="AU42" s="53">
        <f t="shared" si="102"/>
        <v>1.0246094186957009</v>
      </c>
      <c r="AV42" s="53">
        <f t="shared" si="103"/>
        <v>0.66117979471126498</v>
      </c>
      <c r="AW42" s="53">
        <f t="shared" si="104"/>
        <v>0.79860611377818091</v>
      </c>
      <c r="AX42" s="53">
        <f t="shared" si="105"/>
        <v>0.77256240183504898</v>
      </c>
      <c r="AY42" s="78"/>
      <c r="AZ42" s="78"/>
      <c r="BA42" s="67" t="s">
        <v>13</v>
      </c>
      <c r="BB42" s="3"/>
      <c r="BC42" s="3"/>
      <c r="BD42" s="3"/>
    </row>
    <row r="43" spans="1:61" x14ac:dyDescent="0.3">
      <c r="A43" s="18" t="s">
        <v>21</v>
      </c>
      <c r="B43" s="16">
        <f>LIST3!B46-LIST3!$B$56</f>
        <v>76.192999999999984</v>
      </c>
      <c r="C43" s="16">
        <f>LIST3!C46-LIST3!$C$56</f>
        <v>158.8561</v>
      </c>
      <c r="D43" s="16">
        <f>LIST3!D46-LIST3!$D$56</f>
        <v>93.328500000000005</v>
      </c>
      <c r="E43" s="16">
        <f>LIST3!E46-LIST3!$E$56</f>
        <v>62.259299999999996</v>
      </c>
      <c r="F43" s="47">
        <f t="shared" si="98"/>
        <v>0.12639046430700643</v>
      </c>
      <c r="G43" s="47">
        <f t="shared" si="99"/>
        <v>0.16344355189274976</v>
      </c>
      <c r="H43" s="47">
        <f t="shared" si="100"/>
        <v>9.3614511054172719E-2</v>
      </c>
      <c r="I43" s="47">
        <f t="shared" si="101"/>
        <v>6.9495172062760666E-2</v>
      </c>
      <c r="J43" s="59"/>
      <c r="K43" s="59"/>
      <c r="L43" s="67" t="s">
        <v>21</v>
      </c>
      <c r="M43" s="3"/>
      <c r="N43" s="3"/>
      <c r="O43" s="3"/>
      <c r="AP43" s="10" t="s">
        <v>21</v>
      </c>
      <c r="AQ43" s="54">
        <v>15.125</v>
      </c>
      <c r="AR43" s="54">
        <v>11.303000000000001</v>
      </c>
      <c r="AS43" s="54">
        <v>9.2791999999999994</v>
      </c>
      <c r="AT43" s="54">
        <v>7.5347</v>
      </c>
      <c r="AU43" s="53">
        <f t="shared" si="102"/>
        <v>0.93994307518301701</v>
      </c>
      <c r="AV43" s="53">
        <f t="shared" si="103"/>
        <v>0.66258668495623985</v>
      </c>
      <c r="AW43" s="53">
        <f t="shared" si="104"/>
        <v>0.91472058200171524</v>
      </c>
      <c r="AX43" s="53">
        <f t="shared" si="105"/>
        <v>0.8513881512785455</v>
      </c>
      <c r="AY43" s="79"/>
      <c r="AZ43" s="79"/>
      <c r="BA43" s="67" t="s">
        <v>21</v>
      </c>
      <c r="BB43" s="3"/>
      <c r="BC43" s="3"/>
      <c r="BD43" s="3"/>
    </row>
    <row r="44" spans="1:61" x14ac:dyDescent="0.3">
      <c r="A44" s="18" t="s">
        <v>23</v>
      </c>
      <c r="B44" s="16">
        <f>LIST3!B47-LIST3!$B$56</f>
        <v>579.02769999999998</v>
      </c>
      <c r="C44" s="16">
        <f>LIST3!C47-LIST3!$C$56</f>
        <v>885.97250000000008</v>
      </c>
      <c r="D44" s="16">
        <f>LIST3!D47-LIST3!$D$56</f>
        <v>765.09019999999998</v>
      </c>
      <c r="E44" s="16">
        <f>LIST3!E47-LIST3!$E$56</f>
        <v>718.12</v>
      </c>
      <c r="F44" s="47">
        <f t="shared" si="98"/>
        <v>0.9605026688753302</v>
      </c>
      <c r="G44" s="47">
        <f t="shared" si="99"/>
        <v>0.91155764417796514</v>
      </c>
      <c r="H44" s="47">
        <f t="shared" si="100"/>
        <v>0.76743486700567576</v>
      </c>
      <c r="I44" s="47">
        <f t="shared" si="101"/>
        <v>0.80158101619693278</v>
      </c>
      <c r="J44" s="59"/>
      <c r="K44" s="59"/>
      <c r="L44" s="67" t="s">
        <v>23</v>
      </c>
      <c r="M44" s="3"/>
      <c r="N44" s="3"/>
      <c r="O44" s="3"/>
      <c r="AP44" s="10" t="s">
        <v>23</v>
      </c>
      <c r="AQ44" s="54">
        <v>14.9191</v>
      </c>
      <c r="AR44" s="54">
        <v>14.497999999999999</v>
      </c>
      <c r="AS44" s="54">
        <v>8.5206999999999997</v>
      </c>
      <c r="AT44" s="54">
        <v>7.6318999999999999</v>
      </c>
      <c r="AU44" s="53">
        <f t="shared" si="102"/>
        <v>0.92714742036118669</v>
      </c>
      <c r="AV44" s="53">
        <f t="shared" si="103"/>
        <v>0.84987894881850523</v>
      </c>
      <c r="AW44" s="53">
        <f t="shared" si="104"/>
        <v>0.83994952830653669</v>
      </c>
      <c r="AX44" s="53">
        <f t="shared" si="105"/>
        <v>0.86237132622967494</v>
      </c>
      <c r="AY44" s="79"/>
      <c r="AZ44" s="79"/>
      <c r="BA44" s="67" t="s">
        <v>23</v>
      </c>
      <c r="BB44" s="3"/>
      <c r="BC44" s="3"/>
      <c r="BD44" s="3"/>
    </row>
    <row r="45" spans="1:61" x14ac:dyDescent="0.3">
      <c r="A45" s="25">
        <v>0</v>
      </c>
      <c r="B45" s="16">
        <f>LIST3!B48-LIST3!$B$56</f>
        <v>602.83819999999992</v>
      </c>
      <c r="C45" s="16">
        <f>LIST3!C48-LIST3!$C$56</f>
        <v>971.9325</v>
      </c>
      <c r="D45" s="16">
        <f>LIST3!D48-LIST3!$D$56</f>
        <v>996.94479999999999</v>
      </c>
      <c r="E45" s="16">
        <f>LIST3!E48-LIST3!$E$56</f>
        <v>895.87950000000001</v>
      </c>
      <c r="F45" s="47">
        <f>B45/$B$45</f>
        <v>1</v>
      </c>
      <c r="G45" s="47">
        <f>C45/$C$45</f>
        <v>1</v>
      </c>
      <c r="H45" s="47">
        <f>D45/$D$45</f>
        <v>1</v>
      </c>
      <c r="I45" s="47">
        <f>E45/$E$45</f>
        <v>1</v>
      </c>
      <c r="J45" s="60">
        <f>F45/G45</f>
        <v>1</v>
      </c>
      <c r="K45" s="60">
        <f>G45/H45</f>
        <v>1</v>
      </c>
      <c r="L45" s="67">
        <v>0</v>
      </c>
      <c r="M45" s="63">
        <f t="shared" ref="M45:M51" si="106">AVERAGE(J45:K45)</f>
        <v>1</v>
      </c>
      <c r="N45" s="63">
        <f t="shared" ref="N45:N51" si="107">_xlfn.STDEV.P(J45:K45)</f>
        <v>0</v>
      </c>
      <c r="O45" s="3">
        <f t="shared" ref="O45:O51" si="108">COUNT(J45:K45)</f>
        <v>2</v>
      </c>
      <c r="AP45" s="5">
        <v>0</v>
      </c>
      <c r="AQ45" s="54">
        <v>16.0914</v>
      </c>
      <c r="AR45" s="54">
        <v>17.058900000000001</v>
      </c>
      <c r="AS45" s="54">
        <v>10.144299999999999</v>
      </c>
      <c r="AT45" s="54">
        <v>8.8498999999999999</v>
      </c>
      <c r="AU45" s="53">
        <f>AQ45/$AQ$45</f>
        <v>1</v>
      </c>
      <c r="AV45" s="53">
        <f>AR45/$AR$45</f>
        <v>1</v>
      </c>
      <c r="AW45" s="53">
        <f>AS45/$AS$45</f>
        <v>1</v>
      </c>
      <c r="AX45" s="53">
        <f>AT45/$AT$45</f>
        <v>1</v>
      </c>
      <c r="AY45" s="79">
        <f t="shared" ref="AY45:AY51" si="109">AU45/AV45</f>
        <v>1</v>
      </c>
      <c r="AZ45" s="79">
        <f t="shared" ref="AZ45:AZ51" si="110">AW45/AX45</f>
        <v>1</v>
      </c>
      <c r="BA45" s="67">
        <v>0</v>
      </c>
      <c r="BB45" s="63">
        <f t="shared" ref="BB45:BB51" si="111">AVERAGE(AY45:AZ45)</f>
        <v>1</v>
      </c>
      <c r="BC45" s="63">
        <f t="shared" ref="BC45:BC51" si="112">_xlfn.STDEV.P(AY45:AZ45)</f>
        <v>0</v>
      </c>
      <c r="BD45" s="3">
        <f t="shared" ref="BD45:BD51" si="113">COUNT(AY45:AZ45)</f>
        <v>2</v>
      </c>
    </row>
    <row r="46" spans="1:61" x14ac:dyDescent="0.3">
      <c r="A46" s="18">
        <v>3.75</v>
      </c>
      <c r="B46" s="16">
        <f>LIST3!B49-LIST3!$B$56</f>
        <v>635.49159999999995</v>
      </c>
      <c r="C46" s="16">
        <f>LIST3!C49-LIST3!$C$56</f>
        <v>1036.9972</v>
      </c>
      <c r="D46" s="16">
        <f>LIST3!D49-LIST3!$D$56</f>
        <v>996.61629999999991</v>
      </c>
      <c r="E46" s="16">
        <f>LIST3!E49-LIST3!$E$56</f>
        <v>894.78809999999999</v>
      </c>
      <c r="F46" s="47">
        <f t="shared" ref="F46:F52" si="114">B46/$B$45</f>
        <v>1.0541661095796517</v>
      </c>
      <c r="G46" s="47">
        <f t="shared" ref="G46:G52" si="115">C46/$C$45</f>
        <v>1.0669436406334802</v>
      </c>
      <c r="H46" s="47">
        <f t="shared" ref="H46:H52" si="116">D46/$D$45</f>
        <v>0.99967049329110291</v>
      </c>
      <c r="I46" s="47">
        <f t="shared" ref="I46:I52" si="117">E46/$E$45</f>
        <v>0.99878175580532869</v>
      </c>
      <c r="J46" s="60">
        <f t="shared" ref="J46:J51" si="118">F46/G46</f>
        <v>0.98802417431698453</v>
      </c>
      <c r="K46" s="60">
        <f t="shared" ref="K46:K51" si="119">G46/H46</f>
        <v>1.0672953216023227</v>
      </c>
      <c r="L46" s="67">
        <v>3.75</v>
      </c>
      <c r="M46" s="63">
        <f t="shared" si="106"/>
        <v>1.0276597479596536</v>
      </c>
      <c r="N46" s="63">
        <f t="shared" si="107"/>
        <v>3.9635573642669064E-2</v>
      </c>
      <c r="O46" s="3">
        <f t="shared" si="108"/>
        <v>2</v>
      </c>
      <c r="AP46" s="10">
        <v>3.75</v>
      </c>
      <c r="AQ46" s="54">
        <v>16.770900000000001</v>
      </c>
      <c r="AR46" s="54">
        <v>15.7387</v>
      </c>
      <c r="AS46" s="54">
        <v>10.220700000000001</v>
      </c>
      <c r="AT46" s="54">
        <v>8.9817</v>
      </c>
      <c r="AU46" s="53">
        <f t="shared" ref="AU46:AU53" si="120">AQ46/$AQ$45</f>
        <v>1.0422275252619413</v>
      </c>
      <c r="AV46" s="53">
        <f t="shared" ref="AV46:AV53" si="121">AR46/$AR$45</f>
        <v>0.92260931244101307</v>
      </c>
      <c r="AW46" s="53">
        <f t="shared" ref="AW46:AW53" si="122">AS46/$AS$45</f>
        <v>1.0075313230089806</v>
      </c>
      <c r="AX46" s="53">
        <f t="shared" ref="AX46:AX53" si="123">AT46/$AT$45</f>
        <v>1.0148928236477248</v>
      </c>
      <c r="AY46" s="79">
        <f t="shared" si="109"/>
        <v>1.1296520761365889</v>
      </c>
      <c r="AZ46" s="79">
        <f t="shared" si="110"/>
        <v>0.99274652409868713</v>
      </c>
      <c r="BA46" s="67">
        <v>3.75</v>
      </c>
      <c r="BB46" s="63">
        <f t="shared" si="111"/>
        <v>1.0611993001176381</v>
      </c>
      <c r="BC46" s="63">
        <f t="shared" si="112"/>
        <v>6.8452776018950889E-2</v>
      </c>
      <c r="BD46" s="3">
        <f t="shared" si="113"/>
        <v>2</v>
      </c>
    </row>
    <row r="47" spans="1:61" x14ac:dyDescent="0.3">
      <c r="A47" s="18">
        <v>7.5</v>
      </c>
      <c r="B47" s="16">
        <f>LIST3!B50-LIST3!$B$56</f>
        <v>653.36619999999994</v>
      </c>
      <c r="C47" s="16">
        <f>LIST3!C50-LIST3!$C$56</f>
        <v>1070.3165999999999</v>
      </c>
      <c r="D47" s="16">
        <f>LIST3!D50-LIST3!$D$56</f>
        <v>983.05970000000002</v>
      </c>
      <c r="E47" s="16">
        <f>LIST3!E50-LIST3!$E$56</f>
        <v>889.91409999999996</v>
      </c>
      <c r="F47" s="47">
        <f t="shared" si="114"/>
        <v>1.0838168516859086</v>
      </c>
      <c r="G47" s="47">
        <f t="shared" si="115"/>
        <v>1.1012252394070574</v>
      </c>
      <c r="H47" s="47">
        <f t="shared" si="116"/>
        <v>0.98607234823833778</v>
      </c>
      <c r="I47" s="47">
        <f t="shared" si="117"/>
        <v>0.99334129199295218</v>
      </c>
      <c r="J47" s="60">
        <f t="shared" si="118"/>
        <v>0.9841918010065569</v>
      </c>
      <c r="K47" s="60">
        <f t="shared" si="119"/>
        <v>1.1167793533349204</v>
      </c>
      <c r="L47" s="67">
        <v>7.5</v>
      </c>
      <c r="M47" s="63">
        <f t="shared" si="106"/>
        <v>1.0504855771707386</v>
      </c>
      <c r="N47" s="63">
        <f t="shared" si="107"/>
        <v>6.629377616418175E-2</v>
      </c>
      <c r="O47" s="3">
        <f t="shared" si="108"/>
        <v>2</v>
      </c>
      <c r="AP47" s="10">
        <v>7.5</v>
      </c>
      <c r="AQ47" s="54">
        <v>16.681000000000001</v>
      </c>
      <c r="AR47" s="54">
        <v>15.3797</v>
      </c>
      <c r="AS47" s="54">
        <v>9.9434000000000005</v>
      </c>
      <c r="AT47" s="54">
        <v>8.7428000000000008</v>
      </c>
      <c r="AU47" s="53">
        <f t="shared" si="120"/>
        <v>1.0366406900580434</v>
      </c>
      <c r="AV47" s="53">
        <f t="shared" si="121"/>
        <v>0.9015645791932656</v>
      </c>
      <c r="AW47" s="53">
        <f t="shared" si="122"/>
        <v>0.9801957749672231</v>
      </c>
      <c r="AX47" s="53">
        <f t="shared" si="123"/>
        <v>0.98789816834088529</v>
      </c>
      <c r="AY47" s="79">
        <f t="shared" si="109"/>
        <v>1.1498241101992339</v>
      </c>
      <c r="AZ47" s="79">
        <f t="shared" si="110"/>
        <v>0.99220325169081158</v>
      </c>
      <c r="BA47" s="67">
        <v>7.5</v>
      </c>
      <c r="BB47" s="63">
        <f t="shared" si="111"/>
        <v>1.0710136809450228</v>
      </c>
      <c r="BC47" s="63">
        <f t="shared" si="112"/>
        <v>7.8810429254211167E-2</v>
      </c>
      <c r="BD47" s="3">
        <f t="shared" si="113"/>
        <v>2</v>
      </c>
    </row>
    <row r="48" spans="1:61" x14ac:dyDescent="0.3">
      <c r="A48" s="18">
        <v>15</v>
      </c>
      <c r="B48" s="16">
        <f>LIST3!B51-LIST3!$B$56</f>
        <v>650.25239999999997</v>
      </c>
      <c r="C48" s="16">
        <f>LIST3!C51-LIST3!$C$56</f>
        <v>1092.2364</v>
      </c>
      <c r="D48" s="16">
        <f>LIST3!D51-LIST3!$D$56</f>
        <v>982.16890000000012</v>
      </c>
      <c r="E48" s="16">
        <f>LIST3!E51-LIST3!$E$56</f>
        <v>885.05179999999996</v>
      </c>
      <c r="F48" s="47">
        <f t="shared" si="114"/>
        <v>1.0786516182949257</v>
      </c>
      <c r="G48" s="47">
        <f t="shared" si="115"/>
        <v>1.1237780401416766</v>
      </c>
      <c r="H48" s="47">
        <f t="shared" si="116"/>
        <v>0.98517881832574894</v>
      </c>
      <c r="I48" s="47">
        <f t="shared" si="117"/>
        <v>0.987913887972657</v>
      </c>
      <c r="J48" s="60">
        <f t="shared" si="118"/>
        <v>0.95984400812720838</v>
      </c>
      <c r="K48" s="60">
        <f t="shared" si="119"/>
        <v>1.1406843298270142</v>
      </c>
      <c r="L48" s="67">
        <v>15</v>
      </c>
      <c r="M48" s="63">
        <f t="shared" si="106"/>
        <v>1.0502641689771113</v>
      </c>
      <c r="N48" s="63">
        <f t="shared" si="107"/>
        <v>9.0420160849902897E-2</v>
      </c>
      <c r="O48" s="3">
        <f t="shared" si="108"/>
        <v>2</v>
      </c>
      <c r="AP48" s="10">
        <v>15</v>
      </c>
      <c r="AQ48" s="54">
        <v>16.2441</v>
      </c>
      <c r="AR48" s="54">
        <v>15.086499999999999</v>
      </c>
      <c r="AS48" s="54">
        <v>9.6928000000000001</v>
      </c>
      <c r="AT48" s="54">
        <v>8.1338000000000008</v>
      </c>
      <c r="AU48" s="53">
        <f t="shared" si="120"/>
        <v>1.0094895409970543</v>
      </c>
      <c r="AV48" s="53">
        <f t="shared" si="121"/>
        <v>0.88437707003382382</v>
      </c>
      <c r="AW48" s="53">
        <f t="shared" si="122"/>
        <v>0.95549224687755696</v>
      </c>
      <c r="AX48" s="53">
        <f t="shared" si="123"/>
        <v>0.91908383145572281</v>
      </c>
      <c r="AY48" s="79">
        <f t="shared" si="109"/>
        <v>1.1414696006969578</v>
      </c>
      <c r="AZ48" s="79">
        <f t="shared" si="110"/>
        <v>1.0396138134256669</v>
      </c>
      <c r="BA48" s="67">
        <v>15</v>
      </c>
      <c r="BB48" s="63">
        <f t="shared" si="111"/>
        <v>1.0905417070613124</v>
      </c>
      <c r="BC48" s="63">
        <f t="shared" si="112"/>
        <v>5.0927893635645427E-2</v>
      </c>
      <c r="BD48" s="3">
        <f t="shared" si="113"/>
        <v>2</v>
      </c>
    </row>
    <row r="49" spans="1:66" x14ac:dyDescent="0.3">
      <c r="A49" s="18">
        <v>30</v>
      </c>
      <c r="B49" s="16">
        <f>LIST3!B52-LIST3!$B$56</f>
        <v>648.80430000000001</v>
      </c>
      <c r="C49" s="16">
        <f>LIST3!C52-LIST3!$C$56</f>
        <v>1124.7452999999998</v>
      </c>
      <c r="D49" s="16">
        <f>LIST3!D52-LIST3!$D$56</f>
        <v>971.03420000000006</v>
      </c>
      <c r="E49" s="16">
        <f>LIST3!E52-LIST3!$E$56</f>
        <v>867.2124</v>
      </c>
      <c r="F49" s="47">
        <f t="shared" si="114"/>
        <v>1.0762494812040777</v>
      </c>
      <c r="G49" s="47">
        <f t="shared" si="115"/>
        <v>1.1572257332685139</v>
      </c>
      <c r="H49" s="47">
        <f t="shared" si="116"/>
        <v>0.97400999533775601</v>
      </c>
      <c r="I49" s="47">
        <f t="shared" si="117"/>
        <v>0.96800116533529346</v>
      </c>
      <c r="J49" s="60">
        <f t="shared" si="118"/>
        <v>0.93002553457247827</v>
      </c>
      <c r="K49" s="60">
        <f t="shared" si="119"/>
        <v>1.1881045767576794</v>
      </c>
      <c r="L49" s="67">
        <v>30</v>
      </c>
      <c r="M49" s="63">
        <f t="shared" si="106"/>
        <v>1.0590650556650789</v>
      </c>
      <c r="N49" s="63">
        <f t="shared" si="107"/>
        <v>0.12903952109259995</v>
      </c>
      <c r="O49" s="3">
        <f t="shared" si="108"/>
        <v>2</v>
      </c>
      <c r="AP49" s="10">
        <v>30</v>
      </c>
      <c r="AQ49" s="54">
        <v>16.100100000000001</v>
      </c>
      <c r="AR49" s="54">
        <v>16.59</v>
      </c>
      <c r="AS49" s="54">
        <v>9.1870999999999992</v>
      </c>
      <c r="AT49" s="54">
        <v>7.7023999999999999</v>
      </c>
      <c r="AU49" s="53">
        <f t="shared" si="120"/>
        <v>1.000540661471345</v>
      </c>
      <c r="AV49" s="53">
        <f t="shared" si="121"/>
        <v>0.97251288183880547</v>
      </c>
      <c r="AW49" s="53">
        <f t="shared" si="122"/>
        <v>0.90564159182989457</v>
      </c>
      <c r="AX49" s="53">
        <f t="shared" si="123"/>
        <v>0.8703375179380558</v>
      </c>
      <c r="AY49" s="79">
        <f t="shared" si="109"/>
        <v>1.0288199572015388</v>
      </c>
      <c r="AZ49" s="79">
        <f t="shared" si="110"/>
        <v>1.0405636585395959</v>
      </c>
      <c r="BA49" s="67">
        <v>30</v>
      </c>
      <c r="BB49" s="63">
        <f t="shared" si="111"/>
        <v>1.0346918078705674</v>
      </c>
      <c r="BC49" s="63">
        <f t="shared" si="112"/>
        <v>5.871850669028511E-3</v>
      </c>
      <c r="BD49" s="3">
        <f t="shared" si="113"/>
        <v>2</v>
      </c>
    </row>
    <row r="50" spans="1:66" x14ac:dyDescent="0.3">
      <c r="A50" s="18">
        <v>60</v>
      </c>
      <c r="B50" s="16">
        <f>LIST3!B53-LIST3!$B$56</f>
        <v>648.09079999999994</v>
      </c>
      <c r="C50" s="16">
        <f>LIST3!C53-LIST3!$C$56</f>
        <v>1132.0828999999999</v>
      </c>
      <c r="D50" s="16">
        <f>LIST3!D53-LIST3!$D$56</f>
        <v>982.54040000000009</v>
      </c>
      <c r="E50" s="16">
        <f>LIST3!E53-LIST3!$E$56</f>
        <v>904.41079999999999</v>
      </c>
      <c r="F50" s="47">
        <f t="shared" si="114"/>
        <v>1.0750659132085525</v>
      </c>
      <c r="G50" s="47">
        <f t="shared" si="115"/>
        <v>1.1647752287324478</v>
      </c>
      <c r="H50" s="47">
        <f t="shared" si="116"/>
        <v>0.98555145681084866</v>
      </c>
      <c r="I50" s="47">
        <f t="shared" si="117"/>
        <v>1.0095228208704408</v>
      </c>
      <c r="J50" s="60">
        <f t="shared" si="118"/>
        <v>0.92298143597926585</v>
      </c>
      <c r="K50" s="60">
        <f t="shared" si="119"/>
        <v>1.1818512576720757</v>
      </c>
      <c r="L50" s="67">
        <v>60</v>
      </c>
      <c r="M50" s="63">
        <f t="shared" si="106"/>
        <v>1.0524163468256709</v>
      </c>
      <c r="N50" s="63">
        <f t="shared" si="107"/>
        <v>0.12943491084640424</v>
      </c>
      <c r="O50" s="3">
        <f t="shared" si="108"/>
        <v>2</v>
      </c>
      <c r="AP50" s="10">
        <v>60</v>
      </c>
      <c r="AQ50" s="54">
        <v>14.820600000000001</v>
      </c>
      <c r="AR50" s="54">
        <v>15.883900000000001</v>
      </c>
      <c r="AS50" s="54">
        <v>10.146699999999999</v>
      </c>
      <c r="AT50" s="54">
        <v>9.2535000000000007</v>
      </c>
      <c r="AU50" s="53">
        <f t="shared" si="120"/>
        <v>0.92102613818561474</v>
      </c>
      <c r="AV50" s="53">
        <f t="shared" si="121"/>
        <v>0.93112099842311047</v>
      </c>
      <c r="AW50" s="53">
        <f t="shared" si="122"/>
        <v>1.0002365860631093</v>
      </c>
      <c r="AX50" s="53">
        <f t="shared" si="123"/>
        <v>1.0456050350851422</v>
      </c>
      <c r="AY50" s="79">
        <f t="shared" si="109"/>
        <v>0.98915837978673904</v>
      </c>
      <c r="AZ50" s="79">
        <f t="shared" si="110"/>
        <v>0.95661033803424766</v>
      </c>
      <c r="BA50" s="67">
        <v>60</v>
      </c>
      <c r="BB50" s="63">
        <f t="shared" si="111"/>
        <v>0.97288435891049341</v>
      </c>
      <c r="BC50" s="63">
        <f t="shared" si="112"/>
        <v>1.6274020876245687E-2</v>
      </c>
      <c r="BD50" s="3">
        <f t="shared" si="113"/>
        <v>2</v>
      </c>
    </row>
    <row r="51" spans="1:66" x14ac:dyDescent="0.3">
      <c r="A51" s="18">
        <v>120</v>
      </c>
      <c r="B51" s="16">
        <f>LIST3!B54-LIST3!$B$56</f>
        <v>637.19189999999992</v>
      </c>
      <c r="C51" s="16">
        <f>LIST3!C54-LIST3!$C$56</f>
        <v>1118.0703999999998</v>
      </c>
      <c r="D51" s="16">
        <f>LIST3!D54-LIST3!$D$56</f>
        <v>928.31380000000001</v>
      </c>
      <c r="E51" s="16">
        <f>LIST3!E54-LIST3!$E$56</f>
        <v>871.41589999999997</v>
      </c>
      <c r="F51" s="47">
        <f t="shared" si="114"/>
        <v>1.0569866010481752</v>
      </c>
      <c r="G51" s="47">
        <f t="shared" si="115"/>
        <v>1.1503580752778613</v>
      </c>
      <c r="H51" s="47">
        <f t="shared" si="116"/>
        <v>0.93115867598687507</v>
      </c>
      <c r="I51" s="47">
        <f t="shared" si="117"/>
        <v>0.97269320260146586</v>
      </c>
      <c r="J51" s="60">
        <f t="shared" si="118"/>
        <v>0.91883268676396013</v>
      </c>
      <c r="K51" s="60">
        <f t="shared" si="119"/>
        <v>1.2354049905175086</v>
      </c>
      <c r="L51" s="67">
        <v>120</v>
      </c>
      <c r="M51" s="63">
        <f t="shared" si="106"/>
        <v>1.0771188386407344</v>
      </c>
      <c r="N51" s="63">
        <f t="shared" si="107"/>
        <v>0.15828615187677428</v>
      </c>
      <c r="O51" s="3">
        <f t="shared" si="108"/>
        <v>2</v>
      </c>
      <c r="AP51" s="10">
        <v>120</v>
      </c>
      <c r="AQ51" s="54">
        <v>14.7296</v>
      </c>
      <c r="AR51" s="54">
        <v>15.4072</v>
      </c>
      <c r="AS51" s="54">
        <v>9.7612000000000005</v>
      </c>
      <c r="AT51" s="54">
        <v>8.7513000000000005</v>
      </c>
      <c r="AU51" s="53">
        <f t="shared" si="120"/>
        <v>0.91537094348533998</v>
      </c>
      <c r="AV51" s="53">
        <f t="shared" si="121"/>
        <v>0.90317664093229921</v>
      </c>
      <c r="AW51" s="53">
        <f t="shared" si="122"/>
        <v>0.96223494967617296</v>
      </c>
      <c r="AX51" s="53">
        <f t="shared" si="123"/>
        <v>0.98885863117097372</v>
      </c>
      <c r="AY51" s="79">
        <f t="shared" si="109"/>
        <v>1.0135015699038155</v>
      </c>
      <c r="AZ51" s="79">
        <f t="shared" si="110"/>
        <v>0.97307635221500377</v>
      </c>
      <c r="BA51" s="67">
        <v>120</v>
      </c>
      <c r="BB51" s="63">
        <f t="shared" si="111"/>
        <v>0.99328896105940956</v>
      </c>
      <c r="BC51" s="63">
        <f t="shared" si="112"/>
        <v>2.0212608844405844E-2</v>
      </c>
      <c r="BD51" s="3">
        <f t="shared" si="113"/>
        <v>2</v>
      </c>
    </row>
    <row r="52" spans="1:66" x14ac:dyDescent="0.3">
      <c r="A52" s="18" t="s">
        <v>6</v>
      </c>
      <c r="B52" s="16">
        <f>LIST3!B55-LIST3!$B$56</f>
        <v>574.2364</v>
      </c>
      <c r="C52" s="16">
        <f>LIST3!C55-LIST3!$C$56</f>
        <v>1056.5</v>
      </c>
      <c r="D52" s="16">
        <f>LIST3!D55-LIST3!$D$56</f>
        <v>829.89400000000001</v>
      </c>
      <c r="E52" s="16">
        <f>LIST3!E55-LIST3!$E$56</f>
        <v>776.33939999999996</v>
      </c>
      <c r="F52" s="47">
        <f t="shared" si="114"/>
        <v>0.95255476510944415</v>
      </c>
      <c r="G52" s="47">
        <f t="shared" si="115"/>
        <v>1.0870096431593759</v>
      </c>
      <c r="H52" s="47">
        <f t="shared" si="116"/>
        <v>0.83243726232385185</v>
      </c>
      <c r="I52" s="47">
        <f t="shared" si="117"/>
        <v>0.86656676483835149</v>
      </c>
      <c r="J52" s="59"/>
      <c r="K52" s="59"/>
      <c r="L52" s="67" t="s">
        <v>6</v>
      </c>
      <c r="M52" s="63"/>
      <c r="N52" s="63"/>
      <c r="O52" s="3"/>
      <c r="AP52" s="10" t="s">
        <v>6</v>
      </c>
      <c r="AQ52" s="54">
        <v>16.278099999999998</v>
      </c>
      <c r="AR52" s="54">
        <v>15.177</v>
      </c>
      <c r="AS52" s="54">
        <v>10.3901</v>
      </c>
      <c r="AT52" s="54">
        <v>9.5177999999999994</v>
      </c>
      <c r="AU52" s="53">
        <f t="shared" si="120"/>
        <v>1.0116024708850688</v>
      </c>
      <c r="AV52" s="53">
        <f t="shared" si="121"/>
        <v>0.88968221866591624</v>
      </c>
      <c r="AW52" s="53">
        <f t="shared" si="122"/>
        <v>1.0242303559634476</v>
      </c>
      <c r="AX52" s="53">
        <f t="shared" si="123"/>
        <v>1.0754697793195402</v>
      </c>
      <c r="AY52" s="78"/>
      <c r="AZ52" s="78"/>
      <c r="BA52" s="67" t="s">
        <v>6</v>
      </c>
      <c r="BB52" s="63"/>
      <c r="BC52" s="63"/>
      <c r="BD52" s="3"/>
    </row>
    <row r="53" spans="1:66" x14ac:dyDescent="0.3">
      <c r="A53" s="18" t="s">
        <v>22</v>
      </c>
      <c r="B53" s="16">
        <f>LIST3!B56-LIST3!$B$56</f>
        <v>0</v>
      </c>
      <c r="C53" s="16">
        <f>LIST3!C56-LIST3!$C$56</f>
        <v>0</v>
      </c>
      <c r="D53" s="16">
        <f>LIST3!D56-LIST3!$D$56</f>
        <v>0</v>
      </c>
      <c r="E53" s="16">
        <f>LIST3!E56-LIST3!$E$56</f>
        <v>0</v>
      </c>
      <c r="F53" s="46"/>
      <c r="G53" s="46"/>
      <c r="H53" s="46"/>
      <c r="I53" s="46"/>
      <c r="J53" s="59"/>
      <c r="K53" s="59"/>
      <c r="L53" s="67" t="s">
        <v>22</v>
      </c>
      <c r="M53" s="63"/>
      <c r="N53" s="63"/>
      <c r="O53" s="3"/>
      <c r="AP53" s="10" t="s">
        <v>22</v>
      </c>
      <c r="AQ53" s="54">
        <v>13.600199999999999</v>
      </c>
      <c r="AR53" s="54">
        <v>16.254300000000001</v>
      </c>
      <c r="AS53" s="54">
        <v>14.8148</v>
      </c>
      <c r="AT53" s="54">
        <v>13.0677</v>
      </c>
      <c r="AU53" s="53">
        <f t="shared" si="120"/>
        <v>0.84518438420522757</v>
      </c>
      <c r="AV53" s="53">
        <f t="shared" si="121"/>
        <v>0.952834004537221</v>
      </c>
      <c r="AW53" s="53">
        <f t="shared" si="122"/>
        <v>1.4604063365633904</v>
      </c>
      <c r="AX53" s="53">
        <f t="shared" si="123"/>
        <v>1.4765929558526085</v>
      </c>
      <c r="AY53" s="78"/>
      <c r="AZ53" s="78"/>
      <c r="BA53" s="67" t="s">
        <v>22</v>
      </c>
      <c r="BB53" s="63"/>
      <c r="BC53" s="63"/>
      <c r="BD53" s="3"/>
    </row>
    <row r="55" spans="1:66" s="31" customFormat="1" x14ac:dyDescent="0.3">
      <c r="A55" s="41" t="s">
        <v>25</v>
      </c>
      <c r="B55" s="27">
        <v>45568</v>
      </c>
      <c r="C55" s="28"/>
      <c r="D55" s="27">
        <v>45568</v>
      </c>
      <c r="E55" s="28"/>
      <c r="F55" s="27">
        <v>45568</v>
      </c>
      <c r="G55" s="28"/>
      <c r="H55" s="27">
        <v>45573</v>
      </c>
      <c r="I55" s="28"/>
      <c r="J55" s="42">
        <v>45568</v>
      </c>
      <c r="K55" s="43"/>
      <c r="L55" s="42">
        <v>45568</v>
      </c>
      <c r="M55" s="43"/>
      <c r="N55" s="42">
        <v>45568</v>
      </c>
      <c r="O55" s="43"/>
      <c r="P55" s="42">
        <v>45573</v>
      </c>
      <c r="Q55" s="43"/>
      <c r="R55" s="64" t="s">
        <v>25</v>
      </c>
      <c r="S55" s="68"/>
      <c r="T55" s="68"/>
      <c r="U55" s="68"/>
      <c r="V55" s="69" t="s">
        <v>25</v>
      </c>
      <c r="W55" s="70"/>
      <c r="X55" s="70"/>
      <c r="Y55" s="70"/>
      <c r="AP55" s="41" t="s">
        <v>25</v>
      </c>
      <c r="AQ55" s="32">
        <v>45568</v>
      </c>
      <c r="AR55" s="33"/>
      <c r="AS55" s="32">
        <v>45568</v>
      </c>
      <c r="AT55" s="33"/>
      <c r="AU55" s="32">
        <v>45568</v>
      </c>
      <c r="AV55" s="33"/>
      <c r="AW55" s="32">
        <v>45573</v>
      </c>
      <c r="AX55" s="33"/>
      <c r="AY55" s="48">
        <v>45568</v>
      </c>
      <c r="AZ55" s="49"/>
      <c r="BA55" s="48">
        <v>45568</v>
      </c>
      <c r="BB55" s="49"/>
      <c r="BC55" s="48">
        <v>45568</v>
      </c>
      <c r="BD55" s="49"/>
      <c r="BE55" s="48">
        <v>45573</v>
      </c>
      <c r="BF55" s="49"/>
      <c r="BG55" s="64" t="s">
        <v>25</v>
      </c>
      <c r="BH55" s="68"/>
      <c r="BI55" s="68"/>
      <c r="BJ55" s="68"/>
      <c r="BK55" s="69" t="s">
        <v>25</v>
      </c>
      <c r="BL55" s="70"/>
      <c r="BM55" s="70"/>
      <c r="BN55" s="70"/>
    </row>
    <row r="56" spans="1:66" s="31" customFormat="1" ht="24.9" x14ac:dyDescent="0.3">
      <c r="A56" s="38" t="s">
        <v>8</v>
      </c>
      <c r="B56" s="30" t="s">
        <v>32</v>
      </c>
      <c r="C56" s="30" t="s">
        <v>33</v>
      </c>
      <c r="D56" s="30" t="s">
        <v>32</v>
      </c>
      <c r="E56" s="30" t="s">
        <v>33</v>
      </c>
      <c r="F56" s="30" t="s">
        <v>32</v>
      </c>
      <c r="G56" s="30" t="s">
        <v>33</v>
      </c>
      <c r="H56" s="30" t="s">
        <v>32</v>
      </c>
      <c r="I56" s="30" t="s">
        <v>33</v>
      </c>
      <c r="J56" s="45" t="s">
        <v>32</v>
      </c>
      <c r="K56" s="45" t="s">
        <v>33</v>
      </c>
      <c r="L56" s="45" t="s">
        <v>32</v>
      </c>
      <c r="M56" s="45" t="s">
        <v>33</v>
      </c>
      <c r="N56" s="45" t="s">
        <v>32</v>
      </c>
      <c r="O56" s="45" t="s">
        <v>33</v>
      </c>
      <c r="P56" s="45" t="s">
        <v>32</v>
      </c>
      <c r="Q56" s="45" t="s">
        <v>33</v>
      </c>
      <c r="R56" s="65" t="s">
        <v>8</v>
      </c>
      <c r="S56" s="86" t="s">
        <v>26</v>
      </c>
      <c r="T56" s="87"/>
      <c r="U56" s="88"/>
      <c r="V56" s="71" t="s">
        <v>8</v>
      </c>
      <c r="W56" s="89" t="s">
        <v>35</v>
      </c>
      <c r="X56" s="90"/>
      <c r="Y56" s="91"/>
      <c r="AP56" s="39" t="s">
        <v>8</v>
      </c>
      <c r="AQ56" s="35" t="s">
        <v>32</v>
      </c>
      <c r="AR56" s="35" t="s">
        <v>33</v>
      </c>
      <c r="AS56" s="35" t="s">
        <v>32</v>
      </c>
      <c r="AT56" s="35" t="s">
        <v>33</v>
      </c>
      <c r="AU56" s="35" t="s">
        <v>32</v>
      </c>
      <c r="AV56" s="35" t="s">
        <v>33</v>
      </c>
      <c r="AW56" s="35" t="s">
        <v>32</v>
      </c>
      <c r="AX56" s="35" t="s">
        <v>33</v>
      </c>
      <c r="AY56" s="50" t="s">
        <v>32</v>
      </c>
      <c r="AZ56" s="50" t="s">
        <v>33</v>
      </c>
      <c r="BA56" s="50" t="s">
        <v>32</v>
      </c>
      <c r="BB56" s="50" t="s">
        <v>33</v>
      </c>
      <c r="BC56" s="50" t="s">
        <v>32</v>
      </c>
      <c r="BD56" s="50" t="s">
        <v>33</v>
      </c>
      <c r="BE56" s="50" t="s">
        <v>32</v>
      </c>
      <c r="BF56" s="50" t="s">
        <v>33</v>
      </c>
      <c r="BG56" s="65" t="s">
        <v>8</v>
      </c>
      <c r="BH56" s="86" t="s">
        <v>26</v>
      </c>
      <c r="BI56" s="87"/>
      <c r="BJ56" s="88"/>
      <c r="BK56" s="71" t="s">
        <v>8</v>
      </c>
      <c r="BL56" s="89" t="s">
        <v>35</v>
      </c>
      <c r="BM56" s="90"/>
      <c r="BN56" s="91"/>
    </row>
    <row r="57" spans="1:66" s="31" customFormat="1" x14ac:dyDescent="0.3">
      <c r="A57" s="40" t="s">
        <v>9</v>
      </c>
      <c r="B57" s="28" t="s">
        <v>16</v>
      </c>
      <c r="C57" s="28" t="s">
        <v>16</v>
      </c>
      <c r="D57" s="28" t="s">
        <v>16</v>
      </c>
      <c r="E57" s="28" t="s">
        <v>16</v>
      </c>
      <c r="F57" s="28" t="s">
        <v>16</v>
      </c>
      <c r="G57" s="28" t="s">
        <v>16</v>
      </c>
      <c r="H57" s="28" t="s">
        <v>16</v>
      </c>
      <c r="I57" s="28" t="s">
        <v>16</v>
      </c>
      <c r="J57" s="43"/>
      <c r="K57" s="43"/>
      <c r="L57" s="43"/>
      <c r="M57" s="43"/>
      <c r="N57" s="43"/>
      <c r="O57" s="43"/>
      <c r="P57" s="43"/>
      <c r="Q57" s="43"/>
      <c r="R57" s="66" t="s">
        <v>9</v>
      </c>
      <c r="S57" s="68"/>
      <c r="T57" s="68"/>
      <c r="U57" s="68"/>
      <c r="V57" s="72" t="s">
        <v>9</v>
      </c>
      <c r="W57" s="70"/>
      <c r="X57" s="70"/>
      <c r="Y57" s="70"/>
      <c r="AP57" s="39" t="s">
        <v>9</v>
      </c>
      <c r="AQ57" s="36" t="s">
        <v>16</v>
      </c>
      <c r="AR57" s="37" t="s">
        <v>16</v>
      </c>
      <c r="AS57" s="36" t="s">
        <v>16</v>
      </c>
      <c r="AT57" s="37" t="s">
        <v>24</v>
      </c>
      <c r="AU57" s="36" t="s">
        <v>16</v>
      </c>
      <c r="AV57" s="37" t="s">
        <v>16</v>
      </c>
      <c r="AW57" s="36" t="s">
        <v>16</v>
      </c>
      <c r="AX57" s="37" t="s">
        <v>16</v>
      </c>
      <c r="AY57" s="51"/>
      <c r="AZ57" s="52"/>
      <c r="BA57" s="51"/>
      <c r="BB57" s="52"/>
      <c r="BC57" s="51"/>
      <c r="BD57" s="52"/>
      <c r="BE57" s="51"/>
      <c r="BF57" s="52"/>
      <c r="BG57" s="66" t="s">
        <v>9</v>
      </c>
      <c r="BH57" s="68"/>
      <c r="BI57" s="68"/>
      <c r="BJ57" s="68"/>
      <c r="BK57" s="72" t="s">
        <v>9</v>
      </c>
      <c r="BL57" s="70"/>
      <c r="BM57" s="70"/>
      <c r="BN57" s="70"/>
    </row>
    <row r="58" spans="1:66" x14ac:dyDescent="0.3">
      <c r="A58" s="18" t="s">
        <v>10</v>
      </c>
      <c r="B58" s="16">
        <v>60.270099999999999</v>
      </c>
      <c r="C58" s="16">
        <v>46.753399999999999</v>
      </c>
      <c r="D58" s="16">
        <v>74.705299999999994</v>
      </c>
      <c r="E58" s="16">
        <v>73.520700000000005</v>
      </c>
      <c r="F58" s="16">
        <v>35.962800000000001</v>
      </c>
      <c r="G58" s="16">
        <v>38.432400000000001</v>
      </c>
      <c r="H58" s="16">
        <v>47.002899999999997</v>
      </c>
      <c r="I58" s="16">
        <v>25.485700000000001</v>
      </c>
      <c r="J58" s="47">
        <f>B58/$B$64</f>
        <v>6.4534915719274541E-2</v>
      </c>
      <c r="K58" s="47">
        <f>C58/$C$64</f>
        <v>5.1329017471566069E-2</v>
      </c>
      <c r="L58" s="47">
        <f>D58/$D$64</f>
        <v>8.8127569467792072E-2</v>
      </c>
      <c r="M58" s="47">
        <f>E58/$E$64</f>
        <v>9.4144864927991137E-2</v>
      </c>
      <c r="N58" s="47">
        <f>F58/$F$64</f>
        <v>7.9327226906512116E-2</v>
      </c>
      <c r="O58" s="47">
        <f>G58/$G$64</f>
        <v>5.323114920577935E-2</v>
      </c>
      <c r="P58" s="47">
        <f>H58/$H$64</f>
        <v>0.1035150894766666</v>
      </c>
      <c r="Q58" s="47">
        <f>I58/$I$64</f>
        <v>5.6488733705215601E-2</v>
      </c>
      <c r="R58" s="67" t="s">
        <v>10</v>
      </c>
      <c r="S58" s="62"/>
      <c r="T58" s="62"/>
      <c r="U58" s="62"/>
      <c r="V58" s="73" t="s">
        <v>10</v>
      </c>
      <c r="W58" s="8"/>
      <c r="X58" s="8"/>
      <c r="Y58" s="8"/>
      <c r="AP58" s="10" t="s">
        <v>10</v>
      </c>
      <c r="AQ58" s="54">
        <v>4.1715999999999998</v>
      </c>
      <c r="AR58" s="54">
        <v>3.8203</v>
      </c>
      <c r="AS58" s="54">
        <v>4.5593000000000004</v>
      </c>
      <c r="AT58" s="54">
        <v>4.3662999999999998</v>
      </c>
      <c r="AU58" s="54">
        <v>5.4428999999999998</v>
      </c>
      <c r="AV58" s="54">
        <v>5.5304000000000002</v>
      </c>
      <c r="AW58" s="54">
        <v>5.0465</v>
      </c>
      <c r="AX58" s="54">
        <v>3.7141000000000002</v>
      </c>
      <c r="AY58" s="53">
        <f t="shared" ref="AY58:AY66" si="124">AQ58/$AQ$64</f>
        <v>0.54413356812104607</v>
      </c>
      <c r="AZ58" s="53">
        <f t="shared" ref="AZ58:AZ66" si="125">AR58/$AR$64</f>
        <v>0.49843436056676149</v>
      </c>
      <c r="BA58" s="53">
        <f>AS58/$AS$64</f>
        <v>0.46756296660923785</v>
      </c>
      <c r="BB58" s="53">
        <f>AT58/$AT$64</f>
        <v>0.43187078396075246</v>
      </c>
      <c r="BC58" s="53">
        <f>AU58/$AU$64</f>
        <v>0.54942159772273036</v>
      </c>
      <c r="BD58" s="53">
        <f>AV58/$AV$64</f>
        <v>0.43407007409267867</v>
      </c>
      <c r="BE58" s="53">
        <f>AW58/$AW$64</f>
        <v>0.6530826172481623</v>
      </c>
      <c r="BF58" s="53">
        <f>AX58/$AX$64</f>
        <v>0.46045225756861968</v>
      </c>
      <c r="BG58" s="67" t="s">
        <v>10</v>
      </c>
      <c r="BH58" s="62"/>
      <c r="BI58" s="62"/>
      <c r="BJ58" s="62"/>
      <c r="BK58" s="73" t="s">
        <v>10</v>
      </c>
      <c r="BL58" s="8"/>
      <c r="BM58" s="8"/>
      <c r="BN58" s="8"/>
    </row>
    <row r="59" spans="1:66" x14ac:dyDescent="0.3">
      <c r="A59" s="18" t="s">
        <v>11</v>
      </c>
      <c r="B59" s="16">
        <f>LIST3!B63-LIST3!$B$70</f>
        <v>-24.428999999999995</v>
      </c>
      <c r="C59" s="16">
        <f>LIST3!C63-LIST3!$C$70</f>
        <v>-11.394299999999994</v>
      </c>
      <c r="D59" s="16">
        <f>LIST3!D63-LIST3!$D$70</f>
        <v>-3.8674999999999926</v>
      </c>
      <c r="E59" s="16">
        <f>LIST3!E63-LIST3!$E$70</f>
        <v>-29.645100000000006</v>
      </c>
      <c r="F59" s="16">
        <f>LIST3!F63-LIST3!$F$70</f>
        <v>-46.134</v>
      </c>
      <c r="G59" s="16">
        <f>LIST3!G63-LIST3!$G$70</f>
        <v>-34.5869</v>
      </c>
      <c r="H59" s="16">
        <f>LIST3!H63-LIST3!$H$70</f>
        <v>21.076900000000002</v>
      </c>
      <c r="I59" s="16">
        <f>LIST3!I63-LIST3!$I$70</f>
        <v>20.4726</v>
      </c>
      <c r="J59" s="47">
        <f t="shared" ref="J59:J65" si="126">B59/$B$64</f>
        <v>-2.6157637968182521E-2</v>
      </c>
      <c r="K59" s="47">
        <f t="shared" ref="K59:K65" si="127">C59/$C$64</f>
        <v>-1.2509426560983051E-2</v>
      </c>
      <c r="L59" s="47">
        <f t="shared" ref="L59:L65" si="128">D59/$D$64</f>
        <v>-4.5623720795805013E-3</v>
      </c>
      <c r="M59" s="47">
        <f t="shared" ref="M59:M65" si="129">E59/$E$64</f>
        <v>-3.7961199162641138E-2</v>
      </c>
      <c r="N59" s="47">
        <f t="shared" ref="N59:N65" si="130">F59/$F$64</f>
        <v>-0.10176299637695146</v>
      </c>
      <c r="O59" s="47">
        <f t="shared" ref="O59:O65" si="131">G59/$G$64</f>
        <v>-4.7904904051408966E-2</v>
      </c>
      <c r="P59" s="47">
        <f t="shared" ref="P59:P65" si="132">H59/$H$64</f>
        <v>4.6417927178764598E-2</v>
      </c>
      <c r="Q59" s="47">
        <f t="shared" ref="Q59:Q65" si="133">I59/$I$64</f>
        <v>4.5377260567824186E-2</v>
      </c>
      <c r="R59" s="67" t="s">
        <v>11</v>
      </c>
      <c r="S59" s="63">
        <f>AVERAGE(J59,L59,N59,P59)</f>
        <v>-2.1516269811487475E-2</v>
      </c>
      <c r="T59" s="63">
        <f>_xlfn.STDEV.P(J59,L59,N59,P59)</f>
        <v>5.3300021556873363E-2</v>
      </c>
      <c r="U59" s="3">
        <f>COUNT(J59,L59,N59,P59)</f>
        <v>4</v>
      </c>
      <c r="V59" s="73" t="s">
        <v>11</v>
      </c>
      <c r="W59" s="74">
        <f>AVERAGE(K59,M59,O59,Q59)</f>
        <v>-1.3249567301802241E-2</v>
      </c>
      <c r="X59" s="74">
        <f>_xlfn.STDEV.P(K59,M59,O59,Q59)</f>
        <v>3.6226060608439394E-2</v>
      </c>
      <c r="Y59" s="75">
        <f>COUNT(K59,M59,O59,Q59)</f>
        <v>4</v>
      </c>
      <c r="AP59" s="10" t="s">
        <v>11</v>
      </c>
      <c r="AQ59" s="54">
        <v>4.4466000000000001</v>
      </c>
      <c r="AR59" s="54">
        <v>4.5</v>
      </c>
      <c r="AS59" s="54">
        <v>5.8647999999999998</v>
      </c>
      <c r="AT59" s="54">
        <v>5.5548999999999999</v>
      </c>
      <c r="AU59" s="54">
        <v>5.3681000000000001</v>
      </c>
      <c r="AV59" s="54">
        <v>7.4603999999999999</v>
      </c>
      <c r="AW59" s="54">
        <v>6.62</v>
      </c>
      <c r="AX59" s="54">
        <v>5.0796999999999999</v>
      </c>
      <c r="AY59" s="53">
        <f t="shared" si="124"/>
        <v>0.58000391312854627</v>
      </c>
      <c r="AZ59" s="53">
        <f t="shared" si="125"/>
        <v>0.5871147874644469</v>
      </c>
      <c r="BA59" s="53">
        <f t="shared" ref="BA59:BA66" si="134">AS59/$AS$64</f>
        <v>0.60144392485027476</v>
      </c>
      <c r="BB59" s="53">
        <f t="shared" ref="BB59:BB66" si="135">AT59/$AT$64</f>
        <v>0.54943522383335641</v>
      </c>
      <c r="BC59" s="53">
        <f t="shared" ref="BC59:BC66" si="136">AU59/$AU$64</f>
        <v>0.54187107584842431</v>
      </c>
      <c r="BD59" s="53">
        <f t="shared" ref="BD59:BD66" si="137">AV59/$AV$64</f>
        <v>0.58555192766545272</v>
      </c>
      <c r="BE59" s="53">
        <f t="shared" ref="BE59:BE66" si="138">AW59/$AW$64</f>
        <v>0.85671394554301694</v>
      </c>
      <c r="BF59" s="53">
        <f t="shared" ref="BF59:BF66" si="139">AX59/$AX$64</f>
        <v>0.62975130792690481</v>
      </c>
      <c r="BG59" s="67" t="s">
        <v>11</v>
      </c>
      <c r="BH59" s="63">
        <f>AVERAGE(AY59,BA59,BC59,BE59)</f>
        <v>0.64500821484256554</v>
      </c>
      <c r="BI59" s="63">
        <f>_xlfn.STDEV.P(AY59,BA59,BC59,BE59)</f>
        <v>0.1240765816493674</v>
      </c>
      <c r="BJ59" s="3">
        <f>COUNT(AY59,BA59,BC59,BE59)</f>
        <v>4</v>
      </c>
      <c r="BK59" s="73" t="s">
        <v>11</v>
      </c>
      <c r="BL59" s="74">
        <f>AVERAGE(AZ59,BB59,BD59,BF59)</f>
        <v>0.58796331172254024</v>
      </c>
      <c r="BM59" s="74">
        <f>_xlfn.STDEV.P(AZ59,BB59,BD59,BF59)</f>
        <v>2.8448132406451613E-2</v>
      </c>
      <c r="BN59" s="75">
        <f>COUNT(AZ59,BB59,BD59,BF59)</f>
        <v>4</v>
      </c>
    </row>
    <row r="60" spans="1:66" x14ac:dyDescent="0.3">
      <c r="A60" s="18" t="s">
        <v>12</v>
      </c>
      <c r="B60" s="16">
        <f>LIST3!B64-LIST3!$B$70</f>
        <v>64.273300000000006</v>
      </c>
      <c r="C60" s="16">
        <f>LIST3!C64-LIST3!$C$70</f>
        <v>60.363</v>
      </c>
      <c r="D60" s="16">
        <f>LIST3!D64-LIST3!$D$70</f>
        <v>46.095399999999998</v>
      </c>
      <c r="E60" s="16">
        <f>LIST3!E64-LIST3!$E$70</f>
        <v>17.587699999999998</v>
      </c>
      <c r="F60" s="16">
        <f>LIST3!F64-LIST3!$F$70</f>
        <v>-34.996099999999998</v>
      </c>
      <c r="G60" s="16">
        <f>LIST3!G64-LIST3!$G$70</f>
        <v>7.6273000000000053</v>
      </c>
      <c r="H60" s="16">
        <f>LIST3!H64-LIST3!$H$70</f>
        <v>53.593800000000002</v>
      </c>
      <c r="I60" s="16">
        <f>LIST3!I64-LIST3!$I$70</f>
        <v>55.128</v>
      </c>
      <c r="J60" s="47">
        <f t="shared" si="126"/>
        <v>6.8821389022079751E-2</v>
      </c>
      <c r="K60" s="47">
        <f t="shared" si="127"/>
        <v>6.6270548914862726E-2</v>
      </c>
      <c r="L60" s="47">
        <f t="shared" si="128"/>
        <v>5.4377340906812004E-2</v>
      </c>
      <c r="M60" s="47">
        <f t="shared" si="129"/>
        <v>2.2521434655736812E-2</v>
      </c>
      <c r="N60" s="47">
        <f t="shared" si="130"/>
        <v>-7.7194867072168702E-2</v>
      </c>
      <c r="O60" s="47">
        <f t="shared" si="131"/>
        <v>1.0564262037688022E-2</v>
      </c>
      <c r="P60" s="47">
        <f t="shared" si="132"/>
        <v>0.11803031307418424</v>
      </c>
      <c r="Q60" s="47">
        <f t="shared" si="133"/>
        <v>0.12219051906367592</v>
      </c>
      <c r="R60" s="67" t="s">
        <v>12</v>
      </c>
      <c r="S60" s="63">
        <f t="shared" ref="S60:S65" si="140">AVERAGE(J60,L60,N60,P60)</f>
        <v>4.1008543982726825E-2</v>
      </c>
      <c r="T60" s="63">
        <f t="shared" ref="T60:T65" si="141">_xlfn.STDEV.P(J60,L60,N60,P60)</f>
        <v>7.2209207133458519E-2</v>
      </c>
      <c r="U60" s="3">
        <f t="shared" ref="U60:U65" si="142">COUNT(J60,L60,N60,P60)</f>
        <v>4</v>
      </c>
      <c r="V60" s="73" t="s">
        <v>12</v>
      </c>
      <c r="W60" s="74">
        <f t="shared" ref="W60:W65" si="143">AVERAGE(K60,M60,O60,Q60)</f>
        <v>5.5386691167990873E-2</v>
      </c>
      <c r="X60" s="74">
        <f t="shared" ref="X60:X65" si="144">_xlfn.STDEV.P(K60,M60,O60,Q60)</f>
        <v>4.3790367147717911E-2</v>
      </c>
      <c r="Y60" s="75">
        <f t="shared" ref="Y60:Y65" si="145">COUNT(K60,M60,O60,Q60)</f>
        <v>4</v>
      </c>
      <c r="AP60" s="10" t="s">
        <v>12</v>
      </c>
      <c r="AQ60" s="54">
        <v>5.5617000000000001</v>
      </c>
      <c r="AR60" s="54">
        <v>5.4231999999999996</v>
      </c>
      <c r="AS60" s="54">
        <v>6.5</v>
      </c>
      <c r="AT60" s="54">
        <v>6.0721999999999996</v>
      </c>
      <c r="AU60" s="54">
        <v>6.9207999999999998</v>
      </c>
      <c r="AV60" s="54">
        <v>8.0126000000000008</v>
      </c>
      <c r="AW60" s="54">
        <v>6.5528000000000004</v>
      </c>
      <c r="AX60" s="54">
        <v>6.6855000000000002</v>
      </c>
      <c r="AY60" s="53">
        <f t="shared" si="124"/>
        <v>0.7254549011935042</v>
      </c>
      <c r="AZ60" s="53">
        <f t="shared" si="125"/>
        <v>0.70756464786159745</v>
      </c>
      <c r="BA60" s="53">
        <f t="shared" si="134"/>
        <v>0.66658462548199193</v>
      </c>
      <c r="BB60" s="53">
        <f t="shared" si="135"/>
        <v>0.60060137287096194</v>
      </c>
      <c r="BC60" s="53">
        <f t="shared" si="136"/>
        <v>0.69860497042375791</v>
      </c>
      <c r="BD60" s="53">
        <f t="shared" si="137"/>
        <v>0.6288930051488133</v>
      </c>
      <c r="BE60" s="53">
        <f t="shared" si="138"/>
        <v>0.84801739310487634</v>
      </c>
      <c r="BF60" s="53">
        <f t="shared" si="139"/>
        <v>0.82882894051722</v>
      </c>
      <c r="BG60" s="67" t="s">
        <v>12</v>
      </c>
      <c r="BH60" s="63">
        <f t="shared" ref="BH60:BH65" si="146">AVERAGE(AY60,BA60,BC60,BE60)</f>
        <v>0.73466547255103254</v>
      </c>
      <c r="BI60" s="63">
        <f t="shared" ref="BI60:BI65" si="147">_xlfn.STDEV.P(AY60,BA60,BC60,BE60)</f>
        <v>6.8681973743636535E-2</v>
      </c>
      <c r="BJ60" s="3">
        <f t="shared" ref="BJ60:BJ65" si="148">COUNT(AY60,BA60,BC60,BE60)</f>
        <v>4</v>
      </c>
      <c r="BK60" s="73" t="s">
        <v>12</v>
      </c>
      <c r="BL60" s="74">
        <f t="shared" ref="BL60:BL65" si="149">AVERAGE(AZ60,BB60,BD60,BF60)</f>
        <v>0.69147199159964812</v>
      </c>
      <c r="BM60" s="74">
        <f t="shared" ref="BM60:BM65" si="150">_xlfn.STDEV.P(AZ60,BB60,BD60,BF60)</f>
        <v>8.8458329023978891E-2</v>
      </c>
      <c r="BN60" s="75">
        <f t="shared" ref="BN60:BN65" si="151">COUNT(AZ60,BB60,BD60,BF60)</f>
        <v>4</v>
      </c>
    </row>
    <row r="61" spans="1:66" x14ac:dyDescent="0.3">
      <c r="A61" s="18" t="s">
        <v>13</v>
      </c>
      <c r="B61" s="16">
        <f>LIST3!B65-LIST3!$B$70</f>
        <v>206.20180000000002</v>
      </c>
      <c r="C61" s="16">
        <f>LIST3!C65-LIST3!$C$70</f>
        <v>204.1061</v>
      </c>
      <c r="D61" s="16">
        <f>LIST3!D65-LIST3!$D$70</f>
        <v>167.15089999999998</v>
      </c>
      <c r="E61" s="16">
        <f>LIST3!E65-LIST3!$E$70</f>
        <v>142.6046</v>
      </c>
      <c r="F61" s="16">
        <f>LIST3!F65-LIST3!$F$70</f>
        <v>97.612700000000004</v>
      </c>
      <c r="G61" s="16">
        <f>LIST3!G65-LIST3!$G$70</f>
        <v>163.46680000000001</v>
      </c>
      <c r="H61" s="16">
        <f>LIST3!H65-LIST3!$H$70</f>
        <v>75.365399999999994</v>
      </c>
      <c r="I61" s="16">
        <f>LIST3!I65-LIST3!$I$70</f>
        <v>61.6785</v>
      </c>
      <c r="J61" s="47">
        <f t="shared" si="126"/>
        <v>0.22079299327797211</v>
      </c>
      <c r="K61" s="47">
        <f t="shared" si="127"/>
        <v>0.22408136248814442</v>
      </c>
      <c r="L61" s="47">
        <f t="shared" si="128"/>
        <v>0.19718283108901197</v>
      </c>
      <c r="M61" s="47">
        <f t="shared" si="129"/>
        <v>0.18260831038211287</v>
      </c>
      <c r="N61" s="47">
        <f t="shared" si="130"/>
        <v>0.21531540374657412</v>
      </c>
      <c r="O61" s="47">
        <f t="shared" si="131"/>
        <v>0.2264111952673081</v>
      </c>
      <c r="P61" s="47">
        <f t="shared" si="132"/>
        <v>0.16597818697239464</v>
      </c>
      <c r="Q61" s="47">
        <f t="shared" si="133"/>
        <v>0.1367096199765806</v>
      </c>
      <c r="R61" s="67" t="s">
        <v>13</v>
      </c>
      <c r="S61" s="63">
        <f t="shared" si="140"/>
        <v>0.19981735377148821</v>
      </c>
      <c r="T61" s="63">
        <f t="shared" si="141"/>
        <v>2.1402084741664756E-2</v>
      </c>
      <c r="U61" s="3">
        <f t="shared" si="142"/>
        <v>4</v>
      </c>
      <c r="V61" s="73" t="s">
        <v>13</v>
      </c>
      <c r="W61" s="74">
        <f t="shared" si="143"/>
        <v>0.1924526220285365</v>
      </c>
      <c r="X61" s="74">
        <f t="shared" si="144"/>
        <v>3.6598342411339198E-2</v>
      </c>
      <c r="Y61" s="75">
        <f t="shared" si="145"/>
        <v>4</v>
      </c>
      <c r="AP61" s="10" t="s">
        <v>13</v>
      </c>
      <c r="AQ61" s="54">
        <v>5.7984999999999998</v>
      </c>
      <c r="AR61" s="54">
        <v>5.2896999999999998</v>
      </c>
      <c r="AS61" s="54">
        <v>6.6154000000000002</v>
      </c>
      <c r="AT61" s="54">
        <v>6.1387999999999998</v>
      </c>
      <c r="AU61" s="54">
        <v>6.8960999999999997</v>
      </c>
      <c r="AV61" s="54">
        <v>7.8</v>
      </c>
      <c r="AW61" s="54">
        <v>6.4958999999999998</v>
      </c>
      <c r="AX61" s="54">
        <v>6.5906000000000002</v>
      </c>
      <c r="AY61" s="53">
        <f t="shared" si="124"/>
        <v>0.756342529185417</v>
      </c>
      <c r="AZ61" s="53">
        <f t="shared" si="125"/>
        <v>0.69014690916681887</v>
      </c>
      <c r="BA61" s="53">
        <f t="shared" si="134"/>
        <v>0.67841906637131832</v>
      </c>
      <c r="BB61" s="53">
        <f t="shared" si="135"/>
        <v>0.60718877964827589</v>
      </c>
      <c r="BC61" s="53">
        <f t="shared" si="136"/>
        <v>0.69611168312034399</v>
      </c>
      <c r="BD61" s="53">
        <f t="shared" si="137"/>
        <v>0.61220645485369829</v>
      </c>
      <c r="BE61" s="53">
        <f t="shared" si="138"/>
        <v>0.84065379438865306</v>
      </c>
      <c r="BF61" s="53">
        <f t="shared" si="139"/>
        <v>0.81706379707916987</v>
      </c>
      <c r="BG61" s="67" t="s">
        <v>13</v>
      </c>
      <c r="BH61" s="63">
        <f t="shared" si="146"/>
        <v>0.74288176826643315</v>
      </c>
      <c r="BI61" s="63">
        <f t="shared" si="147"/>
        <v>6.3410255433866858E-2</v>
      </c>
      <c r="BJ61" s="3">
        <f t="shared" si="148"/>
        <v>4</v>
      </c>
      <c r="BK61" s="73" t="s">
        <v>13</v>
      </c>
      <c r="BL61" s="74">
        <f t="shared" si="149"/>
        <v>0.6816514851869907</v>
      </c>
      <c r="BM61" s="74">
        <f t="shared" si="150"/>
        <v>8.4817411530179423E-2</v>
      </c>
      <c r="BN61" s="75">
        <f t="shared" si="151"/>
        <v>4</v>
      </c>
    </row>
    <row r="62" spans="1:66" x14ac:dyDescent="0.3">
      <c r="A62" s="18" t="s">
        <v>23</v>
      </c>
      <c r="B62" s="93">
        <v>806.80468178997398</v>
      </c>
      <c r="C62" s="93">
        <v>759.66893645532411</v>
      </c>
      <c r="D62" s="16">
        <f>LIST3!D66-LIST3!$D$70</f>
        <v>772.67499999999995</v>
      </c>
      <c r="E62" s="16">
        <f>LIST3!E66-LIST3!$E$70</f>
        <v>697.09080000000006</v>
      </c>
      <c r="F62" s="16">
        <f>LIST3!F66-LIST3!$F$70</f>
        <v>390.96389999999997</v>
      </c>
      <c r="G62" s="16">
        <f>LIST3!G66-LIST3!$G$70</f>
        <v>642.10350000000005</v>
      </c>
      <c r="H62" s="16">
        <f>LIST3!H66-LIST3!$H$70</f>
        <v>401.83850000000001</v>
      </c>
      <c r="I62" s="16">
        <f>LIST3!I66-LIST3!$I$70</f>
        <v>390.22449999999998</v>
      </c>
      <c r="J62" s="82">
        <f t="shared" ref="J62" si="152">B62/$B$64</f>
        <v>0.86389556581509053</v>
      </c>
      <c r="K62" s="82">
        <f t="shared" ref="K62" si="153">C62/$C$64</f>
        <v>0.83401549645419037</v>
      </c>
      <c r="L62" s="47">
        <f t="shared" si="128"/>
        <v>0.91150118851709638</v>
      </c>
      <c r="M62" s="47">
        <f t="shared" si="129"/>
        <v>0.89264002122593078</v>
      </c>
      <c r="N62" s="47">
        <f t="shared" si="130"/>
        <v>0.86239341785275092</v>
      </c>
      <c r="O62" s="47">
        <f t="shared" si="131"/>
        <v>0.88935136015583582</v>
      </c>
      <c r="P62" s="47">
        <f t="shared" si="132"/>
        <v>0.8849740820815204</v>
      </c>
      <c r="Q62" s="47">
        <f t="shared" si="133"/>
        <v>0.86492769928826374</v>
      </c>
      <c r="R62" s="67" t="s">
        <v>23</v>
      </c>
      <c r="S62" s="63">
        <f t="shared" si="140"/>
        <v>0.88069106356661453</v>
      </c>
      <c r="T62" s="63">
        <f t="shared" si="141"/>
        <v>1.9902893197063398E-2</v>
      </c>
      <c r="U62" s="3">
        <f t="shared" si="142"/>
        <v>4</v>
      </c>
      <c r="V62" s="73" t="s">
        <v>23</v>
      </c>
      <c r="W62" s="74">
        <f t="shared" si="143"/>
        <v>0.87023364428105521</v>
      </c>
      <c r="X62" s="74">
        <f t="shared" si="144"/>
        <v>2.3491701047071139E-2</v>
      </c>
      <c r="Y62" s="75">
        <f t="shared" si="145"/>
        <v>4</v>
      </c>
      <c r="AP62" s="10" t="s">
        <v>23</v>
      </c>
      <c r="AQ62" s="83">
        <v>4.9585999999999997</v>
      </c>
      <c r="AR62" s="83">
        <v>4.9040999999999997</v>
      </c>
      <c r="AS62" s="54">
        <v>6.0149999999999997</v>
      </c>
      <c r="AT62" s="54">
        <v>6.1010999999999997</v>
      </c>
      <c r="AU62" s="54">
        <v>6.2686999999999999</v>
      </c>
      <c r="AV62" s="54">
        <v>7.2948000000000004</v>
      </c>
      <c r="AW62" s="54">
        <v>6.4832000000000001</v>
      </c>
      <c r="AX62" s="54">
        <v>6.8144</v>
      </c>
      <c r="AY62" s="84">
        <f t="shared" si="124"/>
        <v>0.64678797365160112</v>
      </c>
      <c r="AZ62" s="84">
        <f t="shared" si="125"/>
        <v>0.63983769537875423</v>
      </c>
      <c r="BA62" s="53">
        <f t="shared" si="134"/>
        <v>0.61684715727295092</v>
      </c>
      <c r="BB62" s="53">
        <f t="shared" si="135"/>
        <v>0.6034598722082648</v>
      </c>
      <c r="BC62" s="53">
        <f t="shared" si="136"/>
        <v>0.63278016675751525</v>
      </c>
      <c r="BD62" s="53">
        <f t="shared" si="137"/>
        <v>0.57255431370086651</v>
      </c>
      <c r="BE62" s="53">
        <f t="shared" si="138"/>
        <v>0.83901024950823067</v>
      </c>
      <c r="BF62" s="53">
        <f t="shared" si="139"/>
        <v>0.84480920383823854</v>
      </c>
      <c r="BG62" s="67" t="s">
        <v>23</v>
      </c>
      <c r="BH62" s="63">
        <f t="shared" si="146"/>
        <v>0.68385638679757443</v>
      </c>
      <c r="BI62" s="63">
        <f t="shared" si="147"/>
        <v>9.0202280268104215E-2</v>
      </c>
      <c r="BJ62" s="3">
        <f t="shared" si="148"/>
        <v>4</v>
      </c>
      <c r="BK62" s="73" t="s">
        <v>23</v>
      </c>
      <c r="BL62" s="74">
        <f t="shared" si="149"/>
        <v>0.66516527128153102</v>
      </c>
      <c r="BM62" s="74">
        <f t="shared" si="150"/>
        <v>0.10641636897623946</v>
      </c>
      <c r="BN62" s="75">
        <f t="shared" si="151"/>
        <v>4</v>
      </c>
    </row>
    <row r="63" spans="1:66" x14ac:dyDescent="0.3">
      <c r="A63" s="18" t="s">
        <v>21</v>
      </c>
      <c r="B63" s="16">
        <f>LIST3!B67-LIST3!$B$70</f>
        <v>1006.0213000000001</v>
      </c>
      <c r="C63" s="16">
        <f>LIST3!C67-LIST3!$C$70</f>
        <v>959.42440000000011</v>
      </c>
      <c r="D63" s="16">
        <f>LIST3!D67-LIST3!$D$70</f>
        <v>963.46430000000009</v>
      </c>
      <c r="E63" s="16">
        <f>LIST3!E67-LIST3!$E$70</f>
        <v>880.3913</v>
      </c>
      <c r="F63" s="16">
        <f>LIST3!F67-LIST3!$F$70</f>
        <v>491.17940000000004</v>
      </c>
      <c r="G63" s="16">
        <f>LIST3!G67-LIST3!$G$70</f>
        <v>792.0163</v>
      </c>
      <c r="H63" s="16">
        <f>LIST3!H67-LIST3!$H$70</f>
        <v>471.56620000000004</v>
      </c>
      <c r="I63" s="16">
        <f>LIST3!I67-LIST3!$I$70</f>
        <v>462.77409999999998</v>
      </c>
      <c r="J63" s="47">
        <f t="shared" si="126"/>
        <v>1.0772090938507655</v>
      </c>
      <c r="K63" s="47">
        <f t="shared" si="127"/>
        <v>1.0533204385188415</v>
      </c>
      <c r="L63" s="47">
        <f t="shared" si="128"/>
        <v>1.1365695208772024</v>
      </c>
      <c r="M63" s="47">
        <f t="shared" si="129"/>
        <v>1.127360321953933</v>
      </c>
      <c r="N63" s="47">
        <f t="shared" si="130"/>
        <v>1.0834501127722114</v>
      </c>
      <c r="O63" s="47">
        <f t="shared" si="131"/>
        <v>1.0969894630236285</v>
      </c>
      <c r="P63" s="47">
        <f t="shared" si="132"/>
        <v>1.0385362900410753</v>
      </c>
      <c r="Q63" s="47">
        <f t="shared" si="133"/>
        <v>1.025732975769581</v>
      </c>
      <c r="R63" s="67" t="s">
        <v>21</v>
      </c>
      <c r="S63" s="63">
        <f t="shared" si="140"/>
        <v>1.0839412543853135</v>
      </c>
      <c r="T63" s="63">
        <f t="shared" si="141"/>
        <v>3.4917432704130287E-2</v>
      </c>
      <c r="U63" s="3">
        <f t="shared" si="142"/>
        <v>4</v>
      </c>
      <c r="V63" s="73" t="s">
        <v>21</v>
      </c>
      <c r="W63" s="74">
        <f t="shared" si="143"/>
        <v>1.0758507998164959</v>
      </c>
      <c r="X63" s="74">
        <f t="shared" si="144"/>
        <v>3.9113576352757841E-2</v>
      </c>
      <c r="Y63" s="75">
        <f t="shared" si="145"/>
        <v>4</v>
      </c>
      <c r="AP63" s="10" t="s">
        <v>21</v>
      </c>
      <c r="AQ63" s="54">
        <v>5.5693999999999999</v>
      </c>
      <c r="AR63" s="54">
        <v>5.4923000000000002</v>
      </c>
      <c r="AS63" s="54">
        <v>6.7558999999999996</v>
      </c>
      <c r="AT63" s="54">
        <v>6.8327999999999998</v>
      </c>
      <c r="AU63" s="54">
        <v>7.6505999999999998</v>
      </c>
      <c r="AV63" s="54">
        <v>8.5128000000000004</v>
      </c>
      <c r="AW63" s="54">
        <v>6.6590999999999996</v>
      </c>
      <c r="AX63" s="54">
        <v>7.0911</v>
      </c>
      <c r="AY63" s="53">
        <f t="shared" si="124"/>
        <v>0.7264592708537142</v>
      </c>
      <c r="AZ63" s="53">
        <f t="shared" si="125"/>
        <v>0.716580121597996</v>
      </c>
      <c r="BA63" s="53">
        <f t="shared" si="134"/>
        <v>0.69282754942981362</v>
      </c>
      <c r="BB63" s="53">
        <f t="shared" si="135"/>
        <v>0.67583232774821456</v>
      </c>
      <c r="BC63" s="53">
        <f t="shared" si="136"/>
        <v>0.77227303010114479</v>
      </c>
      <c r="BD63" s="53">
        <f t="shared" si="137"/>
        <v>0.66815270626648249</v>
      </c>
      <c r="BE63" s="53">
        <f t="shared" si="138"/>
        <v>0.86177399316699443</v>
      </c>
      <c r="BF63" s="53">
        <f t="shared" si="139"/>
        <v>0.87911284123874933</v>
      </c>
      <c r="BG63" s="67" t="s">
        <v>21</v>
      </c>
      <c r="BH63" s="63">
        <f t="shared" si="146"/>
        <v>0.76333346088791676</v>
      </c>
      <c r="BI63" s="63">
        <f t="shared" si="147"/>
        <v>6.3445338154829375E-2</v>
      </c>
      <c r="BJ63" s="3">
        <f t="shared" si="148"/>
        <v>4</v>
      </c>
      <c r="BK63" s="73" t="s">
        <v>21</v>
      </c>
      <c r="BL63" s="74">
        <f t="shared" si="149"/>
        <v>0.73491949921286059</v>
      </c>
      <c r="BM63" s="74">
        <f t="shared" si="150"/>
        <v>8.5260118355436218E-2</v>
      </c>
      <c r="BN63" s="75">
        <f t="shared" si="151"/>
        <v>4</v>
      </c>
    </row>
    <row r="64" spans="1:66" x14ac:dyDescent="0.3">
      <c r="A64" s="25" t="s">
        <v>14</v>
      </c>
      <c r="B64" s="16">
        <f>LIST3!B68-LIST3!$B$70</f>
        <v>933.91460000000006</v>
      </c>
      <c r="C64" s="16">
        <f>LIST3!C68-LIST3!$C$70</f>
        <v>910.85709999999995</v>
      </c>
      <c r="D64" s="16">
        <f>LIST3!D68-LIST3!$D$70</f>
        <v>847.69499999999994</v>
      </c>
      <c r="E64" s="16">
        <f>LIST3!E68-LIST3!$E$70</f>
        <v>780.9316</v>
      </c>
      <c r="F64" s="16">
        <f>LIST3!F68-LIST3!$F$70</f>
        <v>453.34749999999997</v>
      </c>
      <c r="G64" s="16">
        <f>LIST3!G68-LIST3!$G$70</f>
        <v>721.99080000000004</v>
      </c>
      <c r="H64" s="16">
        <f>LIST3!H68-LIST3!$H$70</f>
        <v>454.06810000000002</v>
      </c>
      <c r="I64" s="16">
        <f>LIST3!I68-LIST3!$I$70</f>
        <v>451.16429999999997</v>
      </c>
      <c r="J64" s="47">
        <f t="shared" si="126"/>
        <v>1</v>
      </c>
      <c r="K64" s="47">
        <f t="shared" si="127"/>
        <v>1</v>
      </c>
      <c r="L64" s="47">
        <f t="shared" si="128"/>
        <v>1</v>
      </c>
      <c r="M64" s="47">
        <f t="shared" si="129"/>
        <v>1</v>
      </c>
      <c r="N64" s="47">
        <f t="shared" si="130"/>
        <v>1</v>
      </c>
      <c r="O64" s="47">
        <f t="shared" si="131"/>
        <v>1</v>
      </c>
      <c r="P64" s="47">
        <f t="shared" si="132"/>
        <v>1</v>
      </c>
      <c r="Q64" s="47">
        <f t="shared" si="133"/>
        <v>1</v>
      </c>
      <c r="R64" s="67" t="s">
        <v>14</v>
      </c>
      <c r="S64" s="63">
        <f t="shared" si="140"/>
        <v>1</v>
      </c>
      <c r="T64" s="63">
        <f t="shared" si="141"/>
        <v>0</v>
      </c>
      <c r="U64" s="3">
        <f t="shared" si="142"/>
        <v>4</v>
      </c>
      <c r="V64" s="73" t="s">
        <v>14</v>
      </c>
      <c r="W64" s="74">
        <f t="shared" si="143"/>
        <v>1</v>
      </c>
      <c r="X64" s="74">
        <f t="shared" si="144"/>
        <v>0</v>
      </c>
      <c r="Y64" s="75">
        <f t="shared" si="145"/>
        <v>4</v>
      </c>
      <c r="AP64" s="5" t="s">
        <v>14</v>
      </c>
      <c r="AQ64" s="54">
        <v>7.6665000000000001</v>
      </c>
      <c r="AR64" s="54">
        <v>7.6646000000000001</v>
      </c>
      <c r="AS64" s="54">
        <v>9.7512000000000008</v>
      </c>
      <c r="AT64" s="54">
        <v>10.110200000000001</v>
      </c>
      <c r="AU64" s="54">
        <v>9.9065999999999992</v>
      </c>
      <c r="AV64" s="54">
        <v>12.7408</v>
      </c>
      <c r="AW64" s="54">
        <v>7.7271999999999998</v>
      </c>
      <c r="AX64" s="54">
        <v>8.0662000000000003</v>
      </c>
      <c r="AY64" s="53">
        <f t="shared" si="124"/>
        <v>1</v>
      </c>
      <c r="AZ64" s="53">
        <f t="shared" si="125"/>
        <v>1</v>
      </c>
      <c r="BA64" s="53">
        <f t="shared" si="134"/>
        <v>1</v>
      </c>
      <c r="BB64" s="53">
        <f t="shared" si="135"/>
        <v>1</v>
      </c>
      <c r="BC64" s="53">
        <f t="shared" si="136"/>
        <v>1</v>
      </c>
      <c r="BD64" s="53">
        <f t="shared" si="137"/>
        <v>1</v>
      </c>
      <c r="BE64" s="53">
        <f t="shared" si="138"/>
        <v>1</v>
      </c>
      <c r="BF64" s="53">
        <f t="shared" si="139"/>
        <v>1</v>
      </c>
      <c r="BG64" s="67" t="s">
        <v>14</v>
      </c>
      <c r="BH64" s="63">
        <f t="shared" si="146"/>
        <v>1</v>
      </c>
      <c r="BI64" s="63">
        <f t="shared" si="147"/>
        <v>0</v>
      </c>
      <c r="BJ64" s="3">
        <f t="shared" si="148"/>
        <v>4</v>
      </c>
      <c r="BK64" s="73" t="s">
        <v>14</v>
      </c>
      <c r="BL64" s="74">
        <f t="shared" si="149"/>
        <v>1</v>
      </c>
      <c r="BM64" s="74">
        <f t="shared" si="150"/>
        <v>0</v>
      </c>
      <c r="BN64" s="75">
        <f t="shared" si="151"/>
        <v>4</v>
      </c>
    </row>
    <row r="65" spans="1:66" x14ac:dyDescent="0.3">
      <c r="A65" s="18" t="s">
        <v>6</v>
      </c>
      <c r="B65" s="16">
        <f>LIST3!B69-LIST3!$B$70</f>
        <v>894.08040000000005</v>
      </c>
      <c r="C65" s="16">
        <f>LIST3!C69-LIST3!$C$70</f>
        <v>881.47170000000006</v>
      </c>
      <c r="D65" s="16">
        <f>LIST3!D69-LIST3!$D$70</f>
        <v>830.05709999999999</v>
      </c>
      <c r="E65" s="16">
        <f>LIST3!E69-LIST3!$E$70</f>
        <v>790.38420000000008</v>
      </c>
      <c r="F65" s="16">
        <f>LIST3!F69-LIST3!$F$70</f>
        <v>436.81569999999999</v>
      </c>
      <c r="G65" s="16">
        <f>LIST3!G69-LIST3!$G$70</f>
        <v>720.62340000000006</v>
      </c>
      <c r="H65" s="16">
        <f>LIST3!H69-LIST3!$H$70</f>
        <v>429.5</v>
      </c>
      <c r="I65" s="16">
        <f>LIST3!I69-LIST3!$I$70</f>
        <v>439.98509999999999</v>
      </c>
      <c r="J65" s="47">
        <f t="shared" si="126"/>
        <v>0.95734706363943767</v>
      </c>
      <c r="K65" s="47">
        <f t="shared" si="127"/>
        <v>0.96773873750339112</v>
      </c>
      <c r="L65" s="47">
        <f t="shared" si="128"/>
        <v>0.9791931060110064</v>
      </c>
      <c r="M65" s="47">
        <f t="shared" si="129"/>
        <v>1.0121042611158264</v>
      </c>
      <c r="N65" s="47">
        <f t="shared" si="130"/>
        <v>0.96353393368221951</v>
      </c>
      <c r="O65" s="47">
        <f t="shared" si="131"/>
        <v>0.99810607004964613</v>
      </c>
      <c r="P65" s="47">
        <f t="shared" si="132"/>
        <v>0.94589335828700583</v>
      </c>
      <c r="Q65" s="47">
        <f t="shared" si="133"/>
        <v>0.97522144371795383</v>
      </c>
      <c r="R65" s="67" t="s">
        <v>6</v>
      </c>
      <c r="S65" s="63">
        <f t="shared" si="140"/>
        <v>0.96149186540491727</v>
      </c>
      <c r="T65" s="63">
        <f t="shared" si="141"/>
        <v>1.2020781669950582E-2</v>
      </c>
      <c r="U65" s="3">
        <f t="shared" si="142"/>
        <v>4</v>
      </c>
      <c r="V65" s="73" t="s">
        <v>6</v>
      </c>
      <c r="W65" s="74">
        <f t="shared" si="143"/>
        <v>0.98829262809670437</v>
      </c>
      <c r="X65" s="74">
        <f t="shared" si="144"/>
        <v>1.7724388491470469E-2</v>
      </c>
      <c r="Y65" s="75">
        <f t="shared" si="145"/>
        <v>4</v>
      </c>
      <c r="AP65" s="10" t="s">
        <v>6</v>
      </c>
      <c r="AQ65" s="54">
        <v>7.1363000000000003</v>
      </c>
      <c r="AR65" s="54">
        <v>7.2362000000000002</v>
      </c>
      <c r="AS65" s="54">
        <v>9.2119999999999997</v>
      </c>
      <c r="AT65" s="54">
        <v>9.2805</v>
      </c>
      <c r="AU65" s="54">
        <v>9.7646999999999995</v>
      </c>
      <c r="AV65" s="54">
        <v>11.7582</v>
      </c>
      <c r="AW65" s="54">
        <v>7.6565000000000003</v>
      </c>
      <c r="AX65" s="54">
        <v>7.8490000000000002</v>
      </c>
      <c r="AY65" s="53">
        <f t="shared" si="124"/>
        <v>0.93084197482553976</v>
      </c>
      <c r="AZ65" s="53">
        <f t="shared" si="125"/>
        <v>0.94410667223338463</v>
      </c>
      <c r="BA65" s="53">
        <f t="shared" si="134"/>
        <v>0.94470424152924759</v>
      </c>
      <c r="BB65" s="53">
        <f t="shared" si="135"/>
        <v>0.91793436331625478</v>
      </c>
      <c r="BC65" s="53">
        <f t="shared" si="136"/>
        <v>0.98567621585609599</v>
      </c>
      <c r="BD65" s="53">
        <f t="shared" si="137"/>
        <v>0.92287768428984052</v>
      </c>
      <c r="BE65" s="53">
        <f t="shared" si="138"/>
        <v>0.99085050212237302</v>
      </c>
      <c r="BF65" s="53">
        <f t="shared" si="139"/>
        <v>0.97307282239468396</v>
      </c>
      <c r="BG65" s="67" t="s">
        <v>6</v>
      </c>
      <c r="BH65" s="63">
        <f t="shared" si="146"/>
        <v>0.96301823358331406</v>
      </c>
      <c r="BI65" s="63">
        <f t="shared" si="147"/>
        <v>2.5781452952207951E-2</v>
      </c>
      <c r="BJ65" s="3">
        <f t="shared" si="148"/>
        <v>4</v>
      </c>
      <c r="BK65" s="73" t="s">
        <v>6</v>
      </c>
      <c r="BL65" s="74">
        <f t="shared" si="149"/>
        <v>0.93949788555854097</v>
      </c>
      <c r="BM65" s="74">
        <f t="shared" si="150"/>
        <v>2.1735534729279672E-2</v>
      </c>
      <c r="BN65" s="75">
        <f t="shared" si="151"/>
        <v>4</v>
      </c>
    </row>
    <row r="66" spans="1:66" x14ac:dyDescent="0.3">
      <c r="A66" s="18" t="s">
        <v>22</v>
      </c>
      <c r="B66" s="16">
        <f>LIST3!B70-LIST3!$B$70</f>
        <v>0</v>
      </c>
      <c r="C66" s="16">
        <f>LIST3!C70-LIST3!$C$70</f>
        <v>0</v>
      </c>
      <c r="D66" s="16">
        <f>LIST3!D70-LIST3!$D$70</f>
        <v>0</v>
      </c>
      <c r="E66" s="16">
        <f>LIST3!E70-LIST3!$E$70</f>
        <v>0</v>
      </c>
      <c r="F66" s="16">
        <f>LIST3!F70-LIST3!$F$70</f>
        <v>0</v>
      </c>
      <c r="G66" s="16">
        <f>LIST3!G70-LIST3!$G$70</f>
        <v>0</v>
      </c>
      <c r="H66" s="16">
        <f>LIST3!H70-LIST3!$H$70</f>
        <v>0</v>
      </c>
      <c r="I66" s="16">
        <f>LIST3!I70-LIST3!$I$70</f>
        <v>0</v>
      </c>
      <c r="J66" s="46"/>
      <c r="K66" s="46"/>
      <c r="L66" s="46"/>
      <c r="M66" s="46"/>
      <c r="N66" s="46"/>
      <c r="O66" s="46"/>
      <c r="P66" s="46"/>
      <c r="Q66" s="46"/>
      <c r="R66" s="67" t="s">
        <v>22</v>
      </c>
      <c r="S66" s="62"/>
      <c r="T66" s="62"/>
      <c r="U66" s="62"/>
      <c r="V66" s="73" t="s">
        <v>22</v>
      </c>
      <c r="W66" s="8"/>
      <c r="X66" s="8"/>
      <c r="Y66" s="8"/>
      <c r="AP66" s="10" t="s">
        <v>22</v>
      </c>
      <c r="AQ66" s="54">
        <v>11.080299999999999</v>
      </c>
      <c r="AR66" s="54">
        <v>11.0006</v>
      </c>
      <c r="AS66" s="54">
        <v>13.443300000000001</v>
      </c>
      <c r="AT66" s="54">
        <v>13.859500000000001</v>
      </c>
      <c r="AU66" s="54">
        <v>12.6713</v>
      </c>
      <c r="AV66" s="54">
        <v>17.026</v>
      </c>
      <c r="AW66" s="54">
        <v>11.4171</v>
      </c>
      <c r="AX66" s="54">
        <v>12.3454</v>
      </c>
      <c r="AY66" s="53">
        <f t="shared" si="124"/>
        <v>1.4452879410421964</v>
      </c>
      <c r="AZ66" s="53">
        <f t="shared" si="125"/>
        <v>1.4352477624403099</v>
      </c>
      <c r="BA66" s="53">
        <f t="shared" si="134"/>
        <v>1.3786303224218557</v>
      </c>
      <c r="BB66" s="53">
        <f t="shared" si="135"/>
        <v>1.37084330675951</v>
      </c>
      <c r="BC66" s="53">
        <f t="shared" si="136"/>
        <v>1.2790765752124849</v>
      </c>
      <c r="BD66" s="53">
        <f t="shared" si="137"/>
        <v>1.336336807735778</v>
      </c>
      <c r="BE66" s="53">
        <f t="shared" si="138"/>
        <v>1.4775209649031991</v>
      </c>
      <c r="BF66" s="53">
        <f t="shared" si="139"/>
        <v>1.5305100295058391</v>
      </c>
      <c r="BG66" s="67" t="s">
        <v>22</v>
      </c>
      <c r="BH66" s="63">
        <f t="shared" ref="BH66" si="154">AVERAGE(AY66,BA66,BC66,BE66)</f>
        <v>1.3951289508949341</v>
      </c>
      <c r="BI66" s="63">
        <f t="shared" ref="BI66" si="155">_xlfn.STDEV.P(AY66,BA66,BC66,BE66)</f>
        <v>7.5902448754905621E-2</v>
      </c>
      <c r="BJ66" s="3">
        <f t="shared" ref="BJ66" si="156">COUNT(AY66,BA66,BC66,BE66)</f>
        <v>4</v>
      </c>
      <c r="BK66" s="73" t="s">
        <v>22</v>
      </c>
      <c r="BL66" s="74">
        <f t="shared" ref="BL66" si="157">AVERAGE(AZ66,BB66,BD66,BF66)</f>
        <v>1.4182344766103592</v>
      </c>
      <c r="BM66" s="74">
        <f t="shared" ref="BM66" si="158">_xlfn.STDEV.P(AZ66,BB66,BD66,BF66)</f>
        <v>7.3906026174527698E-2</v>
      </c>
      <c r="BN66" s="75">
        <f t="shared" ref="BN66" si="159">COUNT(AZ66,BB66,BD66,BF66)</f>
        <v>4</v>
      </c>
    </row>
    <row r="68" spans="1:66" s="31" customFormat="1" x14ac:dyDescent="0.3">
      <c r="A68" s="41" t="s">
        <v>27</v>
      </c>
      <c r="B68" s="27">
        <v>45581</v>
      </c>
      <c r="C68" s="28"/>
      <c r="D68" s="27">
        <v>45602</v>
      </c>
      <c r="E68" s="28"/>
      <c r="F68" s="42">
        <v>45581</v>
      </c>
      <c r="G68" s="43"/>
      <c r="H68" s="42">
        <v>45602</v>
      </c>
      <c r="I68" s="43"/>
      <c r="J68" s="64" t="s">
        <v>27</v>
      </c>
      <c r="K68" s="68"/>
      <c r="L68" s="68"/>
      <c r="M68" s="68"/>
      <c r="N68" s="69" t="s">
        <v>27</v>
      </c>
      <c r="O68" s="70"/>
      <c r="P68" s="70"/>
      <c r="Q68" s="70"/>
      <c r="AP68" s="41" t="s">
        <v>27</v>
      </c>
      <c r="AQ68" s="32">
        <v>45581</v>
      </c>
      <c r="AR68" s="33"/>
      <c r="AS68" s="32">
        <v>45602</v>
      </c>
      <c r="AT68" s="33"/>
      <c r="AU68" s="48">
        <v>45581</v>
      </c>
      <c r="AV68" s="49"/>
      <c r="AW68" s="48">
        <v>45602</v>
      </c>
      <c r="AX68" s="49"/>
      <c r="AY68" s="64" t="s">
        <v>27</v>
      </c>
      <c r="AZ68" s="68"/>
      <c r="BA68" s="68"/>
      <c r="BB68" s="68"/>
      <c r="BC68" s="69" t="s">
        <v>27</v>
      </c>
      <c r="BD68" s="70"/>
      <c r="BE68" s="70"/>
      <c r="BF68" s="70"/>
    </row>
    <row r="69" spans="1:66" s="31" customFormat="1" ht="24.9" x14ac:dyDescent="0.3">
      <c r="A69" s="38" t="s">
        <v>8</v>
      </c>
      <c r="B69" s="30" t="s">
        <v>32</v>
      </c>
      <c r="C69" s="30" t="s">
        <v>33</v>
      </c>
      <c r="D69" s="30" t="s">
        <v>32</v>
      </c>
      <c r="E69" s="30" t="s">
        <v>33</v>
      </c>
      <c r="F69" s="45" t="s">
        <v>32</v>
      </c>
      <c r="G69" s="45" t="s">
        <v>33</v>
      </c>
      <c r="H69" s="45" t="s">
        <v>32</v>
      </c>
      <c r="I69" s="45" t="s">
        <v>33</v>
      </c>
      <c r="J69" s="65" t="s">
        <v>8</v>
      </c>
      <c r="K69" s="86" t="s">
        <v>26</v>
      </c>
      <c r="L69" s="87"/>
      <c r="M69" s="88"/>
      <c r="N69" s="71" t="s">
        <v>8</v>
      </c>
      <c r="O69" s="89" t="s">
        <v>35</v>
      </c>
      <c r="P69" s="90"/>
      <c r="Q69" s="91"/>
      <c r="AP69" s="39" t="s">
        <v>8</v>
      </c>
      <c r="AQ69" s="35" t="s">
        <v>32</v>
      </c>
      <c r="AR69" s="35" t="s">
        <v>33</v>
      </c>
      <c r="AS69" s="35" t="s">
        <v>32</v>
      </c>
      <c r="AT69" s="35" t="s">
        <v>33</v>
      </c>
      <c r="AU69" s="50" t="s">
        <v>32</v>
      </c>
      <c r="AV69" s="50" t="s">
        <v>33</v>
      </c>
      <c r="AW69" s="50" t="s">
        <v>32</v>
      </c>
      <c r="AX69" s="50" t="s">
        <v>33</v>
      </c>
      <c r="AY69" s="65" t="s">
        <v>8</v>
      </c>
      <c r="AZ69" s="86" t="s">
        <v>26</v>
      </c>
      <c r="BA69" s="87"/>
      <c r="BB69" s="88"/>
      <c r="BC69" s="71" t="s">
        <v>8</v>
      </c>
      <c r="BD69" s="89" t="s">
        <v>35</v>
      </c>
      <c r="BE69" s="90"/>
      <c r="BF69" s="91"/>
    </row>
    <row r="70" spans="1:66" s="31" customFormat="1" x14ac:dyDescent="0.3">
      <c r="A70" s="40" t="s">
        <v>9</v>
      </c>
      <c r="B70" s="28" t="s">
        <v>16</v>
      </c>
      <c r="C70" s="28" t="s">
        <v>16</v>
      </c>
      <c r="D70" s="28" t="s">
        <v>16</v>
      </c>
      <c r="E70" s="28" t="s">
        <v>16</v>
      </c>
      <c r="F70" s="43"/>
      <c r="G70" s="43"/>
      <c r="H70" s="43"/>
      <c r="I70" s="43"/>
      <c r="J70" s="66" t="s">
        <v>9</v>
      </c>
      <c r="K70" s="68"/>
      <c r="L70" s="68"/>
      <c r="M70" s="68"/>
      <c r="N70" s="72" t="s">
        <v>9</v>
      </c>
      <c r="O70" s="70"/>
      <c r="P70" s="70"/>
      <c r="Q70" s="70"/>
      <c r="AP70" s="39" t="s">
        <v>9</v>
      </c>
      <c r="AQ70" s="36" t="s">
        <v>16</v>
      </c>
      <c r="AR70" s="37" t="s">
        <v>16</v>
      </c>
      <c r="AS70" s="36" t="s">
        <v>16</v>
      </c>
      <c r="AT70" s="37" t="s">
        <v>16</v>
      </c>
      <c r="AU70" s="51"/>
      <c r="AV70" s="52"/>
      <c r="AW70" s="51"/>
      <c r="AX70" s="52"/>
      <c r="AY70" s="66" t="s">
        <v>9</v>
      </c>
      <c r="AZ70" s="68"/>
      <c r="BA70" s="68"/>
      <c r="BB70" s="68"/>
      <c r="BC70" s="72" t="s">
        <v>9</v>
      </c>
      <c r="BD70" s="70"/>
      <c r="BE70" s="70"/>
      <c r="BF70" s="70"/>
    </row>
    <row r="71" spans="1:66" x14ac:dyDescent="0.3">
      <c r="A71" s="18" t="s">
        <v>10</v>
      </c>
      <c r="B71" s="16">
        <v>71.372</v>
      </c>
      <c r="C71" s="16">
        <v>58.035899999999998</v>
      </c>
      <c r="D71" s="16">
        <v>45.552599999999998</v>
      </c>
      <c r="E71" s="16">
        <v>21.1692</v>
      </c>
      <c r="F71" s="47">
        <f>B71/$B$75</f>
        <v>5.6755112409268525E-2</v>
      </c>
      <c r="G71" s="47">
        <f>C71/$C$75</f>
        <v>4.9896442950769768E-2</v>
      </c>
      <c r="H71" s="47">
        <f>D71/$D$75</f>
        <v>5.5613492296231221E-2</v>
      </c>
      <c r="I71" s="47">
        <f>E71/$E$75</f>
        <v>2.3126262256043948E-2</v>
      </c>
      <c r="J71" s="67" t="s">
        <v>10</v>
      </c>
      <c r="K71" s="62"/>
      <c r="L71" s="62"/>
      <c r="M71" s="62"/>
      <c r="N71" s="73" t="s">
        <v>10</v>
      </c>
      <c r="O71" s="8"/>
      <c r="P71" s="8"/>
      <c r="Q71" s="8"/>
      <c r="AP71" s="10" t="s">
        <v>10</v>
      </c>
      <c r="AQ71" s="54">
        <v>5.8007</v>
      </c>
      <c r="AR71" s="54">
        <v>5.4593999999999996</v>
      </c>
      <c r="AS71" s="54">
        <v>4.0918000000000001</v>
      </c>
      <c r="AT71" s="54">
        <v>4.7430000000000003</v>
      </c>
      <c r="AU71" s="53">
        <f t="shared" ref="AU71:AU76" si="160">AQ71/$AQ$75</f>
        <v>0.70696274268442794</v>
      </c>
      <c r="AV71" s="53">
        <f t="shared" ref="AV71:AV76" si="161">AR71/$AR$75</f>
        <v>0.76634989261500019</v>
      </c>
      <c r="AW71" s="53">
        <f>AS71/$AS$75</f>
        <v>0.71547473334499034</v>
      </c>
      <c r="AX71" s="53">
        <f>AT71/$AT$75</f>
        <v>0.81718095828810677</v>
      </c>
      <c r="AY71" s="67" t="s">
        <v>10</v>
      </c>
      <c r="AZ71" s="62"/>
      <c r="BA71" s="62"/>
      <c r="BB71" s="62"/>
      <c r="BC71" s="73" t="s">
        <v>10</v>
      </c>
      <c r="BD71" s="8"/>
      <c r="BE71" s="8"/>
      <c r="BF71" s="8"/>
    </row>
    <row r="72" spans="1:66" x14ac:dyDescent="0.3">
      <c r="A72" s="18" t="s">
        <v>26</v>
      </c>
      <c r="B72" s="16"/>
      <c r="C72" s="16"/>
      <c r="D72" s="16">
        <v>30.473099999999999</v>
      </c>
      <c r="E72" s="16">
        <v>33.950299999999999</v>
      </c>
      <c r="F72" s="47"/>
      <c r="G72" s="47"/>
      <c r="H72" s="47">
        <f t="shared" ref="H72:H77" si="162">D72/$D$75</f>
        <v>3.7203485906233312E-2</v>
      </c>
      <c r="I72" s="47">
        <f t="shared" ref="I72:I77" si="163">E72/$E$75</f>
        <v>3.7088956666825802E-2</v>
      </c>
      <c r="J72" s="67" t="s">
        <v>26</v>
      </c>
      <c r="K72" s="63"/>
      <c r="L72" s="63"/>
      <c r="M72" s="3"/>
      <c r="N72" s="73" t="s">
        <v>26</v>
      </c>
      <c r="O72" s="74"/>
      <c r="P72" s="74"/>
      <c r="Q72" s="75"/>
      <c r="AP72" s="10" t="s">
        <v>26</v>
      </c>
      <c r="AQ72" s="55"/>
      <c r="AR72" s="55"/>
      <c r="AS72" s="54">
        <v>5.4466000000000001</v>
      </c>
      <c r="AT72" s="54">
        <v>5.2287999999999997</v>
      </c>
      <c r="AU72" s="53">
        <f t="shared" si="160"/>
        <v>0</v>
      </c>
      <c r="AV72" s="53">
        <f t="shared" si="161"/>
        <v>0</v>
      </c>
      <c r="AW72" s="53">
        <f t="shared" ref="AW72:AW78" si="164">AS72/$AS$75</f>
        <v>0.95236929533135162</v>
      </c>
      <c r="AX72" s="53">
        <f t="shared" ref="AX72:AX78" si="165">AT72/$AT$75</f>
        <v>0.90088041212246506</v>
      </c>
      <c r="AY72" s="67" t="s">
        <v>26</v>
      </c>
      <c r="AZ72" s="63"/>
      <c r="BA72" s="63"/>
      <c r="BB72" s="3"/>
      <c r="BC72" s="73" t="s">
        <v>26</v>
      </c>
      <c r="BD72" s="74"/>
      <c r="BE72" s="74"/>
      <c r="BF72" s="75"/>
    </row>
    <row r="73" spans="1:66" x14ac:dyDescent="0.3">
      <c r="A73" s="18" t="s">
        <v>21</v>
      </c>
      <c r="B73" s="16">
        <f>LIST3!B78-LIST3!$B$83</f>
        <v>-8.4907000000000039</v>
      </c>
      <c r="C73" s="16">
        <f>LIST3!C78-LIST3!$C$83</f>
        <v>2.0152000000000001</v>
      </c>
      <c r="D73" s="16">
        <f>LIST3!D78-LIST3!$D$83</f>
        <v>12.8187</v>
      </c>
      <c r="E73" s="16">
        <f>LIST3!E78-LIST3!$E$83</f>
        <v>12.297799999999999</v>
      </c>
      <c r="F73" s="47">
        <f t="shared" ref="F73:F76" si="166">B73/$B$75</f>
        <v>-6.7518162995765353E-3</v>
      </c>
      <c r="G73" s="47">
        <f t="shared" ref="G73:G76" si="167">C73/$C$75</f>
        <v>1.732570905842612E-3</v>
      </c>
      <c r="H73" s="47">
        <f t="shared" si="162"/>
        <v>1.5649878902580735E-2</v>
      </c>
      <c r="I73" s="47">
        <f t="shared" si="163"/>
        <v>1.3434714017174821E-2</v>
      </c>
      <c r="J73" s="67" t="s">
        <v>21</v>
      </c>
      <c r="K73" s="63">
        <f t="shared" ref="K73:K77" si="168">AVERAGE(F73,H73)</f>
        <v>4.4490313015021002E-3</v>
      </c>
      <c r="L73" s="63">
        <f t="shared" ref="L73:L77" si="169">_xlfn.STDEV.P(F73,H73)</f>
        <v>1.1200847601078636E-2</v>
      </c>
      <c r="M73" s="3">
        <f t="shared" ref="M73:M77" si="170">COUNT(F73,H73)</f>
        <v>2</v>
      </c>
      <c r="N73" s="73" t="s">
        <v>21</v>
      </c>
      <c r="O73" s="74">
        <f>AVERAGE(G73,I73)</f>
        <v>7.5836424615087165E-3</v>
      </c>
      <c r="P73" s="74">
        <f>_xlfn.STDEV.P(G73,I73)</f>
        <v>5.8510715556661054E-3</v>
      </c>
      <c r="Q73" s="75">
        <f>COUNT(G73,I73)</f>
        <v>2</v>
      </c>
      <c r="AP73" s="10" t="s">
        <v>21</v>
      </c>
      <c r="AQ73" s="54">
        <v>7.6837999999999997</v>
      </c>
      <c r="AR73" s="54">
        <v>6.3569000000000004</v>
      </c>
      <c r="AS73" s="54">
        <v>5.8013000000000003</v>
      </c>
      <c r="AT73" s="54">
        <v>5.4005000000000001</v>
      </c>
      <c r="AU73" s="53">
        <f t="shared" si="160"/>
        <v>0.93646634410305785</v>
      </c>
      <c r="AV73" s="53">
        <f t="shared" si="161"/>
        <v>0.89233425511307018</v>
      </c>
      <c r="AW73" s="53">
        <f t="shared" si="164"/>
        <v>1.0143906277321211</v>
      </c>
      <c r="AX73" s="53">
        <f t="shared" si="165"/>
        <v>0.93046294860529621</v>
      </c>
      <c r="AY73" s="67" t="s">
        <v>21</v>
      </c>
      <c r="AZ73" s="63">
        <f t="shared" ref="AZ73:AZ77" si="171">AVERAGE(AU73,AW73)</f>
        <v>0.97542848591758946</v>
      </c>
      <c r="BA73" s="63">
        <f t="shared" ref="BA73:BA77" si="172">_xlfn.STDEV.P(AU73,AW73)</f>
        <v>3.8962141814531615E-2</v>
      </c>
      <c r="BB73" s="3">
        <f t="shared" ref="BB73:BB77" si="173">COUNT(AU73,AW73)</f>
        <v>2</v>
      </c>
      <c r="BC73" s="73" t="s">
        <v>21</v>
      </c>
      <c r="BD73" s="74">
        <f>AVERAGE(AV73,AX73)</f>
        <v>0.9113986018591832</v>
      </c>
      <c r="BE73" s="74">
        <f>_xlfn.STDEV.P(AV73,AX73)</f>
        <v>1.9064346746113014E-2</v>
      </c>
      <c r="BF73" s="75">
        <f>COUNT(AV73,AX73)</f>
        <v>2</v>
      </c>
    </row>
    <row r="74" spans="1:66" x14ac:dyDescent="0.3">
      <c r="A74" s="18" t="s">
        <v>23</v>
      </c>
      <c r="B74" s="16">
        <f>LIST3!B79-LIST3!$B$83</f>
        <v>1216.1696999999999</v>
      </c>
      <c r="C74" s="16">
        <f>LIST3!C79-LIST3!$C$83</f>
        <v>1126.4981</v>
      </c>
      <c r="D74" s="16">
        <f>LIST3!D79-LIST3!$D$83</f>
        <v>756.86239999999998</v>
      </c>
      <c r="E74" s="16">
        <f>LIST3!E79-LIST3!$E$83</f>
        <v>831.26729999999998</v>
      </c>
      <c r="F74" s="47">
        <f t="shared" si="166"/>
        <v>0.96709981550532942</v>
      </c>
      <c r="G74" s="47">
        <f t="shared" si="167"/>
        <v>0.96850825404276564</v>
      </c>
      <c r="H74" s="47">
        <f t="shared" si="162"/>
        <v>0.92402543985869245</v>
      </c>
      <c r="I74" s="47">
        <f t="shared" si="163"/>
        <v>0.90811677270154567</v>
      </c>
      <c r="J74" s="67" t="s">
        <v>23</v>
      </c>
      <c r="K74" s="63">
        <f t="shared" si="168"/>
        <v>0.94556262768201094</v>
      </c>
      <c r="L74" s="63">
        <f t="shared" si="169"/>
        <v>2.1537187823318482E-2</v>
      </c>
      <c r="M74" s="3">
        <f t="shared" si="170"/>
        <v>2</v>
      </c>
      <c r="N74" s="73" t="s">
        <v>23</v>
      </c>
      <c r="O74" s="74">
        <f t="shared" ref="O74:O77" si="174">AVERAGE(G74,I74)</f>
        <v>0.93831251337215571</v>
      </c>
      <c r="P74" s="74">
        <f t="shared" ref="P74:P77" si="175">_xlfn.STDEV.P(G74,I74)</f>
        <v>3.0195740670609983E-2</v>
      </c>
      <c r="Q74" s="75">
        <f t="shared" ref="Q74:Q77" si="176">COUNT(G74,I74)</f>
        <v>2</v>
      </c>
      <c r="AP74" s="10" t="s">
        <v>23</v>
      </c>
      <c r="AQ74" s="54">
        <v>6.4938000000000002</v>
      </c>
      <c r="AR74" s="54">
        <v>5.6246999999999998</v>
      </c>
      <c r="AS74" s="54">
        <v>4.726</v>
      </c>
      <c r="AT74" s="54">
        <v>4.9718</v>
      </c>
      <c r="AU74" s="53">
        <f t="shared" si="160"/>
        <v>0.79143459555642226</v>
      </c>
      <c r="AV74" s="53">
        <f t="shared" si="161"/>
        <v>0.7895534749224441</v>
      </c>
      <c r="AW74" s="53">
        <f t="shared" si="164"/>
        <v>0.82636824619688753</v>
      </c>
      <c r="AX74" s="53">
        <f t="shared" si="165"/>
        <v>0.85660136799848385</v>
      </c>
      <c r="AY74" s="67" t="s">
        <v>23</v>
      </c>
      <c r="AZ74" s="63">
        <f t="shared" si="171"/>
        <v>0.80890142087665495</v>
      </c>
      <c r="BA74" s="63">
        <f t="shared" si="172"/>
        <v>1.7466825320232637E-2</v>
      </c>
      <c r="BB74" s="3">
        <f t="shared" si="173"/>
        <v>2</v>
      </c>
      <c r="BC74" s="73" t="s">
        <v>23</v>
      </c>
      <c r="BD74" s="74">
        <f t="shared" ref="BD74:BD77" si="177">AVERAGE(AV74,AX74)</f>
        <v>0.82307742146046392</v>
      </c>
      <c r="BE74" s="74">
        <f t="shared" ref="BE74:BE77" si="178">_xlfn.STDEV.P(AV74,AX74)</f>
        <v>3.3523946538019878E-2</v>
      </c>
      <c r="BF74" s="75">
        <f t="shared" ref="BF74:BF77" si="179">COUNT(AV74,AX74)</f>
        <v>2</v>
      </c>
    </row>
    <row r="75" spans="1:66" x14ac:dyDescent="0.3">
      <c r="A75" s="25" t="s">
        <v>14</v>
      </c>
      <c r="B75" s="16">
        <f>LIST3!B80-LIST3!$B$83</f>
        <v>1257.5430999999999</v>
      </c>
      <c r="C75" s="16">
        <f>LIST3!C80-LIST3!$C$83</f>
        <v>1163.1270000000002</v>
      </c>
      <c r="D75" s="16">
        <f>LIST3!D80-LIST3!$D$83</f>
        <v>819.09259999999995</v>
      </c>
      <c r="E75" s="16">
        <f>LIST3!E80-LIST3!$E$83</f>
        <v>915.37489999999991</v>
      </c>
      <c r="F75" s="47">
        <f t="shared" si="166"/>
        <v>1</v>
      </c>
      <c r="G75" s="47">
        <f t="shared" si="167"/>
        <v>1</v>
      </c>
      <c r="H75" s="47">
        <f t="shared" si="162"/>
        <v>1</v>
      </c>
      <c r="I75" s="47">
        <f t="shared" si="163"/>
        <v>1</v>
      </c>
      <c r="J75" s="67" t="s">
        <v>14</v>
      </c>
      <c r="K75" s="63">
        <f t="shared" si="168"/>
        <v>1</v>
      </c>
      <c r="L75" s="63">
        <f t="shared" si="169"/>
        <v>0</v>
      </c>
      <c r="M75" s="3">
        <f t="shared" si="170"/>
        <v>2</v>
      </c>
      <c r="N75" s="73" t="s">
        <v>14</v>
      </c>
      <c r="O75" s="74">
        <f t="shared" si="174"/>
        <v>1</v>
      </c>
      <c r="P75" s="74">
        <f t="shared" si="175"/>
        <v>0</v>
      </c>
      <c r="Q75" s="75">
        <f t="shared" si="176"/>
        <v>2</v>
      </c>
      <c r="AP75" s="5" t="s">
        <v>14</v>
      </c>
      <c r="AQ75" s="54">
        <v>8.2050999999999998</v>
      </c>
      <c r="AR75" s="54">
        <v>7.1238999999999999</v>
      </c>
      <c r="AS75" s="54">
        <v>5.7190000000000003</v>
      </c>
      <c r="AT75" s="54">
        <v>5.8041</v>
      </c>
      <c r="AU75" s="53">
        <f t="shared" si="160"/>
        <v>1</v>
      </c>
      <c r="AV75" s="53">
        <f t="shared" si="161"/>
        <v>1</v>
      </c>
      <c r="AW75" s="53">
        <f t="shared" si="164"/>
        <v>1</v>
      </c>
      <c r="AX75" s="53">
        <f t="shared" si="165"/>
        <v>1</v>
      </c>
      <c r="AY75" s="67" t="s">
        <v>14</v>
      </c>
      <c r="AZ75" s="63">
        <f t="shared" si="171"/>
        <v>1</v>
      </c>
      <c r="BA75" s="63">
        <f t="shared" si="172"/>
        <v>0</v>
      </c>
      <c r="BB75" s="3">
        <f t="shared" si="173"/>
        <v>2</v>
      </c>
      <c r="BC75" s="73" t="s">
        <v>14</v>
      </c>
      <c r="BD75" s="74">
        <f t="shared" si="177"/>
        <v>1</v>
      </c>
      <c r="BE75" s="74">
        <f t="shared" si="178"/>
        <v>0</v>
      </c>
      <c r="BF75" s="75">
        <f t="shared" si="179"/>
        <v>2</v>
      </c>
    </row>
    <row r="76" spans="1:66" x14ac:dyDescent="0.3">
      <c r="A76" s="18" t="s">
        <v>6</v>
      </c>
      <c r="B76" s="16">
        <f>LIST3!B81-LIST3!$B$83</f>
        <v>1246.1003000000001</v>
      </c>
      <c r="C76" s="16">
        <f>LIST3!C81-LIST3!$C$83</f>
        <v>1195.7739000000001</v>
      </c>
      <c r="D76" s="16">
        <f>LIST3!D81-LIST3!$D$83</f>
        <v>782.6425999999999</v>
      </c>
      <c r="E76" s="16">
        <f>LIST3!E81-LIST3!$E$83</f>
        <v>850.62439999999992</v>
      </c>
      <c r="F76" s="47">
        <f t="shared" si="166"/>
        <v>0.99090066972654867</v>
      </c>
      <c r="G76" s="47">
        <f t="shared" si="167"/>
        <v>1.0280682161105366</v>
      </c>
      <c r="H76" s="47">
        <f t="shared" si="162"/>
        <v>0.95549953692659406</v>
      </c>
      <c r="I76" s="47">
        <f t="shared" si="163"/>
        <v>0.92926340890491976</v>
      </c>
      <c r="J76" s="67" t="s">
        <v>6</v>
      </c>
      <c r="K76" s="63">
        <f t="shared" si="168"/>
        <v>0.97320010332657136</v>
      </c>
      <c r="L76" s="63">
        <f t="shared" si="169"/>
        <v>1.7700566399977302E-2</v>
      </c>
      <c r="M76" s="3">
        <f t="shared" si="170"/>
        <v>2</v>
      </c>
      <c r="N76" s="73" t="s">
        <v>6</v>
      </c>
      <c r="O76" s="74">
        <f t="shared" si="174"/>
        <v>0.97866581250772811</v>
      </c>
      <c r="P76" s="74">
        <f t="shared" si="175"/>
        <v>4.9402403602808398E-2</v>
      </c>
      <c r="Q76" s="75">
        <f t="shared" si="176"/>
        <v>2</v>
      </c>
      <c r="AP76" s="10" t="s">
        <v>6</v>
      </c>
      <c r="AQ76" s="54">
        <v>7.7489999999999997</v>
      </c>
      <c r="AR76" s="54">
        <v>6.5278999999999998</v>
      </c>
      <c r="AS76" s="54">
        <v>6.6052999999999997</v>
      </c>
      <c r="AT76" s="54">
        <v>6.4359000000000002</v>
      </c>
      <c r="AU76" s="53">
        <f t="shared" si="160"/>
        <v>0.94441262141838611</v>
      </c>
      <c r="AV76" s="53">
        <f t="shared" si="161"/>
        <v>0.91633796094835696</v>
      </c>
      <c r="AW76" s="53">
        <f t="shared" si="164"/>
        <v>1.1549746459171182</v>
      </c>
      <c r="AX76" s="53">
        <f t="shared" si="165"/>
        <v>1.1088540859047915</v>
      </c>
      <c r="AY76" s="67" t="s">
        <v>6</v>
      </c>
      <c r="AZ76" s="63">
        <f t="shared" si="171"/>
        <v>1.049693633667752</v>
      </c>
      <c r="BA76" s="63">
        <f t="shared" si="172"/>
        <v>0.10528101224936603</v>
      </c>
      <c r="BB76" s="3">
        <f t="shared" si="173"/>
        <v>2</v>
      </c>
      <c r="BC76" s="73" t="s">
        <v>6</v>
      </c>
      <c r="BD76" s="74">
        <f t="shared" si="177"/>
        <v>1.0125960234265743</v>
      </c>
      <c r="BE76" s="74">
        <f t="shared" si="178"/>
        <v>9.6258062478217277E-2</v>
      </c>
      <c r="BF76" s="75">
        <f t="shared" si="179"/>
        <v>2</v>
      </c>
    </row>
    <row r="77" spans="1:66" x14ac:dyDescent="0.3">
      <c r="A77" s="18" t="s">
        <v>7</v>
      </c>
      <c r="B77" s="16"/>
      <c r="C77" s="16"/>
      <c r="D77" s="16">
        <f>LIST3!D82-LIST3!$D$83</f>
        <v>863.08670000000006</v>
      </c>
      <c r="E77" s="16">
        <f>LIST3!E82-LIST3!$E$83</f>
        <v>969.95819999999992</v>
      </c>
      <c r="F77" s="47"/>
      <c r="G77" s="47"/>
      <c r="H77" s="47">
        <f t="shared" si="162"/>
        <v>1.0537107770232574</v>
      </c>
      <c r="I77" s="47">
        <f t="shared" si="163"/>
        <v>1.0596294479999397</v>
      </c>
      <c r="J77" s="67" t="s">
        <v>7</v>
      </c>
      <c r="K77" s="63">
        <f t="shared" si="168"/>
        <v>1.0537107770232574</v>
      </c>
      <c r="L77" s="63">
        <f t="shared" si="169"/>
        <v>0</v>
      </c>
      <c r="M77" s="3">
        <f t="shared" si="170"/>
        <v>1</v>
      </c>
      <c r="N77" s="73" t="s">
        <v>7</v>
      </c>
      <c r="O77" s="74">
        <f t="shared" si="174"/>
        <v>1.0596294479999397</v>
      </c>
      <c r="P77" s="74">
        <f t="shared" si="175"/>
        <v>0</v>
      </c>
      <c r="Q77" s="75">
        <f t="shared" si="176"/>
        <v>1</v>
      </c>
      <c r="AP77" s="10" t="s">
        <v>7</v>
      </c>
      <c r="AQ77" s="55"/>
      <c r="AR77" s="55"/>
      <c r="AS77" s="54">
        <v>9.2330000000000005</v>
      </c>
      <c r="AT77" s="54">
        <v>6.8589000000000002</v>
      </c>
      <c r="AU77" s="53"/>
      <c r="AV77" s="53"/>
      <c r="AW77" s="53">
        <f t="shared" si="164"/>
        <v>1.6144430844553244</v>
      </c>
      <c r="AX77" s="53">
        <f t="shared" si="165"/>
        <v>1.181733602108854</v>
      </c>
      <c r="AY77" s="67" t="s">
        <v>7</v>
      </c>
      <c r="AZ77" s="63">
        <f t="shared" si="171"/>
        <v>1.6144430844553244</v>
      </c>
      <c r="BA77" s="63">
        <f t="shared" si="172"/>
        <v>0</v>
      </c>
      <c r="BB77" s="3">
        <f t="shared" si="173"/>
        <v>1</v>
      </c>
      <c r="BC77" s="73" t="s">
        <v>7</v>
      </c>
      <c r="BD77" s="74">
        <f t="shared" si="177"/>
        <v>1.181733602108854</v>
      </c>
      <c r="BE77" s="74">
        <f t="shared" si="178"/>
        <v>0</v>
      </c>
      <c r="BF77" s="75">
        <f t="shared" si="179"/>
        <v>1</v>
      </c>
    </row>
    <row r="78" spans="1:66" x14ac:dyDescent="0.3">
      <c r="A78" s="18" t="s">
        <v>22</v>
      </c>
      <c r="B78" s="16">
        <f>LIST3!B83-LIST3!$B$83</f>
        <v>0</v>
      </c>
      <c r="C78" s="16">
        <f>LIST3!C83-LIST3!$C$83</f>
        <v>0</v>
      </c>
      <c r="D78" s="16">
        <f>LIST3!D83-LIST3!$D$83</f>
        <v>0</v>
      </c>
      <c r="E78" s="16">
        <f>LIST3!E83-LIST3!$E$83</f>
        <v>0</v>
      </c>
      <c r="F78" s="46"/>
      <c r="G78" s="46"/>
      <c r="H78" s="46"/>
      <c r="I78" s="46"/>
      <c r="J78" s="67" t="s">
        <v>22</v>
      </c>
      <c r="K78" s="63"/>
      <c r="L78" s="63"/>
      <c r="M78" s="3"/>
      <c r="N78" s="73" t="s">
        <v>22</v>
      </c>
      <c r="O78" s="74"/>
      <c r="P78" s="74"/>
      <c r="Q78" s="75"/>
      <c r="AP78" s="10" t="s">
        <v>22</v>
      </c>
      <c r="AQ78" s="54">
        <v>11.814500000000001</v>
      </c>
      <c r="AR78" s="54">
        <v>10.742900000000001</v>
      </c>
      <c r="AS78" s="54">
        <v>7.8990999999999998</v>
      </c>
      <c r="AT78" s="54">
        <v>8.8907000000000007</v>
      </c>
      <c r="AU78" s="53">
        <f>AQ78/$AQ$75</f>
        <v>1.4398971371464091</v>
      </c>
      <c r="AV78" s="53">
        <f>AR78/$AR$75</f>
        <v>1.5080082539058663</v>
      </c>
      <c r="AW78" s="53">
        <f t="shared" si="164"/>
        <v>1.3812030075187969</v>
      </c>
      <c r="AX78" s="53">
        <f t="shared" si="165"/>
        <v>1.5317964886890303</v>
      </c>
      <c r="AY78" s="67" t="s">
        <v>22</v>
      </c>
      <c r="AZ78" s="63">
        <f t="shared" ref="AZ78" si="180">AVERAGE(AU78,AW78)</f>
        <v>1.410550072332603</v>
      </c>
      <c r="BA78" s="63">
        <f t="shared" ref="BA78" si="181">_xlfn.STDEV.P(AU78,AW78)</f>
        <v>2.9347064813806112E-2</v>
      </c>
      <c r="BB78" s="3">
        <f t="shared" ref="BB78" si="182">COUNT(AU78,AW78)</f>
        <v>2</v>
      </c>
      <c r="BC78" s="73" t="s">
        <v>22</v>
      </c>
      <c r="BD78" s="74">
        <f t="shared" ref="BD78" si="183">AVERAGE(AV78,AX78)</f>
        <v>1.5199023712974484</v>
      </c>
      <c r="BE78" s="74">
        <f t="shared" ref="BE78" si="184">_xlfn.STDEV.P(AV78,AX78)</f>
        <v>1.1894117391581971E-2</v>
      </c>
      <c r="BF78" s="75">
        <f t="shared" ref="BF78" si="185">COUNT(AV78,AX78)</f>
        <v>2</v>
      </c>
    </row>
    <row r="80" spans="1:66" s="31" customFormat="1" x14ac:dyDescent="0.3">
      <c r="A80" s="41" t="s">
        <v>28</v>
      </c>
      <c r="B80" s="27">
        <v>45601</v>
      </c>
      <c r="C80" s="28"/>
      <c r="D80" s="42">
        <v>45601</v>
      </c>
      <c r="E80" s="43"/>
      <c r="F80" s="64" t="s">
        <v>28</v>
      </c>
      <c r="G80" s="68"/>
      <c r="H80" s="68"/>
      <c r="I80" s="68"/>
      <c r="J80" s="69" t="s">
        <v>28</v>
      </c>
      <c r="K80" s="70"/>
      <c r="L80" s="70"/>
      <c r="M80" s="70"/>
      <c r="AP80" s="41" t="s">
        <v>28</v>
      </c>
      <c r="AQ80" s="32">
        <v>45601</v>
      </c>
      <c r="AR80" s="33"/>
      <c r="AS80" s="48">
        <v>45601</v>
      </c>
      <c r="AT80" s="49"/>
      <c r="AU80" s="64" t="s">
        <v>28</v>
      </c>
      <c r="AV80" s="68"/>
      <c r="AW80" s="68"/>
      <c r="AX80" s="68"/>
      <c r="AY80" s="69" t="s">
        <v>28</v>
      </c>
      <c r="AZ80" s="70"/>
      <c r="BA80" s="70"/>
      <c r="BB80" s="70"/>
    </row>
    <row r="81" spans="1:54" s="31" customFormat="1" ht="24.9" x14ac:dyDescent="0.3">
      <c r="A81" s="38" t="s">
        <v>8</v>
      </c>
      <c r="B81" s="30" t="s">
        <v>32</v>
      </c>
      <c r="C81" s="30" t="s">
        <v>33</v>
      </c>
      <c r="D81" s="45" t="s">
        <v>32</v>
      </c>
      <c r="E81" s="45" t="s">
        <v>33</v>
      </c>
      <c r="F81" s="65" t="s">
        <v>8</v>
      </c>
      <c r="G81" s="86" t="s">
        <v>26</v>
      </c>
      <c r="H81" s="87"/>
      <c r="I81" s="88"/>
      <c r="J81" s="71" t="s">
        <v>8</v>
      </c>
      <c r="K81" s="89" t="s">
        <v>35</v>
      </c>
      <c r="L81" s="90"/>
      <c r="M81" s="91"/>
      <c r="AP81" s="39" t="s">
        <v>8</v>
      </c>
      <c r="AQ81" s="35" t="s">
        <v>32</v>
      </c>
      <c r="AR81" s="35" t="s">
        <v>33</v>
      </c>
      <c r="AS81" s="50" t="s">
        <v>32</v>
      </c>
      <c r="AT81" s="50" t="s">
        <v>33</v>
      </c>
      <c r="AU81" s="65" t="s">
        <v>8</v>
      </c>
      <c r="AV81" s="86" t="s">
        <v>26</v>
      </c>
      <c r="AW81" s="87"/>
      <c r="AX81" s="88"/>
      <c r="AY81" s="71" t="s">
        <v>8</v>
      </c>
      <c r="AZ81" s="89" t="s">
        <v>35</v>
      </c>
      <c r="BA81" s="90"/>
      <c r="BB81" s="91"/>
    </row>
    <row r="82" spans="1:54" s="31" customFormat="1" x14ac:dyDescent="0.3">
      <c r="A82" s="40" t="s">
        <v>9</v>
      </c>
      <c r="B82" s="28" t="s">
        <v>16</v>
      </c>
      <c r="C82" s="28" t="s">
        <v>16</v>
      </c>
      <c r="D82" s="43" t="s">
        <v>16</v>
      </c>
      <c r="E82" s="43" t="s">
        <v>16</v>
      </c>
      <c r="F82" s="66" t="s">
        <v>9</v>
      </c>
      <c r="G82" s="68"/>
      <c r="H82" s="68"/>
      <c r="I82" s="68"/>
      <c r="J82" s="72" t="s">
        <v>9</v>
      </c>
      <c r="K82" s="70"/>
      <c r="L82" s="70"/>
      <c r="M82" s="70"/>
      <c r="AP82" s="39" t="s">
        <v>9</v>
      </c>
      <c r="AQ82" s="36" t="s">
        <v>16</v>
      </c>
      <c r="AR82" s="37" t="s">
        <v>16</v>
      </c>
      <c r="AS82" s="49"/>
      <c r="AT82" s="49"/>
      <c r="AU82" s="66" t="s">
        <v>9</v>
      </c>
      <c r="AV82" s="68"/>
      <c r="AW82" s="68"/>
      <c r="AX82" s="68"/>
      <c r="AY82" s="72" t="s">
        <v>9</v>
      </c>
      <c r="AZ82" s="70"/>
      <c r="BA82" s="70"/>
      <c r="BB82" s="70"/>
    </row>
    <row r="83" spans="1:54" x14ac:dyDescent="0.3">
      <c r="A83" s="18" t="s">
        <v>10</v>
      </c>
      <c r="B83" s="16">
        <v>30.292000000000002</v>
      </c>
      <c r="C83" s="16">
        <v>34.408200000000001</v>
      </c>
      <c r="D83" s="47">
        <f>B83/$B$88</f>
        <v>0.2099035505242392</v>
      </c>
      <c r="E83" s="47">
        <f>C83/$C$88</f>
        <v>0.1963077828896922</v>
      </c>
      <c r="F83" s="67" t="s">
        <v>10</v>
      </c>
      <c r="G83" s="62"/>
      <c r="H83" s="62"/>
      <c r="I83" s="62"/>
      <c r="J83" s="73" t="s">
        <v>10</v>
      </c>
      <c r="K83" s="8"/>
      <c r="L83" s="8"/>
      <c r="M83" s="8"/>
      <c r="AP83" s="10" t="s">
        <v>10</v>
      </c>
      <c r="AQ83" s="54">
        <v>3.0223</v>
      </c>
      <c r="AR83" s="54">
        <v>3.0068000000000001</v>
      </c>
      <c r="AS83" s="53">
        <f>AQ83/$AQ$88</f>
        <v>0.74584176496717836</v>
      </c>
      <c r="AT83" s="53">
        <f>AR83/$AR$88</f>
        <v>0.66585468476648146</v>
      </c>
      <c r="AU83" s="67" t="s">
        <v>10</v>
      </c>
      <c r="AV83" s="62"/>
      <c r="AW83" s="62"/>
      <c r="AX83" s="62"/>
      <c r="AY83" s="73" t="s">
        <v>10</v>
      </c>
      <c r="AZ83" s="8"/>
      <c r="BA83" s="8"/>
      <c r="BB83" s="8"/>
    </row>
    <row r="84" spans="1:54" x14ac:dyDescent="0.3">
      <c r="A84" s="18" t="s">
        <v>26</v>
      </c>
      <c r="B84" s="16">
        <v>45.305700000000002</v>
      </c>
      <c r="C84" s="16">
        <v>42.842399999999998</v>
      </c>
      <c r="D84" s="47">
        <f t="shared" ref="D84:D90" si="186">B84/$B$88</f>
        <v>0.3139385741775394</v>
      </c>
      <c r="E84" s="47">
        <f t="shared" ref="E84:E90" si="187">C84/$C$88</f>
        <v>0.24442710044911817</v>
      </c>
      <c r="F84" s="67" t="s">
        <v>26</v>
      </c>
      <c r="G84" s="63"/>
      <c r="H84" s="63"/>
      <c r="I84" s="3"/>
      <c r="J84" s="73" t="s">
        <v>26</v>
      </c>
      <c r="K84" s="74"/>
      <c r="L84" s="74"/>
      <c r="M84" s="75"/>
      <c r="AP84" s="10" t="s">
        <v>26</v>
      </c>
      <c r="AQ84" s="54">
        <v>3.0436000000000001</v>
      </c>
      <c r="AR84" s="54">
        <v>3.0648</v>
      </c>
      <c r="AS84" s="53">
        <f t="shared" ref="AS84:AS91" si="188">AQ84/$AQ$88</f>
        <v>0.75109816889590841</v>
      </c>
      <c r="AT84" s="53">
        <f t="shared" ref="AT84:AT91" si="189">AR84/$AR$88</f>
        <v>0.67869876209668489</v>
      </c>
      <c r="AU84" s="67" t="s">
        <v>26</v>
      </c>
      <c r="AV84" s="63"/>
      <c r="AW84" s="63"/>
      <c r="AX84" s="3"/>
      <c r="AY84" s="73" t="s">
        <v>26</v>
      </c>
      <c r="AZ84" s="74"/>
      <c r="BA84" s="74"/>
      <c r="BB84" s="75"/>
    </row>
    <row r="85" spans="1:54" x14ac:dyDescent="0.3">
      <c r="A85" s="18" t="s">
        <v>11</v>
      </c>
      <c r="B85" s="16">
        <f>LIST3!B91-LIST3!$B$97</f>
        <v>28.891799999999996</v>
      </c>
      <c r="C85" s="16">
        <f>LIST3!C91-LIST3!$C$97</f>
        <v>43.301499999999997</v>
      </c>
      <c r="D85" s="47">
        <f t="shared" si="186"/>
        <v>0.20020108943074783</v>
      </c>
      <c r="E85" s="47">
        <f t="shared" si="187"/>
        <v>0.24704638605907911</v>
      </c>
      <c r="F85" s="67" t="s">
        <v>11</v>
      </c>
      <c r="G85" s="63">
        <f>AVERAGE(D85)</f>
        <v>0.20020108943074783</v>
      </c>
      <c r="H85" s="63">
        <f>_xlfn.STDEV.P(D85)</f>
        <v>0</v>
      </c>
      <c r="I85" s="3">
        <f>COUNT(D85)</f>
        <v>1</v>
      </c>
      <c r="J85" s="73" t="s">
        <v>11</v>
      </c>
      <c r="K85" s="74">
        <f>AVERAGE(E85)</f>
        <v>0.24704638605907911</v>
      </c>
      <c r="L85" s="74">
        <f>_xlfn.STDEV.P(E85)</f>
        <v>0</v>
      </c>
      <c r="M85" s="75">
        <f>COUNT(E85)</f>
        <v>1</v>
      </c>
      <c r="AP85" s="10" t="s">
        <v>11</v>
      </c>
      <c r="AQ85" s="54">
        <v>3.4228999999999998</v>
      </c>
      <c r="AR85" s="54">
        <v>3.5998000000000001</v>
      </c>
      <c r="AS85" s="53">
        <f t="shared" si="188"/>
        <v>0.84470164355165089</v>
      </c>
      <c r="AT85" s="53">
        <f t="shared" si="189"/>
        <v>0.79717430298735525</v>
      </c>
      <c r="AU85" s="67" t="s">
        <v>11</v>
      </c>
      <c r="AV85" s="63">
        <f>AVERAGE(AS85)</f>
        <v>0.84470164355165089</v>
      </c>
      <c r="AW85" s="63">
        <f>_xlfn.STDEV.P(AS85)</f>
        <v>0</v>
      </c>
      <c r="AX85" s="3">
        <f>COUNT(AS85)</f>
        <v>1</v>
      </c>
      <c r="AY85" s="73" t="s">
        <v>11</v>
      </c>
      <c r="AZ85" s="74">
        <f>AVERAGE(AT85)</f>
        <v>0.79717430298735525</v>
      </c>
      <c r="BA85" s="74">
        <f>_xlfn.STDEV.P(AT85)</f>
        <v>0</v>
      </c>
      <c r="BB85" s="75">
        <f>COUNT(AT85)</f>
        <v>1</v>
      </c>
    </row>
    <row r="86" spans="1:54" x14ac:dyDescent="0.3">
      <c r="A86" s="18" t="s">
        <v>12</v>
      </c>
      <c r="B86" s="16">
        <f>LIST3!B92-LIST3!$B$97</f>
        <v>113.0609</v>
      </c>
      <c r="C86" s="16">
        <f>LIST3!C92-LIST3!$C$97</f>
        <v>125.72649999999999</v>
      </c>
      <c r="D86" s="47">
        <f t="shared" si="186"/>
        <v>0.78343735426732986</v>
      </c>
      <c r="E86" s="47">
        <f t="shared" si="187"/>
        <v>0.71730257512688489</v>
      </c>
      <c r="F86" s="67" t="s">
        <v>12</v>
      </c>
      <c r="G86" s="63">
        <f t="shared" ref="G86:G90" si="190">AVERAGE(D86)</f>
        <v>0.78343735426732986</v>
      </c>
      <c r="H86" s="63">
        <f t="shared" ref="H86:H90" si="191">_xlfn.STDEV.P(D86)</f>
        <v>0</v>
      </c>
      <c r="I86" s="3">
        <f t="shared" ref="I86:I90" si="192">COUNT(D86)</f>
        <v>1</v>
      </c>
      <c r="J86" s="73" t="s">
        <v>12</v>
      </c>
      <c r="K86" s="74">
        <f t="shared" ref="K86:K90" si="193">AVERAGE(E86)</f>
        <v>0.71730257512688489</v>
      </c>
      <c r="L86" s="74">
        <f t="shared" ref="L86:L90" si="194">_xlfn.STDEV.P(E86)</f>
        <v>0</v>
      </c>
      <c r="M86" s="75">
        <f t="shared" ref="M86:M90" si="195">COUNT(E86)</f>
        <v>1</v>
      </c>
      <c r="AP86" s="10" t="s">
        <v>12</v>
      </c>
      <c r="AQ86" s="54">
        <v>4.1016000000000004</v>
      </c>
      <c r="AR86" s="54">
        <v>4.4237000000000002</v>
      </c>
      <c r="AS86" s="53">
        <f t="shared" si="188"/>
        <v>1.0121909086422192</v>
      </c>
      <c r="AT86" s="53">
        <f t="shared" si="189"/>
        <v>0.97962663595898758</v>
      </c>
      <c r="AU86" s="67" t="s">
        <v>12</v>
      </c>
      <c r="AV86" s="63">
        <f t="shared" ref="AV86:AV90" si="196">AVERAGE(AS86)</f>
        <v>1.0121909086422192</v>
      </c>
      <c r="AW86" s="63">
        <f t="shared" ref="AW86:AW90" si="197">_xlfn.STDEV.P(AS86)</f>
        <v>0</v>
      </c>
      <c r="AX86" s="3">
        <f t="shared" ref="AX86:AX90" si="198">COUNT(AS86)</f>
        <v>1</v>
      </c>
      <c r="AY86" s="73" t="s">
        <v>12</v>
      </c>
      <c r="AZ86" s="74">
        <f t="shared" ref="AZ86:AZ90" si="199">AVERAGE(AT86)</f>
        <v>0.97962663595898758</v>
      </c>
      <c r="BA86" s="74">
        <f t="shared" ref="BA86:BA90" si="200">_xlfn.STDEV.P(AT86)</f>
        <v>0</v>
      </c>
      <c r="BB86" s="75">
        <f t="shared" ref="BB86:BB90" si="201">COUNT(AT86)</f>
        <v>1</v>
      </c>
    </row>
    <row r="87" spans="1:54" x14ac:dyDescent="0.3">
      <c r="A87" s="18" t="s">
        <v>13</v>
      </c>
      <c r="B87" s="16">
        <f>LIST3!B93-LIST3!$B$97</f>
        <v>117.88720000000001</v>
      </c>
      <c r="C87" s="16">
        <f>LIST3!C93-LIST3!$C$97</f>
        <v>139.54149999999998</v>
      </c>
      <c r="D87" s="47">
        <f t="shared" si="186"/>
        <v>0.81688042523970328</v>
      </c>
      <c r="E87" s="47">
        <f t="shared" si="187"/>
        <v>0.79612076441377289</v>
      </c>
      <c r="F87" s="67" t="s">
        <v>13</v>
      </c>
      <c r="G87" s="63">
        <f t="shared" si="190"/>
        <v>0.81688042523970328</v>
      </c>
      <c r="H87" s="63">
        <f t="shared" si="191"/>
        <v>0</v>
      </c>
      <c r="I87" s="3">
        <f t="shared" si="192"/>
        <v>1</v>
      </c>
      <c r="J87" s="73" t="s">
        <v>13</v>
      </c>
      <c r="K87" s="74">
        <f t="shared" si="193"/>
        <v>0.79612076441377289</v>
      </c>
      <c r="L87" s="74">
        <f t="shared" si="194"/>
        <v>0</v>
      </c>
      <c r="M87" s="75">
        <f t="shared" si="195"/>
        <v>1</v>
      </c>
      <c r="AP87" s="10" t="s">
        <v>13</v>
      </c>
      <c r="AQ87" s="54">
        <v>3.8445999999999998</v>
      </c>
      <c r="AR87" s="54">
        <v>4.6593999999999998</v>
      </c>
      <c r="AS87" s="53">
        <f t="shared" si="188"/>
        <v>0.94876857015941951</v>
      </c>
      <c r="AT87" s="53">
        <f t="shared" si="189"/>
        <v>1.0318223088336249</v>
      </c>
      <c r="AU87" s="67" t="s">
        <v>13</v>
      </c>
      <c r="AV87" s="63">
        <f t="shared" si="196"/>
        <v>0.94876857015941951</v>
      </c>
      <c r="AW87" s="63">
        <f t="shared" si="197"/>
        <v>0</v>
      </c>
      <c r="AX87" s="3">
        <f t="shared" si="198"/>
        <v>1</v>
      </c>
      <c r="AY87" s="73" t="s">
        <v>13</v>
      </c>
      <c r="AZ87" s="74">
        <f t="shared" si="199"/>
        <v>1.0318223088336249</v>
      </c>
      <c r="BA87" s="74">
        <f t="shared" si="200"/>
        <v>0</v>
      </c>
      <c r="BB87" s="75">
        <f t="shared" si="201"/>
        <v>1</v>
      </c>
    </row>
    <row r="88" spans="1:54" x14ac:dyDescent="0.3">
      <c r="A88" s="25" t="s">
        <v>21</v>
      </c>
      <c r="B88" s="16">
        <f>LIST3!B94-LIST3!$B$97</f>
        <v>144.31389999999999</v>
      </c>
      <c r="C88" s="16">
        <f>LIST3!C94-LIST3!$C$97</f>
        <v>175.27680000000001</v>
      </c>
      <c r="D88" s="47">
        <f t="shared" si="186"/>
        <v>1</v>
      </c>
      <c r="E88" s="47">
        <f t="shared" si="187"/>
        <v>1</v>
      </c>
      <c r="F88" s="67" t="s">
        <v>21</v>
      </c>
      <c r="G88" s="63">
        <f t="shared" si="190"/>
        <v>1</v>
      </c>
      <c r="H88" s="63">
        <f t="shared" si="191"/>
        <v>0</v>
      </c>
      <c r="I88" s="3">
        <f t="shared" si="192"/>
        <v>1</v>
      </c>
      <c r="J88" s="73" t="s">
        <v>21</v>
      </c>
      <c r="K88" s="74">
        <f t="shared" si="193"/>
        <v>1</v>
      </c>
      <c r="L88" s="74">
        <f t="shared" si="194"/>
        <v>0</v>
      </c>
      <c r="M88" s="75">
        <f t="shared" si="195"/>
        <v>1</v>
      </c>
      <c r="AP88" s="5" t="s">
        <v>21</v>
      </c>
      <c r="AQ88" s="54">
        <v>4.0522</v>
      </c>
      <c r="AR88" s="54">
        <v>4.5156999999999998</v>
      </c>
      <c r="AS88" s="53">
        <f t="shared" si="188"/>
        <v>1</v>
      </c>
      <c r="AT88" s="53">
        <f t="shared" si="189"/>
        <v>1</v>
      </c>
      <c r="AU88" s="67" t="s">
        <v>21</v>
      </c>
      <c r="AV88" s="63">
        <f t="shared" si="196"/>
        <v>1</v>
      </c>
      <c r="AW88" s="63">
        <f t="shared" si="197"/>
        <v>0</v>
      </c>
      <c r="AX88" s="3">
        <f t="shared" si="198"/>
        <v>1</v>
      </c>
      <c r="AY88" s="73" t="s">
        <v>21</v>
      </c>
      <c r="AZ88" s="74">
        <f t="shared" si="199"/>
        <v>1</v>
      </c>
      <c r="BA88" s="74">
        <f t="shared" si="200"/>
        <v>0</v>
      </c>
      <c r="BB88" s="75">
        <f t="shared" si="201"/>
        <v>1</v>
      </c>
    </row>
    <row r="89" spans="1:54" x14ac:dyDescent="0.3">
      <c r="A89" s="18" t="s">
        <v>6</v>
      </c>
      <c r="B89" s="16">
        <f>LIST3!B95-LIST3!$B$97</f>
        <v>135.8372</v>
      </c>
      <c r="C89" s="16">
        <f>LIST3!C95-LIST3!$C$97</f>
        <v>163.9435</v>
      </c>
      <c r="D89" s="47">
        <f t="shared" si="186"/>
        <v>0.94126206831081416</v>
      </c>
      <c r="E89" s="47">
        <f t="shared" si="187"/>
        <v>0.93534055847664943</v>
      </c>
      <c r="F89" s="67" t="s">
        <v>6</v>
      </c>
      <c r="G89" s="63">
        <f t="shared" si="190"/>
        <v>0.94126206831081416</v>
      </c>
      <c r="H89" s="63">
        <f t="shared" si="191"/>
        <v>0</v>
      </c>
      <c r="I89" s="3">
        <f t="shared" si="192"/>
        <v>1</v>
      </c>
      <c r="J89" s="73" t="s">
        <v>6</v>
      </c>
      <c r="K89" s="74">
        <f t="shared" si="193"/>
        <v>0.93534055847664943</v>
      </c>
      <c r="L89" s="74">
        <f t="shared" si="194"/>
        <v>0</v>
      </c>
      <c r="M89" s="75">
        <f t="shared" si="195"/>
        <v>1</v>
      </c>
      <c r="AP89" s="10" t="s">
        <v>6</v>
      </c>
      <c r="AQ89" s="54">
        <v>4.6920999999999999</v>
      </c>
      <c r="AR89" s="54">
        <v>4.8369999999999997</v>
      </c>
      <c r="AS89" s="53">
        <f t="shared" si="188"/>
        <v>1.1579142194363556</v>
      </c>
      <c r="AT89" s="53">
        <f t="shared" si="189"/>
        <v>1.0711517594171447</v>
      </c>
      <c r="AU89" s="67" t="s">
        <v>6</v>
      </c>
      <c r="AV89" s="63">
        <f t="shared" si="196"/>
        <v>1.1579142194363556</v>
      </c>
      <c r="AW89" s="63">
        <f t="shared" si="197"/>
        <v>0</v>
      </c>
      <c r="AX89" s="3">
        <f t="shared" si="198"/>
        <v>1</v>
      </c>
      <c r="AY89" s="73" t="s">
        <v>6</v>
      </c>
      <c r="AZ89" s="74">
        <f t="shared" si="199"/>
        <v>1.0711517594171447</v>
      </c>
      <c r="BA89" s="74">
        <f t="shared" si="200"/>
        <v>0</v>
      </c>
      <c r="BB89" s="75">
        <f t="shared" si="201"/>
        <v>1</v>
      </c>
    </row>
    <row r="90" spans="1:54" x14ac:dyDescent="0.3">
      <c r="A90" s="18" t="s">
        <v>7</v>
      </c>
      <c r="B90" s="16">
        <f>LIST3!B96-LIST3!$B$97</f>
        <v>174.19659999999999</v>
      </c>
      <c r="C90" s="16">
        <f>LIST3!C96-LIST3!$C$97</f>
        <v>212.68789999999998</v>
      </c>
      <c r="D90" s="47">
        <f t="shared" si="186"/>
        <v>1.20706737188864</v>
      </c>
      <c r="E90" s="47">
        <f t="shared" si="187"/>
        <v>1.213440113009822</v>
      </c>
      <c r="F90" s="67" t="s">
        <v>7</v>
      </c>
      <c r="G90" s="63">
        <f t="shared" si="190"/>
        <v>1.20706737188864</v>
      </c>
      <c r="H90" s="63">
        <f t="shared" si="191"/>
        <v>0</v>
      </c>
      <c r="I90" s="3">
        <f t="shared" si="192"/>
        <v>1</v>
      </c>
      <c r="J90" s="73" t="s">
        <v>7</v>
      </c>
      <c r="K90" s="74">
        <f t="shared" si="193"/>
        <v>1.213440113009822</v>
      </c>
      <c r="L90" s="74">
        <f t="shared" si="194"/>
        <v>0</v>
      </c>
      <c r="M90" s="75">
        <f t="shared" si="195"/>
        <v>1</v>
      </c>
      <c r="AP90" s="10" t="s">
        <v>7</v>
      </c>
      <c r="AQ90" s="54">
        <v>5.0026000000000002</v>
      </c>
      <c r="AR90" s="54">
        <v>5.9957000000000003</v>
      </c>
      <c r="AS90" s="53">
        <f t="shared" si="188"/>
        <v>1.2345392626227729</v>
      </c>
      <c r="AT90" s="53">
        <f t="shared" si="189"/>
        <v>1.3277454215293312</v>
      </c>
      <c r="AU90" s="67" t="s">
        <v>7</v>
      </c>
      <c r="AV90" s="63">
        <f t="shared" si="196"/>
        <v>1.2345392626227729</v>
      </c>
      <c r="AW90" s="63">
        <f t="shared" si="197"/>
        <v>0</v>
      </c>
      <c r="AX90" s="3">
        <f t="shared" si="198"/>
        <v>1</v>
      </c>
      <c r="AY90" s="73" t="s">
        <v>7</v>
      </c>
      <c r="AZ90" s="74">
        <f t="shared" si="199"/>
        <v>1.3277454215293312</v>
      </c>
      <c r="BA90" s="74">
        <f t="shared" si="200"/>
        <v>0</v>
      </c>
      <c r="BB90" s="75">
        <f t="shared" si="201"/>
        <v>1</v>
      </c>
    </row>
    <row r="91" spans="1:54" x14ac:dyDescent="0.3">
      <c r="A91" s="18" t="s">
        <v>14</v>
      </c>
      <c r="B91" s="16">
        <f>LIST3!B97-LIST3!$B$97</f>
        <v>0</v>
      </c>
      <c r="C91" s="16">
        <f>LIST3!C97-LIST3!$C$97</f>
        <v>0</v>
      </c>
      <c r="D91" s="46"/>
      <c r="E91" s="46"/>
      <c r="F91" s="67" t="s">
        <v>14</v>
      </c>
      <c r="G91" s="63"/>
      <c r="H91" s="63"/>
      <c r="I91" s="3"/>
      <c r="J91" s="73" t="s">
        <v>14</v>
      </c>
      <c r="K91" s="74"/>
      <c r="L91" s="74"/>
      <c r="M91" s="75"/>
      <c r="AP91" s="10" t="s">
        <v>14</v>
      </c>
      <c r="AQ91" s="54">
        <v>6.9382000000000001</v>
      </c>
      <c r="AR91" s="54">
        <v>7.4874999999999998</v>
      </c>
      <c r="AS91" s="53">
        <f t="shared" si="188"/>
        <v>1.7122057154138492</v>
      </c>
      <c r="AT91" s="53">
        <f t="shared" si="189"/>
        <v>1.658103948446531</v>
      </c>
      <c r="AU91" s="67" t="s">
        <v>14</v>
      </c>
      <c r="AV91" s="63">
        <f t="shared" ref="AV91" si="202">AVERAGE(AS91)</f>
        <v>1.7122057154138492</v>
      </c>
      <c r="AW91" s="63">
        <f t="shared" ref="AW91" si="203">_xlfn.STDEV.P(AS91)</f>
        <v>0</v>
      </c>
      <c r="AX91" s="3">
        <f t="shared" ref="AX91" si="204">COUNT(AS91)</f>
        <v>1</v>
      </c>
      <c r="AY91" s="73" t="s">
        <v>14</v>
      </c>
      <c r="AZ91" s="74">
        <f t="shared" ref="AZ91" si="205">AVERAGE(AT91)</f>
        <v>1.658103948446531</v>
      </c>
      <c r="BA91" s="74">
        <f t="shared" ref="BA91" si="206">_xlfn.STDEV.P(AT91)</f>
        <v>0</v>
      </c>
      <c r="BB91" s="75">
        <f t="shared" ref="BB91" si="207">COUNT(AT91)</f>
        <v>1</v>
      </c>
    </row>
  </sheetData>
  <mergeCells count="12">
    <mergeCell ref="S56:U56"/>
    <mergeCell ref="W56:Y56"/>
    <mergeCell ref="K69:M69"/>
    <mergeCell ref="O69:Q69"/>
    <mergeCell ref="G81:I81"/>
    <mergeCell ref="K81:M81"/>
    <mergeCell ref="BH56:BJ56"/>
    <mergeCell ref="BL56:BN56"/>
    <mergeCell ref="AZ69:BB69"/>
    <mergeCell ref="BD69:BF69"/>
    <mergeCell ref="AV81:AX81"/>
    <mergeCell ref="AZ81:BB81"/>
  </mergeCells>
  <pageMargins left="0.7" right="0.7" top="0.78740157499999996" bottom="0.78740157499999996" header="0.3" footer="0.3"/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N279"/>
  <sheetViews>
    <sheetView zoomScale="80" zoomScaleNormal="80" workbookViewId="0">
      <pane ySplit="1" topLeftCell="A2" activePane="bottomLeft" state="frozen"/>
      <selection pane="bottomLeft" activeCell="K4" sqref="K4"/>
    </sheetView>
  </sheetViews>
  <sheetFormatPr defaultRowHeight="12.45" x14ac:dyDescent="0.3"/>
  <cols>
    <col min="1" max="1" width="10.23046875" bestFit="1" customWidth="1"/>
    <col min="2" max="2" width="9.15234375" bestFit="1" customWidth="1"/>
    <col min="3" max="3" width="9.15234375" customWidth="1"/>
    <col min="4" max="5" width="5.61328125" customWidth="1"/>
    <col min="6" max="6" width="13.23046875" bestFit="1" customWidth="1"/>
    <col min="7" max="7" width="9.15234375" bestFit="1" customWidth="1"/>
    <col min="8" max="8" width="9.15234375" customWidth="1"/>
    <col min="9" max="10" width="5" customWidth="1"/>
    <col min="11" max="11" width="13.23046875" bestFit="1" customWidth="1"/>
    <col min="12" max="12" width="9.15234375" bestFit="1" customWidth="1"/>
    <col min="13" max="13" width="9.15234375" customWidth="1"/>
    <col min="14" max="14" width="5.69140625" customWidth="1"/>
  </cols>
  <sheetData>
    <row r="1" spans="1:14" x14ac:dyDescent="0.3">
      <c r="A1" s="2" t="s">
        <v>38</v>
      </c>
      <c r="B1" s="1"/>
      <c r="C1" s="1"/>
      <c r="D1" s="1"/>
      <c r="E1" s="1"/>
      <c r="F1" s="2" t="s">
        <v>39</v>
      </c>
      <c r="G1" s="1"/>
      <c r="H1" s="1"/>
      <c r="I1" s="1"/>
      <c r="J1" s="1"/>
      <c r="K1" s="2" t="s">
        <v>40</v>
      </c>
      <c r="L1" s="1"/>
      <c r="M1" s="1"/>
      <c r="N1" s="1"/>
    </row>
    <row r="2" spans="1:14" x14ac:dyDescent="0.3">
      <c r="A2" s="2" t="s">
        <v>37</v>
      </c>
      <c r="B2" s="1"/>
      <c r="C2" s="1"/>
      <c r="D2" s="1"/>
      <c r="E2" s="1"/>
      <c r="F2" s="2" t="s">
        <v>37</v>
      </c>
      <c r="G2" s="1"/>
      <c r="H2" s="1"/>
      <c r="I2" s="1"/>
      <c r="J2" s="1"/>
      <c r="K2" s="2" t="s">
        <v>37</v>
      </c>
      <c r="L2" s="1"/>
      <c r="M2" s="1"/>
      <c r="N2" s="1"/>
    </row>
    <row r="3" spans="1:14" x14ac:dyDescent="0.3">
      <c r="A3" s="2" t="s">
        <v>36</v>
      </c>
      <c r="B3" s="1" t="s">
        <v>1</v>
      </c>
      <c r="C3" s="1" t="s">
        <v>4</v>
      </c>
      <c r="D3" s="1" t="s">
        <v>2</v>
      </c>
      <c r="E3" s="1"/>
      <c r="F3" s="2" t="s">
        <v>36</v>
      </c>
      <c r="G3" s="1" t="s">
        <v>1</v>
      </c>
      <c r="H3" s="1" t="s">
        <v>4</v>
      </c>
      <c r="I3" s="1" t="s">
        <v>2</v>
      </c>
      <c r="J3" s="1"/>
      <c r="K3" s="2" t="s">
        <v>36</v>
      </c>
      <c r="L3" s="1" t="s">
        <v>1</v>
      </c>
      <c r="M3" s="1" t="s">
        <v>4</v>
      </c>
      <c r="N3" s="1"/>
    </row>
    <row r="4" spans="1:14" x14ac:dyDescent="0.3">
      <c r="A4" s="1">
        <v>0</v>
      </c>
      <c r="B4" s="2">
        <v>1</v>
      </c>
      <c r="C4" s="2">
        <v>0</v>
      </c>
      <c r="D4" s="1">
        <v>6</v>
      </c>
      <c r="E4" s="1"/>
      <c r="F4" s="2">
        <v>0</v>
      </c>
      <c r="G4" s="1">
        <v>1</v>
      </c>
      <c r="H4" s="1">
        <v>0</v>
      </c>
      <c r="I4" s="1">
        <v>7</v>
      </c>
      <c r="J4" s="1"/>
      <c r="K4" s="2">
        <v>0</v>
      </c>
      <c r="L4" s="1">
        <v>1</v>
      </c>
      <c r="M4" s="1">
        <v>0</v>
      </c>
      <c r="N4" s="1">
        <v>2</v>
      </c>
    </row>
    <row r="5" spans="1:14" x14ac:dyDescent="0.3">
      <c r="A5" s="1">
        <v>3.75</v>
      </c>
      <c r="B5" s="2">
        <v>0.9984850851976329</v>
      </c>
      <c r="C5" s="2">
        <v>3.1871580810997863E-2</v>
      </c>
      <c r="D5" s="1">
        <v>6</v>
      </c>
      <c r="E5" s="1"/>
      <c r="F5" s="2">
        <v>3.75</v>
      </c>
      <c r="G5" s="2">
        <v>1.0010505190065631</v>
      </c>
      <c r="H5" s="1">
        <v>1.0137443944458495E-2</v>
      </c>
      <c r="I5" s="1">
        <v>7</v>
      </c>
      <c r="J5" s="1"/>
      <c r="K5" s="2">
        <v>3.75</v>
      </c>
      <c r="L5" s="1">
        <v>1.0276597479596536</v>
      </c>
      <c r="M5" s="1">
        <v>3.9635573642669064E-2</v>
      </c>
      <c r="N5" s="1">
        <v>2</v>
      </c>
    </row>
    <row r="6" spans="1:14" x14ac:dyDescent="0.3">
      <c r="A6" s="1">
        <v>7.5</v>
      </c>
      <c r="B6" s="2">
        <v>1.0568395656064462</v>
      </c>
      <c r="C6" s="2">
        <v>0.14117817307049457</v>
      </c>
      <c r="D6" s="1">
        <v>6</v>
      </c>
      <c r="E6" s="1"/>
      <c r="F6" s="2">
        <v>7.5</v>
      </c>
      <c r="G6" s="1">
        <v>1.0001946988316641</v>
      </c>
      <c r="H6" s="1">
        <v>3.918403315506612E-2</v>
      </c>
      <c r="I6" s="1">
        <v>7</v>
      </c>
      <c r="J6" s="1"/>
      <c r="K6" s="2">
        <v>7.5</v>
      </c>
      <c r="L6" s="1">
        <v>1.0504855771707386</v>
      </c>
      <c r="M6" s="1">
        <v>6.629377616418175E-2</v>
      </c>
      <c r="N6" s="1">
        <v>2</v>
      </c>
    </row>
    <row r="7" spans="1:14" x14ac:dyDescent="0.3">
      <c r="A7" s="1">
        <v>15</v>
      </c>
      <c r="B7" s="2">
        <v>1.0080023691867093</v>
      </c>
      <c r="C7" s="2">
        <v>4.1047123504449758E-2</v>
      </c>
      <c r="D7" s="1">
        <v>6</v>
      </c>
      <c r="E7" s="1"/>
      <c r="F7" s="2">
        <v>15</v>
      </c>
      <c r="G7" s="1">
        <v>0.98993444579095902</v>
      </c>
      <c r="H7" s="1">
        <v>3.9132651678996176E-2</v>
      </c>
      <c r="I7" s="1">
        <v>7</v>
      </c>
      <c r="J7" s="1"/>
      <c r="K7" s="2">
        <v>15</v>
      </c>
      <c r="L7" s="1">
        <v>1.0502641689771113</v>
      </c>
      <c r="M7" s="1">
        <v>9.0420160849902897E-2</v>
      </c>
      <c r="N7" s="1">
        <v>2</v>
      </c>
    </row>
    <row r="8" spans="1:14" x14ac:dyDescent="0.3">
      <c r="A8" s="1">
        <v>30</v>
      </c>
      <c r="B8" s="2">
        <v>1.0016256121748923</v>
      </c>
      <c r="C8" s="2">
        <v>7.6367129253588489E-2</v>
      </c>
      <c r="D8" s="1">
        <v>6</v>
      </c>
      <c r="E8" s="1"/>
      <c r="F8" s="2">
        <v>30</v>
      </c>
      <c r="G8" s="1">
        <v>0.96781504289838316</v>
      </c>
      <c r="H8" s="1">
        <v>5.3091740743218048E-2</v>
      </c>
      <c r="I8" s="1">
        <v>7</v>
      </c>
      <c r="J8" s="1"/>
      <c r="K8" s="2">
        <v>30</v>
      </c>
      <c r="L8" s="1">
        <v>1.0590650556650789</v>
      </c>
      <c r="M8" s="1">
        <v>0.12903952109259995</v>
      </c>
      <c r="N8" s="1">
        <v>2</v>
      </c>
    </row>
    <row r="9" spans="1:14" x14ac:dyDescent="0.3">
      <c r="A9" s="1">
        <v>60</v>
      </c>
      <c r="B9" s="2">
        <v>0.94031745830541935</v>
      </c>
      <c r="C9" s="2">
        <v>9.5662375930985269E-2</v>
      </c>
      <c r="D9" s="1">
        <v>6</v>
      </c>
      <c r="E9" s="1"/>
      <c r="F9" s="2">
        <v>60</v>
      </c>
      <c r="G9" s="1">
        <v>0.95623866155514914</v>
      </c>
      <c r="H9" s="1">
        <v>5.7993995615193243E-2</v>
      </c>
      <c r="I9" s="1">
        <v>7</v>
      </c>
      <c r="J9" s="1"/>
      <c r="K9" s="2">
        <v>60</v>
      </c>
      <c r="L9" s="1">
        <v>1.0524163468256709</v>
      </c>
      <c r="M9" s="1">
        <v>0.12943491084640424</v>
      </c>
      <c r="N9" s="1">
        <v>2</v>
      </c>
    </row>
    <row r="10" spans="1:14" x14ac:dyDescent="0.3">
      <c r="A10" s="1">
        <v>120</v>
      </c>
      <c r="B10" s="2">
        <v>0.90571564280076033</v>
      </c>
      <c r="C10" s="2">
        <v>0.1290779416447318</v>
      </c>
      <c r="D10" s="1">
        <v>6</v>
      </c>
      <c r="E10" s="1"/>
      <c r="F10" s="2">
        <v>120</v>
      </c>
      <c r="G10" s="1">
        <v>0.95515020516217486</v>
      </c>
      <c r="H10" s="1">
        <v>6.0913664457356284E-2</v>
      </c>
      <c r="I10" s="1">
        <v>7</v>
      </c>
      <c r="J10" s="1"/>
      <c r="K10" s="2">
        <v>120</v>
      </c>
      <c r="L10" s="1">
        <v>1.0771188386407344</v>
      </c>
      <c r="M10" s="1">
        <v>0.15828615187677428</v>
      </c>
      <c r="N10" s="1">
        <v>2</v>
      </c>
    </row>
    <row r="23" spans="1:13" x14ac:dyDescent="0.3">
      <c r="A23" s="6"/>
      <c r="B23" s="6"/>
      <c r="C23" s="6"/>
      <c r="F23" s="6"/>
      <c r="G23" s="6"/>
      <c r="H23" s="7"/>
      <c r="K23" s="6"/>
      <c r="L23" s="6"/>
      <c r="M23" s="6"/>
    </row>
    <row r="24" spans="1:13" x14ac:dyDescent="0.3">
      <c r="A24" s="6"/>
      <c r="B24" s="6"/>
      <c r="C24" s="6"/>
      <c r="F24" s="6"/>
      <c r="G24" s="6"/>
      <c r="H24" s="7"/>
      <c r="K24" s="6"/>
      <c r="L24" s="6"/>
      <c r="M24" s="6"/>
    </row>
    <row r="25" spans="1:13" x14ac:dyDescent="0.3">
      <c r="A25" s="6"/>
      <c r="B25" s="6"/>
      <c r="C25" s="6"/>
      <c r="F25" s="6"/>
      <c r="G25" s="6"/>
      <c r="H25" s="7"/>
      <c r="K25" s="6"/>
      <c r="L25" s="6"/>
      <c r="M25" s="6"/>
    </row>
    <row r="26" spans="1:13" x14ac:dyDescent="0.3">
      <c r="A26" s="6"/>
      <c r="B26" s="6"/>
      <c r="C26" s="6"/>
      <c r="F26" s="6"/>
      <c r="G26" s="6"/>
      <c r="H26" s="7"/>
      <c r="K26" s="6"/>
      <c r="L26" s="6"/>
      <c r="M26" s="6"/>
    </row>
    <row r="27" spans="1:13" x14ac:dyDescent="0.3">
      <c r="A27" s="6"/>
      <c r="B27" s="6"/>
      <c r="C27" s="6"/>
      <c r="F27" s="6"/>
      <c r="G27" s="6"/>
      <c r="H27" s="7"/>
      <c r="K27" s="6"/>
      <c r="L27" s="6"/>
      <c r="M27" s="6"/>
    </row>
    <row r="28" spans="1:13" x14ac:dyDescent="0.3">
      <c r="A28" s="6"/>
      <c r="B28" s="6"/>
      <c r="C28" s="6"/>
      <c r="F28" s="6"/>
      <c r="G28" s="6"/>
      <c r="H28" s="7"/>
      <c r="K28" s="6"/>
      <c r="L28" s="6"/>
      <c r="M28" s="6"/>
    </row>
    <row r="29" spans="1:13" x14ac:dyDescent="0.3">
      <c r="A29" s="6"/>
      <c r="B29" s="6"/>
      <c r="C29" s="6"/>
      <c r="F29" s="6"/>
      <c r="G29" s="6"/>
      <c r="H29" s="7"/>
      <c r="K29" s="6"/>
      <c r="L29" s="6"/>
      <c r="M29" s="6"/>
    </row>
    <row r="30" spans="1:13" x14ac:dyDescent="0.3">
      <c r="A30" s="6"/>
      <c r="B30" s="6"/>
      <c r="C30" s="6"/>
      <c r="F30" s="6"/>
      <c r="G30" s="6"/>
      <c r="H30" s="7"/>
      <c r="K30" s="6"/>
      <c r="L30" s="6"/>
      <c r="M30" s="6"/>
    </row>
    <row r="31" spans="1:13" x14ac:dyDescent="0.3">
      <c r="A31" s="6"/>
      <c r="B31" s="6"/>
      <c r="C31" s="6"/>
      <c r="F31" s="6"/>
      <c r="G31" s="6"/>
      <c r="H31" s="7"/>
      <c r="K31" s="6"/>
      <c r="L31" s="6"/>
      <c r="M31" s="6"/>
    </row>
    <row r="32" spans="1:13" x14ac:dyDescent="0.3">
      <c r="A32" s="6"/>
      <c r="B32" s="6"/>
      <c r="C32" s="6"/>
      <c r="F32" s="6"/>
      <c r="G32" s="6"/>
      <c r="H32" s="7"/>
      <c r="K32" s="6"/>
      <c r="L32" s="6"/>
      <c r="M32" s="6"/>
    </row>
    <row r="33" spans="1:13" x14ac:dyDescent="0.3">
      <c r="A33" s="6"/>
      <c r="B33" s="6"/>
      <c r="C33" s="6"/>
      <c r="F33" s="6"/>
      <c r="G33" s="6"/>
      <c r="H33" s="7"/>
      <c r="K33" s="6"/>
      <c r="L33" s="6"/>
      <c r="M33" s="6"/>
    </row>
    <row r="34" spans="1:13" x14ac:dyDescent="0.3">
      <c r="A34" s="6"/>
      <c r="B34" s="6"/>
      <c r="C34" s="6"/>
      <c r="F34" s="6"/>
      <c r="G34" s="6"/>
      <c r="H34" s="7"/>
      <c r="K34" s="6"/>
      <c r="L34" s="6"/>
      <c r="M34" s="6"/>
    </row>
    <row r="35" spans="1:13" x14ac:dyDescent="0.3">
      <c r="A35" s="6"/>
      <c r="B35" s="6"/>
      <c r="C35" s="6"/>
      <c r="F35" s="6"/>
      <c r="G35" s="6"/>
      <c r="H35" s="7"/>
      <c r="K35" s="6"/>
      <c r="L35" s="6"/>
      <c r="M35" s="6"/>
    </row>
    <row r="36" spans="1:13" x14ac:dyDescent="0.3">
      <c r="A36" s="6"/>
      <c r="B36" s="6"/>
      <c r="C36" s="6"/>
      <c r="F36" s="6"/>
      <c r="G36" s="6"/>
      <c r="H36" s="7"/>
      <c r="K36" s="6"/>
      <c r="L36" s="6"/>
      <c r="M36" s="6"/>
    </row>
    <row r="37" spans="1:13" x14ac:dyDescent="0.3">
      <c r="A37" s="6"/>
      <c r="B37" s="6"/>
      <c r="C37" s="6"/>
      <c r="F37" s="6"/>
      <c r="G37" s="6"/>
      <c r="H37" s="7"/>
      <c r="K37" s="6"/>
      <c r="L37" s="6"/>
      <c r="M37" s="6"/>
    </row>
    <row r="38" spans="1:13" x14ac:dyDescent="0.3">
      <c r="A38" s="6"/>
      <c r="B38" s="6"/>
      <c r="C38" s="6"/>
      <c r="F38" s="6"/>
      <c r="G38" s="6"/>
      <c r="H38" s="7"/>
      <c r="K38" s="6"/>
      <c r="L38" s="6"/>
      <c r="M38" s="6"/>
    </row>
    <row r="39" spans="1:13" x14ac:dyDescent="0.3">
      <c r="A39" s="6"/>
      <c r="B39" s="6"/>
      <c r="C39" s="6"/>
      <c r="F39" s="6"/>
      <c r="G39" s="6"/>
      <c r="H39" s="7"/>
      <c r="K39" s="6"/>
      <c r="L39" s="6"/>
      <c r="M39" s="6"/>
    </row>
    <row r="40" spans="1:13" x14ac:dyDescent="0.3">
      <c r="A40" s="6"/>
      <c r="B40" s="6"/>
      <c r="C40" s="6"/>
      <c r="F40" s="6"/>
      <c r="G40" s="6"/>
      <c r="H40" s="7"/>
      <c r="K40" s="6"/>
      <c r="L40" s="6"/>
      <c r="M40" s="6"/>
    </row>
    <row r="41" spans="1:13" x14ac:dyDescent="0.3">
      <c r="A41" s="6"/>
      <c r="B41" s="6"/>
      <c r="C41" s="6"/>
      <c r="F41" s="6"/>
      <c r="G41" s="6"/>
      <c r="H41" s="7"/>
      <c r="K41" s="6"/>
      <c r="L41" s="6"/>
      <c r="M41" s="6"/>
    </row>
    <row r="42" spans="1:13" x14ac:dyDescent="0.3">
      <c r="A42" s="6"/>
      <c r="B42" s="6"/>
      <c r="C42" s="6"/>
      <c r="F42" s="6"/>
      <c r="G42" s="6"/>
      <c r="H42" s="7"/>
      <c r="K42" s="6"/>
      <c r="L42" s="6"/>
      <c r="M42" s="6"/>
    </row>
    <row r="43" spans="1:13" x14ac:dyDescent="0.3">
      <c r="A43" s="6"/>
      <c r="B43" s="6"/>
      <c r="C43" s="6"/>
      <c r="F43" s="6"/>
      <c r="G43" s="6"/>
      <c r="H43" s="7"/>
      <c r="K43" s="6"/>
      <c r="L43" s="6"/>
      <c r="M43" s="6"/>
    </row>
    <row r="44" spans="1:13" x14ac:dyDescent="0.3">
      <c r="A44" s="6"/>
      <c r="B44" s="6"/>
      <c r="C44" s="6"/>
      <c r="F44" s="6"/>
      <c r="G44" s="6"/>
      <c r="H44" s="7"/>
      <c r="K44" s="6"/>
      <c r="L44" s="6"/>
      <c r="M44" s="6"/>
    </row>
    <row r="45" spans="1:13" x14ac:dyDescent="0.3">
      <c r="A45" s="6"/>
      <c r="B45" s="6"/>
      <c r="C45" s="6"/>
      <c r="F45" s="6"/>
      <c r="G45" s="6"/>
      <c r="H45" s="7"/>
      <c r="K45" s="6"/>
      <c r="L45" s="6"/>
      <c r="M45" s="6"/>
    </row>
    <row r="46" spans="1:13" x14ac:dyDescent="0.3">
      <c r="A46" s="6"/>
      <c r="B46" s="6"/>
      <c r="C46" s="6"/>
      <c r="F46" s="6"/>
      <c r="G46" s="6"/>
      <c r="H46" s="7"/>
      <c r="K46" s="6"/>
      <c r="L46" s="6"/>
      <c r="M46" s="6"/>
    </row>
    <row r="47" spans="1:13" x14ac:dyDescent="0.3">
      <c r="A47" s="6"/>
      <c r="B47" s="6"/>
      <c r="C47" s="6"/>
      <c r="F47" s="6"/>
      <c r="G47" s="6"/>
      <c r="H47" s="7"/>
      <c r="K47" s="6"/>
      <c r="L47" s="6"/>
      <c r="M47" s="6"/>
    </row>
    <row r="48" spans="1:13" x14ac:dyDescent="0.3">
      <c r="A48" s="6"/>
      <c r="B48" s="6"/>
      <c r="C48" s="6"/>
      <c r="F48" s="6"/>
      <c r="G48" s="6"/>
      <c r="H48" s="7"/>
      <c r="K48" s="6"/>
      <c r="L48" s="6"/>
      <c r="M48" s="6"/>
    </row>
    <row r="49" spans="1:13" x14ac:dyDescent="0.3">
      <c r="A49" s="6"/>
      <c r="B49" s="6"/>
      <c r="C49" s="6"/>
      <c r="F49" s="6"/>
      <c r="G49" s="6"/>
      <c r="H49" s="7"/>
      <c r="K49" s="6"/>
      <c r="L49" s="6"/>
      <c r="M49" s="6"/>
    </row>
    <row r="50" spans="1:13" x14ac:dyDescent="0.3">
      <c r="A50" s="6"/>
      <c r="B50" s="6"/>
      <c r="C50" s="6"/>
      <c r="F50" s="6"/>
      <c r="G50" s="6"/>
      <c r="H50" s="7"/>
      <c r="K50" s="6"/>
      <c r="L50" s="6"/>
      <c r="M50" s="6"/>
    </row>
    <row r="51" spans="1:13" x14ac:dyDescent="0.3">
      <c r="A51" s="6"/>
      <c r="B51" s="6"/>
      <c r="C51" s="6"/>
      <c r="F51" s="6"/>
      <c r="G51" s="6"/>
      <c r="H51" s="7"/>
      <c r="K51" s="6"/>
      <c r="L51" s="6"/>
      <c r="M51" s="6"/>
    </row>
    <row r="52" spans="1:13" x14ac:dyDescent="0.3">
      <c r="A52" s="6"/>
      <c r="B52" s="6"/>
      <c r="C52" s="6"/>
      <c r="F52" s="6"/>
      <c r="G52" s="6"/>
      <c r="H52" s="7"/>
      <c r="K52" s="6"/>
      <c r="L52" s="6"/>
      <c r="M52" s="6"/>
    </row>
    <row r="53" spans="1:13" x14ac:dyDescent="0.3">
      <c r="A53" s="6"/>
      <c r="B53" s="6"/>
      <c r="C53" s="6"/>
      <c r="F53" s="6"/>
      <c r="G53" s="6"/>
      <c r="H53" s="7"/>
      <c r="K53" s="6"/>
      <c r="L53" s="6"/>
      <c r="M53" s="6"/>
    </row>
    <row r="54" spans="1:13" x14ac:dyDescent="0.3">
      <c r="A54" s="6"/>
      <c r="B54" s="6"/>
      <c r="C54" s="6"/>
      <c r="F54" s="6"/>
      <c r="G54" s="6"/>
      <c r="H54" s="7"/>
      <c r="K54" s="6"/>
      <c r="L54" s="6"/>
      <c r="M54" s="6"/>
    </row>
    <row r="55" spans="1:13" x14ac:dyDescent="0.3">
      <c r="A55" s="6"/>
      <c r="B55" s="6"/>
      <c r="C55" s="6"/>
      <c r="F55" s="6"/>
      <c r="G55" s="6"/>
      <c r="H55" s="7"/>
      <c r="K55" s="6"/>
      <c r="L55" s="6"/>
      <c r="M55" s="6"/>
    </row>
    <row r="56" spans="1:13" x14ac:dyDescent="0.3">
      <c r="A56" s="6"/>
      <c r="B56" s="6"/>
      <c r="C56" s="6"/>
      <c r="F56" s="6"/>
      <c r="G56" s="6"/>
      <c r="H56" s="7"/>
      <c r="K56" s="6"/>
      <c r="L56" s="6"/>
      <c r="M56" s="6"/>
    </row>
    <row r="57" spans="1:13" x14ac:dyDescent="0.3">
      <c r="A57" s="6"/>
      <c r="B57" s="6"/>
      <c r="C57" s="6"/>
      <c r="F57" s="6"/>
      <c r="G57" s="6"/>
      <c r="H57" s="7"/>
      <c r="K57" s="6"/>
      <c r="L57" s="6"/>
      <c r="M57" s="6"/>
    </row>
    <row r="58" spans="1:13" x14ac:dyDescent="0.3">
      <c r="A58" s="6"/>
      <c r="B58" s="6"/>
      <c r="C58" s="6"/>
      <c r="F58" s="6"/>
      <c r="G58" s="6"/>
      <c r="H58" s="7"/>
      <c r="K58" s="6"/>
      <c r="L58" s="6"/>
      <c r="M58" s="6"/>
    </row>
    <row r="59" spans="1:13" x14ac:dyDescent="0.3">
      <c r="A59" s="6"/>
      <c r="B59" s="6"/>
      <c r="C59" s="6"/>
      <c r="F59" s="6"/>
      <c r="G59" s="6"/>
      <c r="H59" s="7"/>
      <c r="K59" s="6"/>
      <c r="L59" s="6"/>
      <c r="M59" s="6"/>
    </row>
    <row r="60" spans="1:13" x14ac:dyDescent="0.3">
      <c r="A60" s="6"/>
      <c r="B60" s="6"/>
      <c r="C60" s="6"/>
      <c r="F60" s="6"/>
      <c r="G60" s="6"/>
      <c r="H60" s="7"/>
      <c r="K60" s="6"/>
      <c r="L60" s="6"/>
      <c r="M60" s="6"/>
    </row>
    <row r="61" spans="1:13" x14ac:dyDescent="0.3">
      <c r="A61" s="6"/>
      <c r="B61" s="6"/>
      <c r="C61" s="6"/>
      <c r="F61" s="6"/>
      <c r="G61" s="6"/>
      <c r="H61" s="7"/>
      <c r="K61" s="6"/>
      <c r="L61" s="6"/>
      <c r="M61" s="6"/>
    </row>
    <row r="62" spans="1:13" x14ac:dyDescent="0.3">
      <c r="A62" s="6"/>
      <c r="B62" s="6"/>
      <c r="C62" s="6"/>
      <c r="F62" s="6"/>
      <c r="G62" s="6"/>
      <c r="H62" s="7"/>
      <c r="K62" s="6"/>
      <c r="L62" s="6"/>
      <c r="M62" s="6"/>
    </row>
    <row r="63" spans="1:13" x14ac:dyDescent="0.3">
      <c r="A63" s="6"/>
      <c r="B63" s="6"/>
      <c r="C63" s="6"/>
      <c r="F63" s="6"/>
      <c r="G63" s="6"/>
      <c r="H63" s="7"/>
      <c r="K63" s="6"/>
      <c r="L63" s="6"/>
      <c r="M63" s="6"/>
    </row>
    <row r="64" spans="1:13" x14ac:dyDescent="0.3">
      <c r="A64" s="6"/>
      <c r="B64" s="6"/>
      <c r="C64" s="6"/>
      <c r="F64" s="6"/>
      <c r="G64" s="6"/>
      <c r="H64" s="7"/>
      <c r="K64" s="6"/>
      <c r="L64" s="6"/>
      <c r="M64" s="6"/>
    </row>
    <row r="65" spans="1:13" x14ac:dyDescent="0.3">
      <c r="A65" s="6"/>
      <c r="B65" s="6"/>
      <c r="C65" s="6"/>
      <c r="F65" s="6"/>
      <c r="G65" s="6"/>
      <c r="H65" s="7"/>
      <c r="K65" s="6"/>
      <c r="L65" s="6"/>
      <c r="M65" s="6"/>
    </row>
    <row r="66" spans="1:13" x14ac:dyDescent="0.3">
      <c r="A66" s="6"/>
      <c r="B66" s="6"/>
      <c r="C66" s="6"/>
      <c r="F66" s="6"/>
      <c r="G66" s="6"/>
      <c r="H66" s="7"/>
      <c r="K66" s="6"/>
      <c r="L66" s="6"/>
      <c r="M66" s="6"/>
    </row>
    <row r="67" spans="1:13" x14ac:dyDescent="0.3">
      <c r="A67" s="6"/>
      <c r="B67" s="6"/>
      <c r="C67" s="6"/>
      <c r="F67" s="6"/>
      <c r="G67" s="6"/>
      <c r="H67" s="7"/>
      <c r="K67" s="6"/>
      <c r="L67" s="6"/>
      <c r="M67" s="6"/>
    </row>
    <row r="68" spans="1:13" x14ac:dyDescent="0.3">
      <c r="A68" s="6"/>
      <c r="B68" s="6"/>
      <c r="C68" s="6"/>
      <c r="F68" s="6"/>
      <c r="G68" s="6"/>
      <c r="H68" s="7"/>
      <c r="K68" s="6"/>
      <c r="L68" s="6"/>
      <c r="M68" s="6"/>
    </row>
    <row r="69" spans="1:13" x14ac:dyDescent="0.3">
      <c r="A69" s="6"/>
      <c r="B69" s="6"/>
      <c r="C69" s="6"/>
      <c r="F69" s="6"/>
      <c r="G69" s="6"/>
      <c r="H69" s="7"/>
      <c r="K69" s="6"/>
      <c r="L69" s="6"/>
      <c r="M69" s="6"/>
    </row>
    <row r="70" spans="1:13" x14ac:dyDescent="0.3">
      <c r="A70" s="6"/>
      <c r="B70" s="6"/>
      <c r="C70" s="6"/>
      <c r="F70" s="6"/>
      <c r="G70" s="6"/>
      <c r="H70" s="7"/>
      <c r="K70" s="6"/>
      <c r="L70" s="6"/>
      <c r="M70" s="6"/>
    </row>
    <row r="71" spans="1:13" x14ac:dyDescent="0.3">
      <c r="A71" s="6"/>
      <c r="B71" s="6"/>
      <c r="C71" s="6"/>
      <c r="F71" s="6"/>
      <c r="G71" s="6"/>
      <c r="H71" s="7"/>
      <c r="K71" s="6"/>
      <c r="L71" s="6"/>
      <c r="M71" s="6"/>
    </row>
    <row r="72" spans="1:13" x14ac:dyDescent="0.3">
      <c r="A72" s="6"/>
      <c r="B72" s="6"/>
      <c r="C72" s="6"/>
      <c r="F72" s="6"/>
      <c r="G72" s="6"/>
      <c r="H72" s="7"/>
      <c r="K72" s="6"/>
      <c r="L72" s="6"/>
      <c r="M72" s="6"/>
    </row>
    <row r="73" spans="1:13" x14ac:dyDescent="0.3">
      <c r="A73" s="6"/>
      <c r="B73" s="6"/>
      <c r="C73" s="6"/>
      <c r="F73" s="6"/>
      <c r="G73" s="6"/>
      <c r="H73" s="7"/>
      <c r="K73" s="6"/>
      <c r="L73" s="6"/>
      <c r="M73" s="6"/>
    </row>
    <row r="74" spans="1:13" x14ac:dyDescent="0.3">
      <c r="A74" s="6"/>
      <c r="B74" s="6"/>
      <c r="C74" s="6"/>
      <c r="F74" s="6"/>
      <c r="G74" s="6"/>
      <c r="H74" s="7"/>
      <c r="K74" s="6"/>
      <c r="L74" s="6"/>
      <c r="M74" s="6"/>
    </row>
    <row r="75" spans="1:13" x14ac:dyDescent="0.3">
      <c r="A75" s="6"/>
      <c r="B75" s="6"/>
      <c r="C75" s="6"/>
      <c r="F75" s="6"/>
      <c r="G75" s="6"/>
      <c r="H75" s="7"/>
      <c r="K75" s="6"/>
      <c r="L75" s="6"/>
      <c r="M75" s="6"/>
    </row>
    <row r="76" spans="1:13" x14ac:dyDescent="0.3">
      <c r="A76" s="6"/>
      <c r="B76" s="6"/>
      <c r="C76" s="6"/>
      <c r="F76" s="6"/>
      <c r="G76" s="6"/>
      <c r="H76" s="7"/>
      <c r="K76" s="6"/>
      <c r="L76" s="6"/>
      <c r="M76" s="6"/>
    </row>
    <row r="77" spans="1:13" x14ac:dyDescent="0.3">
      <c r="A77" s="6"/>
      <c r="B77" s="6"/>
      <c r="C77" s="6"/>
      <c r="F77" s="6"/>
      <c r="G77" s="6"/>
      <c r="H77" s="7"/>
      <c r="K77" s="6"/>
      <c r="L77" s="6"/>
      <c r="M77" s="6"/>
    </row>
    <row r="78" spans="1:13" x14ac:dyDescent="0.3">
      <c r="A78" s="6"/>
      <c r="B78" s="6"/>
      <c r="C78" s="6"/>
      <c r="F78" s="6"/>
      <c r="G78" s="6"/>
      <c r="H78" s="7"/>
      <c r="K78" s="6"/>
      <c r="L78" s="6"/>
      <c r="M78" s="6"/>
    </row>
    <row r="79" spans="1:13" x14ac:dyDescent="0.3">
      <c r="A79" s="6"/>
      <c r="B79" s="6"/>
      <c r="C79" s="6"/>
      <c r="F79" s="6"/>
      <c r="G79" s="6"/>
      <c r="H79" s="7"/>
      <c r="K79" s="6"/>
      <c r="L79" s="6"/>
      <c r="M79" s="6"/>
    </row>
    <row r="80" spans="1:13" x14ac:dyDescent="0.3">
      <c r="A80" s="6"/>
      <c r="B80" s="6"/>
      <c r="C80" s="6"/>
      <c r="F80" s="6"/>
      <c r="G80" s="6"/>
      <c r="H80" s="7"/>
      <c r="K80" s="6"/>
      <c r="L80" s="6"/>
      <c r="M80" s="6"/>
    </row>
    <row r="81" spans="1:13" x14ac:dyDescent="0.3">
      <c r="A81" s="6"/>
      <c r="B81" s="6"/>
      <c r="C81" s="6"/>
      <c r="F81" s="6"/>
      <c r="G81" s="6"/>
      <c r="H81" s="7"/>
      <c r="K81" s="6"/>
      <c r="L81" s="6"/>
      <c r="M81" s="6"/>
    </row>
    <row r="82" spans="1:13" x14ac:dyDescent="0.3">
      <c r="A82" s="6"/>
      <c r="B82" s="6"/>
      <c r="C82" s="6"/>
      <c r="F82" s="6"/>
      <c r="G82" s="6"/>
      <c r="H82" s="7"/>
      <c r="K82" s="6"/>
      <c r="L82" s="6"/>
      <c r="M82" s="6"/>
    </row>
    <row r="83" spans="1:13" x14ac:dyDescent="0.3">
      <c r="A83" s="6"/>
      <c r="B83" s="6"/>
      <c r="C83" s="6"/>
      <c r="F83" s="6"/>
      <c r="G83" s="6"/>
      <c r="H83" s="7"/>
      <c r="K83" s="6"/>
      <c r="L83" s="6"/>
      <c r="M83" s="6"/>
    </row>
    <row r="84" spans="1:13" x14ac:dyDescent="0.3">
      <c r="A84" s="6"/>
      <c r="B84" s="6"/>
      <c r="C84" s="6"/>
      <c r="F84" s="6"/>
      <c r="G84" s="6"/>
      <c r="H84" s="7"/>
      <c r="K84" s="6"/>
      <c r="L84" s="6"/>
      <c r="M84" s="6"/>
    </row>
    <row r="85" spans="1:13" x14ac:dyDescent="0.3">
      <c r="A85" s="6"/>
      <c r="B85" s="6"/>
      <c r="C85" s="6"/>
      <c r="F85" s="6"/>
      <c r="G85" s="6"/>
      <c r="H85" s="7"/>
      <c r="K85" s="6"/>
      <c r="L85" s="6"/>
      <c r="M85" s="6"/>
    </row>
    <row r="86" spans="1:13" x14ac:dyDescent="0.3">
      <c r="A86" s="6"/>
      <c r="B86" s="6"/>
      <c r="C86" s="6"/>
      <c r="F86" s="6"/>
      <c r="G86" s="6"/>
      <c r="H86" s="7"/>
      <c r="K86" s="6"/>
      <c r="L86" s="6"/>
      <c r="M86" s="6"/>
    </row>
    <row r="87" spans="1:13" x14ac:dyDescent="0.3">
      <c r="A87" s="6"/>
      <c r="B87" s="6"/>
      <c r="C87" s="6"/>
      <c r="F87" s="6"/>
      <c r="G87" s="6"/>
      <c r="H87" s="7"/>
      <c r="K87" s="6"/>
      <c r="L87" s="6"/>
      <c r="M87" s="6"/>
    </row>
    <row r="88" spans="1:13" x14ac:dyDescent="0.3">
      <c r="A88" s="6"/>
      <c r="B88" s="6"/>
      <c r="C88" s="6"/>
      <c r="F88" s="6"/>
      <c r="G88" s="6"/>
      <c r="H88" s="7"/>
      <c r="K88" s="6"/>
      <c r="L88" s="6"/>
      <c r="M88" s="6"/>
    </row>
    <row r="89" spans="1:13" x14ac:dyDescent="0.3">
      <c r="A89" s="6"/>
      <c r="B89" s="6"/>
      <c r="C89" s="6"/>
      <c r="F89" s="6"/>
      <c r="G89" s="6"/>
      <c r="H89" s="7"/>
      <c r="K89" s="6"/>
      <c r="L89" s="6"/>
      <c r="M89" s="6"/>
    </row>
    <row r="90" spans="1:13" x14ac:dyDescent="0.3">
      <c r="A90" s="6"/>
      <c r="B90" s="6"/>
      <c r="C90" s="6"/>
      <c r="F90" s="6"/>
      <c r="G90" s="6"/>
      <c r="H90" s="7"/>
      <c r="K90" s="6"/>
      <c r="L90" s="6"/>
      <c r="M90" s="6"/>
    </row>
    <row r="91" spans="1:13" x14ac:dyDescent="0.3">
      <c r="A91" s="6"/>
      <c r="B91" s="6"/>
      <c r="C91" s="6"/>
      <c r="F91" s="6"/>
      <c r="G91" s="6"/>
      <c r="H91" s="7"/>
      <c r="K91" s="6"/>
      <c r="L91" s="6"/>
      <c r="M91" s="6"/>
    </row>
    <row r="92" spans="1:13" x14ac:dyDescent="0.3">
      <c r="A92" s="6"/>
      <c r="B92" s="6"/>
      <c r="C92" s="6"/>
      <c r="F92" s="6"/>
      <c r="G92" s="6"/>
      <c r="H92" s="7"/>
      <c r="K92" s="6"/>
      <c r="L92" s="6"/>
      <c r="M92" s="6"/>
    </row>
    <row r="93" spans="1:13" x14ac:dyDescent="0.3">
      <c r="A93" s="6"/>
      <c r="B93" s="6"/>
      <c r="C93" s="6"/>
      <c r="F93" s="6"/>
      <c r="G93" s="6"/>
      <c r="H93" s="7"/>
      <c r="K93" s="6"/>
      <c r="L93" s="6"/>
      <c r="M93" s="6"/>
    </row>
    <row r="94" spans="1:13" x14ac:dyDescent="0.3">
      <c r="A94" s="6"/>
      <c r="B94" s="6"/>
      <c r="C94" s="6"/>
      <c r="F94" s="6"/>
      <c r="G94" s="6"/>
      <c r="H94" s="7"/>
      <c r="K94" s="6"/>
      <c r="L94" s="6"/>
      <c r="M94" s="6"/>
    </row>
    <row r="95" spans="1:13" x14ac:dyDescent="0.3">
      <c r="A95" s="6"/>
      <c r="B95" s="6"/>
      <c r="C95" s="6"/>
      <c r="F95" s="6"/>
      <c r="G95" s="6"/>
      <c r="H95" s="7"/>
      <c r="K95" s="6"/>
      <c r="L95" s="6"/>
      <c r="M95" s="6"/>
    </row>
    <row r="96" spans="1:13" x14ac:dyDescent="0.3">
      <c r="A96" s="6"/>
      <c r="B96" s="6"/>
      <c r="C96" s="6"/>
      <c r="F96" s="6"/>
      <c r="G96" s="6"/>
      <c r="H96" s="7"/>
      <c r="K96" s="6"/>
      <c r="L96" s="6"/>
      <c r="M96" s="6"/>
    </row>
    <row r="97" spans="1:13" x14ac:dyDescent="0.3">
      <c r="A97" s="6"/>
      <c r="B97" s="6"/>
      <c r="C97" s="6"/>
      <c r="F97" s="6"/>
      <c r="G97" s="6"/>
      <c r="H97" s="7"/>
      <c r="K97" s="6"/>
      <c r="L97" s="6"/>
      <c r="M97" s="6"/>
    </row>
    <row r="98" spans="1:13" x14ac:dyDescent="0.3">
      <c r="A98" s="6"/>
      <c r="B98" s="6"/>
      <c r="C98" s="6"/>
      <c r="F98" s="6"/>
      <c r="G98" s="6"/>
      <c r="H98" s="7"/>
      <c r="K98" s="6"/>
      <c r="L98" s="6"/>
      <c r="M98" s="6"/>
    </row>
    <row r="99" spans="1:13" x14ac:dyDescent="0.3">
      <c r="A99" s="6"/>
      <c r="B99" s="6"/>
      <c r="C99" s="6"/>
      <c r="F99" s="6"/>
      <c r="G99" s="6"/>
      <c r="H99" s="7"/>
      <c r="K99" s="6"/>
      <c r="L99" s="6"/>
      <c r="M99" s="6"/>
    </row>
    <row r="100" spans="1:13" x14ac:dyDescent="0.3">
      <c r="A100" s="6"/>
      <c r="B100" s="6"/>
      <c r="C100" s="6"/>
      <c r="F100" s="6"/>
      <c r="G100" s="6"/>
      <c r="H100" s="7"/>
      <c r="K100" s="6"/>
      <c r="L100" s="6"/>
      <c r="M100" s="6"/>
    </row>
    <row r="101" spans="1:13" x14ac:dyDescent="0.3">
      <c r="A101" s="6"/>
      <c r="B101" s="6"/>
      <c r="C101" s="6"/>
      <c r="F101" s="6"/>
      <c r="G101" s="6"/>
      <c r="H101" s="7"/>
      <c r="K101" s="6"/>
      <c r="L101" s="6"/>
      <c r="M101" s="6"/>
    </row>
    <row r="102" spans="1:13" x14ac:dyDescent="0.3">
      <c r="A102" s="6"/>
      <c r="B102" s="6"/>
      <c r="C102" s="6"/>
      <c r="F102" s="6"/>
      <c r="G102" s="6"/>
      <c r="H102" s="7"/>
      <c r="K102" s="6"/>
      <c r="L102" s="6"/>
      <c r="M102" s="6"/>
    </row>
    <row r="103" spans="1:13" x14ac:dyDescent="0.3">
      <c r="A103" s="6"/>
      <c r="B103" s="6"/>
      <c r="C103" s="6"/>
      <c r="F103" s="6"/>
      <c r="G103" s="6"/>
      <c r="H103" s="7"/>
      <c r="K103" s="6"/>
      <c r="L103" s="6"/>
      <c r="M103" s="6"/>
    </row>
    <row r="104" spans="1:13" x14ac:dyDescent="0.3">
      <c r="A104" s="6"/>
      <c r="B104" s="6"/>
      <c r="C104" s="6"/>
      <c r="F104" s="6"/>
      <c r="G104" s="6"/>
      <c r="H104" s="7"/>
      <c r="K104" s="6"/>
      <c r="L104" s="6"/>
      <c r="M104" s="6"/>
    </row>
    <row r="105" spans="1:13" x14ac:dyDescent="0.3">
      <c r="A105" s="6"/>
      <c r="B105" s="6"/>
      <c r="C105" s="6"/>
      <c r="F105" s="6"/>
      <c r="G105" s="6"/>
      <c r="H105" s="7"/>
      <c r="K105" s="6"/>
      <c r="L105" s="6"/>
      <c r="M105" s="6"/>
    </row>
    <row r="106" spans="1:13" x14ac:dyDescent="0.3">
      <c r="A106" s="6"/>
      <c r="B106" s="6"/>
      <c r="C106" s="6"/>
      <c r="F106" s="6"/>
      <c r="G106" s="6"/>
      <c r="H106" s="7"/>
      <c r="K106" s="6"/>
      <c r="L106" s="6"/>
      <c r="M106" s="6"/>
    </row>
    <row r="107" spans="1:13" x14ac:dyDescent="0.3">
      <c r="A107" s="6"/>
      <c r="B107" s="6"/>
      <c r="C107" s="6"/>
      <c r="F107" s="6"/>
      <c r="G107" s="6"/>
      <c r="H107" s="7"/>
      <c r="K107" s="6"/>
      <c r="L107" s="6"/>
      <c r="M107" s="6"/>
    </row>
    <row r="108" spans="1:13" x14ac:dyDescent="0.3">
      <c r="A108" s="6"/>
      <c r="B108" s="6"/>
      <c r="C108" s="6"/>
      <c r="F108" s="6"/>
      <c r="G108" s="6"/>
      <c r="H108" s="7"/>
      <c r="K108" s="6"/>
      <c r="L108" s="6"/>
      <c r="M108" s="6"/>
    </row>
    <row r="109" spans="1:13" x14ac:dyDescent="0.3">
      <c r="A109" s="6"/>
      <c r="B109" s="6"/>
      <c r="C109" s="6"/>
      <c r="F109" s="6"/>
      <c r="G109" s="6"/>
      <c r="H109" s="7"/>
      <c r="K109" s="6"/>
      <c r="L109" s="6"/>
      <c r="M109" s="6"/>
    </row>
    <row r="110" spans="1:13" x14ac:dyDescent="0.3">
      <c r="A110" s="6"/>
      <c r="B110" s="6"/>
      <c r="C110" s="6"/>
      <c r="F110" s="6"/>
      <c r="G110" s="6"/>
      <c r="H110" s="7"/>
      <c r="K110" s="6"/>
      <c r="L110" s="6"/>
      <c r="M110" s="6"/>
    </row>
    <row r="111" spans="1:13" x14ac:dyDescent="0.3">
      <c r="A111" s="6"/>
      <c r="B111" s="6"/>
      <c r="C111" s="6"/>
      <c r="F111" s="6"/>
      <c r="G111" s="6"/>
      <c r="H111" s="7"/>
      <c r="K111" s="6"/>
      <c r="L111" s="6"/>
      <c r="M111" s="6"/>
    </row>
    <row r="112" spans="1:13" x14ac:dyDescent="0.3">
      <c r="A112" s="6"/>
      <c r="B112" s="6"/>
      <c r="C112" s="6"/>
      <c r="F112" s="6"/>
      <c r="G112" s="6"/>
      <c r="H112" s="7"/>
      <c r="K112" s="6"/>
      <c r="L112" s="6"/>
      <c r="M112" s="6"/>
    </row>
    <row r="113" spans="1:13" x14ac:dyDescent="0.3">
      <c r="A113" s="6"/>
      <c r="B113" s="6"/>
      <c r="C113" s="6"/>
      <c r="F113" s="6"/>
      <c r="G113" s="6"/>
      <c r="H113" s="7"/>
      <c r="K113" s="6"/>
      <c r="L113" s="6"/>
      <c r="M113" s="6"/>
    </row>
    <row r="114" spans="1:13" x14ac:dyDescent="0.3">
      <c r="A114" s="6"/>
      <c r="B114" s="6"/>
      <c r="C114" s="6"/>
      <c r="F114" s="6"/>
      <c r="G114" s="6"/>
      <c r="H114" s="7"/>
      <c r="K114" s="6"/>
      <c r="L114" s="6"/>
      <c r="M114" s="6"/>
    </row>
    <row r="115" spans="1:13" x14ac:dyDescent="0.3">
      <c r="A115" s="6"/>
      <c r="B115" s="6"/>
      <c r="C115" s="6"/>
      <c r="F115" s="6"/>
      <c r="G115" s="6"/>
      <c r="H115" s="7"/>
      <c r="K115" s="6"/>
      <c r="L115" s="6"/>
      <c r="M115" s="6"/>
    </row>
    <row r="116" spans="1:13" x14ac:dyDescent="0.3">
      <c r="A116" s="6"/>
      <c r="B116" s="6"/>
      <c r="C116" s="6"/>
      <c r="F116" s="6"/>
      <c r="G116" s="6"/>
      <c r="H116" s="7"/>
      <c r="K116" s="6"/>
      <c r="L116" s="6"/>
      <c r="M116" s="6"/>
    </row>
    <row r="117" spans="1:13" x14ac:dyDescent="0.3">
      <c r="A117" s="6"/>
      <c r="B117" s="6"/>
      <c r="C117" s="6"/>
      <c r="F117" s="6"/>
      <c r="G117" s="6"/>
      <c r="H117" s="7"/>
      <c r="K117" s="6"/>
      <c r="L117" s="6"/>
      <c r="M117" s="6"/>
    </row>
    <row r="118" spans="1:13" x14ac:dyDescent="0.3">
      <c r="A118" s="6"/>
      <c r="B118" s="6"/>
      <c r="C118" s="6"/>
      <c r="F118" s="6"/>
      <c r="G118" s="6"/>
      <c r="H118" s="7"/>
      <c r="K118" s="6"/>
      <c r="L118" s="6"/>
      <c r="M118" s="6"/>
    </row>
    <row r="119" spans="1:13" x14ac:dyDescent="0.3">
      <c r="A119" s="6"/>
      <c r="B119" s="6"/>
      <c r="C119" s="6"/>
      <c r="F119" s="6"/>
      <c r="G119" s="6"/>
      <c r="H119" s="7"/>
      <c r="K119" s="6"/>
      <c r="L119" s="6"/>
      <c r="M119" s="6"/>
    </row>
    <row r="120" spans="1:13" x14ac:dyDescent="0.3">
      <c r="A120" s="6"/>
      <c r="B120" s="6"/>
      <c r="C120" s="6"/>
      <c r="F120" s="6"/>
      <c r="G120" s="6"/>
      <c r="H120" s="7"/>
      <c r="K120" s="6"/>
      <c r="L120" s="6"/>
      <c r="M120" s="6"/>
    </row>
    <row r="121" spans="1:13" x14ac:dyDescent="0.3">
      <c r="A121" s="6"/>
      <c r="B121" s="6"/>
      <c r="C121" s="6"/>
      <c r="F121" s="6"/>
      <c r="G121" s="6"/>
      <c r="H121" s="7"/>
      <c r="K121" s="6"/>
      <c r="L121" s="6"/>
      <c r="M121" s="6"/>
    </row>
    <row r="122" spans="1:13" x14ac:dyDescent="0.3">
      <c r="A122" s="6"/>
      <c r="B122" s="6"/>
      <c r="C122" s="6"/>
      <c r="F122" s="6"/>
      <c r="G122" s="6"/>
      <c r="H122" s="7"/>
      <c r="K122" s="6"/>
      <c r="L122" s="6"/>
      <c r="M122" s="6"/>
    </row>
    <row r="123" spans="1:13" x14ac:dyDescent="0.3">
      <c r="A123" s="6"/>
      <c r="B123" s="6"/>
      <c r="C123" s="6"/>
      <c r="F123" s="6"/>
      <c r="G123" s="6"/>
      <c r="H123" s="7"/>
      <c r="K123" s="6"/>
      <c r="L123" s="6"/>
      <c r="M123" s="6"/>
    </row>
    <row r="124" spans="1:13" x14ac:dyDescent="0.3">
      <c r="A124" s="6"/>
      <c r="B124" s="6"/>
      <c r="C124" s="6"/>
      <c r="F124" s="6"/>
      <c r="G124" s="6"/>
      <c r="H124" s="7"/>
      <c r="K124" s="6"/>
      <c r="L124" s="6"/>
      <c r="M124" s="6"/>
    </row>
    <row r="125" spans="1:13" x14ac:dyDescent="0.3">
      <c r="A125" s="6"/>
      <c r="B125" s="6"/>
      <c r="C125" s="6"/>
      <c r="F125" s="6"/>
      <c r="G125" s="6"/>
      <c r="H125" s="7"/>
      <c r="K125" s="6"/>
      <c r="L125" s="6"/>
      <c r="M125" s="6"/>
    </row>
    <row r="126" spans="1:13" x14ac:dyDescent="0.3">
      <c r="A126" s="6"/>
      <c r="B126" s="6"/>
      <c r="C126" s="6"/>
      <c r="F126" s="6"/>
      <c r="G126" s="6"/>
      <c r="H126" s="7"/>
      <c r="K126" s="6"/>
      <c r="L126" s="6"/>
      <c r="M126" s="6"/>
    </row>
    <row r="127" spans="1:13" x14ac:dyDescent="0.3">
      <c r="A127" s="6"/>
      <c r="B127" s="6"/>
      <c r="C127" s="6"/>
      <c r="F127" s="6"/>
      <c r="G127" s="6"/>
      <c r="H127" s="7"/>
      <c r="K127" s="6"/>
      <c r="L127" s="6"/>
      <c r="M127" s="6"/>
    </row>
    <row r="128" spans="1:13" x14ac:dyDescent="0.3">
      <c r="A128" s="6"/>
      <c r="B128" s="6"/>
      <c r="C128" s="6"/>
      <c r="F128" s="6"/>
      <c r="G128" s="6"/>
      <c r="H128" s="7"/>
      <c r="K128" s="6"/>
      <c r="L128" s="6"/>
      <c r="M128" s="6"/>
    </row>
    <row r="129" spans="1:13" x14ac:dyDescent="0.3">
      <c r="A129" s="6"/>
      <c r="B129" s="6"/>
      <c r="C129" s="6"/>
      <c r="F129" s="6"/>
      <c r="G129" s="6"/>
      <c r="H129" s="7"/>
      <c r="K129" s="6"/>
      <c r="L129" s="6"/>
      <c r="M129" s="6"/>
    </row>
    <row r="130" spans="1:13" x14ac:dyDescent="0.3">
      <c r="A130" s="6"/>
      <c r="B130" s="6"/>
      <c r="C130" s="6"/>
      <c r="F130" s="6"/>
      <c r="G130" s="6"/>
      <c r="H130" s="7"/>
      <c r="K130" s="6"/>
      <c r="L130" s="6"/>
      <c r="M130" s="6"/>
    </row>
    <row r="131" spans="1:13" x14ac:dyDescent="0.3">
      <c r="A131" s="6"/>
      <c r="B131" s="6"/>
      <c r="C131" s="6"/>
      <c r="F131" s="6"/>
      <c r="G131" s="6"/>
      <c r="H131" s="7"/>
      <c r="K131" s="6"/>
      <c r="L131" s="6"/>
      <c r="M131" s="6"/>
    </row>
    <row r="132" spans="1:13" x14ac:dyDescent="0.3">
      <c r="A132" s="6"/>
      <c r="B132" s="6"/>
      <c r="C132" s="6"/>
      <c r="F132" s="6"/>
      <c r="G132" s="6"/>
      <c r="H132" s="7"/>
      <c r="K132" s="6"/>
      <c r="L132" s="6"/>
      <c r="M132" s="6"/>
    </row>
    <row r="133" spans="1:13" x14ac:dyDescent="0.3">
      <c r="A133" s="6"/>
      <c r="B133" s="6"/>
      <c r="C133" s="6"/>
      <c r="F133" s="6"/>
      <c r="G133" s="6"/>
      <c r="H133" s="7"/>
      <c r="K133" s="6"/>
      <c r="L133" s="6"/>
      <c r="M133" s="6"/>
    </row>
    <row r="134" spans="1:13" x14ac:dyDescent="0.3">
      <c r="A134" s="6"/>
      <c r="B134" s="6"/>
      <c r="C134" s="6"/>
      <c r="F134" s="6"/>
      <c r="G134" s="6"/>
      <c r="H134" s="7"/>
      <c r="K134" s="6"/>
      <c r="L134" s="6"/>
      <c r="M134" s="6"/>
    </row>
    <row r="135" spans="1:13" x14ac:dyDescent="0.3">
      <c r="A135" s="6"/>
      <c r="B135" s="6"/>
      <c r="C135" s="6"/>
      <c r="F135" s="6"/>
      <c r="G135" s="6"/>
      <c r="H135" s="7"/>
      <c r="K135" s="6"/>
      <c r="L135" s="6"/>
      <c r="M135" s="6"/>
    </row>
    <row r="136" spans="1:13" x14ac:dyDescent="0.3">
      <c r="A136" s="6"/>
      <c r="B136" s="6"/>
      <c r="C136" s="6"/>
      <c r="F136" s="6"/>
      <c r="G136" s="6"/>
      <c r="H136" s="7"/>
      <c r="K136" s="6"/>
      <c r="L136" s="6"/>
      <c r="M136" s="6"/>
    </row>
    <row r="137" spans="1:13" x14ac:dyDescent="0.3">
      <c r="A137" s="6"/>
      <c r="B137" s="6"/>
      <c r="C137" s="6"/>
      <c r="F137" s="6"/>
      <c r="G137" s="6"/>
      <c r="H137" s="7"/>
      <c r="K137" s="6"/>
      <c r="L137" s="6"/>
      <c r="M137" s="6"/>
    </row>
    <row r="138" spans="1:13" x14ac:dyDescent="0.3">
      <c r="A138" s="6"/>
      <c r="B138" s="6"/>
      <c r="C138" s="6"/>
      <c r="F138" s="6"/>
      <c r="G138" s="6"/>
      <c r="H138" s="7"/>
      <c r="K138" s="6"/>
      <c r="L138" s="6"/>
      <c r="M138" s="6"/>
    </row>
    <row r="139" spans="1:13" x14ac:dyDescent="0.3">
      <c r="A139" s="6"/>
      <c r="B139" s="6"/>
      <c r="C139" s="6"/>
      <c r="F139" s="6"/>
      <c r="G139" s="6"/>
      <c r="H139" s="7"/>
      <c r="K139" s="6"/>
      <c r="L139" s="6"/>
      <c r="M139" s="6"/>
    </row>
    <row r="140" spans="1:13" x14ac:dyDescent="0.3">
      <c r="A140" s="6"/>
      <c r="B140" s="6"/>
      <c r="C140" s="6"/>
      <c r="F140" s="6"/>
      <c r="G140" s="6"/>
      <c r="H140" s="7"/>
      <c r="K140" s="6"/>
      <c r="L140" s="6"/>
      <c r="M140" s="6"/>
    </row>
    <row r="141" spans="1:13" x14ac:dyDescent="0.3">
      <c r="A141" s="6"/>
      <c r="B141" s="6"/>
      <c r="C141" s="6"/>
      <c r="F141" s="6"/>
      <c r="G141" s="6"/>
      <c r="H141" s="7"/>
      <c r="K141" s="6"/>
      <c r="L141" s="6"/>
      <c r="M141" s="6"/>
    </row>
    <row r="142" spans="1:13" x14ac:dyDescent="0.3">
      <c r="A142" s="6"/>
      <c r="B142" s="6"/>
      <c r="C142" s="6"/>
      <c r="F142" s="6"/>
      <c r="G142" s="6"/>
      <c r="H142" s="7"/>
      <c r="K142" s="6"/>
      <c r="L142" s="6"/>
      <c r="M142" s="6"/>
    </row>
    <row r="143" spans="1:13" x14ac:dyDescent="0.3">
      <c r="A143" s="6"/>
      <c r="B143" s="6"/>
      <c r="C143" s="6"/>
      <c r="F143" s="6"/>
      <c r="G143" s="6"/>
      <c r="H143" s="7"/>
      <c r="K143" s="6"/>
      <c r="L143" s="6"/>
      <c r="M143" s="6"/>
    </row>
    <row r="144" spans="1:13" x14ac:dyDescent="0.3">
      <c r="A144" s="6"/>
      <c r="B144" s="6"/>
      <c r="C144" s="6"/>
      <c r="F144" s="6"/>
      <c r="G144" s="6"/>
      <c r="H144" s="7"/>
      <c r="K144" s="6"/>
      <c r="L144" s="6"/>
      <c r="M144" s="6"/>
    </row>
    <row r="145" spans="1:13" x14ac:dyDescent="0.3">
      <c r="A145" s="6"/>
      <c r="B145" s="6"/>
      <c r="C145" s="6"/>
      <c r="F145" s="6"/>
      <c r="G145" s="6"/>
      <c r="H145" s="7"/>
      <c r="K145" s="6"/>
      <c r="L145" s="6"/>
      <c r="M145" s="6"/>
    </row>
    <row r="146" spans="1:13" x14ac:dyDescent="0.3">
      <c r="A146" s="6"/>
      <c r="B146" s="6"/>
      <c r="C146" s="6"/>
      <c r="F146" s="6"/>
      <c r="G146" s="6"/>
      <c r="H146" s="7"/>
      <c r="K146" s="6"/>
      <c r="L146" s="6"/>
      <c r="M146" s="6"/>
    </row>
    <row r="147" spans="1:13" x14ac:dyDescent="0.3">
      <c r="A147" s="6"/>
      <c r="B147" s="6"/>
      <c r="C147" s="6"/>
      <c r="F147" s="6"/>
      <c r="G147" s="6"/>
      <c r="H147" s="7"/>
      <c r="K147" s="6"/>
      <c r="L147" s="6"/>
      <c r="M147" s="6"/>
    </row>
    <row r="148" spans="1:13" x14ac:dyDescent="0.3">
      <c r="A148" s="6"/>
      <c r="B148" s="6"/>
      <c r="C148" s="6"/>
      <c r="F148" s="6"/>
      <c r="G148" s="6"/>
      <c r="H148" s="7"/>
      <c r="K148" s="6"/>
      <c r="L148" s="6"/>
      <c r="M148" s="6"/>
    </row>
    <row r="149" spans="1:13" x14ac:dyDescent="0.3">
      <c r="A149" s="6"/>
      <c r="B149" s="6"/>
      <c r="C149" s="6"/>
      <c r="F149" s="6"/>
      <c r="G149" s="6"/>
      <c r="H149" s="7"/>
      <c r="K149" s="6"/>
      <c r="L149" s="6"/>
      <c r="M149" s="6"/>
    </row>
    <row r="150" spans="1:13" x14ac:dyDescent="0.3">
      <c r="A150" s="6"/>
      <c r="B150" s="6"/>
      <c r="C150" s="6"/>
      <c r="F150" s="6"/>
      <c r="G150" s="6"/>
      <c r="H150" s="7"/>
      <c r="K150" s="6"/>
      <c r="L150" s="6"/>
      <c r="M150" s="6"/>
    </row>
    <row r="151" spans="1:13" x14ac:dyDescent="0.3">
      <c r="A151" s="6"/>
      <c r="B151" s="6"/>
      <c r="C151" s="6"/>
      <c r="F151" s="6"/>
      <c r="G151" s="6"/>
      <c r="H151" s="7"/>
      <c r="K151" s="6"/>
      <c r="L151" s="6"/>
      <c r="M151" s="6"/>
    </row>
    <row r="152" spans="1:13" x14ac:dyDescent="0.3">
      <c r="A152" s="6"/>
      <c r="B152" s="6"/>
      <c r="C152" s="6"/>
      <c r="F152" s="6"/>
      <c r="G152" s="6"/>
      <c r="H152" s="7"/>
      <c r="K152" s="6"/>
      <c r="L152" s="6"/>
      <c r="M152" s="6"/>
    </row>
    <row r="153" spans="1:13" x14ac:dyDescent="0.3">
      <c r="A153" s="6"/>
      <c r="B153" s="6"/>
      <c r="C153" s="6"/>
      <c r="F153" s="6"/>
      <c r="G153" s="6"/>
      <c r="H153" s="7"/>
      <c r="K153" s="6"/>
      <c r="L153" s="6"/>
      <c r="M153" s="6"/>
    </row>
    <row r="154" spans="1:13" x14ac:dyDescent="0.3">
      <c r="A154" s="6"/>
      <c r="B154" s="6"/>
      <c r="C154" s="6"/>
      <c r="F154" s="6"/>
      <c r="G154" s="6"/>
      <c r="H154" s="7"/>
      <c r="K154" s="6"/>
      <c r="L154" s="6"/>
      <c r="M154" s="6"/>
    </row>
    <row r="155" spans="1:13" x14ac:dyDescent="0.3">
      <c r="A155" s="6"/>
      <c r="B155" s="6"/>
      <c r="C155" s="6"/>
      <c r="F155" s="6"/>
      <c r="G155" s="6"/>
      <c r="H155" s="7"/>
      <c r="K155" s="6"/>
      <c r="L155" s="6"/>
      <c r="M155" s="6"/>
    </row>
    <row r="156" spans="1:13" x14ac:dyDescent="0.3">
      <c r="A156" s="6"/>
      <c r="B156" s="6"/>
      <c r="C156" s="6"/>
      <c r="F156" s="6"/>
      <c r="G156" s="6"/>
      <c r="H156" s="7"/>
      <c r="K156" s="6"/>
      <c r="L156" s="6"/>
      <c r="M156" s="6"/>
    </row>
    <row r="157" spans="1:13" x14ac:dyDescent="0.3">
      <c r="A157" s="6"/>
      <c r="B157" s="6"/>
      <c r="C157" s="6"/>
      <c r="F157" s="6"/>
      <c r="G157" s="6"/>
      <c r="H157" s="7"/>
      <c r="K157" s="6"/>
      <c r="L157" s="6"/>
      <c r="M157" s="6"/>
    </row>
    <row r="158" spans="1:13" x14ac:dyDescent="0.3">
      <c r="A158" s="6"/>
      <c r="B158" s="6"/>
      <c r="C158" s="6"/>
      <c r="F158" s="6"/>
      <c r="G158" s="6"/>
      <c r="H158" s="7"/>
      <c r="K158" s="6"/>
      <c r="L158" s="6"/>
      <c r="M158" s="6"/>
    </row>
    <row r="159" spans="1:13" x14ac:dyDescent="0.3">
      <c r="A159" s="6"/>
      <c r="B159" s="6"/>
      <c r="C159" s="6"/>
      <c r="F159" s="6"/>
      <c r="G159" s="6"/>
      <c r="H159" s="7"/>
      <c r="K159" s="6"/>
      <c r="L159" s="6"/>
      <c r="M159" s="6"/>
    </row>
    <row r="160" spans="1:13" x14ac:dyDescent="0.3">
      <c r="A160" s="6"/>
      <c r="B160" s="6"/>
      <c r="C160" s="6"/>
      <c r="F160" s="6"/>
      <c r="G160" s="6"/>
      <c r="H160" s="7"/>
      <c r="K160" s="6"/>
      <c r="L160" s="6"/>
      <c r="M160" s="6"/>
    </row>
    <row r="161" spans="1:13" x14ac:dyDescent="0.3">
      <c r="A161" s="6"/>
      <c r="B161" s="6"/>
      <c r="C161" s="6"/>
      <c r="F161" s="6"/>
      <c r="G161" s="6"/>
      <c r="H161" s="7"/>
      <c r="K161" s="6"/>
      <c r="L161" s="6"/>
      <c r="M161" s="6"/>
    </row>
    <row r="162" spans="1:13" x14ac:dyDescent="0.3">
      <c r="A162" s="6"/>
      <c r="B162" s="6"/>
      <c r="C162" s="6"/>
      <c r="F162" s="6"/>
      <c r="G162" s="6"/>
      <c r="H162" s="7"/>
      <c r="K162" s="6"/>
      <c r="L162" s="6"/>
      <c r="M162" s="6"/>
    </row>
    <row r="163" spans="1:13" x14ac:dyDescent="0.3">
      <c r="A163" s="6"/>
      <c r="B163" s="6"/>
      <c r="C163" s="6"/>
      <c r="F163" s="6"/>
      <c r="G163" s="6"/>
      <c r="H163" s="7"/>
      <c r="K163" s="6"/>
      <c r="L163" s="6"/>
      <c r="M163" s="6"/>
    </row>
    <row r="164" spans="1:13" x14ac:dyDescent="0.3">
      <c r="A164" s="6"/>
      <c r="B164" s="6"/>
      <c r="C164" s="6"/>
      <c r="F164" s="6"/>
      <c r="G164" s="6"/>
      <c r="H164" s="7"/>
      <c r="K164" s="6"/>
      <c r="L164" s="6"/>
      <c r="M164" s="6"/>
    </row>
    <row r="165" spans="1:13" x14ac:dyDescent="0.3">
      <c r="A165" s="6"/>
      <c r="B165" s="6"/>
      <c r="C165" s="6"/>
      <c r="F165" s="6"/>
      <c r="G165" s="6"/>
      <c r="H165" s="7"/>
      <c r="K165" s="6"/>
      <c r="L165" s="6"/>
      <c r="M165" s="6"/>
    </row>
    <row r="166" spans="1:13" x14ac:dyDescent="0.3">
      <c r="A166" s="6"/>
      <c r="B166" s="6"/>
      <c r="C166" s="6"/>
      <c r="F166" s="6"/>
      <c r="G166" s="6"/>
      <c r="H166" s="7"/>
      <c r="K166" s="6"/>
      <c r="L166" s="6"/>
      <c r="M166" s="6"/>
    </row>
    <row r="167" spans="1:13" x14ac:dyDescent="0.3">
      <c r="A167" s="6"/>
      <c r="B167" s="6"/>
      <c r="C167" s="6"/>
      <c r="F167" s="6"/>
      <c r="G167" s="6"/>
      <c r="H167" s="7"/>
      <c r="K167" s="6"/>
      <c r="L167" s="6"/>
      <c r="M167" s="6"/>
    </row>
    <row r="168" spans="1:13" x14ac:dyDescent="0.3">
      <c r="A168" s="6"/>
      <c r="B168" s="6"/>
      <c r="C168" s="6"/>
      <c r="F168" s="6"/>
      <c r="G168" s="6"/>
      <c r="H168" s="7"/>
      <c r="K168" s="6"/>
      <c r="L168" s="6"/>
      <c r="M168" s="6"/>
    </row>
    <row r="169" spans="1:13" x14ac:dyDescent="0.3">
      <c r="A169" s="6"/>
      <c r="B169" s="6"/>
      <c r="C169" s="6"/>
      <c r="F169" s="6"/>
      <c r="G169" s="6"/>
      <c r="H169" s="7"/>
      <c r="K169" s="6"/>
      <c r="L169" s="6"/>
      <c r="M169" s="6"/>
    </row>
    <row r="170" spans="1:13" x14ac:dyDescent="0.3">
      <c r="A170" s="6"/>
      <c r="B170" s="6"/>
      <c r="C170" s="6"/>
      <c r="F170" s="6"/>
      <c r="G170" s="6"/>
      <c r="H170" s="7"/>
      <c r="K170" s="6"/>
      <c r="L170" s="6"/>
      <c r="M170" s="6"/>
    </row>
    <row r="171" spans="1:13" x14ac:dyDescent="0.3">
      <c r="A171" s="6"/>
      <c r="B171" s="6"/>
      <c r="C171" s="6"/>
      <c r="F171" s="6"/>
      <c r="G171" s="6"/>
      <c r="H171" s="7"/>
      <c r="K171" s="6"/>
      <c r="L171" s="6"/>
      <c r="M171" s="6"/>
    </row>
    <row r="172" spans="1:13" x14ac:dyDescent="0.3">
      <c r="A172" s="6"/>
      <c r="B172" s="6"/>
      <c r="C172" s="6"/>
      <c r="F172" s="6"/>
      <c r="G172" s="6"/>
      <c r="H172" s="7"/>
      <c r="K172" s="6"/>
      <c r="L172" s="6"/>
      <c r="M172" s="6"/>
    </row>
    <row r="173" spans="1:13" x14ac:dyDescent="0.3">
      <c r="A173" s="6"/>
      <c r="B173" s="6"/>
      <c r="C173" s="6"/>
      <c r="F173" s="6"/>
      <c r="G173" s="6"/>
      <c r="H173" s="7"/>
      <c r="K173" s="6"/>
      <c r="L173" s="6"/>
      <c r="M173" s="6"/>
    </row>
    <row r="174" spans="1:13" x14ac:dyDescent="0.3">
      <c r="A174" s="6"/>
      <c r="B174" s="6"/>
      <c r="C174" s="6"/>
      <c r="F174" s="6"/>
      <c r="G174" s="6"/>
      <c r="H174" s="7"/>
      <c r="K174" s="6"/>
      <c r="L174" s="6"/>
      <c r="M174" s="6"/>
    </row>
    <row r="175" spans="1:13" x14ac:dyDescent="0.3">
      <c r="A175" s="6"/>
      <c r="B175" s="6"/>
      <c r="C175" s="6"/>
      <c r="F175" s="6"/>
      <c r="G175" s="6"/>
      <c r="H175" s="7"/>
      <c r="K175" s="6"/>
      <c r="L175" s="6"/>
      <c r="M175" s="6"/>
    </row>
    <row r="176" spans="1:13" x14ac:dyDescent="0.3">
      <c r="A176" s="6"/>
      <c r="B176" s="6"/>
      <c r="C176" s="6"/>
      <c r="F176" s="6"/>
      <c r="G176" s="6"/>
      <c r="H176" s="7"/>
      <c r="K176" s="6"/>
      <c r="L176" s="6"/>
      <c r="M176" s="6"/>
    </row>
    <row r="177" spans="1:13" x14ac:dyDescent="0.3">
      <c r="A177" s="6"/>
      <c r="B177" s="6"/>
      <c r="C177" s="6"/>
      <c r="F177" s="6"/>
      <c r="G177" s="6"/>
      <c r="H177" s="7"/>
      <c r="K177" s="6"/>
      <c r="L177" s="6"/>
      <c r="M177" s="6"/>
    </row>
    <row r="178" spans="1:13" x14ac:dyDescent="0.3">
      <c r="A178" s="6"/>
      <c r="B178" s="6"/>
      <c r="C178" s="6"/>
      <c r="F178" s="6"/>
      <c r="G178" s="6"/>
      <c r="H178" s="7"/>
      <c r="K178" s="6"/>
      <c r="L178" s="6"/>
      <c r="M178" s="6"/>
    </row>
    <row r="179" spans="1:13" x14ac:dyDescent="0.3">
      <c r="A179" s="6"/>
      <c r="B179" s="6"/>
      <c r="C179" s="6"/>
      <c r="F179" s="6"/>
      <c r="G179" s="6"/>
      <c r="H179" s="7"/>
      <c r="K179" s="6"/>
      <c r="L179" s="6"/>
      <c r="M179" s="6"/>
    </row>
    <row r="180" spans="1:13" x14ac:dyDescent="0.3">
      <c r="A180" s="6"/>
      <c r="B180" s="6"/>
      <c r="C180" s="6"/>
      <c r="F180" s="6"/>
      <c r="G180" s="6"/>
      <c r="H180" s="7"/>
      <c r="K180" s="6"/>
      <c r="L180" s="6"/>
      <c r="M180" s="6"/>
    </row>
    <row r="181" spans="1:13" x14ac:dyDescent="0.3">
      <c r="A181" s="6"/>
      <c r="B181" s="6"/>
      <c r="C181" s="6"/>
      <c r="F181" s="6"/>
      <c r="G181" s="6"/>
      <c r="H181" s="7"/>
      <c r="K181" s="6"/>
      <c r="L181" s="6"/>
      <c r="M181" s="6"/>
    </row>
    <row r="182" spans="1:13" x14ac:dyDescent="0.3">
      <c r="A182" s="6"/>
      <c r="B182" s="6"/>
      <c r="C182" s="6"/>
      <c r="F182" s="6"/>
      <c r="G182" s="6"/>
      <c r="H182" s="7"/>
      <c r="K182" s="6"/>
      <c r="L182" s="6"/>
      <c r="M182" s="6"/>
    </row>
    <row r="183" spans="1:13" x14ac:dyDescent="0.3">
      <c r="A183" s="6"/>
      <c r="B183" s="6"/>
      <c r="C183" s="6"/>
      <c r="F183" s="6"/>
      <c r="G183" s="6"/>
      <c r="H183" s="7"/>
      <c r="K183" s="6"/>
      <c r="L183" s="6"/>
      <c r="M183" s="6"/>
    </row>
    <row r="184" spans="1:13" x14ac:dyDescent="0.3">
      <c r="A184" s="6"/>
      <c r="B184" s="6"/>
      <c r="C184" s="6"/>
      <c r="F184" s="6"/>
      <c r="G184" s="6"/>
      <c r="H184" s="7"/>
      <c r="K184" s="6"/>
      <c r="L184" s="6"/>
      <c r="M184" s="6"/>
    </row>
    <row r="185" spans="1:13" x14ac:dyDescent="0.3">
      <c r="A185" s="6"/>
      <c r="B185" s="6"/>
      <c r="C185" s="6"/>
      <c r="F185" s="6"/>
      <c r="G185" s="6"/>
      <c r="H185" s="7"/>
      <c r="K185" s="6"/>
      <c r="L185" s="6"/>
      <c r="M185" s="6"/>
    </row>
    <row r="186" spans="1:13" x14ac:dyDescent="0.3">
      <c r="A186" s="6"/>
      <c r="B186" s="6"/>
      <c r="C186" s="6"/>
      <c r="F186" s="6"/>
      <c r="G186" s="6"/>
      <c r="H186" s="7"/>
      <c r="K186" s="6"/>
      <c r="L186" s="6"/>
      <c r="M186" s="6"/>
    </row>
    <row r="187" spans="1:13" x14ac:dyDescent="0.3">
      <c r="A187" s="6"/>
      <c r="B187" s="6"/>
      <c r="C187" s="6"/>
      <c r="F187" s="6"/>
      <c r="G187" s="6"/>
      <c r="H187" s="7"/>
      <c r="K187" s="6"/>
      <c r="L187" s="6"/>
      <c r="M187" s="6"/>
    </row>
    <row r="188" spans="1:13" x14ac:dyDescent="0.3">
      <c r="A188" s="6"/>
      <c r="B188" s="6"/>
      <c r="C188" s="6"/>
      <c r="F188" s="6"/>
      <c r="G188" s="6"/>
      <c r="H188" s="7"/>
      <c r="K188" s="6"/>
      <c r="L188" s="6"/>
      <c r="M188" s="6"/>
    </row>
    <row r="189" spans="1:13" x14ac:dyDescent="0.3">
      <c r="A189" s="6"/>
      <c r="B189" s="6"/>
      <c r="C189" s="6"/>
      <c r="F189" s="6"/>
      <c r="G189" s="6"/>
      <c r="H189" s="7"/>
      <c r="K189" s="6"/>
      <c r="L189" s="6"/>
      <c r="M189" s="6"/>
    </row>
    <row r="190" spans="1:13" x14ac:dyDescent="0.3">
      <c r="A190" s="6"/>
      <c r="B190" s="6"/>
      <c r="C190" s="6"/>
      <c r="F190" s="6"/>
      <c r="G190" s="6"/>
      <c r="H190" s="7"/>
      <c r="K190" s="6"/>
      <c r="L190" s="6"/>
      <c r="M190" s="6"/>
    </row>
    <row r="191" spans="1:13" x14ac:dyDescent="0.3">
      <c r="A191" s="6"/>
      <c r="B191" s="6"/>
      <c r="C191" s="6"/>
      <c r="F191" s="6"/>
      <c r="G191" s="6"/>
      <c r="H191" s="7"/>
      <c r="K191" s="6"/>
      <c r="L191" s="6"/>
      <c r="M191" s="6"/>
    </row>
    <row r="192" spans="1:13" x14ac:dyDescent="0.3">
      <c r="A192" s="6"/>
      <c r="B192" s="6"/>
      <c r="C192" s="6"/>
      <c r="F192" s="6"/>
      <c r="G192" s="6"/>
      <c r="H192" s="7"/>
      <c r="K192" s="6"/>
      <c r="L192" s="6"/>
      <c r="M192" s="6"/>
    </row>
    <row r="193" spans="1:13" x14ac:dyDescent="0.3">
      <c r="A193" s="6"/>
      <c r="B193" s="6"/>
      <c r="C193" s="6"/>
      <c r="F193" s="6"/>
      <c r="G193" s="6"/>
      <c r="H193" s="7"/>
      <c r="K193" s="6"/>
      <c r="L193" s="6"/>
      <c r="M193" s="6"/>
    </row>
    <row r="194" spans="1:13" x14ac:dyDescent="0.3">
      <c r="A194" s="6"/>
      <c r="B194" s="6"/>
      <c r="C194" s="6"/>
      <c r="F194" s="6"/>
      <c r="G194" s="6"/>
      <c r="H194" s="7"/>
      <c r="K194" s="6"/>
      <c r="L194" s="6"/>
      <c r="M194" s="6"/>
    </row>
    <row r="195" spans="1:13" x14ac:dyDescent="0.3">
      <c r="A195" s="6"/>
      <c r="B195" s="6"/>
      <c r="C195" s="6"/>
      <c r="F195" s="6"/>
      <c r="G195" s="6"/>
      <c r="H195" s="7"/>
      <c r="K195" s="6"/>
      <c r="L195" s="6"/>
      <c r="M195" s="6"/>
    </row>
    <row r="196" spans="1:13" x14ac:dyDescent="0.3">
      <c r="A196" s="6"/>
      <c r="B196" s="6"/>
      <c r="C196" s="6"/>
      <c r="F196" s="6"/>
      <c r="G196" s="6"/>
      <c r="H196" s="7"/>
      <c r="K196" s="6"/>
      <c r="L196" s="6"/>
      <c r="M196" s="6"/>
    </row>
    <row r="197" spans="1:13" x14ac:dyDescent="0.3">
      <c r="A197" s="6"/>
      <c r="B197" s="6"/>
      <c r="C197" s="6"/>
      <c r="F197" s="6"/>
      <c r="G197" s="6"/>
      <c r="H197" s="7"/>
      <c r="K197" s="6"/>
      <c r="L197" s="6"/>
      <c r="M197" s="6"/>
    </row>
    <row r="198" spans="1:13" x14ac:dyDescent="0.3">
      <c r="A198" s="6"/>
      <c r="B198" s="6"/>
      <c r="C198" s="6"/>
      <c r="F198" s="6"/>
      <c r="G198" s="6"/>
      <c r="H198" s="7"/>
      <c r="K198" s="6"/>
      <c r="L198" s="6"/>
      <c r="M198" s="6"/>
    </row>
    <row r="199" spans="1:13" x14ac:dyDescent="0.3">
      <c r="A199" s="6"/>
      <c r="B199" s="6"/>
      <c r="C199" s="6"/>
      <c r="F199" s="6"/>
      <c r="G199" s="6"/>
      <c r="H199" s="7"/>
      <c r="K199" s="6"/>
      <c r="L199" s="6"/>
      <c r="M199" s="6"/>
    </row>
    <row r="200" spans="1:13" x14ac:dyDescent="0.3">
      <c r="A200" s="6"/>
      <c r="B200" s="6"/>
      <c r="C200" s="6"/>
      <c r="F200" s="6"/>
      <c r="G200" s="6"/>
      <c r="H200" s="7"/>
      <c r="K200" s="6"/>
      <c r="L200" s="6"/>
      <c r="M200" s="6"/>
    </row>
    <row r="201" spans="1:13" x14ac:dyDescent="0.3">
      <c r="A201" s="6"/>
      <c r="B201" s="6"/>
      <c r="C201" s="6"/>
      <c r="F201" s="6"/>
      <c r="G201" s="6"/>
      <c r="H201" s="7"/>
      <c r="K201" s="6"/>
      <c r="L201" s="6"/>
      <c r="M201" s="6"/>
    </row>
    <row r="202" spans="1:13" x14ac:dyDescent="0.3">
      <c r="A202" s="6"/>
      <c r="B202" s="6"/>
      <c r="C202" s="6"/>
      <c r="F202" s="6"/>
      <c r="G202" s="6"/>
      <c r="H202" s="7"/>
      <c r="K202" s="6"/>
      <c r="L202" s="6"/>
      <c r="M202" s="6"/>
    </row>
    <row r="203" spans="1:13" x14ac:dyDescent="0.3">
      <c r="A203" s="6"/>
      <c r="B203" s="6"/>
      <c r="C203" s="6"/>
      <c r="F203" s="6"/>
      <c r="G203" s="6"/>
      <c r="H203" s="7"/>
      <c r="K203" s="6"/>
      <c r="L203" s="6"/>
      <c r="M203" s="6"/>
    </row>
    <row r="204" spans="1:13" x14ac:dyDescent="0.3">
      <c r="A204" s="6"/>
      <c r="B204" s="6"/>
      <c r="C204" s="6"/>
      <c r="F204" s="6"/>
      <c r="G204" s="6"/>
      <c r="H204" s="7"/>
      <c r="K204" s="6"/>
      <c r="L204" s="6"/>
      <c r="M204" s="6"/>
    </row>
    <row r="205" spans="1:13" x14ac:dyDescent="0.3">
      <c r="A205" s="6"/>
      <c r="B205" s="6"/>
      <c r="C205" s="6"/>
      <c r="F205" s="6"/>
      <c r="G205" s="6"/>
      <c r="H205" s="7"/>
      <c r="K205" s="6"/>
      <c r="L205" s="6"/>
      <c r="M205" s="6"/>
    </row>
    <row r="206" spans="1:13" x14ac:dyDescent="0.3">
      <c r="A206" s="6"/>
      <c r="B206" s="6"/>
      <c r="C206" s="6"/>
      <c r="F206" s="6"/>
      <c r="G206" s="6"/>
      <c r="H206" s="7"/>
      <c r="K206" s="6"/>
      <c r="L206" s="6"/>
      <c r="M206" s="6"/>
    </row>
    <row r="207" spans="1:13" x14ac:dyDescent="0.3">
      <c r="A207" s="6"/>
      <c r="B207" s="6"/>
      <c r="C207" s="6"/>
      <c r="F207" s="6"/>
      <c r="G207" s="6"/>
      <c r="H207" s="7"/>
      <c r="K207" s="6"/>
      <c r="L207" s="6"/>
      <c r="M207" s="6"/>
    </row>
    <row r="208" spans="1:13" x14ac:dyDescent="0.3">
      <c r="A208" s="6"/>
      <c r="B208" s="6"/>
      <c r="C208" s="6"/>
      <c r="F208" s="6"/>
      <c r="G208" s="6"/>
      <c r="H208" s="7"/>
      <c r="K208" s="6"/>
      <c r="L208" s="6"/>
      <c r="M208" s="6"/>
    </row>
    <row r="209" spans="1:13" x14ac:dyDescent="0.3">
      <c r="A209" s="6"/>
      <c r="B209" s="6"/>
      <c r="C209" s="6"/>
      <c r="F209" s="6"/>
      <c r="G209" s="6"/>
      <c r="H209" s="7"/>
      <c r="K209" s="6"/>
      <c r="L209" s="6"/>
      <c r="M209" s="6"/>
    </row>
    <row r="210" spans="1:13" x14ac:dyDescent="0.3">
      <c r="A210" s="6"/>
      <c r="B210" s="6"/>
      <c r="C210" s="6"/>
      <c r="F210" s="6"/>
      <c r="G210" s="6"/>
      <c r="H210" s="7"/>
      <c r="K210" s="6"/>
      <c r="L210" s="6"/>
      <c r="M210" s="6"/>
    </row>
    <row r="211" spans="1:13" x14ac:dyDescent="0.3">
      <c r="A211" s="6"/>
      <c r="B211" s="6"/>
      <c r="C211" s="6"/>
      <c r="F211" s="6"/>
      <c r="G211" s="6"/>
      <c r="H211" s="7"/>
      <c r="K211" s="6"/>
      <c r="L211" s="6"/>
      <c r="M211" s="6"/>
    </row>
    <row r="212" spans="1:13" x14ac:dyDescent="0.3">
      <c r="A212" s="6"/>
      <c r="B212" s="6"/>
      <c r="C212" s="6"/>
      <c r="F212" s="6"/>
      <c r="G212" s="6"/>
      <c r="H212" s="7"/>
      <c r="K212" s="6"/>
      <c r="L212" s="6"/>
      <c r="M212" s="6"/>
    </row>
    <row r="213" spans="1:13" x14ac:dyDescent="0.3">
      <c r="A213" s="6"/>
      <c r="B213" s="6"/>
      <c r="C213" s="6"/>
      <c r="F213" s="6"/>
      <c r="G213" s="6"/>
      <c r="H213" s="7"/>
      <c r="K213" s="6"/>
      <c r="L213" s="6"/>
      <c r="M213" s="6"/>
    </row>
    <row r="214" spans="1:13" x14ac:dyDescent="0.3">
      <c r="A214" s="6"/>
      <c r="B214" s="6"/>
      <c r="C214" s="6"/>
      <c r="F214" s="6"/>
      <c r="G214" s="6"/>
      <c r="H214" s="7"/>
      <c r="K214" s="6"/>
      <c r="L214" s="6"/>
      <c r="M214" s="6"/>
    </row>
    <row r="215" spans="1:13" x14ac:dyDescent="0.3">
      <c r="A215" s="6"/>
      <c r="B215" s="6"/>
      <c r="C215" s="6"/>
      <c r="F215" s="6"/>
      <c r="G215" s="6"/>
      <c r="H215" s="7"/>
      <c r="K215" s="6"/>
      <c r="L215" s="6"/>
      <c r="M215" s="6"/>
    </row>
    <row r="216" spans="1:13" x14ac:dyDescent="0.3">
      <c r="A216" s="6"/>
      <c r="B216" s="6"/>
      <c r="C216" s="6"/>
      <c r="F216" s="6"/>
      <c r="G216" s="6"/>
      <c r="H216" s="7"/>
      <c r="K216" s="6"/>
      <c r="L216" s="6"/>
      <c r="M216" s="6"/>
    </row>
    <row r="217" spans="1:13" x14ac:dyDescent="0.3">
      <c r="A217" s="6"/>
      <c r="B217" s="6"/>
      <c r="C217" s="6"/>
      <c r="F217" s="6"/>
      <c r="G217" s="6"/>
      <c r="H217" s="7"/>
      <c r="K217" s="6"/>
      <c r="L217" s="6"/>
      <c r="M217" s="6"/>
    </row>
    <row r="218" spans="1:13" x14ac:dyDescent="0.3">
      <c r="A218" s="6"/>
      <c r="B218" s="6"/>
      <c r="C218" s="6"/>
      <c r="F218" s="6"/>
      <c r="G218" s="6"/>
      <c r="H218" s="7"/>
      <c r="K218" s="6"/>
      <c r="L218" s="6"/>
      <c r="M218" s="6"/>
    </row>
    <row r="219" spans="1:13" x14ac:dyDescent="0.3">
      <c r="A219" s="6"/>
      <c r="B219" s="6"/>
      <c r="C219" s="6"/>
      <c r="F219" s="6"/>
      <c r="G219" s="6"/>
      <c r="H219" s="7"/>
      <c r="K219" s="6"/>
      <c r="L219" s="6"/>
      <c r="M219" s="6"/>
    </row>
    <row r="220" spans="1:13" x14ac:dyDescent="0.3">
      <c r="A220" s="6"/>
      <c r="B220" s="6"/>
      <c r="C220" s="6"/>
      <c r="F220" s="6"/>
      <c r="G220" s="6"/>
      <c r="H220" s="7"/>
      <c r="K220" s="6"/>
      <c r="L220" s="6"/>
      <c r="M220" s="6"/>
    </row>
    <row r="221" spans="1:13" x14ac:dyDescent="0.3">
      <c r="A221" s="6"/>
      <c r="B221" s="6"/>
      <c r="C221" s="6"/>
      <c r="F221" s="6"/>
      <c r="G221" s="6"/>
      <c r="H221" s="7"/>
      <c r="K221" s="6"/>
      <c r="L221" s="6"/>
      <c r="M221" s="6"/>
    </row>
    <row r="222" spans="1:13" x14ac:dyDescent="0.3">
      <c r="A222" s="6"/>
      <c r="B222" s="6"/>
      <c r="C222" s="6"/>
      <c r="F222" s="6"/>
      <c r="G222" s="6"/>
      <c r="H222" s="7"/>
      <c r="K222" s="6"/>
      <c r="L222" s="6"/>
      <c r="M222" s="6"/>
    </row>
    <row r="223" spans="1:13" x14ac:dyDescent="0.3">
      <c r="A223" s="6"/>
      <c r="B223" s="6"/>
      <c r="C223" s="6"/>
      <c r="F223" s="6"/>
      <c r="G223" s="6"/>
      <c r="H223" s="7"/>
      <c r="K223" s="6"/>
      <c r="L223" s="6"/>
      <c r="M223" s="6"/>
    </row>
    <row r="224" spans="1:13" x14ac:dyDescent="0.3">
      <c r="A224" s="6"/>
      <c r="B224" s="6"/>
      <c r="C224" s="6"/>
      <c r="F224" s="6"/>
      <c r="G224" s="6"/>
      <c r="H224" s="7"/>
      <c r="K224" s="6"/>
      <c r="L224" s="6"/>
      <c r="M224" s="6"/>
    </row>
    <row r="225" spans="1:13" x14ac:dyDescent="0.3">
      <c r="A225" s="6"/>
      <c r="B225" s="6"/>
      <c r="C225" s="6"/>
      <c r="F225" s="6"/>
      <c r="G225" s="6"/>
      <c r="H225" s="7"/>
      <c r="K225" s="6"/>
      <c r="L225" s="6"/>
      <c r="M225" s="6"/>
    </row>
    <row r="226" spans="1:13" x14ac:dyDescent="0.3">
      <c r="A226" s="6"/>
      <c r="B226" s="6"/>
      <c r="C226" s="6"/>
      <c r="F226" s="6"/>
      <c r="G226" s="6"/>
      <c r="H226" s="7"/>
      <c r="K226" s="6"/>
      <c r="L226" s="6"/>
      <c r="M226" s="6"/>
    </row>
    <row r="227" spans="1:13" x14ac:dyDescent="0.3">
      <c r="A227" s="6"/>
      <c r="B227" s="6"/>
      <c r="C227" s="6"/>
      <c r="F227" s="6"/>
      <c r="G227" s="6"/>
      <c r="H227" s="7"/>
      <c r="K227" s="6"/>
      <c r="L227" s="6"/>
      <c r="M227" s="6"/>
    </row>
    <row r="228" spans="1:13" x14ac:dyDescent="0.3">
      <c r="A228" s="6"/>
      <c r="B228" s="6"/>
      <c r="C228" s="6"/>
      <c r="F228" s="6"/>
      <c r="G228" s="6"/>
      <c r="H228" s="7"/>
      <c r="K228" s="6"/>
      <c r="L228" s="6"/>
      <c r="M228" s="6"/>
    </row>
    <row r="229" spans="1:13" x14ac:dyDescent="0.3">
      <c r="A229" s="6"/>
      <c r="B229" s="6"/>
      <c r="C229" s="6"/>
      <c r="F229" s="6"/>
      <c r="G229" s="6"/>
      <c r="H229" s="7"/>
      <c r="K229" s="6"/>
      <c r="L229" s="6"/>
      <c r="M229" s="6"/>
    </row>
    <row r="230" spans="1:13" x14ac:dyDescent="0.3">
      <c r="A230" s="6"/>
      <c r="B230" s="6"/>
      <c r="C230" s="6"/>
      <c r="F230" s="6"/>
      <c r="G230" s="6"/>
      <c r="H230" s="7"/>
      <c r="K230" s="6"/>
      <c r="L230" s="6"/>
      <c r="M230" s="6"/>
    </row>
    <row r="231" spans="1:13" x14ac:dyDescent="0.3">
      <c r="A231" s="6"/>
      <c r="B231" s="6"/>
      <c r="C231" s="6"/>
      <c r="F231" s="6"/>
      <c r="G231" s="6"/>
      <c r="H231" s="7"/>
      <c r="K231" s="6"/>
      <c r="L231" s="6"/>
      <c r="M231" s="6"/>
    </row>
    <row r="232" spans="1:13" x14ac:dyDescent="0.3">
      <c r="A232" s="6"/>
      <c r="B232" s="6"/>
      <c r="C232" s="6"/>
      <c r="F232" s="6"/>
      <c r="G232" s="6"/>
      <c r="H232" s="7"/>
      <c r="K232" s="6"/>
      <c r="L232" s="6"/>
      <c r="M232" s="6"/>
    </row>
    <row r="233" spans="1:13" x14ac:dyDescent="0.3">
      <c r="A233" s="6"/>
      <c r="B233" s="6"/>
      <c r="C233" s="6"/>
      <c r="F233" s="6"/>
      <c r="G233" s="6"/>
      <c r="H233" s="7"/>
      <c r="K233" s="6"/>
      <c r="L233" s="6"/>
      <c r="M233" s="6"/>
    </row>
    <row r="234" spans="1:13" x14ac:dyDescent="0.3">
      <c r="A234" s="6"/>
      <c r="B234" s="6"/>
      <c r="C234" s="6"/>
      <c r="F234" s="6"/>
      <c r="G234" s="6"/>
      <c r="H234" s="7"/>
      <c r="K234" s="6"/>
      <c r="L234" s="6"/>
      <c r="M234" s="6"/>
    </row>
    <row r="235" spans="1:13" x14ac:dyDescent="0.3">
      <c r="A235" s="6"/>
      <c r="B235" s="6"/>
      <c r="C235" s="6"/>
      <c r="F235" s="6"/>
      <c r="G235" s="6"/>
      <c r="H235" s="7"/>
      <c r="K235" s="6"/>
      <c r="L235" s="6"/>
      <c r="M235" s="6"/>
    </row>
    <row r="236" spans="1:13" x14ac:dyDescent="0.3">
      <c r="A236" s="6"/>
      <c r="B236" s="6"/>
      <c r="C236" s="6"/>
      <c r="F236" s="6"/>
      <c r="G236" s="6"/>
      <c r="H236" s="7"/>
      <c r="K236" s="6"/>
      <c r="L236" s="6"/>
      <c r="M236" s="6"/>
    </row>
    <row r="237" spans="1:13" x14ac:dyDescent="0.3">
      <c r="A237" s="6"/>
      <c r="B237" s="6"/>
      <c r="C237" s="6"/>
      <c r="F237" s="6"/>
      <c r="G237" s="6"/>
      <c r="H237" s="7"/>
      <c r="K237" s="6"/>
      <c r="L237" s="6"/>
      <c r="M237" s="6"/>
    </row>
    <row r="238" spans="1:13" x14ac:dyDescent="0.3">
      <c r="A238" s="6"/>
      <c r="B238" s="6"/>
      <c r="C238" s="6"/>
      <c r="F238" s="6"/>
      <c r="G238" s="6"/>
      <c r="H238" s="7"/>
      <c r="K238" s="6"/>
      <c r="L238" s="6"/>
      <c r="M238" s="6"/>
    </row>
    <row r="239" spans="1:13" x14ac:dyDescent="0.3">
      <c r="A239" s="6"/>
      <c r="B239" s="6"/>
      <c r="C239" s="6"/>
      <c r="F239" s="6"/>
      <c r="G239" s="6"/>
      <c r="H239" s="7"/>
      <c r="K239" s="6"/>
      <c r="L239" s="6"/>
      <c r="M239" s="6"/>
    </row>
    <row r="240" spans="1:13" x14ac:dyDescent="0.3">
      <c r="A240" s="6"/>
      <c r="B240" s="6"/>
      <c r="C240" s="6"/>
      <c r="F240" s="6"/>
      <c r="G240" s="6"/>
      <c r="H240" s="7"/>
      <c r="K240" s="6"/>
      <c r="L240" s="6"/>
      <c r="M240" s="6"/>
    </row>
    <row r="241" spans="1:13" x14ac:dyDescent="0.3">
      <c r="A241" s="6"/>
      <c r="B241" s="6"/>
      <c r="C241" s="6"/>
      <c r="F241" s="6"/>
      <c r="G241" s="6"/>
      <c r="H241" s="7"/>
      <c r="K241" s="6"/>
      <c r="L241" s="6"/>
      <c r="M241" s="6"/>
    </row>
    <row r="242" spans="1:13" x14ac:dyDescent="0.3">
      <c r="A242" s="6"/>
      <c r="B242" s="6"/>
      <c r="C242" s="6"/>
      <c r="F242" s="6"/>
      <c r="G242" s="6"/>
      <c r="H242" s="7"/>
      <c r="K242" s="6"/>
      <c r="L242" s="6"/>
      <c r="M242" s="6"/>
    </row>
    <row r="243" spans="1:13" x14ac:dyDescent="0.3">
      <c r="A243" s="6"/>
      <c r="B243" s="6"/>
      <c r="C243" s="6"/>
      <c r="F243" s="6"/>
      <c r="G243" s="6"/>
      <c r="H243" s="7"/>
      <c r="K243" s="6"/>
      <c r="L243" s="6"/>
      <c r="M243" s="6"/>
    </row>
    <row r="244" spans="1:13" x14ac:dyDescent="0.3">
      <c r="A244" s="6"/>
      <c r="B244" s="6"/>
      <c r="C244" s="6"/>
      <c r="F244" s="6"/>
      <c r="G244" s="6"/>
      <c r="H244" s="7"/>
      <c r="K244" s="6"/>
      <c r="L244" s="6"/>
      <c r="M244" s="6"/>
    </row>
    <row r="245" spans="1:13" x14ac:dyDescent="0.3">
      <c r="A245" s="6"/>
      <c r="B245" s="6"/>
      <c r="C245" s="6"/>
      <c r="F245" s="6"/>
      <c r="G245" s="6"/>
      <c r="H245" s="7"/>
      <c r="K245" s="6"/>
      <c r="L245" s="6"/>
      <c r="M245" s="6"/>
    </row>
    <row r="246" spans="1:13" x14ac:dyDescent="0.3">
      <c r="A246" s="6"/>
      <c r="B246" s="6"/>
      <c r="C246" s="6"/>
      <c r="F246" s="6"/>
      <c r="G246" s="6"/>
      <c r="H246" s="7"/>
      <c r="K246" s="6"/>
      <c r="L246" s="6"/>
      <c r="M246" s="6"/>
    </row>
    <row r="247" spans="1:13" x14ac:dyDescent="0.3">
      <c r="A247" s="6"/>
      <c r="B247" s="6"/>
      <c r="C247" s="6"/>
      <c r="F247" s="6"/>
      <c r="G247" s="6"/>
      <c r="H247" s="7"/>
      <c r="K247" s="6"/>
      <c r="L247" s="6"/>
      <c r="M247" s="6"/>
    </row>
    <row r="248" spans="1:13" x14ac:dyDescent="0.3">
      <c r="A248" s="6"/>
      <c r="B248" s="6"/>
      <c r="C248" s="6"/>
      <c r="F248" s="6"/>
      <c r="G248" s="6"/>
      <c r="H248" s="7"/>
      <c r="K248" s="6"/>
      <c r="L248" s="6"/>
      <c r="M248" s="6"/>
    </row>
    <row r="249" spans="1:13" x14ac:dyDescent="0.3">
      <c r="A249" s="6"/>
      <c r="B249" s="6"/>
      <c r="C249" s="6"/>
      <c r="F249" s="6"/>
      <c r="G249" s="6"/>
      <c r="H249" s="7"/>
      <c r="K249" s="6"/>
      <c r="L249" s="6"/>
      <c r="M249" s="6"/>
    </row>
    <row r="250" spans="1:13" x14ac:dyDescent="0.3">
      <c r="A250" s="6"/>
      <c r="B250" s="6"/>
      <c r="C250" s="6"/>
      <c r="F250" s="6"/>
      <c r="G250" s="6"/>
      <c r="H250" s="7"/>
      <c r="K250" s="6"/>
      <c r="L250" s="6"/>
      <c r="M250" s="6"/>
    </row>
    <row r="251" spans="1:13" x14ac:dyDescent="0.3">
      <c r="A251" s="6"/>
      <c r="B251" s="6"/>
      <c r="C251" s="6"/>
      <c r="F251" s="6"/>
      <c r="G251" s="6"/>
      <c r="H251" s="7"/>
      <c r="K251" s="6"/>
      <c r="L251" s="6"/>
      <c r="M251" s="6"/>
    </row>
    <row r="252" spans="1:13" x14ac:dyDescent="0.3">
      <c r="A252" s="6"/>
      <c r="B252" s="6"/>
      <c r="C252" s="6"/>
      <c r="F252" s="6"/>
      <c r="G252" s="6"/>
      <c r="H252" s="7"/>
      <c r="K252" s="6"/>
      <c r="L252" s="6"/>
      <c r="M252" s="6"/>
    </row>
    <row r="253" spans="1:13" x14ac:dyDescent="0.3">
      <c r="A253" s="6"/>
      <c r="B253" s="6"/>
      <c r="C253" s="6"/>
      <c r="F253" s="6"/>
      <c r="G253" s="6"/>
      <c r="H253" s="7"/>
      <c r="K253" s="6"/>
      <c r="L253" s="6"/>
      <c r="M253" s="6"/>
    </row>
    <row r="254" spans="1:13" x14ac:dyDescent="0.3">
      <c r="A254" s="6"/>
      <c r="B254" s="6"/>
      <c r="C254" s="6"/>
      <c r="F254" s="6"/>
      <c r="G254" s="6"/>
      <c r="H254" s="7"/>
      <c r="K254" s="6"/>
      <c r="L254" s="6"/>
      <c r="M254" s="6"/>
    </row>
    <row r="255" spans="1:13" x14ac:dyDescent="0.3">
      <c r="A255" s="6"/>
      <c r="B255" s="6"/>
      <c r="C255" s="6"/>
      <c r="F255" s="6"/>
      <c r="G255" s="6"/>
      <c r="H255" s="7"/>
      <c r="K255" s="6"/>
      <c r="L255" s="6"/>
      <c r="M255" s="6"/>
    </row>
    <row r="256" spans="1:13" x14ac:dyDescent="0.3">
      <c r="A256" s="6"/>
      <c r="B256" s="6"/>
      <c r="C256" s="6"/>
      <c r="F256" s="6"/>
      <c r="G256" s="6"/>
      <c r="H256" s="7"/>
      <c r="K256" s="6"/>
      <c r="L256" s="6"/>
      <c r="M256" s="6"/>
    </row>
    <row r="257" spans="1:13" x14ac:dyDescent="0.3">
      <c r="A257" s="6"/>
      <c r="B257" s="6"/>
      <c r="C257" s="6"/>
      <c r="F257" s="6"/>
      <c r="G257" s="6"/>
      <c r="H257" s="7"/>
      <c r="K257" s="6"/>
      <c r="L257" s="6"/>
      <c r="M257" s="6"/>
    </row>
    <row r="258" spans="1:13" x14ac:dyDescent="0.3">
      <c r="A258" s="6"/>
      <c r="B258" s="6"/>
      <c r="C258" s="6"/>
      <c r="F258" s="6"/>
      <c r="G258" s="6"/>
      <c r="H258" s="7"/>
      <c r="K258" s="6"/>
      <c r="L258" s="6"/>
      <c r="M258" s="6"/>
    </row>
    <row r="259" spans="1:13" x14ac:dyDescent="0.3">
      <c r="A259" s="6"/>
      <c r="B259" s="6"/>
      <c r="C259" s="6"/>
      <c r="F259" s="6"/>
      <c r="G259" s="6"/>
      <c r="H259" s="7"/>
      <c r="K259" s="6"/>
      <c r="L259" s="6"/>
      <c r="M259" s="6"/>
    </row>
    <row r="260" spans="1:13" x14ac:dyDescent="0.3">
      <c r="A260" s="6"/>
      <c r="B260" s="6"/>
      <c r="C260" s="6"/>
      <c r="F260" s="6"/>
      <c r="G260" s="6"/>
      <c r="H260" s="7"/>
      <c r="K260" s="6"/>
      <c r="L260" s="6"/>
      <c r="M260" s="6"/>
    </row>
    <row r="261" spans="1:13" x14ac:dyDescent="0.3">
      <c r="A261" s="6"/>
      <c r="B261" s="6"/>
      <c r="C261" s="6"/>
      <c r="F261" s="6"/>
      <c r="G261" s="6"/>
      <c r="H261" s="7"/>
      <c r="K261" s="6"/>
      <c r="L261" s="6"/>
      <c r="M261" s="6"/>
    </row>
    <row r="262" spans="1:13" x14ac:dyDescent="0.3">
      <c r="A262" s="6"/>
      <c r="B262" s="6"/>
      <c r="C262" s="6"/>
      <c r="F262" s="6"/>
      <c r="G262" s="6"/>
      <c r="H262" s="7"/>
      <c r="K262" s="6"/>
      <c r="L262" s="6"/>
      <c r="M262" s="6"/>
    </row>
    <row r="263" spans="1:13" x14ac:dyDescent="0.3">
      <c r="A263" s="6"/>
      <c r="B263" s="6"/>
      <c r="C263" s="6"/>
      <c r="F263" s="6"/>
      <c r="G263" s="6"/>
      <c r="H263" s="7"/>
      <c r="K263" s="6"/>
      <c r="L263" s="6"/>
      <c r="M263" s="6"/>
    </row>
    <row r="264" spans="1:13" x14ac:dyDescent="0.3">
      <c r="A264" s="6"/>
      <c r="B264" s="6"/>
      <c r="C264" s="6"/>
      <c r="F264" s="6"/>
      <c r="G264" s="6"/>
      <c r="H264" s="7"/>
      <c r="K264" s="6"/>
      <c r="L264" s="6"/>
      <c r="M264" s="6"/>
    </row>
    <row r="265" spans="1:13" x14ac:dyDescent="0.3">
      <c r="A265" s="6"/>
      <c r="B265" s="6"/>
      <c r="C265" s="6"/>
      <c r="F265" s="6"/>
      <c r="G265" s="6"/>
      <c r="H265" s="7"/>
      <c r="K265" s="6"/>
      <c r="L265" s="6"/>
      <c r="M265" s="6"/>
    </row>
    <row r="266" spans="1:13" x14ac:dyDescent="0.3">
      <c r="A266" s="6"/>
      <c r="B266" s="6"/>
      <c r="C266" s="6"/>
      <c r="F266" s="6"/>
      <c r="G266" s="6"/>
      <c r="H266" s="7"/>
      <c r="K266" s="6"/>
      <c r="L266" s="6"/>
      <c r="M266" s="6"/>
    </row>
    <row r="267" spans="1:13" x14ac:dyDescent="0.3">
      <c r="A267" s="6"/>
      <c r="B267" s="6"/>
      <c r="C267" s="6"/>
      <c r="F267" s="6"/>
      <c r="G267" s="6"/>
      <c r="H267" s="7"/>
      <c r="K267" s="6"/>
      <c r="L267" s="6"/>
      <c r="M267" s="6"/>
    </row>
    <row r="268" spans="1:13" x14ac:dyDescent="0.3">
      <c r="A268" s="6"/>
      <c r="B268" s="6"/>
      <c r="C268" s="6"/>
      <c r="F268" s="6"/>
      <c r="G268" s="6"/>
      <c r="H268" s="7"/>
      <c r="K268" s="6"/>
      <c r="L268" s="6"/>
      <c r="M268" s="6"/>
    </row>
    <row r="269" spans="1:13" x14ac:dyDescent="0.3">
      <c r="A269" s="6"/>
      <c r="B269" s="6"/>
      <c r="C269" s="6"/>
      <c r="F269" s="6"/>
      <c r="G269" s="6"/>
      <c r="H269" s="7"/>
      <c r="K269" s="6"/>
      <c r="L269" s="6"/>
      <c r="M269" s="6"/>
    </row>
    <row r="270" spans="1:13" x14ac:dyDescent="0.3">
      <c r="A270" s="6"/>
      <c r="B270" s="6"/>
      <c r="C270" s="6"/>
      <c r="F270" s="6"/>
      <c r="G270" s="6"/>
      <c r="H270" s="7"/>
      <c r="K270" s="6"/>
      <c r="L270" s="6"/>
      <c r="M270" s="6"/>
    </row>
    <row r="271" spans="1:13" x14ac:dyDescent="0.3">
      <c r="A271" s="6"/>
      <c r="B271" s="6"/>
      <c r="C271" s="6"/>
      <c r="F271" s="6"/>
      <c r="G271" s="6"/>
      <c r="H271" s="7"/>
      <c r="K271" s="6"/>
      <c r="L271" s="6"/>
      <c r="M271" s="6"/>
    </row>
    <row r="272" spans="1:13" x14ac:dyDescent="0.3">
      <c r="A272" s="6"/>
      <c r="B272" s="6"/>
      <c r="C272" s="6"/>
      <c r="F272" s="6"/>
      <c r="G272" s="6"/>
      <c r="H272" s="7"/>
      <c r="K272" s="6"/>
      <c r="L272" s="6"/>
      <c r="M272" s="6"/>
    </row>
    <row r="273" spans="1:13" x14ac:dyDescent="0.3">
      <c r="A273" s="6"/>
      <c r="B273" s="6"/>
      <c r="C273" s="6"/>
      <c r="F273" s="6"/>
      <c r="G273" s="6"/>
      <c r="H273" s="7"/>
      <c r="K273" s="6"/>
      <c r="L273" s="6"/>
      <c r="M273" s="6"/>
    </row>
    <row r="274" spans="1:13" x14ac:dyDescent="0.3">
      <c r="A274" s="6"/>
      <c r="B274" s="6"/>
      <c r="C274" s="6"/>
      <c r="F274" s="6"/>
      <c r="G274" s="6"/>
      <c r="H274" s="7"/>
      <c r="K274" s="6"/>
      <c r="L274" s="6"/>
      <c r="M274" s="6"/>
    </row>
    <row r="275" spans="1:13" x14ac:dyDescent="0.3">
      <c r="A275" s="6"/>
      <c r="B275" s="6"/>
      <c r="C275" s="6"/>
      <c r="F275" s="6"/>
      <c r="G275" s="6"/>
      <c r="H275" s="7"/>
      <c r="K275" s="6"/>
      <c r="L275" s="6"/>
      <c r="M275" s="6"/>
    </row>
    <row r="276" spans="1:13" x14ac:dyDescent="0.3">
      <c r="A276" s="6"/>
      <c r="B276" s="6"/>
      <c r="C276" s="6"/>
      <c r="F276" s="6"/>
      <c r="G276" s="6"/>
      <c r="H276" s="7"/>
      <c r="K276" s="6"/>
      <c r="L276" s="6"/>
      <c r="M276" s="6"/>
    </row>
    <row r="277" spans="1:13" x14ac:dyDescent="0.3">
      <c r="A277" s="6"/>
      <c r="B277" s="6"/>
      <c r="C277" s="6"/>
      <c r="F277" s="6"/>
      <c r="G277" s="6"/>
      <c r="H277" s="7"/>
      <c r="K277" s="6"/>
      <c r="L277" s="6"/>
      <c r="M277" s="6"/>
    </row>
    <row r="278" spans="1:13" x14ac:dyDescent="0.3">
      <c r="A278" s="6"/>
      <c r="B278" s="6"/>
      <c r="C278" s="6"/>
      <c r="F278" s="6"/>
      <c r="G278" s="6"/>
      <c r="H278" s="7"/>
      <c r="K278" s="6"/>
      <c r="L278" s="6"/>
      <c r="M278" s="6"/>
    </row>
    <row r="279" spans="1:13" x14ac:dyDescent="0.3">
      <c r="A279" s="6"/>
      <c r="B279" s="6"/>
      <c r="C279" s="6"/>
      <c r="F279" s="6"/>
      <c r="G279" s="6"/>
      <c r="H279" s="7"/>
      <c r="K279" s="6"/>
      <c r="L279" s="6"/>
      <c r="M279" s="6"/>
    </row>
  </sheetData>
  <pageMargins left="0.7" right="0.7" top="0.78740157499999996" bottom="0.78740157499999996" header="0.3" footer="0.3"/>
  <legacy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F28D92-95E6-4767-B285-043852B587B8}">
  <dimension ref="A1:N279"/>
  <sheetViews>
    <sheetView zoomScale="80" zoomScaleNormal="80" workbookViewId="0">
      <pane ySplit="1" topLeftCell="A2" activePane="bottomLeft" state="frozen"/>
      <selection pane="bottomLeft" activeCell="K4" sqref="K4"/>
    </sheetView>
  </sheetViews>
  <sheetFormatPr defaultRowHeight="12.45" x14ac:dyDescent="0.3"/>
  <cols>
    <col min="1" max="1" width="10.23046875" bestFit="1" customWidth="1"/>
    <col min="2" max="2" width="9.15234375" bestFit="1" customWidth="1"/>
    <col min="3" max="3" width="9.15234375" customWidth="1"/>
    <col min="4" max="5" width="5.61328125" customWidth="1"/>
    <col min="6" max="6" width="13.23046875" bestFit="1" customWidth="1"/>
    <col min="7" max="7" width="9.15234375" bestFit="1" customWidth="1"/>
    <col min="8" max="8" width="9.15234375" customWidth="1"/>
    <col min="9" max="10" width="5" customWidth="1"/>
    <col min="11" max="11" width="13.23046875" bestFit="1" customWidth="1"/>
    <col min="12" max="12" width="9.15234375" bestFit="1" customWidth="1"/>
    <col min="13" max="13" width="9.15234375" customWidth="1"/>
    <col min="14" max="14" width="5.69140625" customWidth="1"/>
  </cols>
  <sheetData>
    <row r="1" spans="1:14" x14ac:dyDescent="0.3">
      <c r="A1" s="2" t="s">
        <v>38</v>
      </c>
      <c r="B1" s="1"/>
      <c r="C1" s="1"/>
      <c r="D1" s="1"/>
      <c r="E1" s="1"/>
      <c r="F1" s="2" t="s">
        <v>39</v>
      </c>
      <c r="G1" s="1"/>
      <c r="H1" s="1"/>
      <c r="I1" s="1"/>
      <c r="J1" s="1"/>
      <c r="K1" s="2" t="s">
        <v>40</v>
      </c>
      <c r="L1" s="1"/>
      <c r="M1" s="1"/>
      <c r="N1" s="1"/>
    </row>
    <row r="2" spans="1:14" x14ac:dyDescent="0.3">
      <c r="A2" s="2" t="s">
        <v>37</v>
      </c>
      <c r="B2" s="1"/>
      <c r="C2" s="1"/>
      <c r="D2" s="1"/>
      <c r="E2" s="1"/>
      <c r="F2" s="2" t="s">
        <v>37</v>
      </c>
      <c r="G2" s="1"/>
      <c r="H2" s="1"/>
      <c r="I2" s="1"/>
      <c r="J2" s="1"/>
      <c r="K2" s="2" t="s">
        <v>37</v>
      </c>
      <c r="L2" s="1"/>
      <c r="M2" s="1"/>
      <c r="N2" s="1"/>
    </row>
    <row r="3" spans="1:14" x14ac:dyDescent="0.3">
      <c r="A3" s="2" t="s">
        <v>36</v>
      </c>
      <c r="B3" s="1" t="s">
        <v>1</v>
      </c>
      <c r="C3" s="1" t="s">
        <v>4</v>
      </c>
      <c r="D3" s="1" t="s">
        <v>2</v>
      </c>
      <c r="E3" s="1"/>
      <c r="F3" s="2" t="s">
        <v>36</v>
      </c>
      <c r="G3" s="1" t="s">
        <v>1</v>
      </c>
      <c r="H3" s="1" t="s">
        <v>4</v>
      </c>
      <c r="I3" s="1" t="s">
        <v>2</v>
      </c>
      <c r="J3" s="1"/>
      <c r="K3" s="2" t="s">
        <v>36</v>
      </c>
      <c r="L3" s="1" t="s">
        <v>1</v>
      </c>
      <c r="M3" s="1" t="s">
        <v>4</v>
      </c>
      <c r="N3" s="1" t="s">
        <v>2</v>
      </c>
    </row>
    <row r="4" spans="1:14" x14ac:dyDescent="0.3">
      <c r="A4" s="1">
        <v>0</v>
      </c>
      <c r="B4" s="2">
        <v>1</v>
      </c>
      <c r="C4" s="2">
        <v>0</v>
      </c>
      <c r="D4" s="1">
        <v>4</v>
      </c>
      <c r="E4" s="1"/>
      <c r="F4" s="2">
        <v>0</v>
      </c>
      <c r="G4" s="1">
        <v>1</v>
      </c>
      <c r="H4" s="1">
        <v>0</v>
      </c>
      <c r="I4" s="1">
        <v>3</v>
      </c>
      <c r="J4" s="1"/>
      <c r="K4" s="2">
        <v>0</v>
      </c>
      <c r="L4" s="1">
        <v>1</v>
      </c>
      <c r="M4" s="1">
        <v>0</v>
      </c>
      <c r="N4" s="1">
        <v>2</v>
      </c>
    </row>
    <row r="5" spans="1:14" x14ac:dyDescent="0.3">
      <c r="A5" s="1">
        <v>3.75</v>
      </c>
      <c r="B5" s="2">
        <v>0.98855052704884494</v>
      </c>
      <c r="C5" s="2">
        <v>4.222920166344557E-2</v>
      </c>
      <c r="D5" s="1">
        <v>4</v>
      </c>
      <c r="E5" s="1"/>
      <c r="F5" s="2">
        <v>3.75</v>
      </c>
      <c r="G5" s="2">
        <v>0.94558865958858895</v>
      </c>
      <c r="H5" s="1">
        <v>6.7901888399300253E-2</v>
      </c>
      <c r="I5" s="1">
        <v>3</v>
      </c>
      <c r="J5" s="1"/>
      <c r="K5" s="2">
        <v>3.75</v>
      </c>
      <c r="L5" s="1">
        <v>1.0611993001176381</v>
      </c>
      <c r="M5" s="1">
        <v>6.8452776018950889E-2</v>
      </c>
      <c r="N5" s="1">
        <v>2</v>
      </c>
    </row>
    <row r="6" spans="1:14" x14ac:dyDescent="0.3">
      <c r="A6" s="1">
        <v>7.5</v>
      </c>
      <c r="B6" s="2">
        <v>0.99929725274101744</v>
      </c>
      <c r="C6" s="2">
        <v>7.0468460916979461E-2</v>
      </c>
      <c r="D6" s="1">
        <v>4</v>
      </c>
      <c r="E6" s="1"/>
      <c r="F6" s="2">
        <v>7.5</v>
      </c>
      <c r="G6" s="1">
        <v>0.93155826977650014</v>
      </c>
      <c r="H6" s="1">
        <v>4.698340562374826E-2</v>
      </c>
      <c r="I6" s="1">
        <v>3</v>
      </c>
      <c r="J6" s="1"/>
      <c r="K6" s="2">
        <v>7.5</v>
      </c>
      <c r="L6" s="1">
        <v>1.0710136809450228</v>
      </c>
      <c r="M6" s="1">
        <v>7.8810429254211167E-2</v>
      </c>
      <c r="N6" s="1">
        <v>2</v>
      </c>
    </row>
    <row r="7" spans="1:14" x14ac:dyDescent="0.3">
      <c r="A7" s="1">
        <v>15</v>
      </c>
      <c r="B7" s="2">
        <v>0.98122404781211858</v>
      </c>
      <c r="C7" s="2">
        <v>4.9363122856247992E-2</v>
      </c>
      <c r="D7" s="1">
        <v>4</v>
      </c>
      <c r="E7" s="1"/>
      <c r="F7" s="2">
        <v>15</v>
      </c>
      <c r="G7" s="1">
        <v>0.88825246463158491</v>
      </c>
      <c r="H7" s="1">
        <v>0.11588573723339507</v>
      </c>
      <c r="I7" s="1">
        <v>3</v>
      </c>
      <c r="J7" s="1"/>
      <c r="K7" s="2">
        <v>15</v>
      </c>
      <c r="L7" s="1">
        <v>1.0905417070613124</v>
      </c>
      <c r="M7" s="1">
        <v>5.0927893635645427E-2</v>
      </c>
      <c r="N7" s="1">
        <v>2</v>
      </c>
    </row>
    <row r="8" spans="1:14" x14ac:dyDescent="0.3">
      <c r="A8" s="1">
        <v>30</v>
      </c>
      <c r="B8" s="2">
        <v>0.91378299350641756</v>
      </c>
      <c r="C8" s="2">
        <v>8.6877248510985702E-2</v>
      </c>
      <c r="D8" s="1">
        <v>4</v>
      </c>
      <c r="E8" s="1"/>
      <c r="F8" s="2">
        <v>30</v>
      </c>
      <c r="G8" s="1">
        <v>0.96045769318119423</v>
      </c>
      <c r="H8" s="1">
        <v>0.12011884186895988</v>
      </c>
      <c r="I8" s="1">
        <v>3</v>
      </c>
      <c r="J8" s="1"/>
      <c r="K8" s="2">
        <v>30</v>
      </c>
      <c r="L8" s="1">
        <v>1.0346918078705674</v>
      </c>
      <c r="M8" s="1">
        <v>5.871850669028511E-3</v>
      </c>
      <c r="N8" s="1">
        <v>2</v>
      </c>
    </row>
    <row r="9" spans="1:14" x14ac:dyDescent="0.3">
      <c r="A9" s="1">
        <v>60</v>
      </c>
      <c r="B9" s="2">
        <v>0.94793587267809376</v>
      </c>
      <c r="C9" s="2">
        <v>4.8338173483732344E-2</v>
      </c>
      <c r="D9" s="1">
        <v>4</v>
      </c>
      <c r="E9" s="1"/>
      <c r="F9" s="2">
        <v>60</v>
      </c>
      <c r="G9" s="1">
        <v>0.94514364109275972</v>
      </c>
      <c r="H9" s="1">
        <v>8.298587075405621E-2</v>
      </c>
      <c r="I9" s="1">
        <v>3</v>
      </c>
      <c r="J9" s="1"/>
      <c r="K9" s="2">
        <v>60</v>
      </c>
      <c r="L9" s="1">
        <v>0.97288435891049341</v>
      </c>
      <c r="M9" s="1">
        <v>1.6274020876245687E-2</v>
      </c>
      <c r="N9" s="1">
        <v>2</v>
      </c>
    </row>
    <row r="10" spans="1:14" x14ac:dyDescent="0.3">
      <c r="A10" s="1">
        <v>120</v>
      </c>
      <c r="B10" s="2">
        <v>0.93794065835394735</v>
      </c>
      <c r="C10" s="2">
        <v>6.119495535755981E-2</v>
      </c>
      <c r="D10" s="1">
        <v>4</v>
      </c>
      <c r="E10" s="1"/>
      <c r="F10" s="2">
        <v>120</v>
      </c>
      <c r="G10" s="1">
        <v>0.95705275780017318</v>
      </c>
      <c r="H10" s="1">
        <v>6.5816802328212215E-2</v>
      </c>
      <c r="I10" s="1">
        <v>3</v>
      </c>
      <c r="J10" s="1"/>
      <c r="K10" s="2">
        <v>120</v>
      </c>
      <c r="L10" s="1">
        <v>0.99328896105940956</v>
      </c>
      <c r="M10" s="1">
        <v>2.0212608844405844E-2</v>
      </c>
      <c r="N10" s="1">
        <v>2</v>
      </c>
    </row>
    <row r="23" spans="1:13" x14ac:dyDescent="0.3">
      <c r="A23" s="6"/>
      <c r="B23" s="6"/>
      <c r="C23" s="6"/>
      <c r="F23" s="6"/>
      <c r="G23" s="6"/>
      <c r="H23" s="7"/>
      <c r="K23" s="6"/>
      <c r="L23" s="6"/>
      <c r="M23" s="6"/>
    </row>
    <row r="24" spans="1:13" x14ac:dyDescent="0.3">
      <c r="A24" s="6"/>
      <c r="B24" s="6"/>
      <c r="C24" s="6"/>
      <c r="F24" s="6"/>
      <c r="G24" s="6"/>
      <c r="H24" s="7"/>
      <c r="K24" s="6"/>
      <c r="L24" s="6"/>
      <c r="M24" s="6"/>
    </row>
    <row r="25" spans="1:13" x14ac:dyDescent="0.3">
      <c r="A25" s="6"/>
      <c r="B25" s="6"/>
      <c r="C25" s="6"/>
      <c r="F25" s="6"/>
      <c r="G25" s="6"/>
      <c r="H25" s="7"/>
      <c r="K25" s="6"/>
      <c r="L25" s="6"/>
      <c r="M25" s="6"/>
    </row>
    <row r="26" spans="1:13" x14ac:dyDescent="0.3">
      <c r="A26" s="6"/>
      <c r="B26" s="6"/>
      <c r="C26" s="6"/>
      <c r="F26" s="6"/>
      <c r="G26" s="6"/>
      <c r="H26" s="7"/>
      <c r="K26" s="6"/>
      <c r="L26" s="6"/>
      <c r="M26" s="6"/>
    </row>
    <row r="27" spans="1:13" x14ac:dyDescent="0.3">
      <c r="A27" s="6"/>
      <c r="B27" s="6"/>
      <c r="C27" s="6"/>
      <c r="F27" s="6"/>
      <c r="G27" s="6"/>
      <c r="H27" s="7"/>
      <c r="K27" s="6"/>
      <c r="L27" s="6"/>
      <c r="M27" s="6"/>
    </row>
    <row r="28" spans="1:13" x14ac:dyDescent="0.3">
      <c r="A28" s="6"/>
      <c r="B28" s="6"/>
      <c r="C28" s="6"/>
      <c r="F28" s="6"/>
      <c r="G28" s="6"/>
      <c r="H28" s="7"/>
      <c r="K28" s="6"/>
      <c r="L28" s="6"/>
      <c r="M28" s="6"/>
    </row>
    <row r="29" spans="1:13" x14ac:dyDescent="0.3">
      <c r="A29" s="6"/>
      <c r="B29" s="6"/>
      <c r="C29" s="6"/>
      <c r="F29" s="6"/>
      <c r="G29" s="6"/>
      <c r="H29" s="7"/>
      <c r="K29" s="6"/>
      <c r="L29" s="6"/>
      <c r="M29" s="6"/>
    </row>
    <row r="30" spans="1:13" x14ac:dyDescent="0.3">
      <c r="A30" s="6"/>
      <c r="B30" s="6"/>
      <c r="C30" s="6"/>
      <c r="F30" s="6"/>
      <c r="G30" s="6"/>
      <c r="H30" s="7"/>
      <c r="K30" s="6"/>
      <c r="L30" s="6"/>
      <c r="M30" s="6"/>
    </row>
    <row r="31" spans="1:13" x14ac:dyDescent="0.3">
      <c r="A31" s="6"/>
      <c r="B31" s="6"/>
      <c r="C31" s="6"/>
      <c r="F31" s="6"/>
      <c r="G31" s="6"/>
      <c r="H31" s="7"/>
      <c r="K31" s="6"/>
      <c r="L31" s="6"/>
      <c r="M31" s="6"/>
    </row>
    <row r="32" spans="1:13" x14ac:dyDescent="0.3">
      <c r="A32" s="6"/>
      <c r="B32" s="6"/>
      <c r="C32" s="6"/>
      <c r="F32" s="6"/>
      <c r="G32" s="6"/>
      <c r="H32" s="7"/>
      <c r="K32" s="6"/>
      <c r="L32" s="6"/>
      <c r="M32" s="6"/>
    </row>
    <row r="33" spans="1:13" x14ac:dyDescent="0.3">
      <c r="A33" s="6"/>
      <c r="B33" s="6"/>
      <c r="C33" s="6"/>
      <c r="F33" s="6"/>
      <c r="G33" s="6"/>
      <c r="H33" s="7"/>
      <c r="K33" s="6"/>
      <c r="L33" s="6"/>
      <c r="M33" s="6"/>
    </row>
    <row r="34" spans="1:13" x14ac:dyDescent="0.3">
      <c r="A34" s="6"/>
      <c r="B34" s="6"/>
      <c r="C34" s="6"/>
      <c r="F34" s="6"/>
      <c r="G34" s="6"/>
      <c r="H34" s="7"/>
      <c r="K34" s="6"/>
      <c r="L34" s="6"/>
      <c r="M34" s="6"/>
    </row>
    <row r="35" spans="1:13" x14ac:dyDescent="0.3">
      <c r="A35" s="6"/>
      <c r="B35" s="6"/>
      <c r="C35" s="6"/>
      <c r="F35" s="6"/>
      <c r="G35" s="6"/>
      <c r="H35" s="7"/>
      <c r="K35" s="6"/>
      <c r="L35" s="6"/>
      <c r="M35" s="6"/>
    </row>
    <row r="36" spans="1:13" x14ac:dyDescent="0.3">
      <c r="A36" s="6"/>
      <c r="B36" s="6"/>
      <c r="C36" s="6"/>
      <c r="F36" s="6"/>
      <c r="G36" s="6"/>
      <c r="H36" s="7"/>
      <c r="K36" s="6"/>
      <c r="L36" s="6"/>
      <c r="M36" s="6"/>
    </row>
    <row r="37" spans="1:13" x14ac:dyDescent="0.3">
      <c r="A37" s="6"/>
      <c r="B37" s="6"/>
      <c r="C37" s="6"/>
      <c r="F37" s="6"/>
      <c r="G37" s="6"/>
      <c r="H37" s="7"/>
      <c r="K37" s="6"/>
      <c r="L37" s="6"/>
      <c r="M37" s="6"/>
    </row>
    <row r="38" spans="1:13" x14ac:dyDescent="0.3">
      <c r="A38" s="6"/>
      <c r="B38" s="6"/>
      <c r="C38" s="6"/>
      <c r="F38" s="6"/>
      <c r="G38" s="6"/>
      <c r="H38" s="7"/>
      <c r="K38" s="6"/>
      <c r="L38" s="6"/>
      <c r="M38" s="6"/>
    </row>
    <row r="39" spans="1:13" x14ac:dyDescent="0.3">
      <c r="A39" s="6"/>
      <c r="B39" s="6"/>
      <c r="C39" s="6"/>
      <c r="F39" s="6"/>
      <c r="G39" s="6"/>
      <c r="H39" s="7"/>
      <c r="K39" s="6"/>
      <c r="L39" s="6"/>
      <c r="M39" s="6"/>
    </row>
    <row r="40" spans="1:13" x14ac:dyDescent="0.3">
      <c r="A40" s="6"/>
      <c r="B40" s="6"/>
      <c r="C40" s="6"/>
      <c r="F40" s="6"/>
      <c r="G40" s="6"/>
      <c r="H40" s="7"/>
      <c r="K40" s="6"/>
      <c r="L40" s="6"/>
      <c r="M40" s="6"/>
    </row>
    <row r="41" spans="1:13" x14ac:dyDescent="0.3">
      <c r="A41" s="6"/>
      <c r="B41" s="6"/>
      <c r="C41" s="6"/>
      <c r="F41" s="6"/>
      <c r="G41" s="6"/>
      <c r="H41" s="7"/>
      <c r="K41" s="6"/>
      <c r="L41" s="6"/>
      <c r="M41" s="6"/>
    </row>
    <row r="42" spans="1:13" x14ac:dyDescent="0.3">
      <c r="A42" s="6"/>
      <c r="B42" s="6"/>
      <c r="C42" s="6"/>
      <c r="F42" s="6"/>
      <c r="G42" s="6"/>
      <c r="H42" s="7"/>
      <c r="K42" s="6"/>
      <c r="L42" s="6"/>
      <c r="M42" s="6"/>
    </row>
    <row r="43" spans="1:13" x14ac:dyDescent="0.3">
      <c r="A43" s="6"/>
      <c r="B43" s="6"/>
      <c r="C43" s="6"/>
      <c r="F43" s="6"/>
      <c r="G43" s="6"/>
      <c r="H43" s="7"/>
      <c r="K43" s="6"/>
      <c r="L43" s="6"/>
      <c r="M43" s="6"/>
    </row>
    <row r="44" spans="1:13" x14ac:dyDescent="0.3">
      <c r="A44" s="6"/>
      <c r="B44" s="6"/>
      <c r="C44" s="6"/>
      <c r="F44" s="6"/>
      <c r="G44" s="6"/>
      <c r="H44" s="7"/>
      <c r="K44" s="6"/>
      <c r="L44" s="6"/>
      <c r="M44" s="6"/>
    </row>
    <row r="45" spans="1:13" x14ac:dyDescent="0.3">
      <c r="A45" s="6"/>
      <c r="B45" s="6"/>
      <c r="C45" s="6"/>
      <c r="F45" s="6"/>
      <c r="G45" s="6"/>
      <c r="H45" s="7"/>
      <c r="K45" s="6"/>
      <c r="L45" s="6"/>
      <c r="M45" s="6"/>
    </row>
    <row r="46" spans="1:13" x14ac:dyDescent="0.3">
      <c r="A46" s="6"/>
      <c r="B46" s="6"/>
      <c r="C46" s="6"/>
      <c r="F46" s="6"/>
      <c r="G46" s="6"/>
      <c r="H46" s="7"/>
      <c r="K46" s="6"/>
      <c r="L46" s="6"/>
      <c r="M46" s="6"/>
    </row>
    <row r="47" spans="1:13" x14ac:dyDescent="0.3">
      <c r="A47" s="6"/>
      <c r="B47" s="6"/>
      <c r="C47" s="6"/>
      <c r="F47" s="6"/>
      <c r="G47" s="6"/>
      <c r="H47" s="7"/>
      <c r="K47" s="6"/>
      <c r="L47" s="6"/>
      <c r="M47" s="6"/>
    </row>
    <row r="48" spans="1:13" x14ac:dyDescent="0.3">
      <c r="A48" s="6"/>
      <c r="B48" s="6"/>
      <c r="C48" s="6"/>
      <c r="F48" s="6"/>
      <c r="G48" s="6"/>
      <c r="H48" s="7"/>
      <c r="K48" s="6"/>
      <c r="L48" s="6"/>
      <c r="M48" s="6"/>
    </row>
    <row r="49" spans="1:13" x14ac:dyDescent="0.3">
      <c r="A49" s="6"/>
      <c r="B49" s="6"/>
      <c r="C49" s="6"/>
      <c r="F49" s="6"/>
      <c r="G49" s="6"/>
      <c r="H49" s="7"/>
      <c r="K49" s="6"/>
      <c r="L49" s="6"/>
      <c r="M49" s="6"/>
    </row>
    <row r="50" spans="1:13" x14ac:dyDescent="0.3">
      <c r="A50" s="6"/>
      <c r="B50" s="6"/>
      <c r="C50" s="6"/>
      <c r="F50" s="6"/>
      <c r="G50" s="6"/>
      <c r="H50" s="7"/>
      <c r="K50" s="6"/>
      <c r="L50" s="6"/>
      <c r="M50" s="6"/>
    </row>
    <row r="51" spans="1:13" x14ac:dyDescent="0.3">
      <c r="A51" s="6"/>
      <c r="B51" s="6"/>
      <c r="C51" s="6"/>
      <c r="F51" s="6"/>
      <c r="G51" s="6"/>
      <c r="H51" s="7"/>
      <c r="K51" s="6"/>
      <c r="L51" s="6"/>
      <c r="M51" s="6"/>
    </row>
    <row r="52" spans="1:13" x14ac:dyDescent="0.3">
      <c r="A52" s="6"/>
      <c r="B52" s="6"/>
      <c r="C52" s="6"/>
      <c r="F52" s="6"/>
      <c r="G52" s="6"/>
      <c r="H52" s="7"/>
      <c r="K52" s="6"/>
      <c r="L52" s="6"/>
      <c r="M52" s="6"/>
    </row>
    <row r="53" spans="1:13" x14ac:dyDescent="0.3">
      <c r="A53" s="6"/>
      <c r="B53" s="6"/>
      <c r="C53" s="6"/>
      <c r="F53" s="6"/>
      <c r="G53" s="6"/>
      <c r="H53" s="7"/>
      <c r="K53" s="6"/>
      <c r="L53" s="6"/>
      <c r="M53" s="6"/>
    </row>
    <row r="54" spans="1:13" x14ac:dyDescent="0.3">
      <c r="A54" s="6"/>
      <c r="B54" s="6"/>
      <c r="C54" s="6"/>
      <c r="F54" s="6"/>
      <c r="G54" s="6"/>
      <c r="H54" s="7"/>
      <c r="K54" s="6"/>
      <c r="L54" s="6"/>
      <c r="M54" s="6"/>
    </row>
    <row r="55" spans="1:13" x14ac:dyDescent="0.3">
      <c r="A55" s="6"/>
      <c r="B55" s="6"/>
      <c r="C55" s="6"/>
      <c r="F55" s="6"/>
      <c r="G55" s="6"/>
      <c r="H55" s="7"/>
      <c r="K55" s="6"/>
      <c r="L55" s="6"/>
      <c r="M55" s="6"/>
    </row>
    <row r="56" spans="1:13" x14ac:dyDescent="0.3">
      <c r="A56" s="6"/>
      <c r="B56" s="6"/>
      <c r="C56" s="6"/>
      <c r="F56" s="6"/>
      <c r="G56" s="6"/>
      <c r="H56" s="7"/>
      <c r="K56" s="6"/>
      <c r="L56" s="6"/>
      <c r="M56" s="6"/>
    </row>
    <row r="57" spans="1:13" x14ac:dyDescent="0.3">
      <c r="A57" s="6"/>
      <c r="B57" s="6"/>
      <c r="C57" s="6"/>
      <c r="F57" s="6"/>
      <c r="G57" s="6"/>
      <c r="H57" s="7"/>
      <c r="K57" s="6"/>
      <c r="L57" s="6"/>
      <c r="M57" s="6"/>
    </row>
    <row r="58" spans="1:13" x14ac:dyDescent="0.3">
      <c r="A58" s="6"/>
      <c r="B58" s="6"/>
      <c r="C58" s="6"/>
      <c r="F58" s="6"/>
      <c r="G58" s="6"/>
      <c r="H58" s="7"/>
      <c r="K58" s="6"/>
      <c r="L58" s="6"/>
      <c r="M58" s="6"/>
    </row>
    <row r="59" spans="1:13" x14ac:dyDescent="0.3">
      <c r="A59" s="6"/>
      <c r="B59" s="6"/>
      <c r="C59" s="6"/>
      <c r="F59" s="6"/>
      <c r="G59" s="6"/>
      <c r="H59" s="7"/>
      <c r="K59" s="6"/>
      <c r="L59" s="6"/>
      <c r="M59" s="6"/>
    </row>
    <row r="60" spans="1:13" x14ac:dyDescent="0.3">
      <c r="A60" s="6"/>
      <c r="B60" s="6"/>
      <c r="C60" s="6"/>
      <c r="F60" s="6"/>
      <c r="G60" s="6"/>
      <c r="H60" s="7"/>
      <c r="K60" s="6"/>
      <c r="L60" s="6"/>
      <c r="M60" s="6"/>
    </row>
    <row r="61" spans="1:13" x14ac:dyDescent="0.3">
      <c r="A61" s="6"/>
      <c r="B61" s="6"/>
      <c r="C61" s="6"/>
      <c r="F61" s="6"/>
      <c r="G61" s="6"/>
      <c r="H61" s="7"/>
      <c r="K61" s="6"/>
      <c r="L61" s="6"/>
      <c r="M61" s="6"/>
    </row>
    <row r="62" spans="1:13" x14ac:dyDescent="0.3">
      <c r="A62" s="6"/>
      <c r="B62" s="6"/>
      <c r="C62" s="6"/>
      <c r="F62" s="6"/>
      <c r="G62" s="6"/>
      <c r="H62" s="7"/>
      <c r="K62" s="6"/>
      <c r="L62" s="6"/>
      <c r="M62" s="6"/>
    </row>
    <row r="63" spans="1:13" x14ac:dyDescent="0.3">
      <c r="A63" s="6"/>
      <c r="B63" s="6"/>
      <c r="C63" s="6"/>
      <c r="F63" s="6"/>
      <c r="G63" s="6"/>
      <c r="H63" s="7"/>
      <c r="K63" s="6"/>
      <c r="L63" s="6"/>
      <c r="M63" s="6"/>
    </row>
    <row r="64" spans="1:13" x14ac:dyDescent="0.3">
      <c r="A64" s="6"/>
      <c r="B64" s="6"/>
      <c r="C64" s="6"/>
      <c r="F64" s="6"/>
      <c r="G64" s="6"/>
      <c r="H64" s="7"/>
      <c r="K64" s="6"/>
      <c r="L64" s="6"/>
      <c r="M64" s="6"/>
    </row>
    <row r="65" spans="1:13" x14ac:dyDescent="0.3">
      <c r="A65" s="6"/>
      <c r="B65" s="6"/>
      <c r="C65" s="6"/>
      <c r="F65" s="6"/>
      <c r="G65" s="6"/>
      <c r="H65" s="7"/>
      <c r="K65" s="6"/>
      <c r="L65" s="6"/>
      <c r="M65" s="6"/>
    </row>
    <row r="66" spans="1:13" x14ac:dyDescent="0.3">
      <c r="A66" s="6"/>
      <c r="B66" s="6"/>
      <c r="C66" s="6"/>
      <c r="F66" s="6"/>
      <c r="G66" s="6"/>
      <c r="H66" s="7"/>
      <c r="K66" s="6"/>
      <c r="L66" s="6"/>
      <c r="M66" s="6"/>
    </row>
    <row r="67" spans="1:13" x14ac:dyDescent="0.3">
      <c r="A67" s="6"/>
      <c r="B67" s="6"/>
      <c r="C67" s="6"/>
      <c r="F67" s="6"/>
      <c r="G67" s="6"/>
      <c r="H67" s="7"/>
      <c r="K67" s="6"/>
      <c r="L67" s="6"/>
      <c r="M67" s="6"/>
    </row>
    <row r="68" spans="1:13" x14ac:dyDescent="0.3">
      <c r="A68" s="6"/>
      <c r="B68" s="6"/>
      <c r="C68" s="6"/>
      <c r="F68" s="6"/>
      <c r="G68" s="6"/>
      <c r="H68" s="7"/>
      <c r="K68" s="6"/>
      <c r="L68" s="6"/>
      <c r="M68" s="6"/>
    </row>
    <row r="69" spans="1:13" x14ac:dyDescent="0.3">
      <c r="A69" s="6"/>
      <c r="B69" s="6"/>
      <c r="C69" s="6"/>
      <c r="F69" s="6"/>
      <c r="G69" s="6"/>
      <c r="H69" s="7"/>
      <c r="K69" s="6"/>
      <c r="L69" s="6"/>
      <c r="M69" s="6"/>
    </row>
    <row r="70" spans="1:13" x14ac:dyDescent="0.3">
      <c r="A70" s="6"/>
      <c r="B70" s="6"/>
      <c r="C70" s="6"/>
      <c r="F70" s="6"/>
      <c r="G70" s="6"/>
      <c r="H70" s="7"/>
      <c r="K70" s="6"/>
      <c r="L70" s="6"/>
      <c r="M70" s="6"/>
    </row>
    <row r="71" spans="1:13" x14ac:dyDescent="0.3">
      <c r="A71" s="6"/>
      <c r="B71" s="6"/>
      <c r="C71" s="6"/>
      <c r="F71" s="6"/>
      <c r="G71" s="6"/>
      <c r="H71" s="7"/>
      <c r="K71" s="6"/>
      <c r="L71" s="6"/>
      <c r="M71" s="6"/>
    </row>
    <row r="72" spans="1:13" x14ac:dyDescent="0.3">
      <c r="A72" s="6"/>
      <c r="B72" s="6"/>
      <c r="C72" s="6"/>
      <c r="F72" s="6"/>
      <c r="G72" s="6"/>
      <c r="H72" s="7"/>
      <c r="K72" s="6"/>
      <c r="L72" s="6"/>
      <c r="M72" s="6"/>
    </row>
    <row r="73" spans="1:13" x14ac:dyDescent="0.3">
      <c r="A73" s="6"/>
      <c r="B73" s="6"/>
      <c r="C73" s="6"/>
      <c r="F73" s="6"/>
      <c r="G73" s="6"/>
      <c r="H73" s="7"/>
      <c r="K73" s="6"/>
      <c r="L73" s="6"/>
      <c r="M73" s="6"/>
    </row>
    <row r="74" spans="1:13" x14ac:dyDescent="0.3">
      <c r="A74" s="6"/>
      <c r="B74" s="6"/>
      <c r="C74" s="6"/>
      <c r="F74" s="6"/>
      <c r="G74" s="6"/>
      <c r="H74" s="7"/>
      <c r="K74" s="6"/>
      <c r="L74" s="6"/>
      <c r="M74" s="6"/>
    </row>
    <row r="75" spans="1:13" x14ac:dyDescent="0.3">
      <c r="A75" s="6"/>
      <c r="B75" s="6"/>
      <c r="C75" s="6"/>
      <c r="F75" s="6"/>
      <c r="G75" s="6"/>
      <c r="H75" s="7"/>
      <c r="K75" s="6"/>
      <c r="L75" s="6"/>
      <c r="M75" s="6"/>
    </row>
    <row r="76" spans="1:13" x14ac:dyDescent="0.3">
      <c r="A76" s="6"/>
      <c r="B76" s="6"/>
      <c r="C76" s="6"/>
      <c r="F76" s="6"/>
      <c r="G76" s="6"/>
      <c r="H76" s="7"/>
      <c r="K76" s="6"/>
      <c r="L76" s="6"/>
      <c r="M76" s="6"/>
    </row>
    <row r="77" spans="1:13" x14ac:dyDescent="0.3">
      <c r="A77" s="6"/>
      <c r="B77" s="6"/>
      <c r="C77" s="6"/>
      <c r="F77" s="6"/>
      <c r="G77" s="6"/>
      <c r="H77" s="7"/>
      <c r="K77" s="6"/>
      <c r="L77" s="6"/>
      <c r="M77" s="6"/>
    </row>
    <row r="78" spans="1:13" x14ac:dyDescent="0.3">
      <c r="A78" s="6"/>
      <c r="B78" s="6"/>
      <c r="C78" s="6"/>
      <c r="F78" s="6"/>
      <c r="G78" s="6"/>
      <c r="H78" s="7"/>
      <c r="K78" s="6"/>
      <c r="L78" s="6"/>
      <c r="M78" s="6"/>
    </row>
    <row r="79" spans="1:13" x14ac:dyDescent="0.3">
      <c r="A79" s="6"/>
      <c r="B79" s="6"/>
      <c r="C79" s="6"/>
      <c r="F79" s="6"/>
      <c r="G79" s="6"/>
      <c r="H79" s="7"/>
      <c r="K79" s="6"/>
      <c r="L79" s="6"/>
      <c r="M79" s="6"/>
    </row>
    <row r="80" spans="1:13" x14ac:dyDescent="0.3">
      <c r="A80" s="6"/>
      <c r="B80" s="6"/>
      <c r="C80" s="6"/>
      <c r="F80" s="6"/>
      <c r="G80" s="6"/>
      <c r="H80" s="7"/>
      <c r="K80" s="6"/>
      <c r="L80" s="6"/>
      <c r="M80" s="6"/>
    </row>
    <row r="81" spans="1:13" x14ac:dyDescent="0.3">
      <c r="A81" s="6"/>
      <c r="B81" s="6"/>
      <c r="C81" s="6"/>
      <c r="F81" s="6"/>
      <c r="G81" s="6"/>
      <c r="H81" s="7"/>
      <c r="K81" s="6"/>
      <c r="L81" s="6"/>
      <c r="M81" s="6"/>
    </row>
    <row r="82" spans="1:13" x14ac:dyDescent="0.3">
      <c r="A82" s="6"/>
      <c r="B82" s="6"/>
      <c r="C82" s="6"/>
      <c r="F82" s="6"/>
      <c r="G82" s="6"/>
      <c r="H82" s="7"/>
      <c r="K82" s="6"/>
      <c r="L82" s="6"/>
      <c r="M82" s="6"/>
    </row>
    <row r="83" spans="1:13" x14ac:dyDescent="0.3">
      <c r="A83" s="6"/>
      <c r="B83" s="6"/>
      <c r="C83" s="6"/>
      <c r="F83" s="6"/>
      <c r="G83" s="6"/>
      <c r="H83" s="7"/>
      <c r="K83" s="6"/>
      <c r="L83" s="6"/>
      <c r="M83" s="6"/>
    </row>
    <row r="84" spans="1:13" x14ac:dyDescent="0.3">
      <c r="A84" s="6"/>
      <c r="B84" s="6"/>
      <c r="C84" s="6"/>
      <c r="F84" s="6"/>
      <c r="G84" s="6"/>
      <c r="H84" s="7"/>
      <c r="K84" s="6"/>
      <c r="L84" s="6"/>
      <c r="M84" s="6"/>
    </row>
    <row r="85" spans="1:13" x14ac:dyDescent="0.3">
      <c r="A85" s="6"/>
      <c r="B85" s="6"/>
      <c r="C85" s="6"/>
      <c r="F85" s="6"/>
      <c r="G85" s="6"/>
      <c r="H85" s="7"/>
      <c r="K85" s="6"/>
      <c r="L85" s="6"/>
      <c r="M85" s="6"/>
    </row>
    <row r="86" spans="1:13" x14ac:dyDescent="0.3">
      <c r="A86" s="6"/>
      <c r="B86" s="6"/>
      <c r="C86" s="6"/>
      <c r="F86" s="6"/>
      <c r="G86" s="6"/>
      <c r="H86" s="7"/>
      <c r="K86" s="6"/>
      <c r="L86" s="6"/>
      <c r="M86" s="6"/>
    </row>
    <row r="87" spans="1:13" x14ac:dyDescent="0.3">
      <c r="A87" s="6"/>
      <c r="B87" s="6"/>
      <c r="C87" s="6"/>
      <c r="F87" s="6"/>
      <c r="G87" s="6"/>
      <c r="H87" s="7"/>
      <c r="K87" s="6"/>
      <c r="L87" s="6"/>
      <c r="M87" s="6"/>
    </row>
    <row r="88" spans="1:13" x14ac:dyDescent="0.3">
      <c r="A88" s="6"/>
      <c r="B88" s="6"/>
      <c r="C88" s="6"/>
      <c r="F88" s="6"/>
      <c r="G88" s="6"/>
      <c r="H88" s="7"/>
      <c r="K88" s="6"/>
      <c r="L88" s="6"/>
      <c r="M88" s="6"/>
    </row>
    <row r="89" spans="1:13" x14ac:dyDescent="0.3">
      <c r="A89" s="6"/>
      <c r="B89" s="6"/>
      <c r="C89" s="6"/>
      <c r="F89" s="6"/>
      <c r="G89" s="6"/>
      <c r="H89" s="7"/>
      <c r="K89" s="6"/>
      <c r="L89" s="6"/>
      <c r="M89" s="6"/>
    </row>
    <row r="90" spans="1:13" x14ac:dyDescent="0.3">
      <c r="A90" s="6"/>
      <c r="B90" s="6"/>
      <c r="C90" s="6"/>
      <c r="F90" s="6"/>
      <c r="G90" s="6"/>
      <c r="H90" s="7"/>
      <c r="K90" s="6"/>
      <c r="L90" s="6"/>
      <c r="M90" s="6"/>
    </row>
    <row r="91" spans="1:13" x14ac:dyDescent="0.3">
      <c r="A91" s="6"/>
      <c r="B91" s="6"/>
      <c r="C91" s="6"/>
      <c r="F91" s="6"/>
      <c r="G91" s="6"/>
      <c r="H91" s="7"/>
      <c r="K91" s="6"/>
      <c r="L91" s="6"/>
      <c r="M91" s="6"/>
    </row>
    <row r="92" spans="1:13" x14ac:dyDescent="0.3">
      <c r="A92" s="6"/>
      <c r="B92" s="6"/>
      <c r="C92" s="6"/>
      <c r="F92" s="6"/>
      <c r="G92" s="6"/>
      <c r="H92" s="7"/>
      <c r="K92" s="6"/>
      <c r="L92" s="6"/>
      <c r="M92" s="6"/>
    </row>
    <row r="93" spans="1:13" x14ac:dyDescent="0.3">
      <c r="A93" s="6"/>
      <c r="B93" s="6"/>
      <c r="C93" s="6"/>
      <c r="F93" s="6"/>
      <c r="G93" s="6"/>
      <c r="H93" s="7"/>
      <c r="K93" s="6"/>
      <c r="L93" s="6"/>
      <c r="M93" s="6"/>
    </row>
    <row r="94" spans="1:13" x14ac:dyDescent="0.3">
      <c r="A94" s="6"/>
      <c r="B94" s="6"/>
      <c r="C94" s="6"/>
      <c r="F94" s="6"/>
      <c r="G94" s="6"/>
      <c r="H94" s="7"/>
      <c r="K94" s="6"/>
      <c r="L94" s="6"/>
      <c r="M94" s="6"/>
    </row>
    <row r="95" spans="1:13" x14ac:dyDescent="0.3">
      <c r="A95" s="6"/>
      <c r="B95" s="6"/>
      <c r="C95" s="6"/>
      <c r="F95" s="6"/>
      <c r="G95" s="6"/>
      <c r="H95" s="7"/>
      <c r="K95" s="6"/>
      <c r="L95" s="6"/>
      <c r="M95" s="6"/>
    </row>
    <row r="96" spans="1:13" x14ac:dyDescent="0.3">
      <c r="A96" s="6"/>
      <c r="B96" s="6"/>
      <c r="C96" s="6"/>
      <c r="F96" s="6"/>
      <c r="G96" s="6"/>
      <c r="H96" s="7"/>
      <c r="K96" s="6"/>
      <c r="L96" s="6"/>
      <c r="M96" s="6"/>
    </row>
    <row r="97" spans="1:13" x14ac:dyDescent="0.3">
      <c r="A97" s="6"/>
      <c r="B97" s="6"/>
      <c r="C97" s="6"/>
      <c r="F97" s="6"/>
      <c r="G97" s="6"/>
      <c r="H97" s="7"/>
      <c r="K97" s="6"/>
      <c r="L97" s="6"/>
      <c r="M97" s="6"/>
    </row>
    <row r="98" spans="1:13" x14ac:dyDescent="0.3">
      <c r="A98" s="6"/>
      <c r="B98" s="6"/>
      <c r="C98" s="6"/>
      <c r="F98" s="6"/>
      <c r="G98" s="6"/>
      <c r="H98" s="7"/>
      <c r="K98" s="6"/>
      <c r="L98" s="6"/>
      <c r="M98" s="6"/>
    </row>
    <row r="99" spans="1:13" x14ac:dyDescent="0.3">
      <c r="A99" s="6"/>
      <c r="B99" s="6"/>
      <c r="C99" s="6"/>
      <c r="F99" s="6"/>
      <c r="G99" s="6"/>
      <c r="H99" s="7"/>
      <c r="K99" s="6"/>
      <c r="L99" s="6"/>
      <c r="M99" s="6"/>
    </row>
    <row r="100" spans="1:13" x14ac:dyDescent="0.3">
      <c r="A100" s="6"/>
      <c r="B100" s="6"/>
      <c r="C100" s="6"/>
      <c r="F100" s="6"/>
      <c r="G100" s="6"/>
      <c r="H100" s="7"/>
      <c r="K100" s="6"/>
      <c r="L100" s="6"/>
      <c r="M100" s="6"/>
    </row>
    <row r="101" spans="1:13" x14ac:dyDescent="0.3">
      <c r="A101" s="6"/>
      <c r="B101" s="6"/>
      <c r="C101" s="6"/>
      <c r="F101" s="6"/>
      <c r="G101" s="6"/>
      <c r="H101" s="7"/>
      <c r="K101" s="6"/>
      <c r="L101" s="6"/>
      <c r="M101" s="6"/>
    </row>
    <row r="102" spans="1:13" x14ac:dyDescent="0.3">
      <c r="A102" s="6"/>
      <c r="B102" s="6"/>
      <c r="C102" s="6"/>
      <c r="F102" s="6"/>
      <c r="G102" s="6"/>
      <c r="H102" s="7"/>
      <c r="K102" s="6"/>
      <c r="L102" s="6"/>
      <c r="M102" s="6"/>
    </row>
    <row r="103" spans="1:13" x14ac:dyDescent="0.3">
      <c r="A103" s="6"/>
      <c r="B103" s="6"/>
      <c r="C103" s="6"/>
      <c r="F103" s="6"/>
      <c r="G103" s="6"/>
      <c r="H103" s="7"/>
      <c r="K103" s="6"/>
      <c r="L103" s="6"/>
      <c r="M103" s="6"/>
    </row>
    <row r="104" spans="1:13" x14ac:dyDescent="0.3">
      <c r="A104" s="6"/>
      <c r="B104" s="6"/>
      <c r="C104" s="6"/>
      <c r="F104" s="6"/>
      <c r="G104" s="6"/>
      <c r="H104" s="7"/>
      <c r="K104" s="6"/>
      <c r="L104" s="6"/>
      <c r="M104" s="6"/>
    </row>
    <row r="105" spans="1:13" x14ac:dyDescent="0.3">
      <c r="A105" s="6"/>
      <c r="B105" s="6"/>
      <c r="C105" s="6"/>
      <c r="F105" s="6"/>
      <c r="G105" s="6"/>
      <c r="H105" s="7"/>
      <c r="K105" s="6"/>
      <c r="L105" s="6"/>
      <c r="M105" s="6"/>
    </row>
    <row r="106" spans="1:13" x14ac:dyDescent="0.3">
      <c r="A106" s="6"/>
      <c r="B106" s="6"/>
      <c r="C106" s="6"/>
      <c r="F106" s="6"/>
      <c r="G106" s="6"/>
      <c r="H106" s="7"/>
      <c r="K106" s="6"/>
      <c r="L106" s="6"/>
      <c r="M106" s="6"/>
    </row>
    <row r="107" spans="1:13" x14ac:dyDescent="0.3">
      <c r="A107" s="6"/>
      <c r="B107" s="6"/>
      <c r="C107" s="6"/>
      <c r="F107" s="6"/>
      <c r="G107" s="6"/>
      <c r="H107" s="7"/>
      <c r="K107" s="6"/>
      <c r="L107" s="6"/>
      <c r="M107" s="6"/>
    </row>
    <row r="108" spans="1:13" x14ac:dyDescent="0.3">
      <c r="A108" s="6"/>
      <c r="B108" s="6"/>
      <c r="C108" s="6"/>
      <c r="F108" s="6"/>
      <c r="G108" s="6"/>
      <c r="H108" s="7"/>
      <c r="K108" s="6"/>
      <c r="L108" s="6"/>
      <c r="M108" s="6"/>
    </row>
    <row r="109" spans="1:13" x14ac:dyDescent="0.3">
      <c r="A109" s="6"/>
      <c r="B109" s="6"/>
      <c r="C109" s="6"/>
      <c r="F109" s="6"/>
      <c r="G109" s="6"/>
      <c r="H109" s="7"/>
      <c r="K109" s="6"/>
      <c r="L109" s="6"/>
      <c r="M109" s="6"/>
    </row>
    <row r="110" spans="1:13" x14ac:dyDescent="0.3">
      <c r="A110" s="6"/>
      <c r="B110" s="6"/>
      <c r="C110" s="6"/>
      <c r="F110" s="6"/>
      <c r="G110" s="6"/>
      <c r="H110" s="7"/>
      <c r="K110" s="6"/>
      <c r="L110" s="6"/>
      <c r="M110" s="6"/>
    </row>
    <row r="111" spans="1:13" x14ac:dyDescent="0.3">
      <c r="A111" s="6"/>
      <c r="B111" s="6"/>
      <c r="C111" s="6"/>
      <c r="F111" s="6"/>
      <c r="G111" s="6"/>
      <c r="H111" s="7"/>
      <c r="K111" s="6"/>
      <c r="L111" s="6"/>
      <c r="M111" s="6"/>
    </row>
    <row r="112" spans="1:13" x14ac:dyDescent="0.3">
      <c r="A112" s="6"/>
      <c r="B112" s="6"/>
      <c r="C112" s="6"/>
      <c r="F112" s="6"/>
      <c r="G112" s="6"/>
      <c r="H112" s="7"/>
      <c r="K112" s="6"/>
      <c r="L112" s="6"/>
      <c r="M112" s="6"/>
    </row>
    <row r="113" spans="1:13" x14ac:dyDescent="0.3">
      <c r="A113" s="6"/>
      <c r="B113" s="6"/>
      <c r="C113" s="6"/>
      <c r="F113" s="6"/>
      <c r="G113" s="6"/>
      <c r="H113" s="7"/>
      <c r="K113" s="6"/>
      <c r="L113" s="6"/>
      <c r="M113" s="6"/>
    </row>
    <row r="114" spans="1:13" x14ac:dyDescent="0.3">
      <c r="A114" s="6"/>
      <c r="B114" s="6"/>
      <c r="C114" s="6"/>
      <c r="F114" s="6"/>
      <c r="G114" s="6"/>
      <c r="H114" s="7"/>
      <c r="K114" s="6"/>
      <c r="L114" s="6"/>
      <c r="M114" s="6"/>
    </row>
    <row r="115" spans="1:13" x14ac:dyDescent="0.3">
      <c r="A115" s="6"/>
      <c r="B115" s="6"/>
      <c r="C115" s="6"/>
      <c r="F115" s="6"/>
      <c r="G115" s="6"/>
      <c r="H115" s="7"/>
      <c r="K115" s="6"/>
      <c r="L115" s="6"/>
      <c r="M115" s="6"/>
    </row>
    <row r="116" spans="1:13" x14ac:dyDescent="0.3">
      <c r="A116" s="6"/>
      <c r="B116" s="6"/>
      <c r="C116" s="6"/>
      <c r="F116" s="6"/>
      <c r="G116" s="6"/>
      <c r="H116" s="7"/>
      <c r="K116" s="6"/>
      <c r="L116" s="6"/>
      <c r="M116" s="6"/>
    </row>
    <row r="117" spans="1:13" x14ac:dyDescent="0.3">
      <c r="A117" s="6"/>
      <c r="B117" s="6"/>
      <c r="C117" s="6"/>
      <c r="F117" s="6"/>
      <c r="G117" s="6"/>
      <c r="H117" s="7"/>
      <c r="K117" s="6"/>
      <c r="L117" s="6"/>
      <c r="M117" s="6"/>
    </row>
    <row r="118" spans="1:13" x14ac:dyDescent="0.3">
      <c r="A118" s="6"/>
      <c r="B118" s="6"/>
      <c r="C118" s="6"/>
      <c r="F118" s="6"/>
      <c r="G118" s="6"/>
      <c r="H118" s="7"/>
      <c r="K118" s="6"/>
      <c r="L118" s="6"/>
      <c r="M118" s="6"/>
    </row>
    <row r="119" spans="1:13" x14ac:dyDescent="0.3">
      <c r="A119" s="6"/>
      <c r="B119" s="6"/>
      <c r="C119" s="6"/>
      <c r="F119" s="6"/>
      <c r="G119" s="6"/>
      <c r="H119" s="7"/>
      <c r="K119" s="6"/>
      <c r="L119" s="6"/>
      <c r="M119" s="6"/>
    </row>
    <row r="120" spans="1:13" x14ac:dyDescent="0.3">
      <c r="A120" s="6"/>
      <c r="B120" s="6"/>
      <c r="C120" s="6"/>
      <c r="F120" s="6"/>
      <c r="G120" s="6"/>
      <c r="H120" s="7"/>
      <c r="K120" s="6"/>
      <c r="L120" s="6"/>
      <c r="M120" s="6"/>
    </row>
    <row r="121" spans="1:13" x14ac:dyDescent="0.3">
      <c r="A121" s="6"/>
      <c r="B121" s="6"/>
      <c r="C121" s="6"/>
      <c r="F121" s="6"/>
      <c r="G121" s="6"/>
      <c r="H121" s="7"/>
      <c r="K121" s="6"/>
      <c r="L121" s="6"/>
      <c r="M121" s="6"/>
    </row>
    <row r="122" spans="1:13" x14ac:dyDescent="0.3">
      <c r="A122" s="6"/>
      <c r="B122" s="6"/>
      <c r="C122" s="6"/>
      <c r="F122" s="6"/>
      <c r="G122" s="6"/>
      <c r="H122" s="7"/>
      <c r="K122" s="6"/>
      <c r="L122" s="6"/>
      <c r="M122" s="6"/>
    </row>
    <row r="123" spans="1:13" x14ac:dyDescent="0.3">
      <c r="A123" s="6"/>
      <c r="B123" s="6"/>
      <c r="C123" s="6"/>
      <c r="F123" s="6"/>
      <c r="G123" s="6"/>
      <c r="H123" s="7"/>
      <c r="K123" s="6"/>
      <c r="L123" s="6"/>
      <c r="M123" s="6"/>
    </row>
    <row r="124" spans="1:13" x14ac:dyDescent="0.3">
      <c r="A124" s="6"/>
      <c r="B124" s="6"/>
      <c r="C124" s="6"/>
      <c r="F124" s="6"/>
      <c r="G124" s="6"/>
      <c r="H124" s="7"/>
      <c r="K124" s="6"/>
      <c r="L124" s="6"/>
      <c r="M124" s="6"/>
    </row>
    <row r="125" spans="1:13" x14ac:dyDescent="0.3">
      <c r="A125" s="6"/>
      <c r="B125" s="6"/>
      <c r="C125" s="6"/>
      <c r="F125" s="6"/>
      <c r="G125" s="6"/>
      <c r="H125" s="7"/>
      <c r="K125" s="6"/>
      <c r="L125" s="6"/>
      <c r="M125" s="6"/>
    </row>
    <row r="126" spans="1:13" x14ac:dyDescent="0.3">
      <c r="A126" s="6"/>
      <c r="B126" s="6"/>
      <c r="C126" s="6"/>
      <c r="F126" s="6"/>
      <c r="G126" s="6"/>
      <c r="H126" s="7"/>
      <c r="K126" s="6"/>
      <c r="L126" s="6"/>
      <c r="M126" s="6"/>
    </row>
    <row r="127" spans="1:13" x14ac:dyDescent="0.3">
      <c r="A127" s="6"/>
      <c r="B127" s="6"/>
      <c r="C127" s="6"/>
      <c r="F127" s="6"/>
      <c r="G127" s="6"/>
      <c r="H127" s="7"/>
      <c r="K127" s="6"/>
      <c r="L127" s="6"/>
      <c r="M127" s="6"/>
    </row>
    <row r="128" spans="1:13" x14ac:dyDescent="0.3">
      <c r="A128" s="6"/>
      <c r="B128" s="6"/>
      <c r="C128" s="6"/>
      <c r="F128" s="6"/>
      <c r="G128" s="6"/>
      <c r="H128" s="7"/>
      <c r="K128" s="6"/>
      <c r="L128" s="6"/>
      <c r="M128" s="6"/>
    </row>
    <row r="129" spans="1:13" x14ac:dyDescent="0.3">
      <c r="A129" s="6"/>
      <c r="B129" s="6"/>
      <c r="C129" s="6"/>
      <c r="F129" s="6"/>
      <c r="G129" s="6"/>
      <c r="H129" s="7"/>
      <c r="K129" s="6"/>
      <c r="L129" s="6"/>
      <c r="M129" s="6"/>
    </row>
    <row r="130" spans="1:13" x14ac:dyDescent="0.3">
      <c r="A130" s="6"/>
      <c r="B130" s="6"/>
      <c r="C130" s="6"/>
      <c r="F130" s="6"/>
      <c r="G130" s="6"/>
      <c r="H130" s="7"/>
      <c r="K130" s="6"/>
      <c r="L130" s="6"/>
      <c r="M130" s="6"/>
    </row>
    <row r="131" spans="1:13" x14ac:dyDescent="0.3">
      <c r="A131" s="6"/>
      <c r="B131" s="6"/>
      <c r="C131" s="6"/>
      <c r="F131" s="6"/>
      <c r="G131" s="6"/>
      <c r="H131" s="7"/>
      <c r="K131" s="6"/>
      <c r="L131" s="6"/>
      <c r="M131" s="6"/>
    </row>
    <row r="132" spans="1:13" x14ac:dyDescent="0.3">
      <c r="A132" s="6"/>
      <c r="B132" s="6"/>
      <c r="C132" s="6"/>
      <c r="F132" s="6"/>
      <c r="G132" s="6"/>
      <c r="H132" s="7"/>
      <c r="K132" s="6"/>
      <c r="L132" s="6"/>
      <c r="M132" s="6"/>
    </row>
    <row r="133" spans="1:13" x14ac:dyDescent="0.3">
      <c r="A133" s="6"/>
      <c r="B133" s="6"/>
      <c r="C133" s="6"/>
      <c r="F133" s="6"/>
      <c r="G133" s="6"/>
      <c r="H133" s="7"/>
      <c r="K133" s="6"/>
      <c r="L133" s="6"/>
      <c r="M133" s="6"/>
    </row>
    <row r="134" spans="1:13" x14ac:dyDescent="0.3">
      <c r="A134" s="6"/>
      <c r="B134" s="6"/>
      <c r="C134" s="6"/>
      <c r="F134" s="6"/>
      <c r="G134" s="6"/>
      <c r="H134" s="7"/>
      <c r="K134" s="6"/>
      <c r="L134" s="6"/>
      <c r="M134" s="6"/>
    </row>
    <row r="135" spans="1:13" x14ac:dyDescent="0.3">
      <c r="A135" s="6"/>
      <c r="B135" s="6"/>
      <c r="C135" s="6"/>
      <c r="F135" s="6"/>
      <c r="G135" s="6"/>
      <c r="H135" s="7"/>
      <c r="K135" s="6"/>
      <c r="L135" s="6"/>
      <c r="M135" s="6"/>
    </row>
    <row r="136" spans="1:13" x14ac:dyDescent="0.3">
      <c r="A136" s="6"/>
      <c r="B136" s="6"/>
      <c r="C136" s="6"/>
      <c r="F136" s="6"/>
      <c r="G136" s="6"/>
      <c r="H136" s="7"/>
      <c r="K136" s="6"/>
      <c r="L136" s="6"/>
      <c r="M136" s="6"/>
    </row>
    <row r="137" spans="1:13" x14ac:dyDescent="0.3">
      <c r="A137" s="6"/>
      <c r="B137" s="6"/>
      <c r="C137" s="6"/>
      <c r="F137" s="6"/>
      <c r="G137" s="6"/>
      <c r="H137" s="7"/>
      <c r="K137" s="6"/>
      <c r="L137" s="6"/>
      <c r="M137" s="6"/>
    </row>
    <row r="138" spans="1:13" x14ac:dyDescent="0.3">
      <c r="A138" s="6"/>
      <c r="B138" s="6"/>
      <c r="C138" s="6"/>
      <c r="F138" s="6"/>
      <c r="G138" s="6"/>
      <c r="H138" s="7"/>
      <c r="K138" s="6"/>
      <c r="L138" s="6"/>
      <c r="M138" s="6"/>
    </row>
    <row r="139" spans="1:13" x14ac:dyDescent="0.3">
      <c r="A139" s="6"/>
      <c r="B139" s="6"/>
      <c r="C139" s="6"/>
      <c r="F139" s="6"/>
      <c r="G139" s="6"/>
      <c r="H139" s="7"/>
      <c r="K139" s="6"/>
      <c r="L139" s="6"/>
      <c r="M139" s="6"/>
    </row>
    <row r="140" spans="1:13" x14ac:dyDescent="0.3">
      <c r="A140" s="6"/>
      <c r="B140" s="6"/>
      <c r="C140" s="6"/>
      <c r="F140" s="6"/>
      <c r="G140" s="6"/>
      <c r="H140" s="7"/>
      <c r="K140" s="6"/>
      <c r="L140" s="6"/>
      <c r="M140" s="6"/>
    </row>
    <row r="141" spans="1:13" x14ac:dyDescent="0.3">
      <c r="A141" s="6"/>
      <c r="B141" s="6"/>
      <c r="C141" s="6"/>
      <c r="F141" s="6"/>
      <c r="G141" s="6"/>
      <c r="H141" s="7"/>
      <c r="K141" s="6"/>
      <c r="L141" s="6"/>
      <c r="M141" s="6"/>
    </row>
    <row r="142" spans="1:13" x14ac:dyDescent="0.3">
      <c r="A142" s="6"/>
      <c r="B142" s="6"/>
      <c r="C142" s="6"/>
      <c r="F142" s="6"/>
      <c r="G142" s="6"/>
      <c r="H142" s="7"/>
      <c r="K142" s="6"/>
      <c r="L142" s="6"/>
      <c r="M142" s="6"/>
    </row>
    <row r="143" spans="1:13" x14ac:dyDescent="0.3">
      <c r="A143" s="6"/>
      <c r="B143" s="6"/>
      <c r="C143" s="6"/>
      <c r="F143" s="6"/>
      <c r="G143" s="6"/>
      <c r="H143" s="7"/>
      <c r="K143" s="6"/>
      <c r="L143" s="6"/>
      <c r="M143" s="6"/>
    </row>
    <row r="144" spans="1:13" x14ac:dyDescent="0.3">
      <c r="A144" s="6"/>
      <c r="B144" s="6"/>
      <c r="C144" s="6"/>
      <c r="F144" s="6"/>
      <c r="G144" s="6"/>
      <c r="H144" s="7"/>
      <c r="K144" s="6"/>
      <c r="L144" s="6"/>
      <c r="M144" s="6"/>
    </row>
    <row r="145" spans="1:13" x14ac:dyDescent="0.3">
      <c r="A145" s="6"/>
      <c r="B145" s="6"/>
      <c r="C145" s="6"/>
      <c r="F145" s="6"/>
      <c r="G145" s="6"/>
      <c r="H145" s="7"/>
      <c r="K145" s="6"/>
      <c r="L145" s="6"/>
      <c r="M145" s="6"/>
    </row>
    <row r="146" spans="1:13" x14ac:dyDescent="0.3">
      <c r="A146" s="6"/>
      <c r="B146" s="6"/>
      <c r="C146" s="6"/>
      <c r="F146" s="6"/>
      <c r="G146" s="6"/>
      <c r="H146" s="7"/>
      <c r="K146" s="6"/>
      <c r="L146" s="6"/>
      <c r="M146" s="6"/>
    </row>
    <row r="147" spans="1:13" x14ac:dyDescent="0.3">
      <c r="A147" s="6"/>
      <c r="B147" s="6"/>
      <c r="C147" s="6"/>
      <c r="F147" s="6"/>
      <c r="G147" s="6"/>
      <c r="H147" s="7"/>
      <c r="K147" s="6"/>
      <c r="L147" s="6"/>
      <c r="M147" s="6"/>
    </row>
    <row r="148" spans="1:13" x14ac:dyDescent="0.3">
      <c r="A148" s="6"/>
      <c r="B148" s="6"/>
      <c r="C148" s="6"/>
      <c r="F148" s="6"/>
      <c r="G148" s="6"/>
      <c r="H148" s="7"/>
      <c r="K148" s="6"/>
      <c r="L148" s="6"/>
      <c r="M148" s="6"/>
    </row>
    <row r="149" spans="1:13" x14ac:dyDescent="0.3">
      <c r="A149" s="6"/>
      <c r="B149" s="6"/>
      <c r="C149" s="6"/>
      <c r="F149" s="6"/>
      <c r="G149" s="6"/>
      <c r="H149" s="7"/>
      <c r="K149" s="6"/>
      <c r="L149" s="6"/>
      <c r="M149" s="6"/>
    </row>
    <row r="150" spans="1:13" x14ac:dyDescent="0.3">
      <c r="A150" s="6"/>
      <c r="B150" s="6"/>
      <c r="C150" s="6"/>
      <c r="F150" s="6"/>
      <c r="G150" s="6"/>
      <c r="H150" s="7"/>
      <c r="K150" s="6"/>
      <c r="L150" s="6"/>
      <c r="M150" s="6"/>
    </row>
    <row r="151" spans="1:13" x14ac:dyDescent="0.3">
      <c r="A151" s="6"/>
      <c r="B151" s="6"/>
      <c r="C151" s="6"/>
      <c r="F151" s="6"/>
      <c r="G151" s="6"/>
      <c r="H151" s="7"/>
      <c r="K151" s="6"/>
      <c r="L151" s="6"/>
      <c r="M151" s="6"/>
    </row>
    <row r="152" spans="1:13" x14ac:dyDescent="0.3">
      <c r="A152" s="6"/>
      <c r="B152" s="6"/>
      <c r="C152" s="6"/>
      <c r="F152" s="6"/>
      <c r="G152" s="6"/>
      <c r="H152" s="7"/>
      <c r="K152" s="6"/>
      <c r="L152" s="6"/>
      <c r="M152" s="6"/>
    </row>
    <row r="153" spans="1:13" x14ac:dyDescent="0.3">
      <c r="A153" s="6"/>
      <c r="B153" s="6"/>
      <c r="C153" s="6"/>
      <c r="F153" s="6"/>
      <c r="G153" s="6"/>
      <c r="H153" s="7"/>
      <c r="K153" s="6"/>
      <c r="L153" s="6"/>
      <c r="M153" s="6"/>
    </row>
    <row r="154" spans="1:13" x14ac:dyDescent="0.3">
      <c r="A154" s="6"/>
      <c r="B154" s="6"/>
      <c r="C154" s="6"/>
      <c r="F154" s="6"/>
      <c r="G154" s="6"/>
      <c r="H154" s="7"/>
      <c r="K154" s="6"/>
      <c r="L154" s="6"/>
      <c r="M154" s="6"/>
    </row>
    <row r="155" spans="1:13" x14ac:dyDescent="0.3">
      <c r="A155" s="6"/>
      <c r="B155" s="6"/>
      <c r="C155" s="6"/>
      <c r="F155" s="6"/>
      <c r="G155" s="6"/>
      <c r="H155" s="7"/>
      <c r="K155" s="6"/>
      <c r="L155" s="6"/>
      <c r="M155" s="6"/>
    </row>
    <row r="156" spans="1:13" x14ac:dyDescent="0.3">
      <c r="A156" s="6"/>
      <c r="B156" s="6"/>
      <c r="C156" s="6"/>
      <c r="F156" s="6"/>
      <c r="G156" s="6"/>
      <c r="H156" s="7"/>
      <c r="K156" s="6"/>
      <c r="L156" s="6"/>
      <c r="M156" s="6"/>
    </row>
    <row r="157" spans="1:13" x14ac:dyDescent="0.3">
      <c r="A157" s="6"/>
      <c r="B157" s="6"/>
      <c r="C157" s="6"/>
      <c r="F157" s="6"/>
      <c r="G157" s="6"/>
      <c r="H157" s="7"/>
      <c r="K157" s="6"/>
      <c r="L157" s="6"/>
      <c r="M157" s="6"/>
    </row>
    <row r="158" spans="1:13" x14ac:dyDescent="0.3">
      <c r="A158" s="6"/>
      <c r="B158" s="6"/>
      <c r="C158" s="6"/>
      <c r="F158" s="6"/>
      <c r="G158" s="6"/>
      <c r="H158" s="7"/>
      <c r="K158" s="6"/>
      <c r="L158" s="6"/>
      <c r="M158" s="6"/>
    </row>
    <row r="159" spans="1:13" x14ac:dyDescent="0.3">
      <c r="A159" s="6"/>
      <c r="B159" s="6"/>
      <c r="C159" s="6"/>
      <c r="F159" s="6"/>
      <c r="G159" s="6"/>
      <c r="H159" s="7"/>
      <c r="K159" s="6"/>
      <c r="L159" s="6"/>
      <c r="M159" s="6"/>
    </row>
    <row r="160" spans="1:13" x14ac:dyDescent="0.3">
      <c r="A160" s="6"/>
      <c r="B160" s="6"/>
      <c r="C160" s="6"/>
      <c r="F160" s="6"/>
      <c r="G160" s="6"/>
      <c r="H160" s="7"/>
      <c r="K160" s="6"/>
      <c r="L160" s="6"/>
      <c r="M160" s="6"/>
    </row>
    <row r="161" spans="1:13" x14ac:dyDescent="0.3">
      <c r="A161" s="6"/>
      <c r="B161" s="6"/>
      <c r="C161" s="6"/>
      <c r="F161" s="6"/>
      <c r="G161" s="6"/>
      <c r="H161" s="7"/>
      <c r="K161" s="6"/>
      <c r="L161" s="6"/>
      <c r="M161" s="6"/>
    </row>
    <row r="162" spans="1:13" x14ac:dyDescent="0.3">
      <c r="A162" s="6"/>
      <c r="B162" s="6"/>
      <c r="C162" s="6"/>
      <c r="F162" s="6"/>
      <c r="G162" s="6"/>
      <c r="H162" s="7"/>
      <c r="K162" s="6"/>
      <c r="L162" s="6"/>
      <c r="M162" s="6"/>
    </row>
    <row r="163" spans="1:13" x14ac:dyDescent="0.3">
      <c r="A163" s="6"/>
      <c r="B163" s="6"/>
      <c r="C163" s="6"/>
      <c r="F163" s="6"/>
      <c r="G163" s="6"/>
      <c r="H163" s="7"/>
      <c r="K163" s="6"/>
      <c r="L163" s="6"/>
      <c r="M163" s="6"/>
    </row>
    <row r="164" spans="1:13" x14ac:dyDescent="0.3">
      <c r="A164" s="6"/>
      <c r="B164" s="6"/>
      <c r="C164" s="6"/>
      <c r="F164" s="6"/>
      <c r="G164" s="6"/>
      <c r="H164" s="7"/>
      <c r="K164" s="6"/>
      <c r="L164" s="6"/>
      <c r="M164" s="6"/>
    </row>
    <row r="165" spans="1:13" x14ac:dyDescent="0.3">
      <c r="A165" s="6"/>
      <c r="B165" s="6"/>
      <c r="C165" s="6"/>
      <c r="F165" s="6"/>
      <c r="G165" s="6"/>
      <c r="H165" s="7"/>
      <c r="K165" s="6"/>
      <c r="L165" s="6"/>
      <c r="M165" s="6"/>
    </row>
    <row r="166" spans="1:13" x14ac:dyDescent="0.3">
      <c r="A166" s="6"/>
      <c r="B166" s="6"/>
      <c r="C166" s="6"/>
      <c r="F166" s="6"/>
      <c r="G166" s="6"/>
      <c r="H166" s="7"/>
      <c r="K166" s="6"/>
      <c r="L166" s="6"/>
      <c r="M166" s="6"/>
    </row>
    <row r="167" spans="1:13" x14ac:dyDescent="0.3">
      <c r="A167" s="6"/>
      <c r="B167" s="6"/>
      <c r="C167" s="6"/>
      <c r="F167" s="6"/>
      <c r="G167" s="6"/>
      <c r="H167" s="7"/>
      <c r="K167" s="6"/>
      <c r="L167" s="6"/>
      <c r="M167" s="6"/>
    </row>
    <row r="168" spans="1:13" x14ac:dyDescent="0.3">
      <c r="A168" s="6"/>
      <c r="B168" s="6"/>
      <c r="C168" s="6"/>
      <c r="F168" s="6"/>
      <c r="G168" s="6"/>
      <c r="H168" s="7"/>
      <c r="K168" s="6"/>
      <c r="L168" s="6"/>
      <c r="M168" s="6"/>
    </row>
    <row r="169" spans="1:13" x14ac:dyDescent="0.3">
      <c r="A169" s="6"/>
      <c r="B169" s="6"/>
      <c r="C169" s="6"/>
      <c r="F169" s="6"/>
      <c r="G169" s="6"/>
      <c r="H169" s="7"/>
      <c r="K169" s="6"/>
      <c r="L169" s="6"/>
      <c r="M169" s="6"/>
    </row>
    <row r="170" spans="1:13" x14ac:dyDescent="0.3">
      <c r="A170" s="6"/>
      <c r="B170" s="6"/>
      <c r="C170" s="6"/>
      <c r="F170" s="6"/>
      <c r="G170" s="6"/>
      <c r="H170" s="7"/>
      <c r="K170" s="6"/>
      <c r="L170" s="6"/>
      <c r="M170" s="6"/>
    </row>
    <row r="171" spans="1:13" x14ac:dyDescent="0.3">
      <c r="A171" s="6"/>
      <c r="B171" s="6"/>
      <c r="C171" s="6"/>
      <c r="F171" s="6"/>
      <c r="G171" s="6"/>
      <c r="H171" s="7"/>
      <c r="K171" s="6"/>
      <c r="L171" s="6"/>
      <c r="M171" s="6"/>
    </row>
    <row r="172" spans="1:13" x14ac:dyDescent="0.3">
      <c r="A172" s="6"/>
      <c r="B172" s="6"/>
      <c r="C172" s="6"/>
      <c r="F172" s="6"/>
      <c r="G172" s="6"/>
      <c r="H172" s="7"/>
      <c r="K172" s="6"/>
      <c r="L172" s="6"/>
      <c r="M172" s="6"/>
    </row>
    <row r="173" spans="1:13" x14ac:dyDescent="0.3">
      <c r="A173" s="6"/>
      <c r="B173" s="6"/>
      <c r="C173" s="6"/>
      <c r="F173" s="6"/>
      <c r="G173" s="6"/>
      <c r="H173" s="7"/>
      <c r="K173" s="6"/>
      <c r="L173" s="6"/>
      <c r="M173" s="6"/>
    </row>
    <row r="174" spans="1:13" x14ac:dyDescent="0.3">
      <c r="A174" s="6"/>
      <c r="B174" s="6"/>
      <c r="C174" s="6"/>
      <c r="F174" s="6"/>
      <c r="G174" s="6"/>
      <c r="H174" s="7"/>
      <c r="K174" s="6"/>
      <c r="L174" s="6"/>
      <c r="M174" s="6"/>
    </row>
    <row r="175" spans="1:13" x14ac:dyDescent="0.3">
      <c r="A175" s="6"/>
      <c r="B175" s="6"/>
      <c r="C175" s="6"/>
      <c r="F175" s="6"/>
      <c r="G175" s="6"/>
      <c r="H175" s="7"/>
      <c r="K175" s="6"/>
      <c r="L175" s="6"/>
      <c r="M175" s="6"/>
    </row>
    <row r="176" spans="1:13" x14ac:dyDescent="0.3">
      <c r="A176" s="6"/>
      <c r="B176" s="6"/>
      <c r="C176" s="6"/>
      <c r="F176" s="6"/>
      <c r="G176" s="6"/>
      <c r="H176" s="7"/>
      <c r="K176" s="6"/>
      <c r="L176" s="6"/>
      <c r="M176" s="6"/>
    </row>
    <row r="177" spans="1:13" x14ac:dyDescent="0.3">
      <c r="A177" s="6"/>
      <c r="B177" s="6"/>
      <c r="C177" s="6"/>
      <c r="F177" s="6"/>
      <c r="G177" s="6"/>
      <c r="H177" s="7"/>
      <c r="K177" s="6"/>
      <c r="L177" s="6"/>
      <c r="M177" s="6"/>
    </row>
    <row r="178" spans="1:13" x14ac:dyDescent="0.3">
      <c r="A178" s="6"/>
      <c r="B178" s="6"/>
      <c r="C178" s="6"/>
      <c r="F178" s="6"/>
      <c r="G178" s="6"/>
      <c r="H178" s="7"/>
      <c r="K178" s="6"/>
      <c r="L178" s="6"/>
      <c r="M178" s="6"/>
    </row>
    <row r="179" spans="1:13" x14ac:dyDescent="0.3">
      <c r="A179" s="6"/>
      <c r="B179" s="6"/>
      <c r="C179" s="6"/>
      <c r="F179" s="6"/>
      <c r="G179" s="6"/>
      <c r="H179" s="7"/>
      <c r="K179" s="6"/>
      <c r="L179" s="6"/>
      <c r="M179" s="6"/>
    </row>
    <row r="180" spans="1:13" x14ac:dyDescent="0.3">
      <c r="A180" s="6"/>
      <c r="B180" s="6"/>
      <c r="C180" s="6"/>
      <c r="F180" s="6"/>
      <c r="G180" s="6"/>
      <c r="H180" s="7"/>
      <c r="K180" s="6"/>
      <c r="L180" s="6"/>
      <c r="M180" s="6"/>
    </row>
    <row r="181" spans="1:13" x14ac:dyDescent="0.3">
      <c r="A181" s="6"/>
      <c r="B181" s="6"/>
      <c r="C181" s="6"/>
      <c r="F181" s="6"/>
      <c r="G181" s="6"/>
      <c r="H181" s="7"/>
      <c r="K181" s="6"/>
      <c r="L181" s="6"/>
      <c r="M181" s="6"/>
    </row>
    <row r="182" spans="1:13" x14ac:dyDescent="0.3">
      <c r="A182" s="6"/>
      <c r="B182" s="6"/>
      <c r="C182" s="6"/>
      <c r="F182" s="6"/>
      <c r="G182" s="6"/>
      <c r="H182" s="7"/>
      <c r="K182" s="6"/>
      <c r="L182" s="6"/>
      <c r="M182" s="6"/>
    </row>
    <row r="183" spans="1:13" x14ac:dyDescent="0.3">
      <c r="A183" s="6"/>
      <c r="B183" s="6"/>
      <c r="C183" s="6"/>
      <c r="F183" s="6"/>
      <c r="G183" s="6"/>
      <c r="H183" s="7"/>
      <c r="K183" s="6"/>
      <c r="L183" s="6"/>
      <c r="M183" s="6"/>
    </row>
    <row r="184" spans="1:13" x14ac:dyDescent="0.3">
      <c r="A184" s="6"/>
      <c r="B184" s="6"/>
      <c r="C184" s="6"/>
      <c r="F184" s="6"/>
      <c r="G184" s="6"/>
      <c r="H184" s="7"/>
      <c r="K184" s="6"/>
      <c r="L184" s="6"/>
      <c r="M184" s="6"/>
    </row>
    <row r="185" spans="1:13" x14ac:dyDescent="0.3">
      <c r="A185" s="6"/>
      <c r="B185" s="6"/>
      <c r="C185" s="6"/>
      <c r="F185" s="6"/>
      <c r="G185" s="6"/>
      <c r="H185" s="7"/>
      <c r="K185" s="6"/>
      <c r="L185" s="6"/>
      <c r="M185" s="6"/>
    </row>
    <row r="186" spans="1:13" x14ac:dyDescent="0.3">
      <c r="A186" s="6"/>
      <c r="B186" s="6"/>
      <c r="C186" s="6"/>
      <c r="F186" s="6"/>
      <c r="G186" s="6"/>
      <c r="H186" s="7"/>
      <c r="K186" s="6"/>
      <c r="L186" s="6"/>
      <c r="M186" s="6"/>
    </row>
    <row r="187" spans="1:13" x14ac:dyDescent="0.3">
      <c r="A187" s="6"/>
      <c r="B187" s="6"/>
      <c r="C187" s="6"/>
      <c r="F187" s="6"/>
      <c r="G187" s="6"/>
      <c r="H187" s="7"/>
      <c r="K187" s="6"/>
      <c r="L187" s="6"/>
      <c r="M187" s="6"/>
    </row>
    <row r="188" spans="1:13" x14ac:dyDescent="0.3">
      <c r="A188" s="6"/>
      <c r="B188" s="6"/>
      <c r="C188" s="6"/>
      <c r="F188" s="6"/>
      <c r="G188" s="6"/>
      <c r="H188" s="7"/>
      <c r="K188" s="6"/>
      <c r="L188" s="6"/>
      <c r="M188" s="6"/>
    </row>
    <row r="189" spans="1:13" x14ac:dyDescent="0.3">
      <c r="A189" s="6"/>
      <c r="B189" s="6"/>
      <c r="C189" s="6"/>
      <c r="F189" s="6"/>
      <c r="G189" s="6"/>
      <c r="H189" s="7"/>
      <c r="K189" s="6"/>
      <c r="L189" s="6"/>
      <c r="M189" s="6"/>
    </row>
    <row r="190" spans="1:13" x14ac:dyDescent="0.3">
      <c r="A190" s="6"/>
      <c r="B190" s="6"/>
      <c r="C190" s="6"/>
      <c r="F190" s="6"/>
      <c r="G190" s="6"/>
      <c r="H190" s="7"/>
      <c r="K190" s="6"/>
      <c r="L190" s="6"/>
      <c r="M190" s="6"/>
    </row>
    <row r="191" spans="1:13" x14ac:dyDescent="0.3">
      <c r="A191" s="6"/>
      <c r="B191" s="6"/>
      <c r="C191" s="6"/>
      <c r="F191" s="6"/>
      <c r="G191" s="6"/>
      <c r="H191" s="7"/>
      <c r="K191" s="6"/>
      <c r="L191" s="6"/>
      <c r="M191" s="6"/>
    </row>
    <row r="192" spans="1:13" x14ac:dyDescent="0.3">
      <c r="A192" s="6"/>
      <c r="B192" s="6"/>
      <c r="C192" s="6"/>
      <c r="F192" s="6"/>
      <c r="G192" s="6"/>
      <c r="H192" s="7"/>
      <c r="K192" s="6"/>
      <c r="L192" s="6"/>
      <c r="M192" s="6"/>
    </row>
    <row r="193" spans="1:13" x14ac:dyDescent="0.3">
      <c r="A193" s="6"/>
      <c r="B193" s="6"/>
      <c r="C193" s="6"/>
      <c r="F193" s="6"/>
      <c r="G193" s="6"/>
      <c r="H193" s="7"/>
      <c r="K193" s="6"/>
      <c r="L193" s="6"/>
      <c r="M193" s="6"/>
    </row>
    <row r="194" spans="1:13" x14ac:dyDescent="0.3">
      <c r="A194" s="6"/>
      <c r="B194" s="6"/>
      <c r="C194" s="6"/>
      <c r="F194" s="6"/>
      <c r="G194" s="6"/>
      <c r="H194" s="7"/>
      <c r="K194" s="6"/>
      <c r="L194" s="6"/>
      <c r="M194" s="6"/>
    </row>
    <row r="195" spans="1:13" x14ac:dyDescent="0.3">
      <c r="A195" s="6"/>
      <c r="B195" s="6"/>
      <c r="C195" s="6"/>
      <c r="F195" s="6"/>
      <c r="G195" s="6"/>
      <c r="H195" s="7"/>
      <c r="K195" s="6"/>
      <c r="L195" s="6"/>
      <c r="M195" s="6"/>
    </row>
    <row r="196" spans="1:13" x14ac:dyDescent="0.3">
      <c r="A196" s="6"/>
      <c r="B196" s="6"/>
      <c r="C196" s="6"/>
      <c r="F196" s="6"/>
      <c r="G196" s="6"/>
      <c r="H196" s="7"/>
      <c r="K196" s="6"/>
      <c r="L196" s="6"/>
      <c r="M196" s="6"/>
    </row>
    <row r="197" spans="1:13" x14ac:dyDescent="0.3">
      <c r="A197" s="6"/>
      <c r="B197" s="6"/>
      <c r="C197" s="6"/>
      <c r="F197" s="6"/>
      <c r="G197" s="6"/>
      <c r="H197" s="7"/>
      <c r="K197" s="6"/>
      <c r="L197" s="6"/>
      <c r="M197" s="6"/>
    </row>
    <row r="198" spans="1:13" x14ac:dyDescent="0.3">
      <c r="A198" s="6"/>
      <c r="B198" s="6"/>
      <c r="C198" s="6"/>
      <c r="F198" s="6"/>
      <c r="G198" s="6"/>
      <c r="H198" s="7"/>
      <c r="K198" s="6"/>
      <c r="L198" s="6"/>
      <c r="M198" s="6"/>
    </row>
    <row r="199" spans="1:13" x14ac:dyDescent="0.3">
      <c r="A199" s="6"/>
      <c r="B199" s="6"/>
      <c r="C199" s="6"/>
      <c r="F199" s="6"/>
      <c r="G199" s="6"/>
      <c r="H199" s="7"/>
      <c r="K199" s="6"/>
      <c r="L199" s="6"/>
      <c r="M199" s="6"/>
    </row>
    <row r="200" spans="1:13" x14ac:dyDescent="0.3">
      <c r="A200" s="6"/>
      <c r="B200" s="6"/>
      <c r="C200" s="6"/>
      <c r="F200" s="6"/>
      <c r="G200" s="6"/>
      <c r="H200" s="7"/>
      <c r="K200" s="6"/>
      <c r="L200" s="6"/>
      <c r="M200" s="6"/>
    </row>
    <row r="201" spans="1:13" x14ac:dyDescent="0.3">
      <c r="A201" s="6"/>
      <c r="B201" s="6"/>
      <c r="C201" s="6"/>
      <c r="F201" s="6"/>
      <c r="G201" s="6"/>
      <c r="H201" s="7"/>
      <c r="K201" s="6"/>
      <c r="L201" s="6"/>
      <c r="M201" s="6"/>
    </row>
    <row r="202" spans="1:13" x14ac:dyDescent="0.3">
      <c r="A202" s="6"/>
      <c r="B202" s="6"/>
      <c r="C202" s="6"/>
      <c r="F202" s="6"/>
      <c r="G202" s="6"/>
      <c r="H202" s="7"/>
      <c r="K202" s="6"/>
      <c r="L202" s="6"/>
      <c r="M202" s="6"/>
    </row>
    <row r="203" spans="1:13" x14ac:dyDescent="0.3">
      <c r="A203" s="6"/>
      <c r="B203" s="6"/>
      <c r="C203" s="6"/>
      <c r="F203" s="6"/>
      <c r="G203" s="6"/>
      <c r="H203" s="7"/>
      <c r="K203" s="6"/>
      <c r="L203" s="6"/>
      <c r="M203" s="6"/>
    </row>
    <row r="204" spans="1:13" x14ac:dyDescent="0.3">
      <c r="A204" s="6"/>
      <c r="B204" s="6"/>
      <c r="C204" s="6"/>
      <c r="F204" s="6"/>
      <c r="G204" s="6"/>
      <c r="H204" s="7"/>
      <c r="K204" s="6"/>
      <c r="L204" s="6"/>
      <c r="M204" s="6"/>
    </row>
    <row r="205" spans="1:13" x14ac:dyDescent="0.3">
      <c r="A205" s="6"/>
      <c r="B205" s="6"/>
      <c r="C205" s="6"/>
      <c r="F205" s="6"/>
      <c r="G205" s="6"/>
      <c r="H205" s="7"/>
      <c r="K205" s="6"/>
      <c r="L205" s="6"/>
      <c r="M205" s="6"/>
    </row>
    <row r="206" spans="1:13" x14ac:dyDescent="0.3">
      <c r="A206" s="6"/>
      <c r="B206" s="6"/>
      <c r="C206" s="6"/>
      <c r="F206" s="6"/>
      <c r="G206" s="6"/>
      <c r="H206" s="7"/>
      <c r="K206" s="6"/>
      <c r="L206" s="6"/>
      <c r="M206" s="6"/>
    </row>
    <row r="207" spans="1:13" x14ac:dyDescent="0.3">
      <c r="A207" s="6"/>
      <c r="B207" s="6"/>
      <c r="C207" s="6"/>
      <c r="F207" s="6"/>
      <c r="G207" s="6"/>
      <c r="H207" s="7"/>
      <c r="K207" s="6"/>
      <c r="L207" s="6"/>
      <c r="M207" s="6"/>
    </row>
    <row r="208" spans="1:13" x14ac:dyDescent="0.3">
      <c r="A208" s="6"/>
      <c r="B208" s="6"/>
      <c r="C208" s="6"/>
      <c r="F208" s="6"/>
      <c r="G208" s="6"/>
      <c r="H208" s="7"/>
      <c r="K208" s="6"/>
      <c r="L208" s="6"/>
      <c r="M208" s="6"/>
    </row>
    <row r="209" spans="1:13" x14ac:dyDescent="0.3">
      <c r="A209" s="6"/>
      <c r="B209" s="6"/>
      <c r="C209" s="6"/>
      <c r="F209" s="6"/>
      <c r="G209" s="6"/>
      <c r="H209" s="7"/>
      <c r="K209" s="6"/>
      <c r="L209" s="6"/>
      <c r="M209" s="6"/>
    </row>
    <row r="210" spans="1:13" x14ac:dyDescent="0.3">
      <c r="A210" s="6"/>
      <c r="B210" s="6"/>
      <c r="C210" s="6"/>
      <c r="F210" s="6"/>
      <c r="G210" s="6"/>
      <c r="H210" s="7"/>
      <c r="K210" s="6"/>
      <c r="L210" s="6"/>
      <c r="M210" s="6"/>
    </row>
    <row r="211" spans="1:13" x14ac:dyDescent="0.3">
      <c r="A211" s="6"/>
      <c r="B211" s="6"/>
      <c r="C211" s="6"/>
      <c r="F211" s="6"/>
      <c r="G211" s="6"/>
      <c r="H211" s="7"/>
      <c r="K211" s="6"/>
      <c r="L211" s="6"/>
      <c r="M211" s="6"/>
    </row>
    <row r="212" spans="1:13" x14ac:dyDescent="0.3">
      <c r="A212" s="6"/>
      <c r="B212" s="6"/>
      <c r="C212" s="6"/>
      <c r="F212" s="6"/>
      <c r="G212" s="6"/>
      <c r="H212" s="7"/>
      <c r="K212" s="6"/>
      <c r="L212" s="6"/>
      <c r="M212" s="6"/>
    </row>
    <row r="213" spans="1:13" x14ac:dyDescent="0.3">
      <c r="A213" s="6"/>
      <c r="B213" s="6"/>
      <c r="C213" s="6"/>
      <c r="F213" s="6"/>
      <c r="G213" s="6"/>
      <c r="H213" s="7"/>
      <c r="K213" s="6"/>
      <c r="L213" s="6"/>
      <c r="M213" s="6"/>
    </row>
    <row r="214" spans="1:13" x14ac:dyDescent="0.3">
      <c r="A214" s="6"/>
      <c r="B214" s="6"/>
      <c r="C214" s="6"/>
      <c r="F214" s="6"/>
      <c r="G214" s="6"/>
      <c r="H214" s="7"/>
      <c r="K214" s="6"/>
      <c r="L214" s="6"/>
      <c r="M214" s="6"/>
    </row>
    <row r="215" spans="1:13" x14ac:dyDescent="0.3">
      <c r="A215" s="6"/>
      <c r="B215" s="6"/>
      <c r="C215" s="6"/>
      <c r="F215" s="6"/>
      <c r="G215" s="6"/>
      <c r="H215" s="7"/>
      <c r="K215" s="6"/>
      <c r="L215" s="6"/>
      <c r="M215" s="6"/>
    </row>
    <row r="216" spans="1:13" x14ac:dyDescent="0.3">
      <c r="A216" s="6"/>
      <c r="B216" s="6"/>
      <c r="C216" s="6"/>
      <c r="F216" s="6"/>
      <c r="G216" s="6"/>
      <c r="H216" s="7"/>
      <c r="K216" s="6"/>
      <c r="L216" s="6"/>
      <c r="M216" s="6"/>
    </row>
    <row r="217" spans="1:13" x14ac:dyDescent="0.3">
      <c r="A217" s="6"/>
      <c r="B217" s="6"/>
      <c r="C217" s="6"/>
      <c r="F217" s="6"/>
      <c r="G217" s="6"/>
      <c r="H217" s="7"/>
      <c r="K217" s="6"/>
      <c r="L217" s="6"/>
      <c r="M217" s="6"/>
    </row>
    <row r="218" spans="1:13" x14ac:dyDescent="0.3">
      <c r="A218" s="6"/>
      <c r="B218" s="6"/>
      <c r="C218" s="6"/>
      <c r="F218" s="6"/>
      <c r="G218" s="6"/>
      <c r="H218" s="7"/>
      <c r="K218" s="6"/>
      <c r="L218" s="6"/>
      <c r="M218" s="6"/>
    </row>
    <row r="219" spans="1:13" x14ac:dyDescent="0.3">
      <c r="A219" s="6"/>
      <c r="B219" s="6"/>
      <c r="C219" s="6"/>
      <c r="F219" s="6"/>
      <c r="G219" s="6"/>
      <c r="H219" s="7"/>
      <c r="K219" s="6"/>
      <c r="L219" s="6"/>
      <c r="M219" s="6"/>
    </row>
    <row r="220" spans="1:13" x14ac:dyDescent="0.3">
      <c r="A220" s="6"/>
      <c r="B220" s="6"/>
      <c r="C220" s="6"/>
      <c r="F220" s="6"/>
      <c r="G220" s="6"/>
      <c r="H220" s="7"/>
      <c r="K220" s="6"/>
      <c r="L220" s="6"/>
      <c r="M220" s="6"/>
    </row>
    <row r="221" spans="1:13" x14ac:dyDescent="0.3">
      <c r="A221" s="6"/>
      <c r="B221" s="6"/>
      <c r="C221" s="6"/>
      <c r="F221" s="6"/>
      <c r="G221" s="6"/>
      <c r="H221" s="7"/>
      <c r="K221" s="6"/>
      <c r="L221" s="6"/>
      <c r="M221" s="6"/>
    </row>
    <row r="222" spans="1:13" x14ac:dyDescent="0.3">
      <c r="A222" s="6"/>
      <c r="B222" s="6"/>
      <c r="C222" s="6"/>
      <c r="F222" s="6"/>
      <c r="G222" s="6"/>
      <c r="H222" s="7"/>
      <c r="K222" s="6"/>
      <c r="L222" s="6"/>
      <c r="M222" s="6"/>
    </row>
    <row r="223" spans="1:13" x14ac:dyDescent="0.3">
      <c r="A223" s="6"/>
      <c r="B223" s="6"/>
      <c r="C223" s="6"/>
      <c r="F223" s="6"/>
      <c r="G223" s="6"/>
      <c r="H223" s="7"/>
      <c r="K223" s="6"/>
      <c r="L223" s="6"/>
      <c r="M223" s="6"/>
    </row>
    <row r="224" spans="1:13" x14ac:dyDescent="0.3">
      <c r="A224" s="6"/>
      <c r="B224" s="6"/>
      <c r="C224" s="6"/>
      <c r="F224" s="6"/>
      <c r="G224" s="6"/>
      <c r="H224" s="7"/>
      <c r="K224" s="6"/>
      <c r="L224" s="6"/>
      <c r="M224" s="6"/>
    </row>
    <row r="225" spans="1:13" x14ac:dyDescent="0.3">
      <c r="A225" s="6"/>
      <c r="B225" s="6"/>
      <c r="C225" s="6"/>
      <c r="F225" s="6"/>
      <c r="G225" s="6"/>
      <c r="H225" s="7"/>
      <c r="K225" s="6"/>
      <c r="L225" s="6"/>
      <c r="M225" s="6"/>
    </row>
    <row r="226" spans="1:13" x14ac:dyDescent="0.3">
      <c r="A226" s="6"/>
      <c r="B226" s="6"/>
      <c r="C226" s="6"/>
      <c r="F226" s="6"/>
      <c r="G226" s="6"/>
      <c r="H226" s="7"/>
      <c r="K226" s="6"/>
      <c r="L226" s="6"/>
      <c r="M226" s="6"/>
    </row>
    <row r="227" spans="1:13" x14ac:dyDescent="0.3">
      <c r="A227" s="6"/>
      <c r="B227" s="6"/>
      <c r="C227" s="6"/>
      <c r="F227" s="6"/>
      <c r="G227" s="6"/>
      <c r="H227" s="7"/>
      <c r="K227" s="6"/>
      <c r="L227" s="6"/>
      <c r="M227" s="6"/>
    </row>
    <row r="228" spans="1:13" x14ac:dyDescent="0.3">
      <c r="A228" s="6"/>
      <c r="B228" s="6"/>
      <c r="C228" s="6"/>
      <c r="F228" s="6"/>
      <c r="G228" s="6"/>
      <c r="H228" s="7"/>
      <c r="K228" s="6"/>
      <c r="L228" s="6"/>
      <c r="M228" s="6"/>
    </row>
    <row r="229" spans="1:13" x14ac:dyDescent="0.3">
      <c r="A229" s="6"/>
      <c r="B229" s="6"/>
      <c r="C229" s="6"/>
      <c r="F229" s="6"/>
      <c r="G229" s="6"/>
      <c r="H229" s="7"/>
      <c r="K229" s="6"/>
      <c r="L229" s="6"/>
      <c r="M229" s="6"/>
    </row>
    <row r="230" spans="1:13" x14ac:dyDescent="0.3">
      <c r="A230" s="6"/>
      <c r="B230" s="6"/>
      <c r="C230" s="6"/>
      <c r="F230" s="6"/>
      <c r="G230" s="6"/>
      <c r="H230" s="7"/>
      <c r="K230" s="6"/>
      <c r="L230" s="6"/>
      <c r="M230" s="6"/>
    </row>
    <row r="231" spans="1:13" x14ac:dyDescent="0.3">
      <c r="A231" s="6"/>
      <c r="B231" s="6"/>
      <c r="C231" s="6"/>
      <c r="F231" s="6"/>
      <c r="G231" s="6"/>
      <c r="H231" s="7"/>
      <c r="K231" s="6"/>
      <c r="L231" s="6"/>
      <c r="M231" s="6"/>
    </row>
    <row r="232" spans="1:13" x14ac:dyDescent="0.3">
      <c r="A232" s="6"/>
      <c r="B232" s="6"/>
      <c r="C232" s="6"/>
      <c r="F232" s="6"/>
      <c r="G232" s="6"/>
      <c r="H232" s="7"/>
      <c r="K232" s="6"/>
      <c r="L232" s="6"/>
      <c r="M232" s="6"/>
    </row>
    <row r="233" spans="1:13" x14ac:dyDescent="0.3">
      <c r="A233" s="6"/>
      <c r="B233" s="6"/>
      <c r="C233" s="6"/>
      <c r="F233" s="6"/>
      <c r="G233" s="6"/>
      <c r="H233" s="7"/>
      <c r="K233" s="6"/>
      <c r="L233" s="6"/>
      <c r="M233" s="6"/>
    </row>
    <row r="234" spans="1:13" x14ac:dyDescent="0.3">
      <c r="A234" s="6"/>
      <c r="B234" s="6"/>
      <c r="C234" s="6"/>
      <c r="F234" s="6"/>
      <c r="G234" s="6"/>
      <c r="H234" s="7"/>
      <c r="K234" s="6"/>
      <c r="L234" s="6"/>
      <c r="M234" s="6"/>
    </row>
    <row r="235" spans="1:13" x14ac:dyDescent="0.3">
      <c r="A235" s="6"/>
      <c r="B235" s="6"/>
      <c r="C235" s="6"/>
      <c r="F235" s="6"/>
      <c r="G235" s="6"/>
      <c r="H235" s="7"/>
      <c r="K235" s="6"/>
      <c r="L235" s="6"/>
      <c r="M235" s="6"/>
    </row>
    <row r="236" spans="1:13" x14ac:dyDescent="0.3">
      <c r="A236" s="6"/>
      <c r="B236" s="6"/>
      <c r="C236" s="6"/>
      <c r="F236" s="6"/>
      <c r="G236" s="6"/>
      <c r="H236" s="7"/>
      <c r="K236" s="6"/>
      <c r="L236" s="6"/>
      <c r="M236" s="6"/>
    </row>
    <row r="237" spans="1:13" x14ac:dyDescent="0.3">
      <c r="A237" s="6"/>
      <c r="B237" s="6"/>
      <c r="C237" s="6"/>
      <c r="F237" s="6"/>
      <c r="G237" s="6"/>
      <c r="H237" s="7"/>
      <c r="K237" s="6"/>
      <c r="L237" s="6"/>
      <c r="M237" s="6"/>
    </row>
    <row r="238" spans="1:13" x14ac:dyDescent="0.3">
      <c r="A238" s="6"/>
      <c r="B238" s="6"/>
      <c r="C238" s="6"/>
      <c r="F238" s="6"/>
      <c r="G238" s="6"/>
      <c r="H238" s="7"/>
      <c r="K238" s="6"/>
      <c r="L238" s="6"/>
      <c r="M238" s="6"/>
    </row>
    <row r="239" spans="1:13" x14ac:dyDescent="0.3">
      <c r="A239" s="6"/>
      <c r="B239" s="6"/>
      <c r="C239" s="6"/>
      <c r="F239" s="6"/>
      <c r="G239" s="6"/>
      <c r="H239" s="7"/>
      <c r="K239" s="6"/>
      <c r="L239" s="6"/>
      <c r="M239" s="6"/>
    </row>
    <row r="240" spans="1:13" x14ac:dyDescent="0.3">
      <c r="A240" s="6"/>
      <c r="B240" s="6"/>
      <c r="C240" s="6"/>
      <c r="F240" s="6"/>
      <c r="G240" s="6"/>
      <c r="H240" s="7"/>
      <c r="K240" s="6"/>
      <c r="L240" s="6"/>
      <c r="M240" s="6"/>
    </row>
    <row r="241" spans="1:13" x14ac:dyDescent="0.3">
      <c r="A241" s="6"/>
      <c r="B241" s="6"/>
      <c r="C241" s="6"/>
      <c r="F241" s="6"/>
      <c r="G241" s="6"/>
      <c r="H241" s="7"/>
      <c r="K241" s="6"/>
      <c r="L241" s="6"/>
      <c r="M241" s="6"/>
    </row>
    <row r="242" spans="1:13" x14ac:dyDescent="0.3">
      <c r="A242" s="6"/>
      <c r="B242" s="6"/>
      <c r="C242" s="6"/>
      <c r="F242" s="6"/>
      <c r="G242" s="6"/>
      <c r="H242" s="7"/>
      <c r="K242" s="6"/>
      <c r="L242" s="6"/>
      <c r="M242" s="6"/>
    </row>
    <row r="243" spans="1:13" x14ac:dyDescent="0.3">
      <c r="A243" s="6"/>
      <c r="B243" s="6"/>
      <c r="C243" s="6"/>
      <c r="F243" s="6"/>
      <c r="G243" s="6"/>
      <c r="H243" s="7"/>
      <c r="K243" s="6"/>
      <c r="L243" s="6"/>
      <c r="M243" s="6"/>
    </row>
    <row r="244" spans="1:13" x14ac:dyDescent="0.3">
      <c r="A244" s="6"/>
      <c r="B244" s="6"/>
      <c r="C244" s="6"/>
      <c r="F244" s="6"/>
      <c r="G244" s="6"/>
      <c r="H244" s="7"/>
      <c r="K244" s="6"/>
      <c r="L244" s="6"/>
      <c r="M244" s="6"/>
    </row>
    <row r="245" spans="1:13" x14ac:dyDescent="0.3">
      <c r="A245" s="6"/>
      <c r="B245" s="6"/>
      <c r="C245" s="6"/>
      <c r="F245" s="6"/>
      <c r="G245" s="6"/>
      <c r="H245" s="7"/>
      <c r="K245" s="6"/>
      <c r="L245" s="6"/>
      <c r="M245" s="6"/>
    </row>
    <row r="246" spans="1:13" x14ac:dyDescent="0.3">
      <c r="A246" s="6"/>
      <c r="B246" s="6"/>
      <c r="C246" s="6"/>
      <c r="F246" s="6"/>
      <c r="G246" s="6"/>
      <c r="H246" s="7"/>
      <c r="K246" s="6"/>
      <c r="L246" s="6"/>
      <c r="M246" s="6"/>
    </row>
    <row r="247" spans="1:13" x14ac:dyDescent="0.3">
      <c r="A247" s="6"/>
      <c r="B247" s="6"/>
      <c r="C247" s="6"/>
      <c r="F247" s="6"/>
      <c r="G247" s="6"/>
      <c r="H247" s="7"/>
      <c r="K247" s="6"/>
      <c r="L247" s="6"/>
      <c r="M247" s="6"/>
    </row>
    <row r="248" spans="1:13" x14ac:dyDescent="0.3">
      <c r="A248" s="6"/>
      <c r="B248" s="6"/>
      <c r="C248" s="6"/>
      <c r="F248" s="6"/>
      <c r="G248" s="6"/>
      <c r="H248" s="7"/>
      <c r="K248" s="6"/>
      <c r="L248" s="6"/>
      <c r="M248" s="6"/>
    </row>
    <row r="249" spans="1:13" x14ac:dyDescent="0.3">
      <c r="A249" s="6"/>
      <c r="B249" s="6"/>
      <c r="C249" s="6"/>
      <c r="F249" s="6"/>
      <c r="G249" s="6"/>
      <c r="H249" s="7"/>
      <c r="K249" s="6"/>
      <c r="L249" s="6"/>
      <c r="M249" s="6"/>
    </row>
    <row r="250" spans="1:13" x14ac:dyDescent="0.3">
      <c r="A250" s="6"/>
      <c r="B250" s="6"/>
      <c r="C250" s="6"/>
      <c r="F250" s="6"/>
      <c r="G250" s="6"/>
      <c r="H250" s="7"/>
      <c r="K250" s="6"/>
      <c r="L250" s="6"/>
      <c r="M250" s="6"/>
    </row>
    <row r="251" spans="1:13" x14ac:dyDescent="0.3">
      <c r="A251" s="6"/>
      <c r="B251" s="6"/>
      <c r="C251" s="6"/>
      <c r="F251" s="6"/>
      <c r="G251" s="6"/>
      <c r="H251" s="7"/>
      <c r="K251" s="6"/>
      <c r="L251" s="6"/>
      <c r="M251" s="6"/>
    </row>
    <row r="252" spans="1:13" x14ac:dyDescent="0.3">
      <c r="A252" s="6"/>
      <c r="B252" s="6"/>
      <c r="C252" s="6"/>
      <c r="F252" s="6"/>
      <c r="G252" s="6"/>
      <c r="H252" s="7"/>
      <c r="K252" s="6"/>
      <c r="L252" s="6"/>
      <c r="M252" s="6"/>
    </row>
    <row r="253" spans="1:13" x14ac:dyDescent="0.3">
      <c r="A253" s="6"/>
      <c r="B253" s="6"/>
      <c r="C253" s="6"/>
      <c r="F253" s="6"/>
      <c r="G253" s="6"/>
      <c r="H253" s="7"/>
      <c r="K253" s="6"/>
      <c r="L253" s="6"/>
      <c r="M253" s="6"/>
    </row>
    <row r="254" spans="1:13" x14ac:dyDescent="0.3">
      <c r="A254" s="6"/>
      <c r="B254" s="6"/>
      <c r="C254" s="6"/>
      <c r="F254" s="6"/>
      <c r="G254" s="6"/>
      <c r="H254" s="7"/>
      <c r="K254" s="6"/>
      <c r="L254" s="6"/>
      <c r="M254" s="6"/>
    </row>
    <row r="255" spans="1:13" x14ac:dyDescent="0.3">
      <c r="A255" s="6"/>
      <c r="B255" s="6"/>
      <c r="C255" s="6"/>
      <c r="F255" s="6"/>
      <c r="G255" s="6"/>
      <c r="H255" s="7"/>
      <c r="K255" s="6"/>
      <c r="L255" s="6"/>
      <c r="M255" s="6"/>
    </row>
    <row r="256" spans="1:13" x14ac:dyDescent="0.3">
      <c r="A256" s="6"/>
      <c r="B256" s="6"/>
      <c r="C256" s="6"/>
      <c r="F256" s="6"/>
      <c r="G256" s="6"/>
      <c r="H256" s="7"/>
      <c r="K256" s="6"/>
      <c r="L256" s="6"/>
      <c r="M256" s="6"/>
    </row>
    <row r="257" spans="1:13" x14ac:dyDescent="0.3">
      <c r="A257" s="6"/>
      <c r="B257" s="6"/>
      <c r="C257" s="6"/>
      <c r="F257" s="6"/>
      <c r="G257" s="6"/>
      <c r="H257" s="7"/>
      <c r="K257" s="6"/>
      <c r="L257" s="6"/>
      <c r="M257" s="6"/>
    </row>
    <row r="258" spans="1:13" x14ac:dyDescent="0.3">
      <c r="A258" s="6"/>
      <c r="B258" s="6"/>
      <c r="C258" s="6"/>
      <c r="F258" s="6"/>
      <c r="G258" s="6"/>
      <c r="H258" s="7"/>
      <c r="K258" s="6"/>
      <c r="L258" s="6"/>
      <c r="M258" s="6"/>
    </row>
    <row r="259" spans="1:13" x14ac:dyDescent="0.3">
      <c r="A259" s="6"/>
      <c r="B259" s="6"/>
      <c r="C259" s="6"/>
      <c r="F259" s="6"/>
      <c r="G259" s="6"/>
      <c r="H259" s="7"/>
      <c r="K259" s="6"/>
      <c r="L259" s="6"/>
      <c r="M259" s="6"/>
    </row>
    <row r="260" spans="1:13" x14ac:dyDescent="0.3">
      <c r="A260" s="6"/>
      <c r="B260" s="6"/>
      <c r="C260" s="6"/>
      <c r="F260" s="6"/>
      <c r="G260" s="6"/>
      <c r="H260" s="7"/>
      <c r="K260" s="6"/>
      <c r="L260" s="6"/>
      <c r="M260" s="6"/>
    </row>
    <row r="261" spans="1:13" x14ac:dyDescent="0.3">
      <c r="A261" s="6"/>
      <c r="B261" s="6"/>
      <c r="C261" s="6"/>
      <c r="F261" s="6"/>
      <c r="G261" s="6"/>
      <c r="H261" s="7"/>
      <c r="K261" s="6"/>
      <c r="L261" s="6"/>
      <c r="M261" s="6"/>
    </row>
    <row r="262" spans="1:13" x14ac:dyDescent="0.3">
      <c r="A262" s="6"/>
      <c r="B262" s="6"/>
      <c r="C262" s="6"/>
      <c r="F262" s="6"/>
      <c r="G262" s="6"/>
      <c r="H262" s="7"/>
      <c r="K262" s="6"/>
      <c r="L262" s="6"/>
      <c r="M262" s="6"/>
    </row>
    <row r="263" spans="1:13" x14ac:dyDescent="0.3">
      <c r="A263" s="6"/>
      <c r="B263" s="6"/>
      <c r="C263" s="6"/>
      <c r="F263" s="6"/>
      <c r="G263" s="6"/>
      <c r="H263" s="7"/>
      <c r="K263" s="6"/>
      <c r="L263" s="6"/>
      <c r="M263" s="6"/>
    </row>
    <row r="264" spans="1:13" x14ac:dyDescent="0.3">
      <c r="A264" s="6"/>
      <c r="B264" s="6"/>
      <c r="C264" s="6"/>
      <c r="F264" s="6"/>
      <c r="G264" s="6"/>
      <c r="H264" s="7"/>
      <c r="K264" s="6"/>
      <c r="L264" s="6"/>
      <c r="M264" s="6"/>
    </row>
    <row r="265" spans="1:13" x14ac:dyDescent="0.3">
      <c r="A265" s="6"/>
      <c r="B265" s="6"/>
      <c r="C265" s="6"/>
      <c r="F265" s="6"/>
      <c r="G265" s="6"/>
      <c r="H265" s="7"/>
      <c r="K265" s="6"/>
      <c r="L265" s="6"/>
      <c r="M265" s="6"/>
    </row>
    <row r="266" spans="1:13" x14ac:dyDescent="0.3">
      <c r="A266" s="6"/>
      <c r="B266" s="6"/>
      <c r="C266" s="6"/>
      <c r="F266" s="6"/>
      <c r="G266" s="6"/>
      <c r="H266" s="7"/>
      <c r="K266" s="6"/>
      <c r="L266" s="6"/>
      <c r="M266" s="6"/>
    </row>
    <row r="267" spans="1:13" x14ac:dyDescent="0.3">
      <c r="A267" s="6"/>
      <c r="B267" s="6"/>
      <c r="C267" s="6"/>
      <c r="F267" s="6"/>
      <c r="G267" s="6"/>
      <c r="H267" s="7"/>
      <c r="K267" s="6"/>
      <c r="L267" s="6"/>
      <c r="M267" s="6"/>
    </row>
    <row r="268" spans="1:13" x14ac:dyDescent="0.3">
      <c r="A268" s="6"/>
      <c r="B268" s="6"/>
      <c r="C268" s="6"/>
      <c r="F268" s="6"/>
      <c r="G268" s="6"/>
      <c r="H268" s="7"/>
      <c r="K268" s="6"/>
      <c r="L268" s="6"/>
      <c r="M268" s="6"/>
    </row>
    <row r="269" spans="1:13" x14ac:dyDescent="0.3">
      <c r="A269" s="6"/>
      <c r="B269" s="6"/>
      <c r="C269" s="6"/>
      <c r="F269" s="6"/>
      <c r="G269" s="6"/>
      <c r="H269" s="7"/>
      <c r="K269" s="6"/>
      <c r="L269" s="6"/>
      <c r="M269" s="6"/>
    </row>
    <row r="270" spans="1:13" x14ac:dyDescent="0.3">
      <c r="A270" s="6"/>
      <c r="B270" s="6"/>
      <c r="C270" s="6"/>
      <c r="F270" s="6"/>
      <c r="G270" s="6"/>
      <c r="H270" s="7"/>
      <c r="K270" s="6"/>
      <c r="L270" s="6"/>
      <c r="M270" s="6"/>
    </row>
    <row r="271" spans="1:13" x14ac:dyDescent="0.3">
      <c r="A271" s="6"/>
      <c r="B271" s="6"/>
      <c r="C271" s="6"/>
      <c r="F271" s="6"/>
      <c r="G271" s="6"/>
      <c r="H271" s="7"/>
      <c r="K271" s="6"/>
      <c r="L271" s="6"/>
      <c r="M271" s="6"/>
    </row>
    <row r="272" spans="1:13" x14ac:dyDescent="0.3">
      <c r="A272" s="6"/>
      <c r="B272" s="6"/>
      <c r="C272" s="6"/>
      <c r="F272" s="6"/>
      <c r="G272" s="6"/>
      <c r="H272" s="7"/>
      <c r="K272" s="6"/>
      <c r="L272" s="6"/>
      <c r="M272" s="6"/>
    </row>
    <row r="273" spans="1:13" x14ac:dyDescent="0.3">
      <c r="A273" s="6"/>
      <c r="B273" s="6"/>
      <c r="C273" s="6"/>
      <c r="F273" s="6"/>
      <c r="G273" s="6"/>
      <c r="H273" s="7"/>
      <c r="K273" s="6"/>
      <c r="L273" s="6"/>
      <c r="M273" s="6"/>
    </row>
    <row r="274" spans="1:13" x14ac:dyDescent="0.3">
      <c r="A274" s="6"/>
      <c r="B274" s="6"/>
      <c r="C274" s="6"/>
      <c r="F274" s="6"/>
      <c r="G274" s="6"/>
      <c r="H274" s="7"/>
      <c r="K274" s="6"/>
      <c r="L274" s="6"/>
      <c r="M274" s="6"/>
    </row>
    <row r="275" spans="1:13" x14ac:dyDescent="0.3">
      <c r="A275" s="6"/>
      <c r="B275" s="6"/>
      <c r="C275" s="6"/>
      <c r="F275" s="6"/>
      <c r="G275" s="6"/>
      <c r="H275" s="7"/>
      <c r="K275" s="6"/>
      <c r="L275" s="6"/>
      <c r="M275" s="6"/>
    </row>
    <row r="276" spans="1:13" x14ac:dyDescent="0.3">
      <c r="A276" s="6"/>
      <c r="B276" s="6"/>
      <c r="C276" s="6"/>
      <c r="F276" s="6"/>
      <c r="G276" s="6"/>
      <c r="H276" s="7"/>
      <c r="K276" s="6"/>
      <c r="L276" s="6"/>
      <c r="M276" s="6"/>
    </row>
    <row r="277" spans="1:13" x14ac:dyDescent="0.3">
      <c r="A277" s="6"/>
      <c r="B277" s="6"/>
      <c r="C277" s="6"/>
      <c r="F277" s="6"/>
      <c r="G277" s="6"/>
      <c r="H277" s="7"/>
      <c r="K277" s="6"/>
      <c r="L277" s="6"/>
      <c r="M277" s="6"/>
    </row>
    <row r="278" spans="1:13" x14ac:dyDescent="0.3">
      <c r="A278" s="6"/>
      <c r="B278" s="6"/>
      <c r="C278" s="6"/>
      <c r="F278" s="6"/>
      <c r="G278" s="6"/>
      <c r="H278" s="7"/>
      <c r="K278" s="6"/>
      <c r="L278" s="6"/>
      <c r="M278" s="6"/>
    </row>
    <row r="279" spans="1:13" x14ac:dyDescent="0.3">
      <c r="A279" s="6"/>
      <c r="B279" s="6"/>
      <c r="C279" s="6"/>
      <c r="F279" s="6"/>
      <c r="G279" s="6"/>
      <c r="H279" s="7"/>
      <c r="K279" s="6"/>
      <c r="L279" s="6"/>
      <c r="M279" s="6"/>
    </row>
  </sheetData>
  <pageMargins left="0.7" right="0.7" top="0.78740157499999996" bottom="0.78740157499999996" header="0.3" footer="0.3"/>
  <legacy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A64C81-C84C-4A8A-B818-8DA50F78C5CB}">
  <dimension ref="A1:S23"/>
  <sheetViews>
    <sheetView zoomScale="80" zoomScaleNormal="80" workbookViewId="0">
      <selection activeCell="A15" sqref="A15:B23"/>
    </sheetView>
  </sheetViews>
  <sheetFormatPr defaultRowHeight="12.45" x14ac:dyDescent="0.3"/>
  <cols>
    <col min="2" max="2" width="11.53515625" bestFit="1" customWidth="1"/>
    <col min="5" max="5" width="6.4609375" customWidth="1"/>
    <col min="10" max="10" width="6.69140625" customWidth="1"/>
    <col min="12" max="12" width="11.53515625" bestFit="1" customWidth="1"/>
    <col min="15" max="15" width="6.07421875" customWidth="1"/>
  </cols>
  <sheetData>
    <row r="1" spans="1:19" x14ac:dyDescent="0.3">
      <c r="A1" s="4" t="s">
        <v>41</v>
      </c>
      <c r="K1" s="4" t="s">
        <v>18</v>
      </c>
    </row>
    <row r="2" spans="1:19" x14ac:dyDescent="0.3">
      <c r="A2" s="1" t="s">
        <v>25</v>
      </c>
      <c r="B2" s="1"/>
      <c r="C2" s="1"/>
      <c r="D2" s="1"/>
      <c r="E2" s="1"/>
      <c r="F2" s="1" t="s">
        <v>25</v>
      </c>
      <c r="G2" s="1"/>
      <c r="H2" s="1"/>
      <c r="I2" s="1"/>
      <c r="K2" s="1" t="s">
        <v>25</v>
      </c>
      <c r="L2" s="1"/>
      <c r="M2" s="1"/>
      <c r="N2" s="1"/>
      <c r="O2" s="1"/>
      <c r="P2" s="1" t="s">
        <v>25</v>
      </c>
      <c r="Q2" s="1"/>
      <c r="R2" s="1"/>
      <c r="S2" s="1"/>
    </row>
    <row r="3" spans="1:19" x14ac:dyDescent="0.3">
      <c r="A3" s="1" t="s">
        <v>8</v>
      </c>
      <c r="B3" s="2" t="s">
        <v>42</v>
      </c>
      <c r="C3" s="1"/>
      <c r="D3" s="1"/>
      <c r="E3" s="1"/>
      <c r="F3" s="1" t="s">
        <v>8</v>
      </c>
      <c r="G3" s="1" t="s">
        <v>35</v>
      </c>
      <c r="H3" s="1"/>
      <c r="I3" s="1"/>
      <c r="K3" s="1" t="s">
        <v>8</v>
      </c>
      <c r="L3" s="2" t="s">
        <v>42</v>
      </c>
      <c r="M3" s="1"/>
      <c r="N3" s="1"/>
      <c r="O3" s="1"/>
      <c r="P3" s="1" t="s">
        <v>8</v>
      </c>
      <c r="Q3" s="1" t="s">
        <v>35</v>
      </c>
      <c r="R3" s="1"/>
      <c r="S3" s="1"/>
    </row>
    <row r="4" spans="1:19" x14ac:dyDescent="0.3">
      <c r="A4" s="1" t="s">
        <v>9</v>
      </c>
      <c r="B4" s="1"/>
      <c r="C4" s="1"/>
      <c r="D4" s="1"/>
      <c r="E4" s="1"/>
      <c r="F4" s="1" t="s">
        <v>9</v>
      </c>
      <c r="G4" s="1"/>
      <c r="H4" s="1"/>
      <c r="I4" s="1"/>
      <c r="K4" s="1" t="s">
        <v>9</v>
      </c>
      <c r="L4" s="1"/>
      <c r="M4" s="1"/>
      <c r="N4" s="1"/>
      <c r="O4" s="1"/>
      <c r="P4" s="1" t="s">
        <v>9</v>
      </c>
      <c r="Q4" s="1"/>
      <c r="R4" s="1"/>
      <c r="S4" s="1"/>
    </row>
    <row r="5" spans="1:19" x14ac:dyDescent="0.3">
      <c r="A5" s="1" t="s">
        <v>10</v>
      </c>
      <c r="B5" s="1"/>
      <c r="C5" s="1"/>
      <c r="D5" s="1"/>
      <c r="E5" s="1"/>
      <c r="F5" s="1" t="s">
        <v>10</v>
      </c>
      <c r="G5" s="1"/>
      <c r="H5" s="1"/>
      <c r="I5" s="1"/>
      <c r="K5" s="1" t="s">
        <v>10</v>
      </c>
      <c r="L5" s="1"/>
      <c r="M5" s="1"/>
      <c r="N5" s="1"/>
      <c r="O5" s="1"/>
      <c r="P5" s="1" t="s">
        <v>10</v>
      </c>
      <c r="Q5" s="1"/>
      <c r="R5" s="1"/>
      <c r="S5" s="1"/>
    </row>
    <row r="6" spans="1:19" x14ac:dyDescent="0.3">
      <c r="A6" s="1" t="s">
        <v>11</v>
      </c>
      <c r="B6" s="81">
        <v>-2.1516269811487475E-2</v>
      </c>
      <c r="C6" s="81">
        <v>5.3300021556873363E-2</v>
      </c>
      <c r="D6" s="1">
        <v>4</v>
      </c>
      <c r="E6" s="1"/>
      <c r="F6" s="1" t="s">
        <v>11</v>
      </c>
      <c r="G6" s="81">
        <v>-1.3249567301802241E-2</v>
      </c>
      <c r="H6" s="81">
        <v>3.6226060608439394E-2</v>
      </c>
      <c r="I6" s="1">
        <v>4</v>
      </c>
      <c r="K6" s="1" t="s">
        <v>11</v>
      </c>
      <c r="L6" s="81">
        <v>0.64500821484256554</v>
      </c>
      <c r="M6" s="81">
        <v>0.1240765816493674</v>
      </c>
      <c r="N6" s="1">
        <v>4</v>
      </c>
      <c r="O6" s="1"/>
      <c r="P6" s="1" t="s">
        <v>11</v>
      </c>
      <c r="Q6" s="81">
        <v>0.58796331172254024</v>
      </c>
      <c r="R6" s="81">
        <v>2.8448132406451613E-2</v>
      </c>
      <c r="S6" s="1">
        <v>4</v>
      </c>
    </row>
    <row r="7" spans="1:19" x14ac:dyDescent="0.3">
      <c r="A7" s="1" t="s">
        <v>12</v>
      </c>
      <c r="B7" s="81">
        <v>4.1008543982726825E-2</v>
      </c>
      <c r="C7" s="81">
        <v>7.2209207133458519E-2</v>
      </c>
      <c r="D7" s="1">
        <v>4</v>
      </c>
      <c r="E7" s="1"/>
      <c r="F7" s="1" t="s">
        <v>12</v>
      </c>
      <c r="G7" s="81">
        <v>5.5386691167990873E-2</v>
      </c>
      <c r="H7" s="81">
        <v>4.3790367147717911E-2</v>
      </c>
      <c r="I7" s="1">
        <v>4</v>
      </c>
      <c r="K7" s="1" t="s">
        <v>12</v>
      </c>
      <c r="L7" s="81">
        <v>0.73466547255103254</v>
      </c>
      <c r="M7" s="81">
        <v>6.8681973743636535E-2</v>
      </c>
      <c r="N7" s="1">
        <v>4</v>
      </c>
      <c r="O7" s="1"/>
      <c r="P7" s="1" t="s">
        <v>12</v>
      </c>
      <c r="Q7" s="81">
        <v>0.69147199159964812</v>
      </c>
      <c r="R7" s="81">
        <v>8.8458329023978891E-2</v>
      </c>
      <c r="S7" s="1">
        <v>4</v>
      </c>
    </row>
    <row r="8" spans="1:19" x14ac:dyDescent="0.3">
      <c r="A8" s="22" t="s">
        <v>5</v>
      </c>
      <c r="B8" s="85">
        <v>0.19981735377148821</v>
      </c>
      <c r="C8" s="85">
        <v>2.1402084741664756E-2</v>
      </c>
      <c r="D8" s="9">
        <v>4</v>
      </c>
      <c r="E8" s="9"/>
      <c r="F8" s="9" t="s">
        <v>13</v>
      </c>
      <c r="G8" s="85">
        <v>0.1924526220285365</v>
      </c>
      <c r="H8" s="85">
        <v>3.6598342411339198E-2</v>
      </c>
      <c r="I8" s="9">
        <v>4</v>
      </c>
      <c r="K8" s="22" t="s">
        <v>5</v>
      </c>
      <c r="L8" s="85">
        <v>0.74288176826643315</v>
      </c>
      <c r="M8" s="85">
        <v>6.3410255433866858E-2</v>
      </c>
      <c r="N8" s="9">
        <v>4</v>
      </c>
      <c r="O8" s="9"/>
      <c r="P8" s="9" t="s">
        <v>13</v>
      </c>
      <c r="Q8" s="85">
        <v>0.6816514851869907</v>
      </c>
      <c r="R8" s="85">
        <v>8.4817411530179423E-2</v>
      </c>
      <c r="S8" s="9">
        <v>4</v>
      </c>
    </row>
    <row r="9" spans="1:19" x14ac:dyDescent="0.3">
      <c r="A9" s="9" t="s">
        <v>23</v>
      </c>
      <c r="B9" s="85">
        <v>0.88069106356661453</v>
      </c>
      <c r="C9" s="85">
        <v>1.9902893197063398E-2</v>
      </c>
      <c r="D9" s="9">
        <v>4</v>
      </c>
      <c r="E9" s="9"/>
      <c r="F9" s="9" t="s">
        <v>23</v>
      </c>
      <c r="G9" s="85">
        <v>0.87023364428105521</v>
      </c>
      <c r="H9" s="85">
        <v>2.3491701047071139E-2</v>
      </c>
      <c r="I9" s="9">
        <v>4</v>
      </c>
      <c r="K9" s="9" t="s">
        <v>23</v>
      </c>
      <c r="L9" s="85">
        <v>0.6838570396710717</v>
      </c>
      <c r="M9" s="85">
        <v>9.0202011977977642E-2</v>
      </c>
      <c r="N9" s="9">
        <v>4</v>
      </c>
      <c r="O9" s="9"/>
      <c r="P9" s="9" t="s">
        <v>23</v>
      </c>
      <c r="Q9" s="85">
        <v>0.66516688024482495</v>
      </c>
      <c r="R9" s="85">
        <v>0.10641598607151874</v>
      </c>
      <c r="S9" s="9">
        <v>4</v>
      </c>
    </row>
    <row r="10" spans="1:19" x14ac:dyDescent="0.3">
      <c r="A10" s="9" t="s">
        <v>21</v>
      </c>
      <c r="B10" s="85">
        <v>1.0839412543853135</v>
      </c>
      <c r="C10" s="85">
        <v>3.4917432704130287E-2</v>
      </c>
      <c r="D10" s="9">
        <v>4</v>
      </c>
      <c r="E10" s="9"/>
      <c r="F10" s="9" t="s">
        <v>21</v>
      </c>
      <c r="G10" s="85">
        <v>1.0758507998164959</v>
      </c>
      <c r="H10" s="85">
        <v>3.9113576352757841E-2</v>
      </c>
      <c r="I10" s="9">
        <v>4</v>
      </c>
      <c r="K10" s="9" t="s">
        <v>21</v>
      </c>
      <c r="L10" s="85">
        <v>0.76333346088791676</v>
      </c>
      <c r="M10" s="85">
        <v>6.3445338154829375E-2</v>
      </c>
      <c r="N10" s="9">
        <v>4</v>
      </c>
      <c r="O10" s="9"/>
      <c r="P10" s="9" t="s">
        <v>21</v>
      </c>
      <c r="Q10" s="85">
        <v>0.73491949921286059</v>
      </c>
      <c r="R10" s="85">
        <v>8.5260118355436218E-2</v>
      </c>
      <c r="S10" s="9">
        <v>4</v>
      </c>
    </row>
    <row r="11" spans="1:19" x14ac:dyDescent="0.3">
      <c r="A11" s="9" t="s">
        <v>14</v>
      </c>
      <c r="B11" s="85">
        <v>1</v>
      </c>
      <c r="C11" s="85">
        <v>0</v>
      </c>
      <c r="D11" s="9">
        <v>4</v>
      </c>
      <c r="E11" s="9"/>
      <c r="F11" s="9" t="s">
        <v>14</v>
      </c>
      <c r="G11" s="85">
        <v>1</v>
      </c>
      <c r="H11" s="85">
        <v>0</v>
      </c>
      <c r="I11" s="9">
        <v>4</v>
      </c>
      <c r="K11" s="9" t="s">
        <v>14</v>
      </c>
      <c r="L11" s="85">
        <v>1</v>
      </c>
      <c r="M11" s="85">
        <v>0</v>
      </c>
      <c r="N11" s="9">
        <v>4</v>
      </c>
      <c r="O11" s="9"/>
      <c r="P11" s="9" t="s">
        <v>14</v>
      </c>
      <c r="Q11" s="85">
        <v>1</v>
      </c>
      <c r="R11" s="85">
        <v>0</v>
      </c>
      <c r="S11" s="9">
        <v>4</v>
      </c>
    </row>
    <row r="12" spans="1:19" x14ac:dyDescent="0.3">
      <c r="A12" s="9" t="s">
        <v>6</v>
      </c>
      <c r="B12" s="85">
        <v>0.96149186540491727</v>
      </c>
      <c r="C12" s="85">
        <v>1.2020781669950582E-2</v>
      </c>
      <c r="D12" s="9">
        <v>4</v>
      </c>
      <c r="E12" s="9"/>
      <c r="F12" s="9" t="s">
        <v>6</v>
      </c>
      <c r="G12" s="85">
        <v>0.98829262809670437</v>
      </c>
      <c r="H12" s="85">
        <v>1.7724388491470469E-2</v>
      </c>
      <c r="I12" s="9">
        <v>4</v>
      </c>
      <c r="K12" s="9" t="s">
        <v>6</v>
      </c>
      <c r="L12" s="85">
        <v>0.96301823358331406</v>
      </c>
      <c r="M12" s="85">
        <v>2.5781452952207951E-2</v>
      </c>
      <c r="N12" s="9">
        <v>4</v>
      </c>
      <c r="O12" s="9"/>
      <c r="P12" s="9" t="s">
        <v>6</v>
      </c>
      <c r="Q12" s="85">
        <v>0.93949788555854097</v>
      </c>
      <c r="R12" s="85">
        <v>2.1735534729279672E-2</v>
      </c>
      <c r="S12" s="9">
        <v>4</v>
      </c>
    </row>
    <row r="13" spans="1:19" x14ac:dyDescent="0.3">
      <c r="A13" s="9" t="s">
        <v>22</v>
      </c>
      <c r="B13" s="9">
        <v>0</v>
      </c>
      <c r="C13" s="9">
        <v>0</v>
      </c>
      <c r="D13" s="9">
        <v>4</v>
      </c>
      <c r="E13" s="9"/>
      <c r="F13" s="9" t="s">
        <v>22</v>
      </c>
      <c r="G13" s="9">
        <v>0</v>
      </c>
      <c r="H13" s="9">
        <v>0</v>
      </c>
      <c r="I13" s="9">
        <v>4</v>
      </c>
      <c r="K13" s="9" t="s">
        <v>22</v>
      </c>
      <c r="L13" s="85">
        <v>1.3951289508949341</v>
      </c>
      <c r="M13" s="85">
        <v>7.5902448754905621E-2</v>
      </c>
      <c r="N13" s="9">
        <v>4</v>
      </c>
      <c r="O13" s="9"/>
      <c r="P13" s="9" t="s">
        <v>22</v>
      </c>
      <c r="Q13" s="85">
        <v>1.4182344766103592</v>
      </c>
      <c r="R13" s="85">
        <v>7.3906026174527698E-2</v>
      </c>
      <c r="S13" s="9">
        <v>4</v>
      </c>
    </row>
    <row r="15" spans="1:19" x14ac:dyDescent="0.3">
      <c r="A15" t="s">
        <v>10</v>
      </c>
      <c r="B15" t="s">
        <v>43</v>
      </c>
    </row>
    <row r="16" spans="1:19" x14ac:dyDescent="0.3">
      <c r="A16" t="s">
        <v>11</v>
      </c>
      <c r="B16" t="s">
        <v>44</v>
      </c>
    </row>
    <row r="17" spans="1:2" x14ac:dyDescent="0.3">
      <c r="A17" t="s">
        <v>12</v>
      </c>
      <c r="B17" t="s">
        <v>45</v>
      </c>
    </row>
    <row r="18" spans="1:2" x14ac:dyDescent="0.3">
      <c r="A18" s="4" t="s">
        <v>5</v>
      </c>
      <c r="B18" t="s">
        <v>46</v>
      </c>
    </row>
    <row r="19" spans="1:2" x14ac:dyDescent="0.3">
      <c r="A19" t="s">
        <v>23</v>
      </c>
      <c r="B19" t="s">
        <v>47</v>
      </c>
    </row>
    <row r="20" spans="1:2" x14ac:dyDescent="0.3">
      <c r="A20" t="s">
        <v>21</v>
      </c>
      <c r="B20" t="s">
        <v>48</v>
      </c>
    </row>
    <row r="21" spans="1:2" x14ac:dyDescent="0.3">
      <c r="A21" t="s">
        <v>14</v>
      </c>
      <c r="B21" t="s">
        <v>49</v>
      </c>
    </row>
    <row r="22" spans="1:2" x14ac:dyDescent="0.3">
      <c r="A22" t="s">
        <v>6</v>
      </c>
      <c r="B22" t="s">
        <v>50</v>
      </c>
    </row>
    <row r="23" spans="1:2" x14ac:dyDescent="0.3">
      <c r="A23" t="s">
        <v>22</v>
      </c>
      <c r="B23" t="s">
        <v>51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Grafy</vt:lpstr>
      </vt:variant>
      <vt:variant>
        <vt:i4>4</vt:i4>
      </vt:variant>
    </vt:vector>
  </HeadingPairs>
  <TitlesOfParts>
    <vt:vector size="10" baseType="lpstr">
      <vt:lpstr>LIST3</vt:lpstr>
      <vt:lpstr>LIST4</vt:lpstr>
      <vt:lpstr>LIST5</vt:lpstr>
      <vt:lpstr>Data for Fig1a</vt:lpstr>
      <vt:lpstr>Data for Fig1b</vt:lpstr>
      <vt:lpstr>Data for Fig2</vt:lpstr>
      <vt:lpstr>Fig 1a</vt:lpstr>
      <vt:lpstr>Fig 1b</vt:lpstr>
      <vt:lpstr>Fig 2a</vt:lpstr>
      <vt:lpstr>Fig 2b</vt:lpstr>
    </vt:vector>
  </TitlesOfParts>
  <Company>1. LF UK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1. LF UK</dc:creator>
  <cp:lastModifiedBy>Zdeněk Fišar</cp:lastModifiedBy>
  <cp:lastPrinted>2020-08-07T15:39:39Z</cp:lastPrinted>
  <dcterms:created xsi:type="dcterms:W3CDTF">2011-05-26T07:48:16Z</dcterms:created>
  <dcterms:modified xsi:type="dcterms:W3CDTF">2025-02-03T11:42:16Z</dcterms:modified>
</cp:coreProperties>
</file>