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ermann\Documents\PaperProjects\2023-secfeats-userstudy\replication_package\"/>
    </mc:Choice>
  </mc:AlternateContent>
  <xr:revisionPtr revIDLastSave="0" documentId="13_ncr:1_{4FB24F6D-7077-4B81-951E-8CBF9155E46A}" xr6:coauthVersionLast="47" xr6:coauthVersionMax="47" xr10:uidLastSave="{00000000-0000-0000-0000-000000000000}"/>
  <bookViews>
    <workbookView xWindow="990" yWindow="2490" windowWidth="27135" windowHeight="14415" tabRatio="500" xr2:uid="{00000000-000D-0000-FFFF-FFFF00000000}"/>
  </bookViews>
  <sheets>
    <sheet name="themes" sheetId="1" r:id="rId1"/>
    <sheet name="assumptions" sheetId="3" r:id="rId2"/>
    <sheet name="helpers" sheetId="2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27" i="3" l="1"/>
  <c r="L26" i="3"/>
  <c r="H26" i="3"/>
  <c r="L25" i="3"/>
  <c r="L21" i="3"/>
  <c r="Q19" i="3"/>
  <c r="L18" i="3"/>
  <c r="H18" i="3"/>
  <c r="L17" i="3"/>
  <c r="L13" i="3"/>
  <c r="Q11" i="3"/>
  <c r="H11" i="3"/>
  <c r="L10" i="3"/>
  <c r="H10" i="3"/>
  <c r="L9" i="3"/>
  <c r="L5" i="3"/>
  <c r="P5" i="3" s="1"/>
  <c r="Q3" i="3"/>
  <c r="W27" i="2"/>
  <c r="V27" i="2"/>
  <c r="U27" i="2"/>
  <c r="T27" i="2"/>
  <c r="S27" i="2"/>
  <c r="R27" i="2"/>
  <c r="Q27" i="2"/>
  <c r="P27" i="2"/>
  <c r="O27" i="2"/>
  <c r="N27" i="2"/>
  <c r="M28" i="3" s="1"/>
  <c r="M27" i="2"/>
  <c r="L27" i="2"/>
  <c r="K27" i="2"/>
  <c r="J27" i="2"/>
  <c r="I27" i="2"/>
  <c r="H27" i="2"/>
  <c r="G27" i="2"/>
  <c r="F27" i="2"/>
  <c r="E27" i="2"/>
  <c r="D27" i="2"/>
  <c r="C28" i="3" s="1"/>
  <c r="C27" i="2"/>
  <c r="B27" i="2"/>
  <c r="Q28" i="3" s="1"/>
  <c r="W26" i="2"/>
  <c r="V26" i="2"/>
  <c r="U26" i="2"/>
  <c r="T26" i="2"/>
  <c r="S26" i="2"/>
  <c r="R26" i="2"/>
  <c r="Q26" i="2"/>
  <c r="P26" i="2"/>
  <c r="O26" i="2"/>
  <c r="N26" i="2"/>
  <c r="M27" i="3" s="1"/>
  <c r="M26" i="2"/>
  <c r="L26" i="2"/>
  <c r="H27" i="3" s="1"/>
  <c r="K26" i="2"/>
  <c r="J26" i="2"/>
  <c r="I26" i="2"/>
  <c r="H26" i="2"/>
  <c r="G26" i="2"/>
  <c r="F26" i="2"/>
  <c r="E26" i="2"/>
  <c r="D26" i="2"/>
  <c r="C27" i="3" s="1"/>
  <c r="C26" i="2"/>
  <c r="B26" i="2"/>
  <c r="R27" i="3" s="1"/>
  <c r="W25" i="2"/>
  <c r="V25" i="2"/>
  <c r="U25" i="2"/>
  <c r="T25" i="2"/>
  <c r="S25" i="2"/>
  <c r="R25" i="2"/>
  <c r="Q25" i="2"/>
  <c r="P25" i="2"/>
  <c r="O25" i="2"/>
  <c r="N25" i="2"/>
  <c r="M26" i="3" s="1"/>
  <c r="M25" i="2"/>
  <c r="L25" i="2"/>
  <c r="K25" i="2"/>
  <c r="J25" i="2"/>
  <c r="I25" i="2"/>
  <c r="H25" i="2"/>
  <c r="G25" i="2"/>
  <c r="F25" i="2"/>
  <c r="E25" i="2"/>
  <c r="D25" i="2"/>
  <c r="C26" i="3" s="1"/>
  <c r="C25" i="2"/>
  <c r="B25" i="2"/>
  <c r="G26" i="3" s="1"/>
  <c r="W24" i="2"/>
  <c r="V24" i="2"/>
  <c r="U24" i="2"/>
  <c r="T24" i="2"/>
  <c r="S24" i="2"/>
  <c r="R24" i="2"/>
  <c r="Q24" i="2"/>
  <c r="P24" i="2"/>
  <c r="M25" i="3" s="1"/>
  <c r="O24" i="2"/>
  <c r="N24" i="2"/>
  <c r="M24" i="2"/>
  <c r="L24" i="2"/>
  <c r="K24" i="2"/>
  <c r="B25" i="3" s="1"/>
  <c r="J24" i="2"/>
  <c r="I24" i="2"/>
  <c r="H24" i="2"/>
  <c r="G24" i="2"/>
  <c r="F24" i="2"/>
  <c r="E24" i="2"/>
  <c r="D24" i="2"/>
  <c r="C25" i="3" s="1"/>
  <c r="C24" i="2"/>
  <c r="B24" i="2"/>
  <c r="H25" i="3" s="1"/>
  <c r="W23" i="2"/>
  <c r="V23" i="2"/>
  <c r="U23" i="2"/>
  <c r="T23" i="2"/>
  <c r="S23" i="2"/>
  <c r="R23" i="2"/>
  <c r="Q23" i="2"/>
  <c r="P23" i="2"/>
  <c r="O23" i="2"/>
  <c r="N23" i="2"/>
  <c r="M24" i="3" s="1"/>
  <c r="M23" i="2"/>
  <c r="L23" i="2"/>
  <c r="K23" i="2"/>
  <c r="J23" i="2"/>
  <c r="I23" i="2"/>
  <c r="H23" i="2"/>
  <c r="G23" i="2"/>
  <c r="F23" i="2"/>
  <c r="E23" i="2"/>
  <c r="D23" i="2"/>
  <c r="C24" i="3" s="1"/>
  <c r="C23" i="2"/>
  <c r="B23" i="2"/>
  <c r="Q24" i="3" s="1"/>
  <c r="W22" i="2"/>
  <c r="V22" i="2"/>
  <c r="U22" i="2"/>
  <c r="T22" i="2"/>
  <c r="S22" i="2"/>
  <c r="R22" i="2"/>
  <c r="Q22" i="2"/>
  <c r="P22" i="2"/>
  <c r="O22" i="2"/>
  <c r="N22" i="2"/>
  <c r="M23" i="3" s="1"/>
  <c r="M22" i="2"/>
  <c r="L22" i="2"/>
  <c r="K22" i="2"/>
  <c r="J22" i="2"/>
  <c r="I22" i="2"/>
  <c r="Q23" i="3" s="1"/>
  <c r="H22" i="2"/>
  <c r="H23" i="3" s="1"/>
  <c r="G22" i="2"/>
  <c r="F22" i="2"/>
  <c r="E22" i="2"/>
  <c r="D22" i="2"/>
  <c r="C23" i="3" s="1"/>
  <c r="C22" i="2"/>
  <c r="B22" i="2"/>
  <c r="R23" i="3" s="1"/>
  <c r="W21" i="2"/>
  <c r="V21" i="2"/>
  <c r="U21" i="2"/>
  <c r="T21" i="2"/>
  <c r="S21" i="2"/>
  <c r="R21" i="2"/>
  <c r="Q21" i="2"/>
  <c r="P21" i="2"/>
  <c r="O21" i="2"/>
  <c r="N21" i="2"/>
  <c r="L22" i="3" s="1"/>
  <c r="M21" i="2"/>
  <c r="L21" i="2"/>
  <c r="K21" i="2"/>
  <c r="J21" i="2"/>
  <c r="I21" i="2"/>
  <c r="H21" i="2"/>
  <c r="G21" i="2"/>
  <c r="F21" i="2"/>
  <c r="E21" i="2"/>
  <c r="D21" i="2"/>
  <c r="C22" i="3" s="1"/>
  <c r="C21" i="2"/>
  <c r="B21" i="2"/>
  <c r="G22" i="3" s="1"/>
  <c r="W20" i="2"/>
  <c r="V20" i="2"/>
  <c r="U20" i="2"/>
  <c r="T20" i="2"/>
  <c r="S20" i="2"/>
  <c r="R20" i="2"/>
  <c r="Q20" i="2"/>
  <c r="P20" i="2"/>
  <c r="M21" i="3" s="1"/>
  <c r="O20" i="2"/>
  <c r="N20" i="2"/>
  <c r="M20" i="2"/>
  <c r="L20" i="2"/>
  <c r="K20" i="2"/>
  <c r="J20" i="2"/>
  <c r="I20" i="2"/>
  <c r="H20" i="2"/>
  <c r="H21" i="3" s="1"/>
  <c r="G20" i="2"/>
  <c r="F20" i="2"/>
  <c r="E20" i="2"/>
  <c r="D20" i="2"/>
  <c r="C21" i="3" s="1"/>
  <c r="C20" i="2"/>
  <c r="R21" i="3" s="1"/>
  <c r="B20" i="2"/>
  <c r="G21" i="3" s="1"/>
  <c r="W19" i="2"/>
  <c r="V19" i="2"/>
  <c r="U19" i="2"/>
  <c r="T19" i="2"/>
  <c r="S19" i="2"/>
  <c r="R19" i="2"/>
  <c r="Q19" i="2"/>
  <c r="P19" i="2"/>
  <c r="O19" i="2"/>
  <c r="N19" i="2"/>
  <c r="M20" i="3" s="1"/>
  <c r="M19" i="2"/>
  <c r="L19" i="2"/>
  <c r="K19" i="2"/>
  <c r="J19" i="2"/>
  <c r="I19" i="2"/>
  <c r="H19" i="2"/>
  <c r="G19" i="2"/>
  <c r="F19" i="2"/>
  <c r="Q20" i="3" s="1"/>
  <c r="E19" i="2"/>
  <c r="D19" i="2"/>
  <c r="C20" i="3" s="1"/>
  <c r="C19" i="2"/>
  <c r="B19" i="2"/>
  <c r="H20" i="3" s="1"/>
  <c r="W18" i="2"/>
  <c r="V18" i="2"/>
  <c r="U18" i="2"/>
  <c r="T18" i="2"/>
  <c r="S18" i="2"/>
  <c r="R18" i="2"/>
  <c r="Q18" i="2"/>
  <c r="P18" i="2"/>
  <c r="O18" i="2"/>
  <c r="N18" i="2"/>
  <c r="M19" i="3" s="1"/>
  <c r="M18" i="2"/>
  <c r="L18" i="2"/>
  <c r="H19" i="3" s="1"/>
  <c r="K18" i="2"/>
  <c r="J18" i="2"/>
  <c r="I18" i="2"/>
  <c r="H18" i="2"/>
  <c r="G18" i="2"/>
  <c r="F18" i="2"/>
  <c r="E18" i="2"/>
  <c r="D18" i="2"/>
  <c r="C19" i="3" s="1"/>
  <c r="C18" i="2"/>
  <c r="B18" i="2"/>
  <c r="R19" i="3" s="1"/>
  <c r="W17" i="2"/>
  <c r="V17" i="2"/>
  <c r="U17" i="2"/>
  <c r="T17" i="2"/>
  <c r="S17" i="2"/>
  <c r="R17" i="2"/>
  <c r="Q17" i="2"/>
  <c r="P17" i="2"/>
  <c r="O17" i="2"/>
  <c r="N17" i="2"/>
  <c r="M18" i="3" s="1"/>
  <c r="M17" i="2"/>
  <c r="L17" i="2"/>
  <c r="K17" i="2"/>
  <c r="J17" i="2"/>
  <c r="I17" i="2"/>
  <c r="H17" i="2"/>
  <c r="G17" i="2"/>
  <c r="F17" i="2"/>
  <c r="E17" i="2"/>
  <c r="D17" i="2"/>
  <c r="C18" i="3" s="1"/>
  <c r="C17" i="2"/>
  <c r="B17" i="2"/>
  <c r="G18" i="3" s="1"/>
  <c r="W16" i="2"/>
  <c r="V16" i="2"/>
  <c r="U16" i="2"/>
  <c r="T16" i="2"/>
  <c r="S16" i="2"/>
  <c r="R16" i="2"/>
  <c r="Q16" i="2"/>
  <c r="P16" i="2"/>
  <c r="M17" i="3" s="1"/>
  <c r="O16" i="2"/>
  <c r="N16" i="2"/>
  <c r="M16" i="2"/>
  <c r="L16" i="2"/>
  <c r="K16" i="2"/>
  <c r="B17" i="3" s="1"/>
  <c r="J16" i="2"/>
  <c r="I16" i="2"/>
  <c r="H16" i="2"/>
  <c r="G16" i="2"/>
  <c r="F16" i="2"/>
  <c r="E16" i="2"/>
  <c r="D16" i="2"/>
  <c r="C17" i="3" s="1"/>
  <c r="C16" i="2"/>
  <c r="B16" i="2"/>
  <c r="H17" i="3" s="1"/>
  <c r="W15" i="2"/>
  <c r="V15" i="2"/>
  <c r="U15" i="2"/>
  <c r="T15" i="2"/>
  <c r="S15" i="2"/>
  <c r="R15" i="2"/>
  <c r="Q15" i="2"/>
  <c r="P15" i="2"/>
  <c r="O15" i="2"/>
  <c r="N15" i="2"/>
  <c r="M16" i="3" s="1"/>
  <c r="M15" i="2"/>
  <c r="L15" i="2"/>
  <c r="K15" i="2"/>
  <c r="J15" i="2"/>
  <c r="I15" i="2"/>
  <c r="H15" i="2"/>
  <c r="G15" i="2"/>
  <c r="F15" i="2"/>
  <c r="E15" i="2"/>
  <c r="D15" i="2"/>
  <c r="C16" i="3" s="1"/>
  <c r="C15" i="2"/>
  <c r="B15" i="2"/>
  <c r="Q16" i="3" s="1"/>
  <c r="W14" i="2"/>
  <c r="V14" i="2"/>
  <c r="U14" i="2"/>
  <c r="T14" i="2"/>
  <c r="S14" i="2"/>
  <c r="R14" i="2"/>
  <c r="Q14" i="2"/>
  <c r="P14" i="2"/>
  <c r="O14" i="2"/>
  <c r="N14" i="2"/>
  <c r="M15" i="3" s="1"/>
  <c r="M14" i="2"/>
  <c r="L14" i="2"/>
  <c r="K14" i="2"/>
  <c r="J14" i="2"/>
  <c r="I14" i="2"/>
  <c r="Q15" i="3" s="1"/>
  <c r="H14" i="2"/>
  <c r="H15" i="3" s="1"/>
  <c r="G14" i="2"/>
  <c r="F14" i="2"/>
  <c r="E14" i="2"/>
  <c r="D14" i="2"/>
  <c r="C15" i="3" s="1"/>
  <c r="C14" i="2"/>
  <c r="B14" i="2"/>
  <c r="R15" i="3" s="1"/>
  <c r="W13" i="2"/>
  <c r="V13" i="2"/>
  <c r="U13" i="2"/>
  <c r="T13" i="2"/>
  <c r="S13" i="2"/>
  <c r="R13" i="2"/>
  <c r="Q13" i="2"/>
  <c r="P13" i="2"/>
  <c r="O13" i="2"/>
  <c r="N13" i="2"/>
  <c r="L14" i="3" s="1"/>
  <c r="M13" i="2"/>
  <c r="L13" i="2"/>
  <c r="K13" i="2"/>
  <c r="J13" i="2"/>
  <c r="I13" i="2"/>
  <c r="H13" i="2"/>
  <c r="G13" i="2"/>
  <c r="F13" i="2"/>
  <c r="E13" i="2"/>
  <c r="D13" i="2"/>
  <c r="C14" i="3" s="1"/>
  <c r="C13" i="2"/>
  <c r="B13" i="2"/>
  <c r="G14" i="3" s="1"/>
  <c r="W12" i="2"/>
  <c r="V12" i="2"/>
  <c r="U12" i="2"/>
  <c r="T12" i="2"/>
  <c r="S12" i="2"/>
  <c r="R12" i="2"/>
  <c r="Q12" i="2"/>
  <c r="P12" i="2"/>
  <c r="M13" i="3" s="1"/>
  <c r="O12" i="2"/>
  <c r="N12" i="2"/>
  <c r="M12" i="2"/>
  <c r="L12" i="2"/>
  <c r="K12" i="2"/>
  <c r="J12" i="2"/>
  <c r="I12" i="2"/>
  <c r="H12" i="2"/>
  <c r="H13" i="3" s="1"/>
  <c r="G12" i="2"/>
  <c r="F12" i="2"/>
  <c r="E12" i="2"/>
  <c r="D12" i="2"/>
  <c r="C13" i="3" s="1"/>
  <c r="C12" i="2"/>
  <c r="R13" i="3" s="1"/>
  <c r="B12" i="2"/>
  <c r="G13" i="3" s="1"/>
  <c r="W11" i="2"/>
  <c r="V11" i="2"/>
  <c r="U11" i="2"/>
  <c r="T11" i="2"/>
  <c r="S11" i="2"/>
  <c r="R11" i="2"/>
  <c r="Q11" i="2"/>
  <c r="P11" i="2"/>
  <c r="O11" i="2"/>
  <c r="N11" i="2"/>
  <c r="M12" i="3" s="1"/>
  <c r="M11" i="2"/>
  <c r="L11" i="2"/>
  <c r="K11" i="2"/>
  <c r="J11" i="2"/>
  <c r="I11" i="2"/>
  <c r="H11" i="2"/>
  <c r="G11" i="2"/>
  <c r="F11" i="2"/>
  <c r="Q12" i="3" s="1"/>
  <c r="E11" i="2"/>
  <c r="D11" i="2"/>
  <c r="C12" i="3" s="1"/>
  <c r="C11" i="2"/>
  <c r="B11" i="2"/>
  <c r="H12" i="3" s="1"/>
  <c r="W10" i="2"/>
  <c r="V10" i="2"/>
  <c r="U10" i="2"/>
  <c r="T10" i="2"/>
  <c r="S10" i="2"/>
  <c r="R10" i="2"/>
  <c r="Q10" i="2"/>
  <c r="P10" i="2"/>
  <c r="O10" i="2"/>
  <c r="N10" i="2"/>
  <c r="M11" i="3" s="1"/>
  <c r="M10" i="2"/>
  <c r="L10" i="2"/>
  <c r="K10" i="2"/>
  <c r="J10" i="2"/>
  <c r="I10" i="2"/>
  <c r="H10" i="2"/>
  <c r="G10" i="2"/>
  <c r="F10" i="2"/>
  <c r="E10" i="2"/>
  <c r="D10" i="2"/>
  <c r="C11" i="3" s="1"/>
  <c r="C10" i="2"/>
  <c r="B10" i="2"/>
  <c r="R11" i="3" s="1"/>
  <c r="W9" i="2"/>
  <c r="V9" i="2"/>
  <c r="U9" i="2"/>
  <c r="T9" i="2"/>
  <c r="S9" i="2"/>
  <c r="R9" i="2"/>
  <c r="Q9" i="2"/>
  <c r="P9" i="2"/>
  <c r="O9" i="2"/>
  <c r="N9" i="2"/>
  <c r="M10" i="3" s="1"/>
  <c r="M9" i="2"/>
  <c r="L9" i="2"/>
  <c r="K9" i="2"/>
  <c r="J9" i="2"/>
  <c r="I9" i="2"/>
  <c r="H9" i="2"/>
  <c r="G9" i="2"/>
  <c r="F9" i="2"/>
  <c r="E9" i="2"/>
  <c r="D9" i="2"/>
  <c r="C10" i="3" s="1"/>
  <c r="C9" i="2"/>
  <c r="B9" i="2"/>
  <c r="G10" i="3" s="1"/>
  <c r="W8" i="2"/>
  <c r="V8" i="2"/>
  <c r="U8" i="2"/>
  <c r="T8" i="2"/>
  <c r="S8" i="2"/>
  <c r="R8" i="2"/>
  <c r="Q8" i="2"/>
  <c r="P8" i="2"/>
  <c r="M9" i="3" s="1"/>
  <c r="O8" i="2"/>
  <c r="N8" i="2"/>
  <c r="M8" i="2"/>
  <c r="L8" i="2"/>
  <c r="K8" i="2"/>
  <c r="B9" i="3" s="1"/>
  <c r="J8" i="2"/>
  <c r="I8" i="2"/>
  <c r="H8" i="2"/>
  <c r="G8" i="2"/>
  <c r="F8" i="2"/>
  <c r="E8" i="2"/>
  <c r="D8" i="2"/>
  <c r="C9" i="3" s="1"/>
  <c r="C8" i="2"/>
  <c r="B8" i="2"/>
  <c r="H9" i="3" s="1"/>
  <c r="W7" i="2"/>
  <c r="V7" i="2"/>
  <c r="U7" i="2"/>
  <c r="T7" i="2"/>
  <c r="S7" i="2"/>
  <c r="R7" i="2"/>
  <c r="Q7" i="2"/>
  <c r="P7" i="2"/>
  <c r="O7" i="2"/>
  <c r="N7" i="2"/>
  <c r="M8" i="3" s="1"/>
  <c r="M7" i="2"/>
  <c r="L7" i="2"/>
  <c r="K7" i="2"/>
  <c r="J7" i="2"/>
  <c r="I7" i="2"/>
  <c r="H7" i="2"/>
  <c r="G7" i="2"/>
  <c r="F7" i="2"/>
  <c r="E7" i="2"/>
  <c r="D7" i="2"/>
  <c r="C8" i="3" s="1"/>
  <c r="C7" i="2"/>
  <c r="B7" i="2"/>
  <c r="Q8" i="3" s="1"/>
  <c r="W6" i="2"/>
  <c r="V6" i="2"/>
  <c r="U6" i="2"/>
  <c r="T6" i="2"/>
  <c r="S6" i="2"/>
  <c r="R6" i="2"/>
  <c r="Q6" i="2"/>
  <c r="P6" i="2"/>
  <c r="O6" i="2"/>
  <c r="N6" i="2"/>
  <c r="M7" i="3" s="1"/>
  <c r="M6" i="2"/>
  <c r="L6" i="2"/>
  <c r="K6" i="2"/>
  <c r="J6" i="2"/>
  <c r="I6" i="2"/>
  <c r="Q7" i="3" s="1"/>
  <c r="H6" i="2"/>
  <c r="H7" i="3" s="1"/>
  <c r="G6" i="2"/>
  <c r="F6" i="2"/>
  <c r="E6" i="2"/>
  <c r="D6" i="2"/>
  <c r="C7" i="3" s="1"/>
  <c r="C6" i="2"/>
  <c r="B6" i="2"/>
  <c r="R7" i="3" s="1"/>
  <c r="W5" i="2"/>
  <c r="V5" i="2"/>
  <c r="U5" i="2"/>
  <c r="T5" i="2"/>
  <c r="S5" i="2"/>
  <c r="R5" i="2"/>
  <c r="Q5" i="2"/>
  <c r="P5" i="2"/>
  <c r="O5" i="2"/>
  <c r="N5" i="2"/>
  <c r="L6" i="3" s="1"/>
  <c r="M5" i="2"/>
  <c r="L5" i="2"/>
  <c r="K5" i="2"/>
  <c r="J5" i="2"/>
  <c r="I5" i="2"/>
  <c r="H5" i="2"/>
  <c r="G5" i="2"/>
  <c r="F5" i="2"/>
  <c r="E5" i="2"/>
  <c r="D5" i="2"/>
  <c r="C6" i="3" s="1"/>
  <c r="C5" i="2"/>
  <c r="B5" i="2"/>
  <c r="G6" i="3" s="1"/>
  <c r="W4" i="2"/>
  <c r="V4" i="2"/>
  <c r="U4" i="2"/>
  <c r="T4" i="2"/>
  <c r="S4" i="2"/>
  <c r="R4" i="2"/>
  <c r="Q4" i="2"/>
  <c r="P4" i="2"/>
  <c r="M5" i="3" s="1"/>
  <c r="O4" i="2"/>
  <c r="N4" i="2"/>
  <c r="M4" i="2"/>
  <c r="L4" i="2"/>
  <c r="K4" i="2"/>
  <c r="J4" i="2"/>
  <c r="I4" i="2"/>
  <c r="H4" i="2"/>
  <c r="H5" i="3" s="1"/>
  <c r="G4" i="2"/>
  <c r="F4" i="2"/>
  <c r="E4" i="2"/>
  <c r="D4" i="2"/>
  <c r="B5" i="3" s="1"/>
  <c r="C4" i="2"/>
  <c r="R5" i="3" s="1"/>
  <c r="B4" i="2"/>
  <c r="G5" i="3" s="1"/>
  <c r="W3" i="2"/>
  <c r="V3" i="2"/>
  <c r="U3" i="2"/>
  <c r="T3" i="2"/>
  <c r="S3" i="2"/>
  <c r="R3" i="2"/>
  <c r="Q3" i="2"/>
  <c r="P3" i="2"/>
  <c r="O3" i="2"/>
  <c r="N3" i="2"/>
  <c r="M4" i="3" s="1"/>
  <c r="M3" i="2"/>
  <c r="L3" i="2"/>
  <c r="K3" i="2"/>
  <c r="J3" i="2"/>
  <c r="I3" i="2"/>
  <c r="H3" i="2"/>
  <c r="G3" i="2"/>
  <c r="F3" i="2"/>
  <c r="Q4" i="3" s="1"/>
  <c r="E3" i="2"/>
  <c r="D3" i="2"/>
  <c r="C4" i="3" s="1"/>
  <c r="C3" i="2"/>
  <c r="B3" i="2"/>
  <c r="H4" i="3" s="1"/>
  <c r="W2" i="2"/>
  <c r="V2" i="2"/>
  <c r="U2" i="2"/>
  <c r="T2" i="2"/>
  <c r="S2" i="2"/>
  <c r="R2" i="2"/>
  <c r="Q2" i="2"/>
  <c r="P2" i="2"/>
  <c r="O2" i="2"/>
  <c r="N2" i="2"/>
  <c r="M3" i="3" s="1"/>
  <c r="M2" i="2"/>
  <c r="L2" i="2"/>
  <c r="H3" i="3" s="1"/>
  <c r="K2" i="2"/>
  <c r="J2" i="2"/>
  <c r="I2" i="2"/>
  <c r="H2" i="2"/>
  <c r="G2" i="2"/>
  <c r="F2" i="2"/>
  <c r="E2" i="2"/>
  <c r="D2" i="2"/>
  <c r="C3" i="3" s="1"/>
  <c r="C2" i="2"/>
  <c r="B2" i="2"/>
  <c r="R3" i="3" s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D17" i="3" l="1"/>
  <c r="E17" i="3" s="1"/>
  <c r="F17" i="3" s="1"/>
  <c r="I6" i="3"/>
  <c r="J6" i="3" s="1"/>
  <c r="N14" i="3"/>
  <c r="O14" i="3" s="1"/>
  <c r="P13" i="3"/>
  <c r="P17" i="3"/>
  <c r="D25" i="3"/>
  <c r="E25" i="3" s="1"/>
  <c r="F25" i="3" s="1"/>
  <c r="S23" i="3"/>
  <c r="T23" i="3" s="1"/>
  <c r="U23" i="3" s="1"/>
  <c r="S7" i="3"/>
  <c r="T7" i="3" s="1"/>
  <c r="U7" i="3" s="1"/>
  <c r="U19" i="3"/>
  <c r="S15" i="3"/>
  <c r="T15" i="3" s="1"/>
  <c r="U15" i="3" s="1"/>
  <c r="D9" i="3"/>
  <c r="E9" i="3" s="1"/>
  <c r="F9" i="3" s="1"/>
  <c r="S4" i="3"/>
  <c r="T4" i="3" s="1"/>
  <c r="U4" i="3" s="1"/>
  <c r="I10" i="3"/>
  <c r="J10" i="3" s="1"/>
  <c r="K10" i="3"/>
  <c r="I26" i="3"/>
  <c r="J26" i="3" s="1"/>
  <c r="K26" i="3"/>
  <c r="S8" i="3"/>
  <c r="T8" i="3" s="1"/>
  <c r="U8" i="3" s="1"/>
  <c r="I18" i="3"/>
  <c r="J18" i="3" s="1"/>
  <c r="K18" i="3" s="1"/>
  <c r="I5" i="3"/>
  <c r="J5" i="3" s="1"/>
  <c r="K5" i="3" s="1"/>
  <c r="K13" i="3"/>
  <c r="I13" i="3"/>
  <c r="J13" i="3" s="1"/>
  <c r="I21" i="3"/>
  <c r="J21" i="3" s="1"/>
  <c r="K21" i="3" s="1"/>
  <c r="S3" i="3"/>
  <c r="T3" i="3" s="1"/>
  <c r="U3" i="3" s="1"/>
  <c r="U27" i="3"/>
  <c r="H6" i="3"/>
  <c r="K6" i="3" s="1"/>
  <c r="B4" i="3"/>
  <c r="R4" i="3"/>
  <c r="N5" i="3"/>
  <c r="O5" i="3" s="1"/>
  <c r="B8" i="3"/>
  <c r="R8" i="3"/>
  <c r="N9" i="3"/>
  <c r="O9" i="3" s="1"/>
  <c r="P9" i="3" s="1"/>
  <c r="B12" i="3"/>
  <c r="R12" i="3"/>
  <c r="N13" i="3"/>
  <c r="O13" i="3" s="1"/>
  <c r="B16" i="3"/>
  <c r="R16" i="3"/>
  <c r="N17" i="3"/>
  <c r="O17" i="3" s="1"/>
  <c r="B20" i="3"/>
  <c r="R20" i="3"/>
  <c r="N21" i="3"/>
  <c r="O21" i="3" s="1"/>
  <c r="P21" i="3" s="1"/>
  <c r="B24" i="3"/>
  <c r="R24" i="3"/>
  <c r="N25" i="3"/>
  <c r="O25" i="3" s="1"/>
  <c r="P25" i="3" s="1"/>
  <c r="B28" i="3"/>
  <c r="R28" i="3"/>
  <c r="G3" i="3"/>
  <c r="G7" i="3"/>
  <c r="G11" i="3"/>
  <c r="G15" i="3"/>
  <c r="G19" i="3"/>
  <c r="G23" i="3"/>
  <c r="G27" i="3"/>
  <c r="Q5" i="3"/>
  <c r="M6" i="3"/>
  <c r="Q9" i="3"/>
  <c r="Q13" i="3"/>
  <c r="M14" i="3"/>
  <c r="P14" i="3" s="1"/>
  <c r="Q17" i="3"/>
  <c r="Q21" i="3"/>
  <c r="M22" i="3"/>
  <c r="Q25" i="3"/>
  <c r="H22" i="3"/>
  <c r="I22" i="3" s="1"/>
  <c r="J22" i="3" s="1"/>
  <c r="K22" i="3" s="1"/>
  <c r="R9" i="3"/>
  <c r="N10" i="3"/>
  <c r="O10" i="3" s="1"/>
  <c r="P10" i="3" s="1"/>
  <c r="B13" i="3"/>
  <c r="R17" i="3"/>
  <c r="N18" i="3"/>
  <c r="O18" i="3" s="1"/>
  <c r="P18" i="3" s="1"/>
  <c r="B21" i="3"/>
  <c r="R25" i="3"/>
  <c r="N26" i="3"/>
  <c r="O26" i="3" s="1"/>
  <c r="P26" i="3" s="1"/>
  <c r="G4" i="3"/>
  <c r="C5" i="3"/>
  <c r="F5" i="3" s="1"/>
  <c r="G8" i="3"/>
  <c r="G12" i="3"/>
  <c r="G16" i="3"/>
  <c r="G20" i="3"/>
  <c r="G24" i="3"/>
  <c r="G28" i="3"/>
  <c r="L3" i="3"/>
  <c r="L7" i="3"/>
  <c r="H8" i="3"/>
  <c r="L11" i="3"/>
  <c r="L15" i="3"/>
  <c r="H16" i="3"/>
  <c r="L19" i="3"/>
  <c r="L23" i="3"/>
  <c r="H24" i="3"/>
  <c r="L27" i="3"/>
  <c r="H28" i="3"/>
  <c r="Q6" i="3"/>
  <c r="Q10" i="3"/>
  <c r="Q14" i="3"/>
  <c r="Q18" i="3"/>
  <c r="Q22" i="3"/>
  <c r="Q26" i="3"/>
  <c r="B6" i="3"/>
  <c r="R6" i="3"/>
  <c r="B10" i="3"/>
  <c r="R10" i="3"/>
  <c r="B14" i="3"/>
  <c r="R14" i="3"/>
  <c r="B18" i="3"/>
  <c r="R18" i="3"/>
  <c r="B22" i="3"/>
  <c r="R22" i="3"/>
  <c r="B26" i="3"/>
  <c r="R26" i="3"/>
  <c r="H14" i="3"/>
  <c r="I14" i="3" s="1"/>
  <c r="J14" i="3" s="1"/>
  <c r="K14" i="3" s="1"/>
  <c r="G9" i="3"/>
  <c r="G17" i="3"/>
  <c r="G25" i="3"/>
  <c r="L4" i="3"/>
  <c r="L8" i="3"/>
  <c r="L12" i="3"/>
  <c r="L16" i="3"/>
  <c r="L20" i="3"/>
  <c r="L24" i="3"/>
  <c r="L28" i="3"/>
  <c r="B3" i="3"/>
  <c r="B7" i="3"/>
  <c r="B11" i="3"/>
  <c r="B15" i="3"/>
  <c r="B19" i="3"/>
  <c r="B23" i="3"/>
  <c r="B27" i="3"/>
  <c r="S11" i="3"/>
  <c r="T11" i="3" s="1"/>
  <c r="U11" i="3" s="1"/>
  <c r="S19" i="3"/>
  <c r="T19" i="3" s="1"/>
  <c r="S27" i="3"/>
  <c r="T27" i="3" s="1"/>
  <c r="N28" i="3" l="1"/>
  <c r="O28" i="3" s="1"/>
  <c r="P28" i="3"/>
  <c r="F18" i="3"/>
  <c r="D18" i="3"/>
  <c r="E18" i="3" s="1"/>
  <c r="N23" i="3"/>
  <c r="O23" i="3" s="1"/>
  <c r="P23" i="3" s="1"/>
  <c r="D21" i="3"/>
  <c r="E21" i="3" s="1"/>
  <c r="F21" i="3" s="1"/>
  <c r="I27" i="3"/>
  <c r="J27" i="3" s="1"/>
  <c r="K27" i="3" s="1"/>
  <c r="S28" i="3"/>
  <c r="T28" i="3" s="1"/>
  <c r="U28" i="3" s="1"/>
  <c r="D14" i="3"/>
  <c r="E14" i="3" s="1"/>
  <c r="F14" i="3" s="1"/>
  <c r="N15" i="3"/>
  <c r="O15" i="3" s="1"/>
  <c r="P15" i="3" s="1"/>
  <c r="I23" i="3"/>
  <c r="J23" i="3" s="1"/>
  <c r="K23" i="3" s="1"/>
  <c r="D7" i="3"/>
  <c r="E7" i="3" s="1"/>
  <c r="F7" i="3"/>
  <c r="N24" i="3"/>
  <c r="O24" i="3" s="1"/>
  <c r="P24" i="3" s="1"/>
  <c r="N12" i="3"/>
  <c r="O12" i="3" s="1"/>
  <c r="P12" i="3" s="1"/>
  <c r="P11" i="3"/>
  <c r="N11" i="3"/>
  <c r="O11" i="3" s="1"/>
  <c r="I19" i="3"/>
  <c r="J19" i="3" s="1"/>
  <c r="K19" i="3" s="1"/>
  <c r="D16" i="3"/>
  <c r="E16" i="3" s="1"/>
  <c r="F16" i="3"/>
  <c r="S9" i="3"/>
  <c r="T9" i="3" s="1"/>
  <c r="U9" i="3" s="1"/>
  <c r="N8" i="3"/>
  <c r="O8" i="3" s="1"/>
  <c r="P8" i="3" s="1"/>
  <c r="D13" i="3"/>
  <c r="E13" i="3" s="1"/>
  <c r="F13" i="3" s="1"/>
  <c r="I15" i="3"/>
  <c r="J15" i="3" s="1"/>
  <c r="K15" i="3" s="1"/>
  <c r="P19" i="3"/>
  <c r="N19" i="3"/>
  <c r="O19" i="3" s="1"/>
  <c r="D10" i="3"/>
  <c r="E10" i="3" s="1"/>
  <c r="F10" i="3" s="1"/>
  <c r="N4" i="3"/>
  <c r="O4" i="3" s="1"/>
  <c r="P4" i="3"/>
  <c r="F6" i="3"/>
  <c r="D6" i="3"/>
  <c r="E6" i="3" s="1"/>
  <c r="N7" i="3"/>
  <c r="O7" i="3" s="1"/>
  <c r="P7" i="3" s="1"/>
  <c r="K11" i="3"/>
  <c r="I11" i="3"/>
  <c r="J11" i="3" s="1"/>
  <c r="N20" i="3"/>
  <c r="O20" i="3" s="1"/>
  <c r="P20" i="3"/>
  <c r="N3" i="3"/>
  <c r="O3" i="3" s="1"/>
  <c r="P3" i="3" s="1"/>
  <c r="K7" i="3"/>
  <c r="I7" i="3"/>
  <c r="J7" i="3" s="1"/>
  <c r="D12" i="3"/>
  <c r="E12" i="3" s="1"/>
  <c r="F12" i="3" s="1"/>
  <c r="N16" i="3"/>
  <c r="O16" i="3" s="1"/>
  <c r="P16" i="3"/>
  <c r="S26" i="3"/>
  <c r="T26" i="3" s="1"/>
  <c r="U26" i="3" s="1"/>
  <c r="I17" i="3"/>
  <c r="J17" i="3" s="1"/>
  <c r="K17" i="3" s="1"/>
  <c r="I28" i="3"/>
  <c r="J28" i="3" s="1"/>
  <c r="K28" i="3" s="1"/>
  <c r="I3" i="3"/>
  <c r="J3" i="3" s="1"/>
  <c r="K3" i="3" s="1"/>
  <c r="S20" i="3"/>
  <c r="T20" i="3" s="1"/>
  <c r="U20" i="3" s="1"/>
  <c r="S24" i="3"/>
  <c r="T24" i="3" s="1"/>
  <c r="U24" i="3" s="1"/>
  <c r="U5" i="3"/>
  <c r="S5" i="3"/>
  <c r="T5" i="3" s="1"/>
  <c r="I25" i="3"/>
  <c r="J25" i="3" s="1"/>
  <c r="K25" i="3" s="1"/>
  <c r="S22" i="3"/>
  <c r="T22" i="3" s="1"/>
  <c r="U22" i="3" s="1"/>
  <c r="D27" i="3"/>
  <c r="E27" i="3" s="1"/>
  <c r="F27" i="3"/>
  <c r="I9" i="3"/>
  <c r="J9" i="3" s="1"/>
  <c r="K9" i="3" s="1"/>
  <c r="S18" i="3"/>
  <c r="T18" i="3" s="1"/>
  <c r="U18" i="3" s="1"/>
  <c r="I24" i="3"/>
  <c r="J24" i="3" s="1"/>
  <c r="K24" i="3" s="1"/>
  <c r="S25" i="3"/>
  <c r="T25" i="3" s="1"/>
  <c r="U25" i="3" s="1"/>
  <c r="N6" i="3"/>
  <c r="O6" i="3" s="1"/>
  <c r="P6" i="3" s="1"/>
  <c r="D3" i="3"/>
  <c r="E3" i="3" s="1"/>
  <c r="F3" i="3"/>
  <c r="D23" i="3"/>
  <c r="E23" i="3" s="1"/>
  <c r="F23" i="3" s="1"/>
  <c r="S14" i="3"/>
  <c r="T14" i="3" s="1"/>
  <c r="U14" i="3" s="1"/>
  <c r="I20" i="3"/>
  <c r="J20" i="3" s="1"/>
  <c r="K20" i="3" s="1"/>
  <c r="D8" i="3"/>
  <c r="E8" i="3" s="1"/>
  <c r="F8" i="3" s="1"/>
  <c r="S21" i="3"/>
  <c r="T21" i="3" s="1"/>
  <c r="U21" i="3" s="1"/>
  <c r="F28" i="3"/>
  <c r="D28" i="3"/>
  <c r="E28" i="3" s="1"/>
  <c r="F20" i="3"/>
  <c r="D20" i="3"/>
  <c r="E20" i="3" s="1"/>
  <c r="D19" i="3"/>
  <c r="E19" i="3" s="1"/>
  <c r="F19" i="3"/>
  <c r="I16" i="3"/>
  <c r="J16" i="3" s="1"/>
  <c r="K16" i="3" s="1"/>
  <c r="F26" i="3"/>
  <c r="D26" i="3"/>
  <c r="E26" i="3" s="1"/>
  <c r="S6" i="3"/>
  <c r="T6" i="3" s="1"/>
  <c r="U6" i="3" s="1"/>
  <c r="I12" i="3"/>
  <c r="J12" i="3" s="1"/>
  <c r="K12" i="3" s="1"/>
  <c r="S17" i="3"/>
  <c r="T17" i="3" s="1"/>
  <c r="U17" i="3" s="1"/>
  <c r="S12" i="3"/>
  <c r="T12" i="3" s="1"/>
  <c r="U12" i="3" s="1"/>
  <c r="D5" i="3"/>
  <c r="E5" i="3" s="1"/>
  <c r="I4" i="3"/>
  <c r="J4" i="3" s="1"/>
  <c r="K4" i="3" s="1"/>
  <c r="S10" i="3"/>
  <c r="T10" i="3" s="1"/>
  <c r="U10" i="3" s="1"/>
  <c r="D15" i="3"/>
  <c r="E15" i="3" s="1"/>
  <c r="F15" i="3" s="1"/>
  <c r="D11" i="3"/>
  <c r="E11" i="3" s="1"/>
  <c r="F11" i="3"/>
  <c r="I8" i="3"/>
  <c r="J8" i="3" s="1"/>
  <c r="K8" i="3" s="1"/>
  <c r="D4" i="3"/>
  <c r="E4" i="3" s="1"/>
  <c r="F4" i="3"/>
  <c r="N22" i="3"/>
  <c r="O22" i="3" s="1"/>
  <c r="P22" i="3" s="1"/>
  <c r="S16" i="3"/>
  <c r="T16" i="3" s="1"/>
  <c r="U16" i="3" s="1"/>
  <c r="D22" i="3"/>
  <c r="E22" i="3" s="1"/>
  <c r="F22" i="3" s="1"/>
  <c r="P27" i="3"/>
  <c r="N27" i="3"/>
  <c r="O27" i="3" s="1"/>
  <c r="S13" i="3"/>
  <c r="T13" i="3" s="1"/>
  <c r="U13" i="3" s="1"/>
  <c r="F24" i="3"/>
  <c r="D24" i="3"/>
  <c r="E24" i="3" s="1"/>
  <c r="K33" i="3" l="1"/>
  <c r="K32" i="3"/>
  <c r="K31" i="3"/>
  <c r="P33" i="3"/>
  <c r="P32" i="3"/>
  <c r="P31" i="3"/>
  <c r="U33" i="3"/>
  <c r="U31" i="3"/>
  <c r="F33" i="3"/>
  <c r="F32" i="3"/>
  <c r="F31" i="3"/>
  <c r="U32" i="3"/>
</calcChain>
</file>

<file path=xl/sharedStrings.xml><?xml version="1.0" encoding="utf-8"?>
<sst xmlns="http://schemas.openxmlformats.org/spreadsheetml/2006/main" count="813" uniqueCount="117">
  <si>
    <t>Participant ID</t>
  </si>
  <si>
    <t>Interview ID</t>
  </si>
  <si>
    <t>Focus Group</t>
  </si>
  <si>
    <t>Role</t>
  </si>
  <si>
    <t>Experience (years)</t>
  </si>
  <si>
    <t>Domain</t>
  </si>
  <si>
    <t>System Type</t>
  </si>
  <si>
    <r>
      <rPr>
        <b/>
        <sz val="11"/>
        <color theme="1"/>
        <rFont val="Calibri"/>
        <family val="2"/>
        <charset val="1"/>
      </rPr>
      <t>SSF</t>
    </r>
    <r>
      <rPr>
        <b/>
        <vertAlign val="subscript"/>
        <sz val="11"/>
        <color theme="1"/>
        <rFont val="Calibri"/>
        <family val="2"/>
        <charset val="1"/>
      </rPr>
      <t>1</t>
    </r>
    <r>
      <rPr>
        <b/>
        <sz val="11"/>
        <color theme="1"/>
        <rFont val="Calibri"/>
        <family val="2"/>
        <charset val="1"/>
      </rPr>
      <t>: Security features are generally perceived as important, but less important than functionality</t>
    </r>
  </si>
  <si>
    <r>
      <rPr>
        <b/>
        <sz val="11"/>
        <color theme="1"/>
        <rFont val="Calibri"/>
        <family val="2"/>
        <charset val="1"/>
      </rPr>
      <t>SSF</t>
    </r>
    <r>
      <rPr>
        <b/>
        <vertAlign val="subscript"/>
        <sz val="11"/>
        <color theme="1"/>
        <rFont val="Calibri"/>
        <family val="2"/>
        <charset val="1"/>
      </rPr>
      <t>2</t>
    </r>
    <r>
      <rPr>
        <b/>
        <sz val="11"/>
        <color theme="1"/>
        <rFont val="Calibri"/>
        <family val="2"/>
        <charset val="1"/>
      </rPr>
      <t>: Only few security features are of immediate concern</t>
    </r>
  </si>
  <si>
    <r>
      <rPr>
        <b/>
        <sz val="11"/>
        <color theme="1"/>
        <rFont val="Calibri"/>
        <family val="2"/>
        <charset val="1"/>
      </rPr>
      <t>SSF</t>
    </r>
    <r>
      <rPr>
        <b/>
        <vertAlign val="subscript"/>
        <sz val="11"/>
        <color theme="1"/>
        <rFont val="Calibri"/>
        <family val="2"/>
        <charset val="1"/>
      </rPr>
      <t>3</t>
    </r>
    <r>
      <rPr>
        <b/>
        <sz val="11"/>
        <color theme="1"/>
        <rFont val="Calibri"/>
        <family val="2"/>
        <charset val="1"/>
      </rPr>
      <t>: Security feature selection is based on experience</t>
    </r>
  </si>
  <si>
    <r>
      <rPr>
        <b/>
        <sz val="11"/>
        <color theme="1"/>
        <rFont val="Calibri"/>
        <family val="2"/>
        <charset val="1"/>
      </rPr>
      <t>SSF</t>
    </r>
    <r>
      <rPr>
        <b/>
        <vertAlign val="subscript"/>
        <sz val="11"/>
        <color theme="1"/>
        <rFont val="Calibri"/>
        <family val="2"/>
        <charset val="1"/>
      </rPr>
      <t>4</t>
    </r>
    <r>
      <rPr>
        <b/>
        <sz val="11"/>
        <color theme="1"/>
        <rFont val="Calibri"/>
        <family val="2"/>
        <charset val="1"/>
      </rPr>
      <t>: Developers perceive security as an extensive domain and therefore specialize in certain security features</t>
    </r>
  </si>
  <si>
    <r>
      <rPr>
        <b/>
        <sz val="11"/>
        <color theme="1"/>
        <rFont val="Calibri"/>
        <family val="2"/>
        <charset val="1"/>
      </rPr>
      <t>SSF</t>
    </r>
    <r>
      <rPr>
        <b/>
        <vertAlign val="subscript"/>
        <sz val="11"/>
        <color theme="1"/>
        <rFont val="Calibri"/>
        <family val="2"/>
        <charset val="1"/>
      </rPr>
      <t>5</t>
    </r>
    <r>
      <rPr>
        <b/>
        <sz val="11"/>
        <color theme="1"/>
        <rFont val="Calibri"/>
        <family val="2"/>
        <charset val="1"/>
      </rPr>
      <t>: Customers are a main driver when companies need to prioritize security features</t>
    </r>
  </si>
  <si>
    <r>
      <rPr>
        <b/>
        <sz val="11"/>
        <color theme="1"/>
        <rFont val="Calibri"/>
        <family val="2"/>
        <charset val="1"/>
      </rPr>
      <t>EPSF</t>
    </r>
    <r>
      <rPr>
        <b/>
        <vertAlign val="subscript"/>
        <sz val="11"/>
        <color theme="1"/>
        <rFont val="Calibri"/>
        <family val="2"/>
        <charset val="1"/>
      </rPr>
      <t>1</t>
    </r>
    <r>
      <rPr>
        <b/>
        <sz val="11"/>
        <color theme="1"/>
        <rFont val="Calibri"/>
        <family val="2"/>
        <charset val="1"/>
      </rPr>
      <t>: Concrete security requirements are usually lacking at project start</t>
    </r>
  </si>
  <si>
    <r>
      <rPr>
        <b/>
        <sz val="11"/>
        <color theme="1"/>
        <rFont val="Calibri"/>
        <family val="2"/>
        <charset val="1"/>
      </rPr>
      <t>EPSF</t>
    </r>
    <r>
      <rPr>
        <b/>
        <vertAlign val="subscript"/>
        <sz val="11"/>
        <color theme="1"/>
        <rFont val="Calibri"/>
        <family val="2"/>
        <charset val="1"/>
      </rPr>
      <t>2</t>
    </r>
    <r>
      <rPr>
        <b/>
        <sz val="11"/>
        <color theme="1"/>
        <rFont val="Calibri"/>
        <family val="2"/>
        <charset val="1"/>
      </rPr>
      <t>: Companies try to follow security-by-design but only rarely implement specific processes</t>
    </r>
  </si>
  <si>
    <r>
      <rPr>
        <b/>
        <sz val="11"/>
        <color theme="1"/>
        <rFont val="Calibri"/>
        <family val="2"/>
        <charset val="1"/>
      </rPr>
      <t>EPSF</t>
    </r>
    <r>
      <rPr>
        <b/>
        <vertAlign val="subscript"/>
        <sz val="11"/>
        <color theme="1"/>
        <rFont val="Calibri"/>
        <family val="2"/>
        <charset val="1"/>
      </rPr>
      <t>3</t>
    </r>
    <r>
      <rPr>
        <b/>
        <sz val="11"/>
        <color theme="1"/>
        <rFont val="Calibri"/>
        <family val="2"/>
        <charset val="1"/>
      </rPr>
      <t>: Threat modeling is widely used in practice</t>
    </r>
  </si>
  <si>
    <r>
      <rPr>
        <b/>
        <sz val="11"/>
        <color theme="1"/>
        <rFont val="Calibri"/>
        <family val="2"/>
        <charset val="1"/>
      </rPr>
      <t>EPSF</t>
    </r>
    <r>
      <rPr>
        <b/>
        <vertAlign val="subscript"/>
        <sz val="11"/>
        <color theme="1"/>
        <rFont val="Calibri"/>
        <family val="2"/>
        <charset val="1"/>
      </rPr>
      <t>4</t>
    </r>
    <r>
      <rPr>
        <b/>
        <sz val="11"/>
        <color theme="1"/>
        <rFont val="Calibri"/>
        <family val="2"/>
        <charset val="1"/>
      </rPr>
      <t>: A baseline of standard security features is often implemented but rarely extended and customized</t>
    </r>
  </si>
  <si>
    <r>
      <rPr>
        <b/>
        <sz val="11"/>
        <color theme="1"/>
        <rFont val="Calibri"/>
        <family val="2"/>
        <charset val="1"/>
      </rPr>
      <t>EPSF</t>
    </r>
    <r>
      <rPr>
        <b/>
        <vertAlign val="subscript"/>
        <sz val="11"/>
        <color theme="1"/>
        <rFont val="Calibri"/>
        <family val="2"/>
        <charset val="1"/>
      </rPr>
      <t>5</t>
    </r>
    <r>
      <rPr>
        <b/>
        <sz val="11"/>
        <color theme="1"/>
        <rFont val="Calibri"/>
        <family val="2"/>
        <charset val="1"/>
      </rPr>
      <t>: Security features are implemented by ordinary developers as part of their everyday duties</t>
    </r>
  </si>
  <si>
    <r>
      <rPr>
        <b/>
        <sz val="11"/>
        <color theme="1"/>
        <rFont val="Calibri"/>
        <family val="2"/>
        <charset val="1"/>
      </rPr>
      <t>EPSF</t>
    </r>
    <r>
      <rPr>
        <b/>
        <vertAlign val="subscript"/>
        <sz val="11"/>
        <color theme="1"/>
        <rFont val="Calibri"/>
        <family val="2"/>
        <charset val="1"/>
      </rPr>
      <t>6</t>
    </r>
    <r>
      <rPr>
        <b/>
        <sz val="11"/>
        <color theme="1"/>
        <rFont val="Calibri"/>
        <family val="2"/>
        <charset val="1"/>
      </rPr>
      <t>: Companies rely on the secure practices of frameworks and service providers</t>
    </r>
  </si>
  <si>
    <r>
      <rPr>
        <b/>
        <sz val="11"/>
        <color theme="1"/>
        <rFont val="Calibri"/>
        <family val="2"/>
        <charset val="1"/>
      </rPr>
      <t>EPSF</t>
    </r>
    <r>
      <rPr>
        <b/>
        <vertAlign val="subscript"/>
        <sz val="11"/>
        <color theme="1"/>
        <rFont val="Calibri"/>
        <family val="2"/>
        <charset val="1"/>
      </rPr>
      <t>7</t>
    </r>
    <r>
      <rPr>
        <b/>
        <sz val="11"/>
        <color theme="1"/>
        <rFont val="Calibri"/>
        <family val="2"/>
        <charset val="1"/>
      </rPr>
      <t>: Security features are often tested, but the majority of testing techniques is not security-specific</t>
    </r>
  </si>
  <si>
    <r>
      <rPr>
        <b/>
        <sz val="11"/>
        <color theme="1"/>
        <rFont val="Calibri"/>
        <family val="2"/>
        <charset val="1"/>
      </rPr>
      <t>EPSF</t>
    </r>
    <r>
      <rPr>
        <b/>
        <vertAlign val="subscript"/>
        <sz val="11"/>
        <color theme="1"/>
        <rFont val="Calibri"/>
        <family val="2"/>
        <charset val="1"/>
      </rPr>
      <t>8</t>
    </r>
    <r>
      <rPr>
        <b/>
        <sz val="11"/>
        <color theme="1"/>
        <rFont val="Calibri"/>
        <family val="2"/>
        <charset val="1"/>
      </rPr>
      <t>: Security feature maintenance is often limited to small fixes and updating dependencies</t>
    </r>
  </si>
  <si>
    <r>
      <rPr>
        <b/>
        <sz val="11"/>
        <color theme="1"/>
        <rFont val="Calibri"/>
        <family val="2"/>
        <charset val="1"/>
      </rPr>
      <t>EPSF</t>
    </r>
    <r>
      <rPr>
        <b/>
        <vertAlign val="subscript"/>
        <sz val="11"/>
        <color theme="1"/>
        <rFont val="Calibri"/>
        <family val="2"/>
        <charset val="1"/>
      </rPr>
      <t>9</t>
    </r>
    <r>
      <rPr>
        <b/>
        <sz val="11"/>
        <color theme="1"/>
        <rFont val="Calibri"/>
        <family val="2"/>
        <charset val="1"/>
      </rPr>
      <t>: Security features are not communicated systematically and with varying degrees of granularity</t>
    </r>
  </si>
  <si>
    <r>
      <rPr>
        <b/>
        <sz val="11"/>
        <color theme="1"/>
        <rFont val="Calibri"/>
        <family val="2"/>
        <charset val="1"/>
      </rPr>
      <t>CSF</t>
    </r>
    <r>
      <rPr>
        <b/>
        <vertAlign val="subscript"/>
        <sz val="11"/>
        <color theme="1"/>
        <rFont val="Calibri"/>
        <family val="2"/>
        <charset val="1"/>
      </rPr>
      <t>1</t>
    </r>
    <r>
      <rPr>
        <b/>
        <sz val="11"/>
        <color theme="1"/>
        <rFont val="Calibri"/>
        <family val="2"/>
        <charset val="1"/>
      </rPr>
      <t>: Security features are implemented using frameworks and libraries</t>
    </r>
  </si>
  <si>
    <r>
      <rPr>
        <b/>
        <sz val="11"/>
        <color theme="1"/>
        <rFont val="Calibri"/>
        <family val="2"/>
        <charset val="1"/>
      </rPr>
      <t>CSF</t>
    </r>
    <r>
      <rPr>
        <b/>
        <vertAlign val="subscript"/>
        <sz val="11"/>
        <color theme="1"/>
        <rFont val="Calibri"/>
        <family val="2"/>
        <charset val="1"/>
      </rPr>
      <t>2</t>
    </r>
    <r>
      <rPr>
        <b/>
        <sz val="11"/>
        <color theme="1"/>
        <rFont val="Calibri"/>
        <family val="2"/>
        <charset val="1"/>
      </rPr>
      <t>: Compared to functional features, the code of security features is minimal</t>
    </r>
  </si>
  <si>
    <r>
      <rPr>
        <b/>
        <sz val="11"/>
        <color theme="1"/>
        <rFont val="Calibri"/>
        <family val="2"/>
        <charset val="1"/>
      </rPr>
      <t>CSF</t>
    </r>
    <r>
      <rPr>
        <b/>
        <vertAlign val="subscript"/>
        <sz val="11"/>
        <color theme="1"/>
        <rFont val="Calibri"/>
        <family val="2"/>
        <charset val="1"/>
      </rPr>
      <t>3</t>
    </r>
    <r>
      <rPr>
        <b/>
        <sz val="11"/>
        <color theme="1"/>
        <rFont val="Calibri"/>
        <family val="2"/>
        <charset val="1"/>
      </rPr>
      <t>: Functionality of security features is perceived to be well encapsulated, but usages scattering over the codbase</t>
    </r>
  </si>
  <si>
    <r>
      <rPr>
        <b/>
        <sz val="11"/>
        <color theme="1"/>
        <rFont val="Calibri"/>
        <family val="2"/>
        <charset val="1"/>
      </rPr>
      <t>CSF</t>
    </r>
    <r>
      <rPr>
        <b/>
        <vertAlign val="subscript"/>
        <sz val="11"/>
        <color theme="1"/>
        <rFont val="Calibri"/>
        <family val="2"/>
        <charset val="1"/>
      </rPr>
      <t>4</t>
    </r>
    <r>
      <rPr>
        <b/>
        <sz val="11"/>
        <color theme="1"/>
        <rFont val="Calibri"/>
        <family val="2"/>
        <charset val="1"/>
      </rPr>
      <t>: Security features are perceived as being tangled only to a low degree</t>
    </r>
  </si>
  <si>
    <r>
      <rPr>
        <b/>
        <sz val="11"/>
        <color theme="1"/>
        <rFont val="Calibri"/>
        <family val="2"/>
        <charset val="1"/>
      </rPr>
      <t>CH</t>
    </r>
    <r>
      <rPr>
        <b/>
        <vertAlign val="subscript"/>
        <sz val="11"/>
        <color theme="1"/>
        <rFont val="Calibri"/>
        <family val="2"/>
        <charset val="1"/>
      </rPr>
      <t>1</t>
    </r>
    <r>
      <rPr>
        <b/>
        <sz val="11"/>
        <color theme="1"/>
        <rFont val="Calibri"/>
        <family val="2"/>
        <charset val="1"/>
      </rPr>
      <t>: Non-experts lack foundational knowledge of security</t>
    </r>
  </si>
  <si>
    <r>
      <rPr>
        <b/>
        <sz val="11"/>
        <color theme="1"/>
        <rFont val="Calibri"/>
        <family val="2"/>
        <charset val="1"/>
      </rPr>
      <t>CH</t>
    </r>
    <r>
      <rPr>
        <b/>
        <vertAlign val="subscript"/>
        <sz val="11"/>
        <color theme="1"/>
        <rFont val="Calibri"/>
        <family val="2"/>
        <charset val="1"/>
      </rPr>
      <t>2</t>
    </r>
    <r>
      <rPr>
        <b/>
        <sz val="11"/>
        <color theme="1"/>
        <rFont val="Calibri"/>
        <family val="2"/>
        <charset val="1"/>
      </rPr>
      <t>: Developers often underestimate the effort of engineering security features</t>
    </r>
  </si>
  <si>
    <r>
      <rPr>
        <b/>
        <sz val="11"/>
        <color theme="1"/>
        <rFont val="Calibri"/>
        <family val="2"/>
        <charset val="1"/>
      </rPr>
      <t>CH</t>
    </r>
    <r>
      <rPr>
        <b/>
        <vertAlign val="subscript"/>
        <sz val="11"/>
        <color theme="1"/>
        <rFont val="Calibri"/>
        <family val="2"/>
        <charset val="1"/>
      </rPr>
      <t>3</t>
    </r>
    <r>
      <rPr>
        <b/>
        <sz val="11"/>
        <color theme="1"/>
        <rFont val="Calibri"/>
        <family val="2"/>
        <charset val="1"/>
      </rPr>
      <t>: Developers are unable to implement all security features due to cost constraints</t>
    </r>
  </si>
  <si>
    <r>
      <rPr>
        <b/>
        <sz val="11"/>
        <color theme="1"/>
        <rFont val="Calibri"/>
        <family val="2"/>
        <charset val="1"/>
      </rPr>
      <t>CH</t>
    </r>
    <r>
      <rPr>
        <b/>
        <vertAlign val="subscript"/>
        <sz val="11"/>
        <color theme="1"/>
        <rFont val="Calibri"/>
        <family val="2"/>
        <charset val="1"/>
      </rPr>
      <t>4</t>
    </r>
    <r>
      <rPr>
        <b/>
        <sz val="11"/>
        <color theme="1"/>
        <rFont val="Calibri"/>
        <family val="2"/>
        <charset val="1"/>
      </rPr>
      <t>: Developers struggle with estimating the side effects of changes to security features</t>
    </r>
  </si>
  <si>
    <t>interview 1</t>
  </si>
  <si>
    <t>No</t>
  </si>
  <si>
    <t>software architect</t>
  </si>
  <si>
    <t>Logistics</t>
  </si>
  <si>
    <t>Serverless Computing</t>
  </si>
  <si>
    <t>no</t>
  </si>
  <si>
    <t>neutral</t>
  </si>
  <si>
    <t>yes</t>
  </si>
  <si>
    <t>interview 2</t>
  </si>
  <si>
    <t>project manager</t>
  </si>
  <si>
    <t>Quantum Computing, Cloud Computing</t>
  </si>
  <si>
    <t>interview 3</t>
  </si>
  <si>
    <t>testing engineer</t>
  </si>
  <si>
    <t>Antivirus</t>
  </si>
  <si>
    <t>Application Software</t>
  </si>
  <si>
    <t>interview 4</t>
  </si>
  <si>
    <t>Automotive Security</t>
  </si>
  <si>
    <t>Automotive Software</t>
  </si>
  <si>
    <t>interview 5</t>
  </si>
  <si>
    <t>security engineer</t>
  </si>
  <si>
    <t>Insurance, Public Sector</t>
  </si>
  <si>
    <t>Enterprise Software Systems</t>
  </si>
  <si>
    <t>interview 6</t>
  </si>
  <si>
    <t>software developer</t>
  </si>
  <si>
    <t>Real Estate</t>
  </si>
  <si>
    <t>Web Applications</t>
  </si>
  <si>
    <t>interview 7</t>
  </si>
  <si>
    <t>Insurance, Banking, Retail</t>
  </si>
  <si>
    <t>interview 8</t>
  </si>
  <si>
    <t>interview 9</t>
  </si>
  <si>
    <t>Insurance</t>
  </si>
  <si>
    <t>interview 10</t>
  </si>
  <si>
    <t>Medical, Automotive, Robotics</t>
  </si>
  <si>
    <t>Cyber-Physical Systems</t>
  </si>
  <si>
    <t>interview 11</t>
  </si>
  <si>
    <t>Systems Management</t>
  </si>
  <si>
    <t>Interview 12</t>
  </si>
  <si>
    <t>Yes</t>
  </si>
  <si>
    <t>interview 13</t>
  </si>
  <si>
    <t>Medical, Automotive</t>
  </si>
  <si>
    <t>interview 14</t>
  </si>
  <si>
    <t>Manufacturing</t>
  </si>
  <si>
    <t>interview 15</t>
  </si>
  <si>
    <t>Medical, Insurance</t>
  </si>
  <si>
    <t>interview 16</t>
  </si>
  <si>
    <t>interview 17</t>
  </si>
  <si>
    <t>Banking</t>
  </si>
  <si>
    <t>interview 18</t>
  </si>
  <si>
    <t>Cloud Computing</t>
  </si>
  <si>
    <t>Platform as a Service</t>
  </si>
  <si>
    <t>interview 19</t>
  </si>
  <si>
    <t>interview 20</t>
  </si>
  <si>
    <t>interview 21</t>
  </si>
  <si>
    <t>Machine Learning, Cloud Computing</t>
  </si>
  <si>
    <t>interview 22</t>
  </si>
  <si>
    <t>Infrastructure, Aerospace, Defense</t>
  </si>
  <si>
    <t>interview 23</t>
  </si>
  <si>
    <t>interview 24</t>
  </si>
  <si>
    <t>Interview contains statements supporting the theme</t>
  </si>
  <si>
    <t>Interview contains neither statements supporting nor contradicting the theme</t>
  </si>
  <si>
    <t>Interview contains statements contradicting the theme</t>
  </si>
  <si>
    <t>SSF</t>
  </si>
  <si>
    <t>Selection of Security Features</t>
  </si>
  <si>
    <t>EPSF</t>
  </si>
  <si>
    <t>Engineering of Security Features</t>
  </si>
  <si>
    <t>CSF</t>
  </si>
  <si>
    <t>Characteristics of Security Features</t>
  </si>
  <si>
    <t>CH</t>
  </si>
  <si>
    <t>Challenges</t>
  </si>
  <si>
    <t>This table is used as a helper to provide numerical values for whether participants agreed or disagreed with a theme.</t>
  </si>
  <si>
    <t>agree</t>
  </si>
  <si>
    <t>The values were then used to calculate whether participants support or contradict the assumptions.</t>
  </si>
  <si>
    <t>disagree</t>
  </si>
  <si>
    <t>Assumption 1: Ordinary developers lack knowledge to securely engineer security features</t>
  </si>
  <si>
    <t>Assumption 2: (Model-based) security-by-design techniques are not used in practice</t>
  </si>
  <si>
    <t>Assumption 3: Security libraries are complicated to use, resulting in many vulnerabilities</t>
  </si>
  <si>
    <t>Assumption 4: Maximum security is infeasible in practice and security features must be prioritized</t>
  </si>
  <si>
    <t>Interviewee</t>
  </si>
  <si>
    <t>support</t>
  </si>
  <si>
    <t>oppose</t>
  </si>
  <si>
    <t>Non-neutral</t>
  </si>
  <si>
    <t>2 / 3</t>
  </si>
  <si>
    <t>opposing</t>
  </si>
  <si>
    <t>neither</t>
  </si>
  <si>
    <t>2/3 of non-neutral themes support the assumption</t>
  </si>
  <si>
    <t>2/3 of non-neutral themes oppose the assumption</t>
  </si>
  <si>
    <t>No majority achieved</t>
  </si>
  <si>
    <t>Legend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</si>
</sst>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7" x14ac:knownFonts="1">
    <font>
      <sz val="11"/>
      <color theme="1"/>
      <name val="Calibri"/>
      <family val="2"/>
      <charset val="1"/>
    </font>
    <font>
      <b/>
      <sz val="11"/>
      <color theme="1"/>
      <name val="Calibri"/>
      <family val="2"/>
      <charset val="1"/>
    </font>
    <font>
      <b/>
      <vertAlign val="subscript"/>
      <sz val="11"/>
      <color theme="1"/>
      <name val="Calibri"/>
      <family val="2"/>
      <charset val="1"/>
    </font>
    <font>
      <sz val="11"/>
      <color rgb="FF9C0006"/>
      <name val="Calibri"/>
      <family val="2"/>
      <charset val="1"/>
    </font>
    <font>
      <sz val="11"/>
      <color rgb="FF9C5700"/>
      <name val="Calibri"/>
      <family val="2"/>
      <charset val="1"/>
    </font>
    <font>
      <sz val="11"/>
      <color rgb="FF006100"/>
      <name val="Calibri"/>
      <family val="2"/>
      <charset val="1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FFCCC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CC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3" fillId="2" borderId="0" applyBorder="0" applyProtection="0"/>
    <xf numFmtId="0" fontId="4" fillId="3" borderId="0" applyBorder="0" applyProtection="0"/>
    <xf numFmtId="0" fontId="5" fillId="4" borderId="0" applyBorder="0" applyProtection="0"/>
  </cellStyleXfs>
  <cellXfs count="61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4" xfId="0" applyBorder="1"/>
    <xf numFmtId="0" fontId="3" fillId="2" borderId="4" xfId="1" applyBorder="1" applyProtection="1"/>
    <xf numFmtId="0" fontId="4" fillId="3" borderId="0" xfId="2" applyBorder="1" applyProtection="1"/>
    <xf numFmtId="0" fontId="5" fillId="4" borderId="0" xfId="3" applyBorder="1" applyProtection="1"/>
    <xf numFmtId="0" fontId="4" fillId="3" borderId="5" xfId="2" applyBorder="1" applyProtection="1"/>
    <xf numFmtId="0" fontId="3" fillId="2" borderId="0" xfId="1" applyBorder="1" applyProtection="1"/>
    <xf numFmtId="0" fontId="5" fillId="4" borderId="4" xfId="3" applyBorder="1" applyProtection="1"/>
    <xf numFmtId="0" fontId="5" fillId="4" borderId="5" xfId="3" applyBorder="1" applyProtection="1"/>
    <xf numFmtId="0" fontId="0" fillId="0" borderId="6" xfId="0" applyBorder="1"/>
    <xf numFmtId="0" fontId="0" fillId="0" borderId="7" xfId="0" applyBorder="1"/>
    <xf numFmtId="0" fontId="5" fillId="4" borderId="6" xfId="3" applyBorder="1" applyProtection="1"/>
    <xf numFmtId="0" fontId="5" fillId="4" borderId="7" xfId="3" applyBorder="1" applyProtection="1"/>
    <xf numFmtId="0" fontId="4" fillId="3" borderId="7" xfId="2" applyBorder="1" applyProtection="1"/>
    <xf numFmtId="0" fontId="4" fillId="3" borderId="8" xfId="2" applyBorder="1" applyProtection="1"/>
    <xf numFmtId="0" fontId="5" fillId="4" borderId="9" xfId="3" applyBorder="1" applyProtection="1"/>
    <xf numFmtId="0" fontId="5" fillId="4" borderId="10" xfId="3" applyBorder="1" applyProtection="1"/>
    <xf numFmtId="0" fontId="5" fillId="4" borderId="11" xfId="3" applyBorder="1" applyProtection="1"/>
    <xf numFmtId="0" fontId="4" fillId="3" borderId="4" xfId="2" applyBorder="1" applyProtection="1"/>
    <xf numFmtId="0" fontId="3" fillId="2" borderId="6" xfId="1" applyBorder="1" applyProtection="1"/>
    <xf numFmtId="0" fontId="3" fillId="2" borderId="8" xfId="1" applyBorder="1" applyProtection="1"/>
    <xf numFmtId="0" fontId="3" fillId="2" borderId="7" xfId="1" applyBorder="1" applyProtection="1"/>
    <xf numFmtId="0" fontId="0" fillId="0" borderId="10" xfId="0" applyBorder="1"/>
    <xf numFmtId="0" fontId="0" fillId="0" borderId="5" xfId="0" applyBorder="1"/>
    <xf numFmtId="0" fontId="0" fillId="0" borderId="8" xfId="0" applyBorder="1"/>
    <xf numFmtId="0" fontId="1" fillId="0" borderId="12" xfId="0" applyFont="1" applyBorder="1" applyAlignment="1">
      <alignment wrapText="1"/>
    </xf>
    <xf numFmtId="0" fontId="0" fillId="0" borderId="13" xfId="0" applyBorder="1"/>
    <xf numFmtId="0" fontId="0" fillId="0" borderId="14" xfId="0" applyBorder="1"/>
    <xf numFmtId="0" fontId="1" fillId="0" borderId="9" xfId="0" applyFont="1" applyBorder="1"/>
    <xf numFmtId="0" fontId="1" fillId="0" borderId="10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0" xfId="0" applyFont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164" fontId="1" fillId="0" borderId="19" xfId="0" applyNumberFormat="1" applyFont="1" applyBorder="1"/>
    <xf numFmtId="0" fontId="1" fillId="0" borderId="20" xfId="0" applyFont="1" applyBorder="1"/>
    <xf numFmtId="0" fontId="0" fillId="0" borderId="21" xfId="0" applyBorder="1"/>
    <xf numFmtId="0" fontId="0" fillId="0" borderId="22" xfId="0" applyBorder="1"/>
    <xf numFmtId="0" fontId="0" fillId="0" borderId="15" xfId="0" applyBorder="1"/>
    <xf numFmtId="0" fontId="0" fillId="0" borderId="16" xfId="0" applyBorder="1"/>
    <xf numFmtId="0" fontId="0" fillId="0" borderId="23" xfId="0" applyBorder="1"/>
    <xf numFmtId="0" fontId="0" fillId="0" borderId="24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6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6" fillId="0" borderId="9" xfId="0" applyFont="1" applyBorder="1"/>
    <xf numFmtId="0" fontId="6" fillId="0" borderId="4" xfId="0" applyFont="1" applyBorder="1"/>
    <xf numFmtId="0" fontId="6" fillId="0" borderId="6" xfId="0" applyFont="1" applyBorder="1"/>
  </cellXfs>
  <cellStyles count="4">
    <cellStyle name="Excel Built-in Bad" xfId="1" xr:uid="{00000000-0005-0000-0000-000006000000}"/>
    <cellStyle name="Excel Built-in Good" xfId="3" xr:uid="{00000000-0005-0000-0000-000008000000}"/>
    <cellStyle name="Excel Built-in Neutral" xfId="2" xr:uid="{00000000-0005-0000-0000-000007000000}"/>
    <cellStyle name="Normal" xfId="0" builtinId="0"/>
  </cellStyles>
  <dxfs count="9">
    <dxf>
      <font>
        <sz val="11"/>
        <color rgb="FFCC0000"/>
        <name val="Calibri"/>
        <family val="2"/>
        <charset val="1"/>
      </font>
      <fill>
        <patternFill>
          <bgColor rgb="FFFFCCCC"/>
        </patternFill>
      </fill>
      <alignment horizontal="general" vertical="bottom" textRotation="0" wrapText="0" indent="0" shrinkToFit="0"/>
    </dxf>
    <dxf>
      <font>
        <sz val="11"/>
        <color rgb="FF006600"/>
        <name val="Calibri"/>
        <family val="2"/>
        <charset val="1"/>
      </font>
      <fill>
        <patternFill>
          <bgColor rgb="FFCCFFCC"/>
        </patternFill>
      </fill>
      <alignment horizontal="general" vertical="bottom" textRotation="0" wrapText="0" indent="0" shrinkToFit="0"/>
    </dxf>
    <dxf>
      <font>
        <sz val="11"/>
        <color rgb="FF996600"/>
        <name val="Calibri"/>
        <family val="2"/>
        <charset val="1"/>
      </font>
      <fill>
        <patternFill>
          <bgColor rgb="FFFFFFCC"/>
        </patternFill>
      </fill>
      <alignment horizontal="general" vertical="bottom" textRotation="0" wrapText="0" indent="0" shrinkToFit="0"/>
    </dxf>
    <dxf>
      <font>
        <sz val="11"/>
        <color rgb="FFCC0000"/>
        <name val="Calibri"/>
        <family val="2"/>
        <charset val="1"/>
      </font>
      <fill>
        <patternFill>
          <bgColor rgb="FFFFCCCC"/>
        </patternFill>
      </fill>
      <alignment horizontal="general" vertical="bottom" textRotation="0" wrapText="0" indent="0" shrinkToFit="0"/>
    </dxf>
    <dxf>
      <font>
        <sz val="11"/>
        <color rgb="FF006600"/>
        <name val="Calibri"/>
        <family val="2"/>
        <charset val="1"/>
      </font>
      <fill>
        <patternFill>
          <bgColor rgb="FFCCFFCC"/>
        </patternFill>
      </fill>
      <alignment horizontal="general" vertical="bottom" textRotation="0" wrapText="0" indent="0" shrinkToFit="0"/>
    </dxf>
    <dxf>
      <font>
        <sz val="11"/>
        <color rgb="FF996600"/>
        <name val="Calibri"/>
        <family val="2"/>
        <charset val="1"/>
      </font>
      <fill>
        <patternFill>
          <bgColor rgb="FFFFFFCC"/>
        </patternFill>
      </fill>
      <alignment horizontal="general" vertical="bottom" textRotation="0" wrapText="0" indent="0" shrinkToFit="0"/>
    </dxf>
    <dxf>
      <font>
        <sz val="11"/>
        <color rgb="FFCC0000"/>
        <name val="Calibri"/>
        <family val="2"/>
        <charset val="1"/>
      </font>
      <fill>
        <patternFill>
          <bgColor rgb="FFFFCCCC"/>
        </patternFill>
      </fill>
      <alignment horizontal="general" vertical="bottom" textRotation="0" wrapText="0" indent="0" shrinkToFit="0"/>
    </dxf>
    <dxf>
      <font>
        <sz val="11"/>
        <color rgb="FF006600"/>
        <name val="Calibri"/>
        <family val="2"/>
        <charset val="1"/>
      </font>
      <fill>
        <patternFill>
          <bgColor rgb="FFCCFFCC"/>
        </patternFill>
      </fill>
      <alignment horizontal="general" vertical="bottom" textRotation="0" wrapText="0" indent="0" shrinkToFit="0"/>
    </dxf>
    <dxf>
      <font>
        <sz val="11"/>
        <color rgb="FF996600"/>
        <name val="Calibri"/>
        <family val="2"/>
        <charset val="1"/>
      </font>
      <fill>
        <patternFill>
          <bgColor rgb="FFFFFFCC"/>
        </patternFill>
      </fill>
      <alignment horizontal="general" vertical="bottom" textRotation="0" wrapText="0" indent="0" shrinkToFit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9C0006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6EFCE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B9C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6100"/>
      <rgbColor rgb="FF333300"/>
      <rgbColor rgb="FF9C57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6"/>
  <sheetViews>
    <sheetView tabSelected="1" topLeftCell="A10" zoomScale="85" zoomScaleNormal="85" workbookViewId="0">
      <pane xSplit="1" topLeftCell="B1" activePane="topRight" state="frozen"/>
      <selection pane="topRight" activeCell="C26" sqref="C26"/>
    </sheetView>
  </sheetViews>
  <sheetFormatPr defaultColWidth="9.140625" defaultRowHeight="15" x14ac:dyDescent="0.25"/>
  <cols>
    <col min="1" max="1" width="13.140625" customWidth="1"/>
    <col min="2" max="2" width="12.5703125" customWidth="1"/>
    <col min="3" max="3" width="13.28515625" customWidth="1"/>
    <col min="4" max="4" width="17.7109375" customWidth="1"/>
    <col min="5" max="5" width="11.42578125" customWidth="1"/>
    <col min="6" max="6" width="33.5703125" customWidth="1"/>
    <col min="7" max="7" width="72.85546875" customWidth="1"/>
    <col min="8" max="8" width="24.85546875" customWidth="1"/>
    <col min="9" max="10" width="27.85546875" customWidth="1"/>
    <col min="11" max="11" width="19" customWidth="1"/>
    <col min="12" max="12" width="31.85546875" customWidth="1"/>
    <col min="13" max="13" width="24.7109375" customWidth="1"/>
    <col min="14" max="14" width="29.140625" customWidth="1"/>
    <col min="15" max="15" width="24.42578125" customWidth="1"/>
    <col min="16" max="16" width="20.7109375" customWidth="1"/>
    <col min="17" max="17" width="32.28515625" customWidth="1"/>
    <col min="18" max="18" width="26.140625" customWidth="1"/>
    <col min="19" max="19" width="21.85546875" customWidth="1"/>
    <col min="20" max="20" width="27.5703125" customWidth="1"/>
    <col min="21" max="21" width="24" customWidth="1"/>
    <col min="22" max="22" width="28.85546875" customWidth="1"/>
    <col min="23" max="23" width="26.85546875" customWidth="1"/>
    <col min="24" max="24" width="23.42578125" customWidth="1"/>
    <col min="25" max="25" width="34.140625" customWidth="1"/>
    <col min="26" max="26" width="22.85546875" customWidth="1"/>
    <col min="27" max="27" width="16.5703125" customWidth="1"/>
    <col min="28" max="29" width="20.85546875" customWidth="1"/>
    <col min="30" max="30" width="24.5703125" customWidth="1"/>
  </cols>
  <sheetData>
    <row r="1" spans="1:29" s="4" customFormat="1" ht="98.2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3" t="s">
        <v>28</v>
      </c>
    </row>
    <row r="2" spans="1:29" x14ac:dyDescent="0.25">
      <c r="A2" s="5">
        <v>1</v>
      </c>
      <c r="B2" t="s">
        <v>29</v>
      </c>
      <c r="C2" t="s">
        <v>30</v>
      </c>
      <c r="D2" t="s">
        <v>31</v>
      </c>
      <c r="E2">
        <v>5</v>
      </c>
      <c r="F2" t="s">
        <v>32</v>
      </c>
      <c r="G2" t="s">
        <v>33</v>
      </c>
      <c r="H2" s="6" t="s">
        <v>34</v>
      </c>
      <c r="I2" s="7" t="s">
        <v>35</v>
      </c>
      <c r="J2" s="8" t="s">
        <v>36</v>
      </c>
      <c r="K2" s="7" t="s">
        <v>35</v>
      </c>
      <c r="L2" s="7" t="s">
        <v>35</v>
      </c>
      <c r="M2" s="8" t="s">
        <v>36</v>
      </c>
      <c r="N2" s="8" t="s">
        <v>36</v>
      </c>
      <c r="O2" s="8" t="s">
        <v>36</v>
      </c>
      <c r="P2" s="7" t="s">
        <v>35</v>
      </c>
      <c r="Q2" s="8" t="s">
        <v>36</v>
      </c>
      <c r="R2" s="8" t="s">
        <v>36</v>
      </c>
      <c r="S2" s="8" t="s">
        <v>36</v>
      </c>
      <c r="T2" s="7" t="s">
        <v>35</v>
      </c>
      <c r="U2" s="7" t="s">
        <v>35</v>
      </c>
      <c r="V2" s="8" t="s">
        <v>36</v>
      </c>
      <c r="W2" s="7" t="s">
        <v>35</v>
      </c>
      <c r="X2" s="7" t="s">
        <v>35</v>
      </c>
      <c r="Y2" s="7" t="s">
        <v>35</v>
      </c>
      <c r="Z2" s="8" t="s">
        <v>36</v>
      </c>
      <c r="AA2" s="7" t="s">
        <v>35</v>
      </c>
      <c r="AB2" s="8" t="s">
        <v>36</v>
      </c>
      <c r="AC2" s="9" t="s">
        <v>35</v>
      </c>
    </row>
    <row r="3" spans="1:29" x14ac:dyDescent="0.25">
      <c r="A3" s="5">
        <v>2</v>
      </c>
      <c r="B3" t="s">
        <v>37</v>
      </c>
      <c r="C3" t="s">
        <v>30</v>
      </c>
      <c r="D3" t="s">
        <v>38</v>
      </c>
      <c r="E3">
        <v>8</v>
      </c>
      <c r="F3" t="s">
        <v>39</v>
      </c>
      <c r="G3" t="s">
        <v>33</v>
      </c>
      <c r="H3" s="6" t="s">
        <v>34</v>
      </c>
      <c r="I3" s="8" t="s">
        <v>36</v>
      </c>
      <c r="J3" s="7" t="s">
        <v>35</v>
      </c>
      <c r="K3" s="8" t="s">
        <v>36</v>
      </c>
      <c r="L3" s="7" t="s">
        <v>35</v>
      </c>
      <c r="M3" s="7" t="s">
        <v>35</v>
      </c>
      <c r="N3" s="8" t="s">
        <v>36</v>
      </c>
      <c r="O3" s="10" t="s">
        <v>34</v>
      </c>
      <c r="P3" s="8" t="s">
        <v>36</v>
      </c>
      <c r="Q3" s="8" t="s">
        <v>36</v>
      </c>
      <c r="R3" s="8" t="s">
        <v>36</v>
      </c>
      <c r="S3" s="8" t="s">
        <v>36</v>
      </c>
      <c r="T3" s="8" t="s">
        <v>36</v>
      </c>
      <c r="U3" s="7" t="s">
        <v>35</v>
      </c>
      <c r="V3" s="8" t="s">
        <v>36</v>
      </c>
      <c r="W3" s="8" t="s">
        <v>36</v>
      </c>
      <c r="X3" s="8" t="s">
        <v>36</v>
      </c>
      <c r="Y3" s="8" t="s">
        <v>36</v>
      </c>
      <c r="Z3" s="8" t="s">
        <v>36</v>
      </c>
      <c r="AA3" s="7" t="s">
        <v>35</v>
      </c>
      <c r="AB3" s="8" t="s">
        <v>36</v>
      </c>
      <c r="AC3" s="9" t="s">
        <v>35</v>
      </c>
    </row>
    <row r="4" spans="1:29" x14ac:dyDescent="0.25">
      <c r="A4" s="5">
        <v>3</v>
      </c>
      <c r="B4" t="s">
        <v>40</v>
      </c>
      <c r="C4" t="s">
        <v>30</v>
      </c>
      <c r="D4" t="s">
        <v>41</v>
      </c>
      <c r="E4">
        <v>5</v>
      </c>
      <c r="F4" t="s">
        <v>42</v>
      </c>
      <c r="G4" t="s">
        <v>43</v>
      </c>
      <c r="H4" s="11" t="s">
        <v>36</v>
      </c>
      <c r="I4" s="7" t="s">
        <v>35</v>
      </c>
      <c r="J4" s="7" t="s">
        <v>35</v>
      </c>
      <c r="K4" s="7" t="s">
        <v>35</v>
      </c>
      <c r="L4" s="7" t="s">
        <v>35</v>
      </c>
      <c r="M4" s="8" t="s">
        <v>36</v>
      </c>
      <c r="N4" s="10" t="s">
        <v>34</v>
      </c>
      <c r="O4" s="10" t="s">
        <v>34</v>
      </c>
      <c r="P4" s="7" t="s">
        <v>35</v>
      </c>
      <c r="Q4" s="8" t="s">
        <v>36</v>
      </c>
      <c r="R4" s="7" t="s">
        <v>35</v>
      </c>
      <c r="S4" s="8" t="s">
        <v>36</v>
      </c>
      <c r="T4" s="7" t="s">
        <v>35</v>
      </c>
      <c r="U4" s="7" t="s">
        <v>35</v>
      </c>
      <c r="V4" s="7" t="s">
        <v>35</v>
      </c>
      <c r="W4" s="8" t="s">
        <v>36</v>
      </c>
      <c r="X4" s="7" t="s">
        <v>35</v>
      </c>
      <c r="Y4" s="7" t="s">
        <v>35</v>
      </c>
      <c r="Z4" s="7" t="s">
        <v>35</v>
      </c>
      <c r="AA4" s="7" t="s">
        <v>35</v>
      </c>
      <c r="AB4" s="7" t="s">
        <v>35</v>
      </c>
      <c r="AC4" s="9" t="s">
        <v>35</v>
      </c>
    </row>
    <row r="5" spans="1:29" x14ac:dyDescent="0.25">
      <c r="A5" s="5">
        <v>4</v>
      </c>
      <c r="B5" t="s">
        <v>44</v>
      </c>
      <c r="C5" t="s">
        <v>30</v>
      </c>
      <c r="D5" t="s">
        <v>38</v>
      </c>
      <c r="E5">
        <v>22</v>
      </c>
      <c r="F5" t="s">
        <v>45</v>
      </c>
      <c r="G5" t="s">
        <v>46</v>
      </c>
      <c r="H5" s="11" t="s">
        <v>36</v>
      </c>
      <c r="I5" s="8" t="s">
        <v>36</v>
      </c>
      <c r="J5" s="8" t="s">
        <v>36</v>
      </c>
      <c r="K5" s="8" t="s">
        <v>36</v>
      </c>
      <c r="L5" s="8" t="s">
        <v>36</v>
      </c>
      <c r="M5" s="8" t="s">
        <v>36</v>
      </c>
      <c r="N5" s="8" t="s">
        <v>36</v>
      </c>
      <c r="O5" s="8" t="s">
        <v>36</v>
      </c>
      <c r="P5" s="7" t="s">
        <v>35</v>
      </c>
      <c r="Q5" s="8" t="s">
        <v>36</v>
      </c>
      <c r="R5" s="8" t="s">
        <v>36</v>
      </c>
      <c r="S5" s="8" t="s">
        <v>36</v>
      </c>
      <c r="T5" s="8" t="s">
        <v>36</v>
      </c>
      <c r="U5" s="8" t="s">
        <v>36</v>
      </c>
      <c r="V5" s="8" t="s">
        <v>36</v>
      </c>
      <c r="W5" s="7" t="s">
        <v>35</v>
      </c>
      <c r="X5" s="8" t="s">
        <v>36</v>
      </c>
      <c r="Y5" s="8" t="s">
        <v>36</v>
      </c>
      <c r="Z5" s="8" t="s">
        <v>36</v>
      </c>
      <c r="AA5" s="7" t="s">
        <v>35</v>
      </c>
      <c r="AB5" s="8" t="s">
        <v>36</v>
      </c>
      <c r="AC5" s="9" t="s">
        <v>35</v>
      </c>
    </row>
    <row r="6" spans="1:29" x14ac:dyDescent="0.25">
      <c r="A6" s="5">
        <v>5</v>
      </c>
      <c r="B6" t="s">
        <v>47</v>
      </c>
      <c r="C6" t="s">
        <v>30</v>
      </c>
      <c r="D6" t="s">
        <v>48</v>
      </c>
      <c r="E6">
        <v>4</v>
      </c>
      <c r="F6" t="s">
        <v>49</v>
      </c>
      <c r="G6" t="s">
        <v>50</v>
      </c>
      <c r="H6" s="11" t="s">
        <v>36</v>
      </c>
      <c r="I6" s="8" t="s">
        <v>36</v>
      </c>
      <c r="J6" s="7" t="s">
        <v>35</v>
      </c>
      <c r="K6" s="8" t="s">
        <v>36</v>
      </c>
      <c r="L6" s="8" t="s">
        <v>36</v>
      </c>
      <c r="M6" s="8" t="s">
        <v>36</v>
      </c>
      <c r="N6" s="8" t="s">
        <v>36</v>
      </c>
      <c r="O6" s="10" t="s">
        <v>34</v>
      </c>
      <c r="P6" s="7" t="s">
        <v>35</v>
      </c>
      <c r="Q6" s="8" t="s">
        <v>36</v>
      </c>
      <c r="R6" s="7" t="s">
        <v>35</v>
      </c>
      <c r="S6" s="8" t="s">
        <v>36</v>
      </c>
      <c r="T6" s="8" t="s">
        <v>36</v>
      </c>
      <c r="U6" s="8" t="s">
        <v>36</v>
      </c>
      <c r="V6" s="8" t="s">
        <v>36</v>
      </c>
      <c r="W6" s="8" t="s">
        <v>36</v>
      </c>
      <c r="X6" s="8" t="s">
        <v>36</v>
      </c>
      <c r="Y6" s="7" t="s">
        <v>35</v>
      </c>
      <c r="Z6" s="8" t="s">
        <v>36</v>
      </c>
      <c r="AA6" s="7" t="s">
        <v>35</v>
      </c>
      <c r="AB6" s="7" t="s">
        <v>35</v>
      </c>
      <c r="AC6" s="9" t="s">
        <v>35</v>
      </c>
    </row>
    <row r="7" spans="1:29" x14ac:dyDescent="0.25">
      <c r="A7" s="5">
        <v>6</v>
      </c>
      <c r="B7" t="s">
        <v>51</v>
      </c>
      <c r="C7" t="s">
        <v>30</v>
      </c>
      <c r="D7" t="s">
        <v>52</v>
      </c>
      <c r="E7">
        <v>7</v>
      </c>
      <c r="F7" t="s">
        <v>53</v>
      </c>
      <c r="G7" t="s">
        <v>54</v>
      </c>
      <c r="H7" s="11" t="s">
        <v>36</v>
      </c>
      <c r="I7" s="7" t="s">
        <v>35</v>
      </c>
      <c r="J7" s="7" t="s">
        <v>35</v>
      </c>
      <c r="K7" s="8" t="s">
        <v>36</v>
      </c>
      <c r="L7" s="7" t="s">
        <v>35</v>
      </c>
      <c r="M7" s="7" t="s">
        <v>35</v>
      </c>
      <c r="N7" s="8" t="s">
        <v>36</v>
      </c>
      <c r="O7" s="8" t="s">
        <v>36</v>
      </c>
      <c r="P7" s="7" t="s">
        <v>35</v>
      </c>
      <c r="Q7" s="8" t="s">
        <v>36</v>
      </c>
      <c r="R7" s="8" t="s">
        <v>36</v>
      </c>
      <c r="S7" s="8" t="s">
        <v>36</v>
      </c>
      <c r="T7" s="8" t="s">
        <v>36</v>
      </c>
      <c r="U7" s="8" t="s">
        <v>36</v>
      </c>
      <c r="V7" s="8" t="s">
        <v>36</v>
      </c>
      <c r="W7" s="8" t="s">
        <v>36</v>
      </c>
      <c r="X7" s="8" t="s">
        <v>36</v>
      </c>
      <c r="Y7" s="8" t="s">
        <v>36</v>
      </c>
      <c r="Z7" s="7" t="s">
        <v>35</v>
      </c>
      <c r="AA7" s="7" t="s">
        <v>35</v>
      </c>
      <c r="AB7" s="7" t="s">
        <v>35</v>
      </c>
      <c r="AC7" s="12" t="s">
        <v>36</v>
      </c>
    </row>
    <row r="8" spans="1:29" x14ac:dyDescent="0.25">
      <c r="A8" s="5">
        <v>7</v>
      </c>
      <c r="B8" t="s">
        <v>55</v>
      </c>
      <c r="C8" t="s">
        <v>30</v>
      </c>
      <c r="D8" t="s">
        <v>48</v>
      </c>
      <c r="E8">
        <v>8</v>
      </c>
      <c r="F8" t="s">
        <v>56</v>
      </c>
      <c r="G8" t="s">
        <v>50</v>
      </c>
      <c r="H8" s="11" t="s">
        <v>36</v>
      </c>
      <c r="I8" s="8" t="s">
        <v>36</v>
      </c>
      <c r="J8" s="8" t="s">
        <v>36</v>
      </c>
      <c r="K8" s="8" t="s">
        <v>36</v>
      </c>
      <c r="L8" s="8" t="s">
        <v>36</v>
      </c>
      <c r="M8" s="8" t="s">
        <v>36</v>
      </c>
      <c r="N8" s="8" t="s">
        <v>36</v>
      </c>
      <c r="O8" s="8" t="s">
        <v>36</v>
      </c>
      <c r="P8" s="7" t="s">
        <v>35</v>
      </c>
      <c r="Q8" s="8" t="s">
        <v>36</v>
      </c>
      <c r="R8" s="7" t="s">
        <v>35</v>
      </c>
      <c r="S8" s="8" t="s">
        <v>36</v>
      </c>
      <c r="T8" s="7" t="s">
        <v>35</v>
      </c>
      <c r="U8" s="8" t="s">
        <v>36</v>
      </c>
      <c r="V8" s="8" t="s">
        <v>36</v>
      </c>
      <c r="W8" s="7" t="s">
        <v>35</v>
      </c>
      <c r="X8" s="7" t="s">
        <v>35</v>
      </c>
      <c r="Y8" s="7" t="s">
        <v>35</v>
      </c>
      <c r="Z8" s="7" t="s">
        <v>35</v>
      </c>
      <c r="AA8" s="7" t="s">
        <v>35</v>
      </c>
      <c r="AB8" s="8" t="s">
        <v>36</v>
      </c>
      <c r="AC8" s="9" t="s">
        <v>35</v>
      </c>
    </row>
    <row r="9" spans="1:29" x14ac:dyDescent="0.25">
      <c r="A9" s="5">
        <v>8</v>
      </c>
      <c r="B9" t="s">
        <v>57</v>
      </c>
      <c r="C9" t="s">
        <v>30</v>
      </c>
      <c r="D9" t="s">
        <v>52</v>
      </c>
      <c r="E9">
        <v>7</v>
      </c>
      <c r="F9" t="s">
        <v>32</v>
      </c>
      <c r="G9" t="s">
        <v>54</v>
      </c>
      <c r="H9" s="11" t="s">
        <v>36</v>
      </c>
      <c r="I9" s="7" t="s">
        <v>35</v>
      </c>
      <c r="J9" s="8" t="s">
        <v>36</v>
      </c>
      <c r="K9" s="7" t="s">
        <v>35</v>
      </c>
      <c r="L9" s="8" t="s">
        <v>36</v>
      </c>
      <c r="M9" s="7" t="s">
        <v>35</v>
      </c>
      <c r="N9" s="8" t="s">
        <v>36</v>
      </c>
      <c r="O9" s="8" t="s">
        <v>36</v>
      </c>
      <c r="P9" s="8" t="s">
        <v>36</v>
      </c>
      <c r="Q9" s="8" t="s">
        <v>36</v>
      </c>
      <c r="R9" s="8" t="s">
        <v>36</v>
      </c>
      <c r="S9" s="10" t="s">
        <v>34</v>
      </c>
      <c r="T9" s="8" t="s">
        <v>36</v>
      </c>
      <c r="U9" s="8" t="s">
        <v>36</v>
      </c>
      <c r="V9" s="8" t="s">
        <v>36</v>
      </c>
      <c r="W9" s="8" t="s">
        <v>36</v>
      </c>
      <c r="X9" s="8" t="s">
        <v>36</v>
      </c>
      <c r="Y9" s="7" t="s">
        <v>35</v>
      </c>
      <c r="Z9" s="7" t="s">
        <v>35</v>
      </c>
      <c r="AA9" s="8" t="s">
        <v>36</v>
      </c>
      <c r="AB9" s="8" t="s">
        <v>36</v>
      </c>
      <c r="AC9" s="12" t="s">
        <v>36</v>
      </c>
    </row>
    <row r="10" spans="1:29" x14ac:dyDescent="0.25">
      <c r="A10" s="5">
        <v>9</v>
      </c>
      <c r="B10" t="s">
        <v>58</v>
      </c>
      <c r="C10" t="s">
        <v>30</v>
      </c>
      <c r="D10" t="s">
        <v>52</v>
      </c>
      <c r="E10">
        <v>10</v>
      </c>
      <c r="F10" t="s">
        <v>59</v>
      </c>
      <c r="G10" t="s">
        <v>50</v>
      </c>
      <c r="H10" s="11" t="s">
        <v>36</v>
      </c>
      <c r="I10" s="8" t="s">
        <v>36</v>
      </c>
      <c r="J10" s="8" t="s">
        <v>36</v>
      </c>
      <c r="K10" s="7" t="s">
        <v>35</v>
      </c>
      <c r="L10" s="8" t="s">
        <v>36</v>
      </c>
      <c r="M10" s="8" t="s">
        <v>36</v>
      </c>
      <c r="N10" s="8" t="s">
        <v>36</v>
      </c>
      <c r="O10" s="10" t="s">
        <v>34</v>
      </c>
      <c r="P10" s="7" t="s">
        <v>35</v>
      </c>
      <c r="Q10" s="8" t="s">
        <v>36</v>
      </c>
      <c r="R10" s="8" t="s">
        <v>36</v>
      </c>
      <c r="S10" s="8" t="s">
        <v>36</v>
      </c>
      <c r="T10" s="7" t="s">
        <v>35</v>
      </c>
      <c r="U10" s="8" t="s">
        <v>36</v>
      </c>
      <c r="V10" s="8" t="s">
        <v>36</v>
      </c>
      <c r="W10" s="7" t="s">
        <v>35</v>
      </c>
      <c r="X10" s="8" t="s">
        <v>36</v>
      </c>
      <c r="Y10" s="8" t="s">
        <v>36</v>
      </c>
      <c r="Z10" s="8" t="s">
        <v>36</v>
      </c>
      <c r="AA10" s="8" t="s">
        <v>36</v>
      </c>
      <c r="AB10" s="8" t="s">
        <v>36</v>
      </c>
      <c r="AC10" s="12" t="s">
        <v>36</v>
      </c>
    </row>
    <row r="11" spans="1:29" x14ac:dyDescent="0.25">
      <c r="A11" s="5">
        <v>10</v>
      </c>
      <c r="B11" t="s">
        <v>60</v>
      </c>
      <c r="C11" t="s">
        <v>30</v>
      </c>
      <c r="D11" t="s">
        <v>31</v>
      </c>
      <c r="E11">
        <v>6</v>
      </c>
      <c r="F11" t="s">
        <v>61</v>
      </c>
      <c r="G11" t="s">
        <v>62</v>
      </c>
      <c r="H11" s="11" t="s">
        <v>36</v>
      </c>
      <c r="I11" s="8" t="s">
        <v>36</v>
      </c>
      <c r="J11" s="7" t="s">
        <v>35</v>
      </c>
      <c r="K11" s="8" t="s">
        <v>36</v>
      </c>
      <c r="L11" s="10" t="s">
        <v>34</v>
      </c>
      <c r="M11" s="7" t="s">
        <v>35</v>
      </c>
      <c r="N11" s="8" t="s">
        <v>36</v>
      </c>
      <c r="O11" s="8" t="s">
        <v>36</v>
      </c>
      <c r="P11" s="8" t="s">
        <v>36</v>
      </c>
      <c r="Q11" s="8" t="s">
        <v>36</v>
      </c>
      <c r="R11" s="7" t="s">
        <v>35</v>
      </c>
      <c r="S11" s="8" t="s">
        <v>36</v>
      </c>
      <c r="T11" s="8" t="s">
        <v>36</v>
      </c>
      <c r="U11" s="8" t="s">
        <v>36</v>
      </c>
      <c r="V11" s="8" t="s">
        <v>36</v>
      </c>
      <c r="W11" s="8" t="s">
        <v>36</v>
      </c>
      <c r="X11" s="8" t="s">
        <v>36</v>
      </c>
      <c r="Y11" s="10" t="s">
        <v>34</v>
      </c>
      <c r="Z11" s="8" t="s">
        <v>36</v>
      </c>
      <c r="AA11" s="8" t="s">
        <v>36</v>
      </c>
      <c r="AB11" s="7" t="s">
        <v>35</v>
      </c>
      <c r="AC11" s="9" t="s">
        <v>35</v>
      </c>
    </row>
    <row r="12" spans="1:29" x14ac:dyDescent="0.25">
      <c r="A12" s="5">
        <v>11</v>
      </c>
      <c r="B12" t="s">
        <v>63</v>
      </c>
      <c r="C12" t="s">
        <v>30</v>
      </c>
      <c r="D12" t="s">
        <v>52</v>
      </c>
      <c r="E12">
        <v>5</v>
      </c>
      <c r="F12" t="s">
        <v>64</v>
      </c>
      <c r="G12" t="s">
        <v>54</v>
      </c>
      <c r="H12" s="6" t="s">
        <v>34</v>
      </c>
      <c r="I12" s="10" t="s">
        <v>34</v>
      </c>
      <c r="J12" s="8" t="s">
        <v>36</v>
      </c>
      <c r="K12" s="7" t="s">
        <v>35</v>
      </c>
      <c r="L12" s="8" t="s">
        <v>36</v>
      </c>
      <c r="M12" s="8" t="s">
        <v>36</v>
      </c>
      <c r="N12" s="8" t="s">
        <v>36</v>
      </c>
      <c r="O12" s="8" t="s">
        <v>36</v>
      </c>
      <c r="P12" s="7" t="s">
        <v>35</v>
      </c>
      <c r="Q12" s="8" t="s">
        <v>36</v>
      </c>
      <c r="R12" s="7" t="s">
        <v>35</v>
      </c>
      <c r="S12" s="8" t="s">
        <v>36</v>
      </c>
      <c r="T12" s="10" t="s">
        <v>34</v>
      </c>
      <c r="U12" s="10" t="s">
        <v>34</v>
      </c>
      <c r="V12" s="8" t="s">
        <v>36</v>
      </c>
      <c r="W12" s="8" t="s">
        <v>36</v>
      </c>
      <c r="X12" s="8" t="s">
        <v>36</v>
      </c>
      <c r="Y12" s="8" t="s">
        <v>36</v>
      </c>
      <c r="Z12" s="8" t="s">
        <v>36</v>
      </c>
      <c r="AA12" s="7" t="s">
        <v>35</v>
      </c>
      <c r="AB12" s="8" t="s">
        <v>36</v>
      </c>
      <c r="AC12" s="9" t="s">
        <v>35</v>
      </c>
    </row>
    <row r="13" spans="1:29" x14ac:dyDescent="0.25">
      <c r="A13" s="5">
        <v>12</v>
      </c>
      <c r="B13" t="s">
        <v>65</v>
      </c>
      <c r="C13" t="s">
        <v>66</v>
      </c>
      <c r="D13" t="s">
        <v>48</v>
      </c>
      <c r="E13">
        <v>6</v>
      </c>
      <c r="F13" t="s">
        <v>45</v>
      </c>
      <c r="G13" t="s">
        <v>46</v>
      </c>
      <c r="H13" s="11" t="s">
        <v>36</v>
      </c>
      <c r="I13" s="10" t="s">
        <v>34</v>
      </c>
      <c r="J13" s="7" t="s">
        <v>35</v>
      </c>
      <c r="K13" s="8" t="s">
        <v>36</v>
      </c>
      <c r="L13" s="8" t="s">
        <v>36</v>
      </c>
      <c r="M13" s="8" t="s">
        <v>36</v>
      </c>
      <c r="N13" s="8" t="s">
        <v>36</v>
      </c>
      <c r="O13" s="8" t="s">
        <v>36</v>
      </c>
      <c r="P13" s="8" t="s">
        <v>36</v>
      </c>
      <c r="Q13" s="7" t="s">
        <v>35</v>
      </c>
      <c r="R13" s="8" t="s">
        <v>36</v>
      </c>
      <c r="S13" s="8" t="s">
        <v>36</v>
      </c>
      <c r="T13" s="8" t="s">
        <v>36</v>
      </c>
      <c r="U13" s="8" t="s">
        <v>36</v>
      </c>
      <c r="V13" s="8" t="s">
        <v>36</v>
      </c>
      <c r="W13" s="7" t="s">
        <v>35</v>
      </c>
      <c r="X13" s="8" t="s">
        <v>36</v>
      </c>
      <c r="Y13" s="8" t="s">
        <v>36</v>
      </c>
      <c r="Z13" s="7" t="s">
        <v>35</v>
      </c>
      <c r="AA13" s="7" t="s">
        <v>35</v>
      </c>
      <c r="AB13" s="8" t="s">
        <v>36</v>
      </c>
      <c r="AC13" s="12" t="s">
        <v>36</v>
      </c>
    </row>
    <row r="14" spans="1:29" x14ac:dyDescent="0.25">
      <c r="A14" s="5">
        <v>13</v>
      </c>
      <c r="B14" t="s">
        <v>65</v>
      </c>
      <c r="C14" t="s">
        <v>66</v>
      </c>
      <c r="D14" t="s">
        <v>48</v>
      </c>
      <c r="E14">
        <v>4</v>
      </c>
      <c r="F14" t="s">
        <v>45</v>
      </c>
      <c r="G14" t="s">
        <v>46</v>
      </c>
      <c r="H14" s="11" t="s">
        <v>36</v>
      </c>
      <c r="I14" s="10" t="s">
        <v>34</v>
      </c>
      <c r="J14" s="7" t="s">
        <v>35</v>
      </c>
      <c r="K14" s="8" t="s">
        <v>36</v>
      </c>
      <c r="L14" s="8" t="s">
        <v>36</v>
      </c>
      <c r="M14" s="8" t="s">
        <v>36</v>
      </c>
      <c r="N14" s="8" t="s">
        <v>36</v>
      </c>
      <c r="O14" s="8" t="s">
        <v>36</v>
      </c>
      <c r="P14" s="8" t="s">
        <v>36</v>
      </c>
      <c r="Q14" s="7" t="s">
        <v>35</v>
      </c>
      <c r="R14" s="8" t="s">
        <v>36</v>
      </c>
      <c r="S14" s="8" t="s">
        <v>36</v>
      </c>
      <c r="T14" s="8" t="s">
        <v>36</v>
      </c>
      <c r="U14" s="8" t="s">
        <v>36</v>
      </c>
      <c r="V14" s="8" t="s">
        <v>36</v>
      </c>
      <c r="W14" s="7" t="s">
        <v>35</v>
      </c>
      <c r="X14" s="8" t="s">
        <v>36</v>
      </c>
      <c r="Y14" s="8" t="s">
        <v>36</v>
      </c>
      <c r="Z14" s="7" t="s">
        <v>35</v>
      </c>
      <c r="AA14" s="7" t="s">
        <v>35</v>
      </c>
      <c r="AB14" s="8" t="s">
        <v>36</v>
      </c>
      <c r="AC14" s="12" t="s">
        <v>36</v>
      </c>
    </row>
    <row r="15" spans="1:29" x14ac:dyDescent="0.25">
      <c r="A15" s="5">
        <v>14</v>
      </c>
      <c r="B15" t="s">
        <v>65</v>
      </c>
      <c r="C15" t="s">
        <v>66</v>
      </c>
      <c r="D15" t="s">
        <v>48</v>
      </c>
      <c r="E15">
        <v>6</v>
      </c>
      <c r="F15" t="s">
        <v>45</v>
      </c>
      <c r="G15" t="s">
        <v>46</v>
      </c>
      <c r="H15" s="11" t="s">
        <v>36</v>
      </c>
      <c r="I15" s="10" t="s">
        <v>34</v>
      </c>
      <c r="J15" s="7" t="s">
        <v>35</v>
      </c>
      <c r="K15" s="8" t="s">
        <v>36</v>
      </c>
      <c r="L15" s="8" t="s">
        <v>36</v>
      </c>
      <c r="M15" s="8" t="s">
        <v>36</v>
      </c>
      <c r="N15" s="8" t="s">
        <v>36</v>
      </c>
      <c r="O15" s="8" t="s">
        <v>36</v>
      </c>
      <c r="P15" s="8" t="s">
        <v>36</v>
      </c>
      <c r="Q15" s="7" t="s">
        <v>35</v>
      </c>
      <c r="R15" s="8" t="s">
        <v>36</v>
      </c>
      <c r="S15" s="8" t="s">
        <v>36</v>
      </c>
      <c r="T15" s="8" t="s">
        <v>36</v>
      </c>
      <c r="U15" s="8" t="s">
        <v>36</v>
      </c>
      <c r="V15" s="8" t="s">
        <v>36</v>
      </c>
      <c r="W15" s="7" t="s">
        <v>35</v>
      </c>
      <c r="X15" s="8" t="s">
        <v>36</v>
      </c>
      <c r="Y15" s="8" t="s">
        <v>36</v>
      </c>
      <c r="Z15" s="7" t="s">
        <v>35</v>
      </c>
      <c r="AA15" s="7" t="s">
        <v>35</v>
      </c>
      <c r="AB15" s="8" t="s">
        <v>36</v>
      </c>
      <c r="AC15" s="12" t="s">
        <v>36</v>
      </c>
    </row>
    <row r="16" spans="1:29" x14ac:dyDescent="0.25">
      <c r="A16" s="5">
        <v>15</v>
      </c>
      <c r="B16" t="s">
        <v>67</v>
      </c>
      <c r="C16" t="s">
        <v>30</v>
      </c>
      <c r="D16" t="s">
        <v>52</v>
      </c>
      <c r="E16">
        <v>11</v>
      </c>
      <c r="F16" t="s">
        <v>68</v>
      </c>
      <c r="G16" t="s">
        <v>62</v>
      </c>
      <c r="H16" s="11" t="s">
        <v>36</v>
      </c>
      <c r="I16" s="8" t="s">
        <v>36</v>
      </c>
      <c r="J16" s="8" t="s">
        <v>36</v>
      </c>
      <c r="K16" s="8" t="s">
        <v>36</v>
      </c>
      <c r="L16" s="8" t="s">
        <v>36</v>
      </c>
      <c r="M16" s="8" t="s">
        <v>36</v>
      </c>
      <c r="N16" s="8" t="s">
        <v>36</v>
      </c>
      <c r="O16" s="8" t="s">
        <v>36</v>
      </c>
      <c r="P16" s="8" t="s">
        <v>36</v>
      </c>
      <c r="Q16" s="8" t="s">
        <v>36</v>
      </c>
      <c r="R16" s="8" t="s">
        <v>36</v>
      </c>
      <c r="S16" s="8" t="s">
        <v>36</v>
      </c>
      <c r="T16" s="8" t="s">
        <v>36</v>
      </c>
      <c r="U16" s="8" t="s">
        <v>36</v>
      </c>
      <c r="V16" s="8" t="s">
        <v>36</v>
      </c>
      <c r="W16" s="8" t="s">
        <v>36</v>
      </c>
      <c r="X16" s="8" t="s">
        <v>36</v>
      </c>
      <c r="Y16" s="8" t="s">
        <v>36</v>
      </c>
      <c r="Z16" s="8" t="s">
        <v>36</v>
      </c>
      <c r="AA16" s="7" t="s">
        <v>35</v>
      </c>
      <c r="AB16" s="8" t="s">
        <v>36</v>
      </c>
      <c r="AC16" s="12" t="s">
        <v>36</v>
      </c>
    </row>
    <row r="17" spans="1:29" x14ac:dyDescent="0.25">
      <c r="A17" s="5">
        <v>16</v>
      </c>
      <c r="B17" t="s">
        <v>69</v>
      </c>
      <c r="C17" t="s">
        <v>30</v>
      </c>
      <c r="D17" t="s">
        <v>52</v>
      </c>
      <c r="E17">
        <v>8</v>
      </c>
      <c r="F17" t="s">
        <v>70</v>
      </c>
      <c r="G17" t="s">
        <v>54</v>
      </c>
      <c r="H17" s="11" t="s">
        <v>36</v>
      </c>
      <c r="I17" s="8" t="s">
        <v>36</v>
      </c>
      <c r="J17" s="8" t="s">
        <v>36</v>
      </c>
      <c r="K17" s="8" t="s">
        <v>36</v>
      </c>
      <c r="L17" s="10" t="s">
        <v>34</v>
      </c>
      <c r="M17" s="8" t="s">
        <v>36</v>
      </c>
      <c r="N17" s="8" t="s">
        <v>36</v>
      </c>
      <c r="O17" s="8" t="s">
        <v>36</v>
      </c>
      <c r="P17" s="8" t="s">
        <v>36</v>
      </c>
      <c r="Q17" s="8" t="s">
        <v>36</v>
      </c>
      <c r="R17" s="8" t="s">
        <v>36</v>
      </c>
      <c r="S17" s="8" t="s">
        <v>36</v>
      </c>
      <c r="T17" s="8" t="s">
        <v>36</v>
      </c>
      <c r="U17" s="8" t="s">
        <v>36</v>
      </c>
      <c r="V17" s="8" t="s">
        <v>36</v>
      </c>
      <c r="W17" s="8" t="s">
        <v>36</v>
      </c>
      <c r="X17" s="8" t="s">
        <v>36</v>
      </c>
      <c r="Y17" s="8" t="s">
        <v>36</v>
      </c>
      <c r="Z17" s="8" t="s">
        <v>36</v>
      </c>
      <c r="AA17" s="7" t="s">
        <v>35</v>
      </c>
      <c r="AB17" s="7" t="s">
        <v>35</v>
      </c>
      <c r="AC17" s="9" t="s">
        <v>35</v>
      </c>
    </row>
    <row r="18" spans="1:29" x14ac:dyDescent="0.25">
      <c r="A18" s="5">
        <v>17</v>
      </c>
      <c r="B18" t="s">
        <v>71</v>
      </c>
      <c r="C18" t="s">
        <v>30</v>
      </c>
      <c r="D18" t="s">
        <v>52</v>
      </c>
      <c r="E18">
        <v>4</v>
      </c>
      <c r="F18" t="s">
        <v>72</v>
      </c>
      <c r="G18" t="s">
        <v>54</v>
      </c>
      <c r="H18" s="11" t="s">
        <v>36</v>
      </c>
      <c r="I18" s="8" t="s">
        <v>36</v>
      </c>
      <c r="J18" s="7" t="s">
        <v>35</v>
      </c>
      <c r="K18" s="8" t="s">
        <v>36</v>
      </c>
      <c r="L18" s="8" t="s">
        <v>36</v>
      </c>
      <c r="M18" s="8" t="s">
        <v>36</v>
      </c>
      <c r="N18" s="8" t="s">
        <v>36</v>
      </c>
      <c r="O18" s="10" t="s">
        <v>34</v>
      </c>
      <c r="P18" s="7" t="s">
        <v>35</v>
      </c>
      <c r="Q18" s="8" t="s">
        <v>36</v>
      </c>
      <c r="R18" s="8" t="s">
        <v>36</v>
      </c>
      <c r="S18" s="8" t="s">
        <v>36</v>
      </c>
      <c r="T18" s="8" t="s">
        <v>36</v>
      </c>
      <c r="U18" s="8" t="s">
        <v>36</v>
      </c>
      <c r="V18" s="8" t="s">
        <v>36</v>
      </c>
      <c r="W18" s="7" t="s">
        <v>35</v>
      </c>
      <c r="X18" s="8" t="s">
        <v>36</v>
      </c>
      <c r="Y18" s="8" t="s">
        <v>36</v>
      </c>
      <c r="Z18" s="8" t="s">
        <v>36</v>
      </c>
      <c r="AA18" s="7" t="s">
        <v>35</v>
      </c>
      <c r="AB18" s="8" t="s">
        <v>36</v>
      </c>
      <c r="AC18" s="9" t="s">
        <v>35</v>
      </c>
    </row>
    <row r="19" spans="1:29" x14ac:dyDescent="0.25">
      <c r="A19" s="5">
        <v>18</v>
      </c>
      <c r="B19" t="s">
        <v>73</v>
      </c>
      <c r="C19" t="s">
        <v>30</v>
      </c>
      <c r="D19" t="s">
        <v>52</v>
      </c>
      <c r="E19">
        <v>5</v>
      </c>
      <c r="F19" t="s">
        <v>32</v>
      </c>
      <c r="G19" t="s">
        <v>50</v>
      </c>
      <c r="H19" s="11" t="s">
        <v>36</v>
      </c>
      <c r="I19" s="10" t="s">
        <v>34</v>
      </c>
      <c r="J19" s="8" t="s">
        <v>36</v>
      </c>
      <c r="K19" s="7" t="s">
        <v>35</v>
      </c>
      <c r="L19" s="8" t="s">
        <v>36</v>
      </c>
      <c r="M19" s="8" t="s">
        <v>36</v>
      </c>
      <c r="N19" s="8" t="s">
        <v>36</v>
      </c>
      <c r="O19" s="7" t="s">
        <v>35</v>
      </c>
      <c r="P19" s="7" t="s">
        <v>35</v>
      </c>
      <c r="Q19" s="8" t="s">
        <v>36</v>
      </c>
      <c r="R19" s="8" t="s">
        <v>36</v>
      </c>
      <c r="S19" s="8" t="s">
        <v>36</v>
      </c>
      <c r="T19" s="7" t="s">
        <v>35</v>
      </c>
      <c r="U19" s="8" t="s">
        <v>36</v>
      </c>
      <c r="V19" s="8" t="s">
        <v>36</v>
      </c>
      <c r="W19" s="8" t="s">
        <v>36</v>
      </c>
      <c r="X19" s="8" t="s">
        <v>36</v>
      </c>
      <c r="Y19" s="8" t="s">
        <v>36</v>
      </c>
      <c r="Z19" s="8" t="s">
        <v>36</v>
      </c>
      <c r="AA19" s="8" t="s">
        <v>36</v>
      </c>
      <c r="AB19" s="7" t="s">
        <v>35</v>
      </c>
      <c r="AC19" s="9" t="s">
        <v>35</v>
      </c>
    </row>
    <row r="20" spans="1:29" x14ac:dyDescent="0.25">
      <c r="A20" s="5">
        <v>19</v>
      </c>
      <c r="B20" t="s">
        <v>74</v>
      </c>
      <c r="C20" t="s">
        <v>30</v>
      </c>
      <c r="D20" t="s">
        <v>31</v>
      </c>
      <c r="E20">
        <v>9</v>
      </c>
      <c r="F20" t="s">
        <v>75</v>
      </c>
      <c r="G20" t="s">
        <v>43</v>
      </c>
      <c r="H20" s="11" t="s">
        <v>36</v>
      </c>
      <c r="I20" s="10" t="s">
        <v>34</v>
      </c>
      <c r="J20" s="7" t="s">
        <v>35</v>
      </c>
      <c r="K20" s="7" t="s">
        <v>35</v>
      </c>
      <c r="L20" s="8" t="s">
        <v>36</v>
      </c>
      <c r="M20" s="8" t="s">
        <v>36</v>
      </c>
      <c r="N20" s="8" t="s">
        <v>36</v>
      </c>
      <c r="O20" s="8" t="s">
        <v>36</v>
      </c>
      <c r="P20" s="8" t="s">
        <v>36</v>
      </c>
      <c r="Q20" s="8" t="s">
        <v>36</v>
      </c>
      <c r="R20" s="8" t="s">
        <v>36</v>
      </c>
      <c r="S20" s="8" t="s">
        <v>36</v>
      </c>
      <c r="T20" s="8" t="s">
        <v>36</v>
      </c>
      <c r="U20" s="8" t="s">
        <v>36</v>
      </c>
      <c r="V20" s="8" t="s">
        <v>36</v>
      </c>
      <c r="W20" s="10" t="s">
        <v>34</v>
      </c>
      <c r="X20" s="8" t="s">
        <v>36</v>
      </c>
      <c r="Y20" s="10" t="s">
        <v>34</v>
      </c>
      <c r="Z20" s="8" t="s">
        <v>36</v>
      </c>
      <c r="AA20" s="8" t="s">
        <v>36</v>
      </c>
      <c r="AB20" s="7" t="s">
        <v>35</v>
      </c>
      <c r="AC20" s="9" t="s">
        <v>35</v>
      </c>
    </row>
    <row r="21" spans="1:29" x14ac:dyDescent="0.25">
      <c r="A21" s="5">
        <v>20</v>
      </c>
      <c r="B21" t="s">
        <v>76</v>
      </c>
      <c r="C21" t="s">
        <v>30</v>
      </c>
      <c r="D21" t="s">
        <v>52</v>
      </c>
      <c r="E21">
        <v>15</v>
      </c>
      <c r="F21" t="s">
        <v>77</v>
      </c>
      <c r="G21" t="s">
        <v>78</v>
      </c>
      <c r="H21" s="11" t="s">
        <v>36</v>
      </c>
      <c r="I21" s="8" t="s">
        <v>36</v>
      </c>
      <c r="J21" s="8" t="s">
        <v>36</v>
      </c>
      <c r="K21" s="8" t="s">
        <v>36</v>
      </c>
      <c r="L21" s="8" t="s">
        <v>36</v>
      </c>
      <c r="M21" s="8" t="s">
        <v>36</v>
      </c>
      <c r="N21" s="8" t="s">
        <v>36</v>
      </c>
      <c r="O21" s="10" t="s">
        <v>34</v>
      </c>
      <c r="P21" s="8" t="s">
        <v>36</v>
      </c>
      <c r="Q21" s="8" t="s">
        <v>36</v>
      </c>
      <c r="R21" s="8" t="s">
        <v>36</v>
      </c>
      <c r="S21" s="8" t="s">
        <v>36</v>
      </c>
      <c r="T21" s="8" t="s">
        <v>36</v>
      </c>
      <c r="U21" s="8" t="s">
        <v>36</v>
      </c>
      <c r="V21" s="8" t="s">
        <v>36</v>
      </c>
      <c r="W21" s="10" t="s">
        <v>34</v>
      </c>
      <c r="X21" s="10" t="s">
        <v>34</v>
      </c>
      <c r="Y21" s="8" t="s">
        <v>36</v>
      </c>
      <c r="Z21" s="7" t="s">
        <v>35</v>
      </c>
      <c r="AA21" s="8" t="s">
        <v>36</v>
      </c>
      <c r="AB21" s="7" t="s">
        <v>35</v>
      </c>
      <c r="AC21" s="9" t="s">
        <v>35</v>
      </c>
    </row>
    <row r="22" spans="1:29" x14ac:dyDescent="0.25">
      <c r="A22" s="5">
        <v>21</v>
      </c>
      <c r="B22" t="s">
        <v>79</v>
      </c>
      <c r="C22" t="s">
        <v>30</v>
      </c>
      <c r="D22" t="s">
        <v>38</v>
      </c>
      <c r="E22">
        <v>20</v>
      </c>
      <c r="F22" t="s">
        <v>77</v>
      </c>
      <c r="G22" t="s">
        <v>78</v>
      </c>
      <c r="H22" s="11" t="s">
        <v>36</v>
      </c>
      <c r="I22" s="8" t="s">
        <v>36</v>
      </c>
      <c r="J22" s="8" t="s">
        <v>36</v>
      </c>
      <c r="K22" s="8" t="s">
        <v>36</v>
      </c>
      <c r="L22" s="8" t="s">
        <v>36</v>
      </c>
      <c r="M22" s="7" t="s">
        <v>35</v>
      </c>
      <c r="N22" s="8" t="s">
        <v>36</v>
      </c>
      <c r="O22" s="10" t="s">
        <v>34</v>
      </c>
      <c r="P22" s="8" t="s">
        <v>36</v>
      </c>
      <c r="Q22" s="8" t="s">
        <v>36</v>
      </c>
      <c r="R22" s="8" t="s">
        <v>36</v>
      </c>
      <c r="S22" s="8" t="s">
        <v>36</v>
      </c>
      <c r="T22" s="8" t="s">
        <v>36</v>
      </c>
      <c r="U22" s="8" t="s">
        <v>36</v>
      </c>
      <c r="V22" s="8" t="s">
        <v>36</v>
      </c>
      <c r="W22" s="10" t="s">
        <v>34</v>
      </c>
      <c r="X22" s="10" t="s">
        <v>34</v>
      </c>
      <c r="Y22" s="10" t="s">
        <v>34</v>
      </c>
      <c r="Z22" s="8" t="s">
        <v>36</v>
      </c>
      <c r="AA22" s="8" t="s">
        <v>36</v>
      </c>
      <c r="AB22" s="7" t="s">
        <v>35</v>
      </c>
      <c r="AC22" s="12" t="s">
        <v>36</v>
      </c>
    </row>
    <row r="23" spans="1:29" x14ac:dyDescent="0.25">
      <c r="A23" s="5">
        <v>22</v>
      </c>
      <c r="B23" t="s">
        <v>80</v>
      </c>
      <c r="C23" t="s">
        <v>30</v>
      </c>
      <c r="D23" t="s">
        <v>31</v>
      </c>
      <c r="E23">
        <v>8</v>
      </c>
      <c r="F23" t="s">
        <v>59</v>
      </c>
      <c r="G23" t="s">
        <v>50</v>
      </c>
      <c r="H23" s="11" t="s">
        <v>36</v>
      </c>
      <c r="I23" s="8" t="s">
        <v>36</v>
      </c>
      <c r="J23" s="8" t="s">
        <v>36</v>
      </c>
      <c r="K23" s="7" t="s">
        <v>35</v>
      </c>
      <c r="L23" s="8" t="s">
        <v>36</v>
      </c>
      <c r="M23" s="8" t="s">
        <v>36</v>
      </c>
      <c r="N23" s="8" t="s">
        <v>36</v>
      </c>
      <c r="O23" s="10" t="s">
        <v>34</v>
      </c>
      <c r="P23" s="7" t="s">
        <v>35</v>
      </c>
      <c r="Q23" s="8" t="s">
        <v>36</v>
      </c>
      <c r="R23" s="8" t="s">
        <v>36</v>
      </c>
      <c r="S23" s="8" t="s">
        <v>36</v>
      </c>
      <c r="T23" s="8" t="s">
        <v>36</v>
      </c>
      <c r="U23" s="10" t="s">
        <v>34</v>
      </c>
      <c r="V23" s="8" t="s">
        <v>36</v>
      </c>
      <c r="W23" s="8" t="s">
        <v>36</v>
      </c>
      <c r="X23" s="8" t="s">
        <v>36</v>
      </c>
      <c r="Y23" s="8" t="s">
        <v>36</v>
      </c>
      <c r="Z23" s="8" t="s">
        <v>36</v>
      </c>
      <c r="AA23" s="7" t="s">
        <v>35</v>
      </c>
      <c r="AB23" s="7" t="s">
        <v>35</v>
      </c>
      <c r="AC23" s="12" t="s">
        <v>36</v>
      </c>
    </row>
    <row r="24" spans="1:29" x14ac:dyDescent="0.25">
      <c r="A24" s="5">
        <v>23</v>
      </c>
      <c r="B24" t="s">
        <v>81</v>
      </c>
      <c r="C24" t="s">
        <v>30</v>
      </c>
      <c r="D24" t="s">
        <v>52</v>
      </c>
      <c r="E24">
        <v>10</v>
      </c>
      <c r="F24" t="s">
        <v>82</v>
      </c>
      <c r="G24" t="s">
        <v>33</v>
      </c>
      <c r="H24" s="6" t="s">
        <v>34</v>
      </c>
      <c r="I24" s="8" t="s">
        <v>36</v>
      </c>
      <c r="J24" s="8" t="s">
        <v>36</v>
      </c>
      <c r="K24" s="10" t="s">
        <v>34</v>
      </c>
      <c r="L24" s="8" t="s">
        <v>36</v>
      </c>
      <c r="M24" s="8" t="s">
        <v>36</v>
      </c>
      <c r="N24" s="8" t="s">
        <v>36</v>
      </c>
      <c r="O24" s="8" t="s">
        <v>36</v>
      </c>
      <c r="P24" s="8" t="s">
        <v>36</v>
      </c>
      <c r="Q24" s="8" t="s">
        <v>36</v>
      </c>
      <c r="R24" s="8" t="s">
        <v>36</v>
      </c>
      <c r="S24" s="8" t="s">
        <v>36</v>
      </c>
      <c r="T24" s="8" t="s">
        <v>36</v>
      </c>
      <c r="U24" s="8" t="s">
        <v>36</v>
      </c>
      <c r="V24" s="8" t="s">
        <v>36</v>
      </c>
      <c r="W24" s="8" t="s">
        <v>36</v>
      </c>
      <c r="X24" s="8" t="s">
        <v>36</v>
      </c>
      <c r="Y24" s="7" t="s">
        <v>35</v>
      </c>
      <c r="Z24" s="8" t="s">
        <v>36</v>
      </c>
      <c r="AA24" s="8" t="s">
        <v>36</v>
      </c>
      <c r="AB24" s="8" t="s">
        <v>36</v>
      </c>
      <c r="AC24" s="9" t="s">
        <v>35</v>
      </c>
    </row>
    <row r="25" spans="1:29" x14ac:dyDescent="0.25">
      <c r="A25" s="5">
        <v>24</v>
      </c>
      <c r="B25" t="s">
        <v>83</v>
      </c>
      <c r="C25" t="s">
        <v>30</v>
      </c>
      <c r="D25" t="s">
        <v>31</v>
      </c>
      <c r="E25">
        <v>15</v>
      </c>
      <c r="F25" t="s">
        <v>84</v>
      </c>
      <c r="G25" t="s">
        <v>62</v>
      </c>
      <c r="H25" s="11" t="s">
        <v>36</v>
      </c>
      <c r="I25" s="8" t="s">
        <v>36</v>
      </c>
      <c r="J25" s="8" t="s">
        <v>36</v>
      </c>
      <c r="K25" s="7" t="s">
        <v>35</v>
      </c>
      <c r="L25" s="10" t="s">
        <v>34</v>
      </c>
      <c r="M25" s="8" t="s">
        <v>36</v>
      </c>
      <c r="N25" s="8" t="s">
        <v>36</v>
      </c>
      <c r="O25" s="8" t="s">
        <v>36</v>
      </c>
      <c r="P25" s="8" t="s">
        <v>36</v>
      </c>
      <c r="Q25" s="8" t="s">
        <v>36</v>
      </c>
      <c r="R25" s="8" t="s">
        <v>36</v>
      </c>
      <c r="S25" s="8" t="s">
        <v>36</v>
      </c>
      <c r="T25" s="10" t="s">
        <v>34</v>
      </c>
      <c r="U25" s="8" t="s">
        <v>36</v>
      </c>
      <c r="V25" s="8" t="s">
        <v>36</v>
      </c>
      <c r="W25" s="10" t="s">
        <v>34</v>
      </c>
      <c r="X25" s="10" t="s">
        <v>34</v>
      </c>
      <c r="Y25" s="8" t="s">
        <v>36</v>
      </c>
      <c r="Z25" s="8" t="s">
        <v>36</v>
      </c>
      <c r="AA25" s="8" t="s">
        <v>36</v>
      </c>
      <c r="AB25" s="8" t="s">
        <v>36</v>
      </c>
      <c r="AC25" s="9" t="s">
        <v>35</v>
      </c>
    </row>
    <row r="26" spans="1:29" x14ac:dyDescent="0.25">
      <c r="A26" s="5">
        <v>25</v>
      </c>
      <c r="B26" t="s">
        <v>85</v>
      </c>
      <c r="C26" t="s">
        <v>30</v>
      </c>
      <c r="D26" t="s">
        <v>52</v>
      </c>
      <c r="E26">
        <v>7</v>
      </c>
      <c r="F26" t="s">
        <v>70</v>
      </c>
      <c r="G26" t="s">
        <v>62</v>
      </c>
      <c r="H26" s="11" t="s">
        <v>36</v>
      </c>
      <c r="I26" s="8" t="s">
        <v>36</v>
      </c>
      <c r="J26" s="8" t="s">
        <v>36</v>
      </c>
      <c r="K26" s="10" t="s">
        <v>34</v>
      </c>
      <c r="L26" s="8" t="s">
        <v>36</v>
      </c>
      <c r="M26" s="7" t="s">
        <v>35</v>
      </c>
      <c r="N26" s="8" t="s">
        <v>36</v>
      </c>
      <c r="O26" s="8" t="s">
        <v>36</v>
      </c>
      <c r="P26" s="8" t="s">
        <v>36</v>
      </c>
      <c r="Q26" s="8" t="s">
        <v>36</v>
      </c>
      <c r="R26" s="8" t="s">
        <v>36</v>
      </c>
      <c r="S26" s="8" t="s">
        <v>36</v>
      </c>
      <c r="T26" s="7" t="s">
        <v>35</v>
      </c>
      <c r="U26" s="8" t="s">
        <v>36</v>
      </c>
      <c r="V26" s="8" t="s">
        <v>36</v>
      </c>
      <c r="W26" s="8" t="s">
        <v>36</v>
      </c>
      <c r="X26" s="8" t="s">
        <v>36</v>
      </c>
      <c r="Y26" s="10" t="s">
        <v>34</v>
      </c>
      <c r="Z26" s="8" t="s">
        <v>36</v>
      </c>
      <c r="AA26" s="8" t="s">
        <v>36</v>
      </c>
      <c r="AB26" s="10" t="s">
        <v>34</v>
      </c>
      <c r="AC26" s="9" t="s">
        <v>35</v>
      </c>
    </row>
    <row r="27" spans="1:29" x14ac:dyDescent="0.25">
      <c r="A27" s="13">
        <v>26</v>
      </c>
      <c r="B27" s="14" t="s">
        <v>86</v>
      </c>
      <c r="C27" s="14" t="s">
        <v>30</v>
      </c>
      <c r="D27" s="14" t="s">
        <v>52</v>
      </c>
      <c r="E27" s="14">
        <v>3</v>
      </c>
      <c r="F27" s="14" t="s">
        <v>70</v>
      </c>
      <c r="G27" s="14" t="s">
        <v>62</v>
      </c>
      <c r="H27" s="15" t="s">
        <v>36</v>
      </c>
      <c r="I27" s="16" t="s">
        <v>36</v>
      </c>
      <c r="J27" s="16" t="s">
        <v>36</v>
      </c>
      <c r="K27" s="16" t="s">
        <v>36</v>
      </c>
      <c r="L27" s="17" t="s">
        <v>35</v>
      </c>
      <c r="M27" s="17" t="s">
        <v>35</v>
      </c>
      <c r="N27" s="16" t="s">
        <v>36</v>
      </c>
      <c r="O27" s="16" t="s">
        <v>36</v>
      </c>
      <c r="P27" s="16" t="s">
        <v>36</v>
      </c>
      <c r="Q27" s="16" t="s">
        <v>36</v>
      </c>
      <c r="R27" s="17" t="s">
        <v>35</v>
      </c>
      <c r="S27" s="16" t="s">
        <v>36</v>
      </c>
      <c r="T27" s="17" t="s">
        <v>35</v>
      </c>
      <c r="U27" s="16" t="s">
        <v>36</v>
      </c>
      <c r="V27" s="16" t="s">
        <v>36</v>
      </c>
      <c r="W27" s="16" t="s">
        <v>36</v>
      </c>
      <c r="X27" s="16" t="s">
        <v>36</v>
      </c>
      <c r="Y27" s="16" t="s">
        <v>36</v>
      </c>
      <c r="Z27" s="16" t="s">
        <v>36</v>
      </c>
      <c r="AA27" s="16" t="s">
        <v>36</v>
      </c>
      <c r="AB27" s="16" t="s">
        <v>36</v>
      </c>
      <c r="AC27" s="18" t="s">
        <v>35</v>
      </c>
    </row>
    <row r="29" spans="1:29" x14ac:dyDescent="0.25">
      <c r="F29" s="19" t="s">
        <v>36</v>
      </c>
      <c r="G29" s="20" t="s">
        <v>87</v>
      </c>
      <c r="H29" s="19">
        <f t="shared" ref="H29:AC29" si="0">COUNTIF(H2:H27,$F29)</f>
        <v>22</v>
      </c>
      <c r="I29" s="21">
        <f t="shared" si="0"/>
        <v>16</v>
      </c>
      <c r="J29" s="21">
        <f t="shared" si="0"/>
        <v>16</v>
      </c>
      <c r="K29" s="21">
        <f t="shared" si="0"/>
        <v>15</v>
      </c>
      <c r="L29" s="21">
        <f t="shared" si="0"/>
        <v>18</v>
      </c>
      <c r="M29" s="21">
        <f t="shared" si="0"/>
        <v>19</v>
      </c>
      <c r="N29" s="21">
        <f t="shared" si="0"/>
        <v>25</v>
      </c>
      <c r="O29" s="21">
        <f t="shared" si="0"/>
        <v>17</v>
      </c>
      <c r="P29" s="21">
        <f t="shared" si="0"/>
        <v>15</v>
      </c>
      <c r="Q29" s="21">
        <f t="shared" si="0"/>
        <v>23</v>
      </c>
      <c r="R29" s="21">
        <f t="shared" si="0"/>
        <v>20</v>
      </c>
      <c r="S29" s="21">
        <f t="shared" si="0"/>
        <v>25</v>
      </c>
      <c r="T29" s="21">
        <f t="shared" si="0"/>
        <v>17</v>
      </c>
      <c r="U29" s="21">
        <f t="shared" si="0"/>
        <v>21</v>
      </c>
      <c r="V29" s="21">
        <f t="shared" si="0"/>
        <v>25</v>
      </c>
      <c r="W29" s="21">
        <f t="shared" si="0"/>
        <v>14</v>
      </c>
      <c r="X29" s="21">
        <f t="shared" si="0"/>
        <v>20</v>
      </c>
      <c r="Y29" s="21">
        <f t="shared" si="0"/>
        <v>16</v>
      </c>
      <c r="Z29" s="21">
        <f t="shared" si="0"/>
        <v>18</v>
      </c>
      <c r="AA29" s="21">
        <f t="shared" si="0"/>
        <v>11</v>
      </c>
      <c r="AB29" s="21">
        <f t="shared" si="0"/>
        <v>15</v>
      </c>
      <c r="AC29" s="20">
        <f t="shared" si="0"/>
        <v>9</v>
      </c>
    </row>
    <row r="30" spans="1:29" x14ac:dyDescent="0.25">
      <c r="F30" s="22" t="s">
        <v>35</v>
      </c>
      <c r="G30" s="9" t="s">
        <v>88</v>
      </c>
      <c r="H30" s="22">
        <f t="shared" ref="H30:AC30" si="1">COUNTIF(H2:H27,$F30)</f>
        <v>0</v>
      </c>
      <c r="I30" s="7">
        <f t="shared" si="1"/>
        <v>4</v>
      </c>
      <c r="J30" s="7">
        <f t="shared" si="1"/>
        <v>10</v>
      </c>
      <c r="K30" s="7">
        <f t="shared" si="1"/>
        <v>9</v>
      </c>
      <c r="L30" s="7">
        <f t="shared" si="1"/>
        <v>5</v>
      </c>
      <c r="M30" s="7">
        <f t="shared" si="1"/>
        <v>7</v>
      </c>
      <c r="N30" s="7">
        <f t="shared" si="1"/>
        <v>0</v>
      </c>
      <c r="O30" s="7">
        <f t="shared" si="1"/>
        <v>1</v>
      </c>
      <c r="P30" s="7">
        <f t="shared" si="1"/>
        <v>11</v>
      </c>
      <c r="Q30" s="7">
        <f t="shared" si="1"/>
        <v>3</v>
      </c>
      <c r="R30" s="7">
        <f t="shared" si="1"/>
        <v>6</v>
      </c>
      <c r="S30" s="7">
        <f t="shared" si="1"/>
        <v>0</v>
      </c>
      <c r="T30" s="7">
        <f t="shared" si="1"/>
        <v>7</v>
      </c>
      <c r="U30" s="7">
        <f t="shared" si="1"/>
        <v>3</v>
      </c>
      <c r="V30" s="7">
        <f t="shared" si="1"/>
        <v>1</v>
      </c>
      <c r="W30" s="7">
        <f t="shared" si="1"/>
        <v>8</v>
      </c>
      <c r="X30" s="7">
        <f t="shared" si="1"/>
        <v>3</v>
      </c>
      <c r="Y30" s="7">
        <f t="shared" si="1"/>
        <v>6</v>
      </c>
      <c r="Z30" s="7">
        <f t="shared" si="1"/>
        <v>8</v>
      </c>
      <c r="AA30" s="7">
        <f t="shared" si="1"/>
        <v>15</v>
      </c>
      <c r="AB30" s="7">
        <f t="shared" si="1"/>
        <v>10</v>
      </c>
      <c r="AC30" s="9">
        <f t="shared" si="1"/>
        <v>17</v>
      </c>
    </row>
    <row r="31" spans="1:29" x14ac:dyDescent="0.25">
      <c r="F31" s="23" t="s">
        <v>34</v>
      </c>
      <c r="G31" s="24" t="s">
        <v>89</v>
      </c>
      <c r="H31" s="23">
        <f t="shared" ref="H31:AC31" si="2">COUNTIF(H2:H27,$F31)</f>
        <v>4</v>
      </c>
      <c r="I31" s="25">
        <f t="shared" si="2"/>
        <v>6</v>
      </c>
      <c r="J31" s="25">
        <f t="shared" si="2"/>
        <v>0</v>
      </c>
      <c r="K31" s="25">
        <f t="shared" si="2"/>
        <v>2</v>
      </c>
      <c r="L31" s="25">
        <f t="shared" si="2"/>
        <v>3</v>
      </c>
      <c r="M31" s="25">
        <f t="shared" si="2"/>
        <v>0</v>
      </c>
      <c r="N31" s="25">
        <f t="shared" si="2"/>
        <v>1</v>
      </c>
      <c r="O31" s="25">
        <f t="shared" si="2"/>
        <v>8</v>
      </c>
      <c r="P31" s="25">
        <f t="shared" si="2"/>
        <v>0</v>
      </c>
      <c r="Q31" s="25">
        <f t="shared" si="2"/>
        <v>0</v>
      </c>
      <c r="R31" s="25">
        <f t="shared" si="2"/>
        <v>0</v>
      </c>
      <c r="S31" s="25">
        <f t="shared" si="2"/>
        <v>1</v>
      </c>
      <c r="T31" s="25">
        <f t="shared" si="2"/>
        <v>2</v>
      </c>
      <c r="U31" s="25">
        <f t="shared" si="2"/>
        <v>2</v>
      </c>
      <c r="V31" s="25">
        <f t="shared" si="2"/>
        <v>0</v>
      </c>
      <c r="W31" s="25">
        <f t="shared" si="2"/>
        <v>4</v>
      </c>
      <c r="X31" s="25">
        <f t="shared" si="2"/>
        <v>3</v>
      </c>
      <c r="Y31" s="25">
        <f t="shared" si="2"/>
        <v>4</v>
      </c>
      <c r="Z31" s="25">
        <f t="shared" si="2"/>
        <v>0</v>
      </c>
      <c r="AA31" s="25">
        <f t="shared" si="2"/>
        <v>0</v>
      </c>
      <c r="AB31" s="25">
        <f t="shared" si="2"/>
        <v>1</v>
      </c>
      <c r="AC31" s="24">
        <f t="shared" si="2"/>
        <v>0</v>
      </c>
    </row>
    <row r="33" spans="6:7" x14ac:dyDescent="0.25">
      <c r="F33" s="58" t="s">
        <v>90</v>
      </c>
      <c r="G33" s="26" t="s">
        <v>91</v>
      </c>
    </row>
    <row r="34" spans="6:7" x14ac:dyDescent="0.25">
      <c r="F34" s="59" t="s">
        <v>92</v>
      </c>
      <c r="G34" s="27" t="s">
        <v>93</v>
      </c>
    </row>
    <row r="35" spans="6:7" x14ac:dyDescent="0.25">
      <c r="F35" s="59" t="s">
        <v>94</v>
      </c>
      <c r="G35" s="27" t="s">
        <v>95</v>
      </c>
    </row>
    <row r="36" spans="6:7" x14ac:dyDescent="0.25">
      <c r="F36" s="60" t="s">
        <v>96</v>
      </c>
      <c r="G36" s="28" t="s">
        <v>97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8"/>
  <sheetViews>
    <sheetView topLeftCell="A8" zoomScale="90" zoomScaleNormal="90" workbookViewId="0">
      <selection activeCell="B34" sqref="B34"/>
    </sheetView>
  </sheetViews>
  <sheetFormatPr defaultColWidth="11.5703125" defaultRowHeight="15" x14ac:dyDescent="0.25"/>
  <cols>
    <col min="5" max="5" width="7.28515625" customWidth="1"/>
  </cols>
  <sheetData>
    <row r="1" spans="1:24" s="38" customFormat="1" ht="165.75" thickBot="1" x14ac:dyDescent="0.3">
      <c r="A1" s="55"/>
      <c r="B1" s="1" t="s">
        <v>102</v>
      </c>
      <c r="C1" s="56"/>
      <c r="D1" s="56"/>
      <c r="E1" s="56"/>
      <c r="F1" s="57"/>
      <c r="G1" s="1" t="s">
        <v>103</v>
      </c>
      <c r="H1" s="56"/>
      <c r="I1" s="56"/>
      <c r="J1" s="56"/>
      <c r="K1" s="57"/>
      <c r="L1" s="1" t="s">
        <v>104</v>
      </c>
      <c r="M1" s="56"/>
      <c r="N1" s="56"/>
      <c r="O1" s="56"/>
      <c r="P1" s="57"/>
      <c r="Q1" s="2" t="s">
        <v>105</v>
      </c>
      <c r="R1" s="56"/>
      <c r="S1" s="56"/>
      <c r="T1" s="56"/>
      <c r="U1" s="57"/>
      <c r="X1"/>
    </row>
    <row r="2" spans="1:24" s="38" customFormat="1" x14ac:dyDescent="0.25">
      <c r="A2" s="39" t="s">
        <v>106</v>
      </c>
      <c r="B2" s="40" t="s">
        <v>107</v>
      </c>
      <c r="C2" s="41" t="s">
        <v>108</v>
      </c>
      <c r="D2" s="41" t="s">
        <v>109</v>
      </c>
      <c r="E2" s="42" t="s">
        <v>110</v>
      </c>
      <c r="F2" s="43"/>
      <c r="G2" s="41" t="s">
        <v>107</v>
      </c>
      <c r="H2" s="41" t="s">
        <v>108</v>
      </c>
      <c r="I2" s="41" t="s">
        <v>109</v>
      </c>
      <c r="J2" s="41" t="s">
        <v>110</v>
      </c>
      <c r="K2" s="41"/>
      <c r="L2" s="40" t="s">
        <v>107</v>
      </c>
      <c r="M2" s="41" t="s">
        <v>108</v>
      </c>
      <c r="N2" s="41" t="s">
        <v>109</v>
      </c>
      <c r="O2" s="41" t="s">
        <v>110</v>
      </c>
      <c r="P2" s="43"/>
      <c r="Q2" s="41" t="s">
        <v>107</v>
      </c>
      <c r="R2" s="41" t="s">
        <v>108</v>
      </c>
      <c r="S2" s="41" t="s">
        <v>109</v>
      </c>
      <c r="T2" s="41" t="s">
        <v>110</v>
      </c>
      <c r="U2" s="43"/>
      <c r="X2"/>
    </row>
    <row r="3" spans="1:24" x14ac:dyDescent="0.25">
      <c r="A3" s="44">
        <v>1</v>
      </c>
      <c r="B3" s="45">
        <f>COUNTIF(helpers!D2,-1)+COUNTIF(helpers!E2,1)+COUNTIF(helpers!K2,-1)+COUNTIF(helpers!L2:M2,1)+COUNTIF(helpers!P2,-1)+COUNTIF(helpers!T2,-1)+COUNTIF(helpers!T2:U2,1)+COUNTIF(helpers!W2,1)</f>
        <v>3</v>
      </c>
      <c r="C3" s="46">
        <f>COUNTIF(helpers!D2,1)+COUNTIF(helpers!E2,-1)+COUNTIF(helpers!K2,1)+COUNTIF(helpers!L2:M2,-1)+COUNTIF(helpers!P2,1)+COUNTIF(helpers!T2,1)+COUNTIF(helpers!T2:U2,-1)+COUNTIF(helpers!W2,-1)</f>
        <v>4</v>
      </c>
      <c r="D3" s="46">
        <f t="shared" ref="D3:D28" si="0">SUM(B3:C3)</f>
        <v>7</v>
      </c>
      <c r="E3" s="46">
        <f t="shared" ref="E3:E28" si="1">ROUND(D3*2/3,0)</f>
        <v>5</v>
      </c>
      <c r="F3" s="47" t="str">
        <f t="shared" ref="F3:F28" si="2">IF(B3=C3,"neither",IF(B3&gt;=E3,"support",IF(C3&gt;=E3,"oppose","neither")))</f>
        <v>neither</v>
      </c>
      <c r="G3" s="46">
        <f>COUNTIF(helpers!B2,-1)+COUNTIF(helpers!G2,1)+COUNTIF(helpers!H2:I2,-1)+COUNTIF(helpers!L2,-1)+COUNTIF(helpers!N2,-1)+COUNTIF(helpers!O2,1)</f>
        <v>2</v>
      </c>
      <c r="H3" s="46">
        <f>COUNTIF(helpers!B2,1)+COUNTIF(helpers!G2,-1)+COUNTIF(helpers!H2:I2,1)+COUNTIF(helpers!L2,1)+COUNTIF(helpers!N2,1)+COUNTIF(helpers!O2,-1)</f>
        <v>3</v>
      </c>
      <c r="I3" s="46">
        <f t="shared" ref="I3:I28" si="3">SUM(G3:H3)</f>
        <v>5</v>
      </c>
      <c r="J3" s="46">
        <f t="shared" ref="J3:J28" si="4">ROUND(I3*2/3,0)</f>
        <v>3</v>
      </c>
      <c r="K3" s="46" t="str">
        <f t="shared" ref="K3:K28" si="5">IF(G3=H3,"neither",IF(G3&gt;=J3,"support",IF(H3&gt;=J3,"oppose","neither")))</f>
        <v>oppose</v>
      </c>
      <c r="L3" s="45">
        <f>COUNTIF(helpers!N2,-1)+COUNTIF(helpers!P2,-1)+COUNTIF(helpers!U2,1)</f>
        <v>0</v>
      </c>
      <c r="M3" s="46">
        <f>COUNTIF(helpers!N2,1)+COUNTIF(helpers!P2,1)+COUNTIF(helpers!U2,-1)</f>
        <v>1</v>
      </c>
      <c r="N3" s="46">
        <f t="shared" ref="N3:N28" si="6">SUM(L3:M3)</f>
        <v>1</v>
      </c>
      <c r="O3" s="46">
        <f t="shared" ref="O3:O28" si="7">ROUND(N3*2/3,0)</f>
        <v>1</v>
      </c>
      <c r="P3" s="47" t="str">
        <f t="shared" ref="P3:P28" si="8">IF(L3=M3,"neither",IF(L3&gt;=O3,"support",IF(M3&gt;=O3,"oppose","neither")))</f>
        <v>oppose</v>
      </c>
      <c r="Q3" s="46">
        <f>COUNTIF(helpers!B2:C2,1)+COUNTIF(helpers!F2,1)+COUNTIF(helpers!I2:J2,1)+COUNTIF(helpers!U2:V2,1)</f>
        <v>2</v>
      </c>
      <c r="R3" s="46">
        <f>COUNTIF(helpers!B2:C2,-1)+COUNTIF(helpers!F2,-1)+COUNTIF(helpers!I2:J2,-1)+COUNTIF(helpers!U2:V2,-1)</f>
        <v>1</v>
      </c>
      <c r="S3" s="46">
        <f t="shared" ref="S3:S28" si="9">SUM(Q3:R3)</f>
        <v>3</v>
      </c>
      <c r="T3" s="46">
        <f t="shared" ref="T3:T28" si="10">ROUND(S3*2/3,0)</f>
        <v>2</v>
      </c>
      <c r="U3" s="47" t="str">
        <f t="shared" ref="U3:U28" si="11">IF(Q3=R3,"neither",IF(Q3&gt;=T3,"support",IF(R3&gt;=T3,"oppose","neither")))</f>
        <v>support</v>
      </c>
    </row>
    <row r="4" spans="1:24" x14ac:dyDescent="0.25">
      <c r="A4" s="44">
        <v>2</v>
      </c>
      <c r="B4" s="48">
        <f>COUNTIF(helpers!D3,-1)+COUNTIF(helpers!E3,1)+COUNTIF(helpers!K3,-1)+COUNTIF(helpers!L3:M3,1)+COUNTIF(helpers!P3,-1)+COUNTIF(helpers!T3,-1)+COUNTIF(helpers!T3:U3,1)+COUNTIF(helpers!W3,1)</f>
        <v>4</v>
      </c>
      <c r="C4">
        <f>COUNTIF(helpers!D3,1)+COUNTIF(helpers!E3,-1)+COUNTIF(helpers!K3,1)+COUNTIF(helpers!L3:M3,-1)+COUNTIF(helpers!P3,1)+COUNTIF(helpers!T3,1)+COUNTIF(helpers!T3:U3,-1)+COUNTIF(helpers!W3,-1)</f>
        <v>3</v>
      </c>
      <c r="D4">
        <f t="shared" si="0"/>
        <v>7</v>
      </c>
      <c r="E4">
        <f t="shared" si="1"/>
        <v>5</v>
      </c>
      <c r="F4" s="49" t="str">
        <f t="shared" si="2"/>
        <v>neither</v>
      </c>
      <c r="G4">
        <f>COUNTIF(helpers!B3,-1)+COUNTIF(helpers!G3,1)+COUNTIF(helpers!H3:I3,-1)+COUNTIF(helpers!L3,-1)+COUNTIF(helpers!N3,-1)+COUNTIF(helpers!O3,1)</f>
        <v>2</v>
      </c>
      <c r="H4">
        <f>COUNTIF(helpers!B3,1)+COUNTIF(helpers!G3,-1)+COUNTIF(helpers!H3:I3,1)+COUNTIF(helpers!L3,1)+COUNTIF(helpers!N3,1)+COUNTIF(helpers!O3,-1)</f>
        <v>3</v>
      </c>
      <c r="I4">
        <f t="shared" si="3"/>
        <v>5</v>
      </c>
      <c r="J4">
        <f t="shared" si="4"/>
        <v>3</v>
      </c>
      <c r="K4" t="str">
        <f t="shared" si="5"/>
        <v>oppose</v>
      </c>
      <c r="L4" s="48">
        <f>COUNTIF(helpers!N3,-1)+COUNTIF(helpers!P3,-1)+COUNTIF(helpers!U3,1)</f>
        <v>0</v>
      </c>
      <c r="M4">
        <f>COUNTIF(helpers!N3,1)+COUNTIF(helpers!P3,1)+COUNTIF(helpers!U3,-1)</f>
        <v>2</v>
      </c>
      <c r="N4">
        <f t="shared" si="6"/>
        <v>2</v>
      </c>
      <c r="O4">
        <f t="shared" si="7"/>
        <v>1</v>
      </c>
      <c r="P4" s="49" t="str">
        <f t="shared" si="8"/>
        <v>oppose</v>
      </c>
      <c r="Q4">
        <f>COUNTIF(helpers!B3:C3,1)+COUNTIF(helpers!F3,1)+COUNTIF(helpers!I3:J3,1)+COUNTIF(helpers!U3:V3,1)</f>
        <v>3</v>
      </c>
      <c r="R4">
        <f>COUNTIF(helpers!B3:C3,-1)+COUNTIF(helpers!F3,-1)+COUNTIF(helpers!I3:J3,-1)+COUNTIF(helpers!U3:V3,-1)</f>
        <v>2</v>
      </c>
      <c r="S4">
        <f t="shared" si="9"/>
        <v>5</v>
      </c>
      <c r="T4">
        <f t="shared" si="10"/>
        <v>3</v>
      </c>
      <c r="U4" s="49" t="str">
        <f t="shared" si="11"/>
        <v>support</v>
      </c>
    </row>
    <row r="5" spans="1:24" x14ac:dyDescent="0.25">
      <c r="A5" s="44">
        <v>3</v>
      </c>
      <c r="B5" s="48">
        <f>COUNTIF(helpers!D4,-1)+COUNTIF(helpers!E4,1)+COUNTIF(helpers!K4,-1)+COUNTIF(helpers!L4:M4,1)+COUNTIF(helpers!P4,-1)+COUNTIF(helpers!T4,-1)+COUNTIF(helpers!T4:U4,1)+COUNTIF(helpers!W4,1)</f>
        <v>1</v>
      </c>
      <c r="C5">
        <f>COUNTIF(helpers!D4,1)+COUNTIF(helpers!E4,-1)+COUNTIF(helpers!K4,1)+COUNTIF(helpers!L4:M4,-1)+COUNTIF(helpers!P4,1)+COUNTIF(helpers!T4,1)+COUNTIF(helpers!T4:U4,-1)+COUNTIF(helpers!W4,-1)</f>
        <v>1</v>
      </c>
      <c r="D5">
        <f t="shared" si="0"/>
        <v>2</v>
      </c>
      <c r="E5">
        <f t="shared" si="1"/>
        <v>1</v>
      </c>
      <c r="F5" s="49" t="str">
        <f t="shared" si="2"/>
        <v>neither</v>
      </c>
      <c r="G5">
        <f>COUNTIF(helpers!B4,-1)+COUNTIF(helpers!G4,1)+COUNTIF(helpers!H4:I4,-1)+COUNTIF(helpers!L4,-1)+COUNTIF(helpers!N4,-1)+COUNTIF(helpers!O4,1)</f>
        <v>3</v>
      </c>
      <c r="H5">
        <f>COUNTIF(helpers!B4,1)+COUNTIF(helpers!G4,-1)+COUNTIF(helpers!H4:I4,1)+COUNTIF(helpers!L4,1)+COUNTIF(helpers!N4,1)+COUNTIF(helpers!O4,-1)</f>
        <v>1</v>
      </c>
      <c r="I5">
        <f t="shared" si="3"/>
        <v>4</v>
      </c>
      <c r="J5">
        <f t="shared" si="4"/>
        <v>3</v>
      </c>
      <c r="K5" t="str">
        <f t="shared" si="5"/>
        <v>support</v>
      </c>
      <c r="L5" s="48">
        <f>COUNTIF(helpers!N4,-1)+COUNTIF(helpers!P4,-1)+COUNTIF(helpers!U4,1)</f>
        <v>0</v>
      </c>
      <c r="M5">
        <f>COUNTIF(helpers!N4,1)+COUNTIF(helpers!P4,1)+COUNTIF(helpers!U4,-1)</f>
        <v>0</v>
      </c>
      <c r="N5">
        <f t="shared" si="6"/>
        <v>0</v>
      </c>
      <c r="O5">
        <f t="shared" si="7"/>
        <v>0</v>
      </c>
      <c r="P5" s="49" t="str">
        <f t="shared" si="8"/>
        <v>neither</v>
      </c>
      <c r="Q5">
        <f>COUNTIF(helpers!B4:C4,1)+COUNTIF(helpers!F4,1)+COUNTIF(helpers!I4:J4,1)+COUNTIF(helpers!U4:V4,1)</f>
        <v>1</v>
      </c>
      <c r="R5">
        <f>COUNTIF(helpers!B4:C4,-1)+COUNTIF(helpers!F4,-1)+COUNTIF(helpers!I4:J4,-1)+COUNTIF(helpers!U4:V4,-1)</f>
        <v>1</v>
      </c>
      <c r="S5">
        <f t="shared" si="9"/>
        <v>2</v>
      </c>
      <c r="T5">
        <f t="shared" si="10"/>
        <v>1</v>
      </c>
      <c r="U5" s="49" t="str">
        <f t="shared" si="11"/>
        <v>neither</v>
      </c>
    </row>
    <row r="6" spans="1:24" x14ac:dyDescent="0.25">
      <c r="A6" s="44">
        <v>4</v>
      </c>
      <c r="B6" s="48">
        <f>COUNTIF(helpers!D5,-1)+COUNTIF(helpers!E5,1)+COUNTIF(helpers!K5,-1)+COUNTIF(helpers!L5:M5,1)+COUNTIF(helpers!P5,-1)+COUNTIF(helpers!T5,-1)+COUNTIF(helpers!T5:U5,1)+COUNTIF(helpers!W5,1)</f>
        <v>4</v>
      </c>
      <c r="C6">
        <f>COUNTIF(helpers!D5,1)+COUNTIF(helpers!E5,-1)+COUNTIF(helpers!K5,1)+COUNTIF(helpers!L5:M5,-1)+COUNTIF(helpers!P5,1)+COUNTIF(helpers!T5,1)+COUNTIF(helpers!T5:U5,-1)+COUNTIF(helpers!W5,-1)</f>
        <v>4</v>
      </c>
      <c r="D6">
        <f t="shared" si="0"/>
        <v>8</v>
      </c>
      <c r="E6">
        <f t="shared" si="1"/>
        <v>5</v>
      </c>
      <c r="F6" s="49" t="str">
        <f t="shared" si="2"/>
        <v>neither</v>
      </c>
      <c r="G6">
        <f>COUNTIF(helpers!B5,-1)+COUNTIF(helpers!G5,1)+COUNTIF(helpers!H5:I5,-1)+COUNTIF(helpers!L5,-1)+COUNTIF(helpers!N5,-1)+COUNTIF(helpers!O5,1)</f>
        <v>2</v>
      </c>
      <c r="H6">
        <f>COUNTIF(helpers!B5,1)+COUNTIF(helpers!G5,-1)+COUNTIF(helpers!H5:I5,1)+COUNTIF(helpers!L5,1)+COUNTIF(helpers!N5,1)+COUNTIF(helpers!O5,-1)</f>
        <v>5</v>
      </c>
      <c r="I6">
        <f t="shared" si="3"/>
        <v>7</v>
      </c>
      <c r="J6">
        <f t="shared" si="4"/>
        <v>5</v>
      </c>
      <c r="K6" t="str">
        <f t="shared" si="5"/>
        <v>oppose</v>
      </c>
      <c r="L6" s="48">
        <f>COUNTIF(helpers!N5,-1)+COUNTIF(helpers!P5,-1)+COUNTIF(helpers!U5,1)</f>
        <v>0</v>
      </c>
      <c r="M6">
        <f>COUNTIF(helpers!N5,1)+COUNTIF(helpers!P5,1)+COUNTIF(helpers!U5,-1)</f>
        <v>2</v>
      </c>
      <c r="N6">
        <f t="shared" si="6"/>
        <v>2</v>
      </c>
      <c r="O6">
        <f t="shared" si="7"/>
        <v>1</v>
      </c>
      <c r="P6" s="49" t="str">
        <f t="shared" si="8"/>
        <v>oppose</v>
      </c>
      <c r="Q6">
        <f>COUNTIF(helpers!B5:C5,1)+COUNTIF(helpers!F5,1)+COUNTIF(helpers!I5:J5,1)+COUNTIF(helpers!U5:V5,1)</f>
        <v>5</v>
      </c>
      <c r="R6">
        <f>COUNTIF(helpers!B5:C5,-1)+COUNTIF(helpers!F5,-1)+COUNTIF(helpers!I5:J5,-1)+COUNTIF(helpers!U5:V5,-1)</f>
        <v>0</v>
      </c>
      <c r="S6">
        <f t="shared" si="9"/>
        <v>5</v>
      </c>
      <c r="T6">
        <f t="shared" si="10"/>
        <v>3</v>
      </c>
      <c r="U6" s="49" t="str">
        <f t="shared" si="11"/>
        <v>support</v>
      </c>
    </row>
    <row r="7" spans="1:24" x14ac:dyDescent="0.25">
      <c r="A7" s="44">
        <v>5</v>
      </c>
      <c r="B7" s="48">
        <f>COUNTIF(helpers!D6,-1)+COUNTIF(helpers!E6,1)+COUNTIF(helpers!K6,-1)+COUNTIF(helpers!L6:M6,1)+COUNTIF(helpers!P6,-1)+COUNTIF(helpers!T6,-1)+COUNTIF(helpers!T6:U6,1)+COUNTIF(helpers!W6,1)</f>
        <v>3</v>
      </c>
      <c r="C7">
        <f>COUNTIF(helpers!D6,1)+COUNTIF(helpers!E6,-1)+COUNTIF(helpers!K6,1)+COUNTIF(helpers!L6:M6,-1)+COUNTIF(helpers!P6,1)+COUNTIF(helpers!T6,1)+COUNTIF(helpers!T6:U6,-1)+COUNTIF(helpers!W6,-1)</f>
        <v>3</v>
      </c>
      <c r="D7">
        <f t="shared" si="0"/>
        <v>6</v>
      </c>
      <c r="E7">
        <f t="shared" si="1"/>
        <v>4</v>
      </c>
      <c r="F7" s="49" t="str">
        <f t="shared" si="2"/>
        <v>neither</v>
      </c>
      <c r="G7">
        <f>COUNTIF(helpers!B6,-1)+COUNTIF(helpers!G6,1)+COUNTIF(helpers!H6:I6,-1)+COUNTIF(helpers!L6,-1)+COUNTIF(helpers!N6,-1)+COUNTIF(helpers!O6,1)</f>
        <v>3</v>
      </c>
      <c r="H7">
        <f>COUNTIF(helpers!B6,1)+COUNTIF(helpers!G6,-1)+COUNTIF(helpers!H6:I6,1)+COUNTIF(helpers!L6,1)+COUNTIF(helpers!N6,1)+COUNTIF(helpers!O6,-1)</f>
        <v>3</v>
      </c>
      <c r="I7">
        <f t="shared" si="3"/>
        <v>6</v>
      </c>
      <c r="J7">
        <f t="shared" si="4"/>
        <v>4</v>
      </c>
      <c r="K7" t="str">
        <f t="shared" si="5"/>
        <v>neither</v>
      </c>
      <c r="L7" s="48">
        <f>COUNTIF(helpers!N6,-1)+COUNTIF(helpers!P6,-1)+COUNTIF(helpers!U6,1)</f>
        <v>0</v>
      </c>
      <c r="M7">
        <f>COUNTIF(helpers!N6,1)+COUNTIF(helpers!P6,1)+COUNTIF(helpers!U6,-1)</f>
        <v>2</v>
      </c>
      <c r="N7">
        <f t="shared" si="6"/>
        <v>2</v>
      </c>
      <c r="O7">
        <f t="shared" si="7"/>
        <v>1</v>
      </c>
      <c r="P7" s="49" t="str">
        <f t="shared" si="8"/>
        <v>oppose</v>
      </c>
      <c r="Q7">
        <f>COUNTIF(helpers!B6:C6,1)+COUNTIF(helpers!F6,1)+COUNTIF(helpers!I6:J6,1)+COUNTIF(helpers!U6:V6,1)</f>
        <v>3</v>
      </c>
      <c r="R7">
        <f>COUNTIF(helpers!B6:C6,-1)+COUNTIF(helpers!F6,-1)+COUNTIF(helpers!I6:J6,-1)+COUNTIF(helpers!U6:V6,-1)</f>
        <v>1</v>
      </c>
      <c r="S7">
        <f t="shared" si="9"/>
        <v>4</v>
      </c>
      <c r="T7">
        <f t="shared" si="10"/>
        <v>3</v>
      </c>
      <c r="U7" s="49" t="str">
        <f t="shared" si="11"/>
        <v>support</v>
      </c>
    </row>
    <row r="8" spans="1:24" x14ac:dyDescent="0.25">
      <c r="A8" s="44">
        <v>6</v>
      </c>
      <c r="B8" s="48">
        <f>COUNTIF(helpers!D7,-1)+COUNTIF(helpers!E7,1)+COUNTIF(helpers!K7,-1)+COUNTIF(helpers!L7:M7,1)+COUNTIF(helpers!P7,-1)+COUNTIF(helpers!T7,-1)+COUNTIF(helpers!T7:U7,1)+COUNTIF(helpers!W7,1)</f>
        <v>4</v>
      </c>
      <c r="C8">
        <f>COUNTIF(helpers!D7,1)+COUNTIF(helpers!E7,-1)+COUNTIF(helpers!K7,1)+COUNTIF(helpers!L7:M7,-1)+COUNTIF(helpers!P7,1)+COUNTIF(helpers!T7,1)+COUNTIF(helpers!T7:U7,-1)+COUNTIF(helpers!W7,-1)</f>
        <v>2</v>
      </c>
      <c r="D8">
        <f t="shared" si="0"/>
        <v>6</v>
      </c>
      <c r="E8">
        <f t="shared" si="1"/>
        <v>4</v>
      </c>
      <c r="F8" s="49" t="str">
        <f t="shared" si="2"/>
        <v>support</v>
      </c>
      <c r="G8">
        <f>COUNTIF(helpers!B7,-1)+COUNTIF(helpers!G7,1)+COUNTIF(helpers!H7:I7,-1)+COUNTIF(helpers!L7,-1)+COUNTIF(helpers!N7,-1)+COUNTIF(helpers!O7,1)</f>
        <v>1</v>
      </c>
      <c r="H8">
        <f>COUNTIF(helpers!B7,1)+COUNTIF(helpers!G7,-1)+COUNTIF(helpers!H7:I7,1)+COUNTIF(helpers!L7,1)+COUNTIF(helpers!N7,1)+COUNTIF(helpers!O7,-1)</f>
        <v>5</v>
      </c>
      <c r="I8">
        <f t="shared" si="3"/>
        <v>6</v>
      </c>
      <c r="J8">
        <f t="shared" si="4"/>
        <v>4</v>
      </c>
      <c r="K8" t="str">
        <f t="shared" si="5"/>
        <v>oppose</v>
      </c>
      <c r="L8" s="48">
        <f>COUNTIF(helpers!N7,-1)+COUNTIF(helpers!P7,-1)+COUNTIF(helpers!U7,1)</f>
        <v>0</v>
      </c>
      <c r="M8">
        <f>COUNTIF(helpers!N7,1)+COUNTIF(helpers!P7,1)+COUNTIF(helpers!U7,-1)</f>
        <v>2</v>
      </c>
      <c r="N8">
        <f t="shared" si="6"/>
        <v>2</v>
      </c>
      <c r="O8">
        <f t="shared" si="7"/>
        <v>1</v>
      </c>
      <c r="P8" s="49" t="str">
        <f t="shared" si="8"/>
        <v>oppose</v>
      </c>
      <c r="Q8">
        <f>COUNTIF(helpers!B7:C7,1)+COUNTIF(helpers!F7,1)+COUNTIF(helpers!I7:J7,1)+COUNTIF(helpers!U7:V7,1)</f>
        <v>2</v>
      </c>
      <c r="R8">
        <f>COUNTIF(helpers!B7:C7,-1)+COUNTIF(helpers!F7,-1)+COUNTIF(helpers!I7:J7,-1)+COUNTIF(helpers!U7:V7,-1)</f>
        <v>0</v>
      </c>
      <c r="S8">
        <f t="shared" si="9"/>
        <v>2</v>
      </c>
      <c r="T8">
        <f t="shared" si="10"/>
        <v>1</v>
      </c>
      <c r="U8" s="49" t="str">
        <f t="shared" si="11"/>
        <v>support</v>
      </c>
    </row>
    <row r="9" spans="1:24" x14ac:dyDescent="0.25">
      <c r="A9" s="44">
        <v>7</v>
      </c>
      <c r="B9" s="48">
        <f>COUNTIF(helpers!D8,-1)+COUNTIF(helpers!E8,1)+COUNTIF(helpers!K8,-1)+COUNTIF(helpers!L8:M8,1)+COUNTIF(helpers!P8,-1)+COUNTIF(helpers!T8,-1)+COUNTIF(helpers!T8:U8,1)+COUNTIF(helpers!W8,1)</f>
        <v>2</v>
      </c>
      <c r="C9">
        <f>COUNTIF(helpers!D8,1)+COUNTIF(helpers!E8,-1)+COUNTIF(helpers!K8,1)+COUNTIF(helpers!L8:M8,-1)+COUNTIF(helpers!P8,1)+COUNTIF(helpers!T8,1)+COUNTIF(helpers!T8:U8,-1)+COUNTIF(helpers!W8,-1)</f>
        <v>3</v>
      </c>
      <c r="D9">
        <f t="shared" si="0"/>
        <v>5</v>
      </c>
      <c r="E9">
        <f t="shared" si="1"/>
        <v>3</v>
      </c>
      <c r="F9" s="49" t="str">
        <f t="shared" si="2"/>
        <v>oppose</v>
      </c>
      <c r="G9">
        <f>COUNTIF(helpers!B8,-1)+COUNTIF(helpers!G8,1)+COUNTIF(helpers!H8:I8,-1)+COUNTIF(helpers!L8,-1)+COUNTIF(helpers!N8,-1)+COUNTIF(helpers!O8,1)</f>
        <v>2</v>
      </c>
      <c r="H9">
        <f>COUNTIF(helpers!B8,1)+COUNTIF(helpers!G8,-1)+COUNTIF(helpers!H8:I8,1)+COUNTIF(helpers!L8,1)+COUNTIF(helpers!N8,1)+COUNTIF(helpers!O8,-1)</f>
        <v>3</v>
      </c>
      <c r="I9">
        <f t="shared" si="3"/>
        <v>5</v>
      </c>
      <c r="J9">
        <f t="shared" si="4"/>
        <v>3</v>
      </c>
      <c r="K9" t="str">
        <f t="shared" si="5"/>
        <v>oppose</v>
      </c>
      <c r="L9" s="48">
        <f>COUNTIF(helpers!N8,-1)+COUNTIF(helpers!P8,-1)+COUNTIF(helpers!U8,1)</f>
        <v>0</v>
      </c>
      <c r="M9">
        <f>COUNTIF(helpers!N8,1)+COUNTIF(helpers!P8,1)+COUNTIF(helpers!U8,-1)</f>
        <v>1</v>
      </c>
      <c r="N9">
        <f t="shared" si="6"/>
        <v>1</v>
      </c>
      <c r="O9">
        <f t="shared" si="7"/>
        <v>1</v>
      </c>
      <c r="P9" s="49" t="str">
        <f t="shared" si="8"/>
        <v>oppose</v>
      </c>
      <c r="Q9">
        <f>COUNTIF(helpers!B8:C8,1)+COUNTIF(helpers!F8,1)+COUNTIF(helpers!I8:J8,1)+COUNTIF(helpers!U8:V8,1)</f>
        <v>5</v>
      </c>
      <c r="R9">
        <f>COUNTIF(helpers!B8:C8,-1)+COUNTIF(helpers!F8,-1)+COUNTIF(helpers!I8:J8,-1)+COUNTIF(helpers!U8:V8,-1)</f>
        <v>0</v>
      </c>
      <c r="S9">
        <f t="shared" si="9"/>
        <v>5</v>
      </c>
      <c r="T9">
        <f t="shared" si="10"/>
        <v>3</v>
      </c>
      <c r="U9" s="49" t="str">
        <f t="shared" si="11"/>
        <v>support</v>
      </c>
    </row>
    <row r="10" spans="1:24" x14ac:dyDescent="0.25">
      <c r="A10" s="44">
        <v>8</v>
      </c>
      <c r="B10" s="48">
        <f>COUNTIF(helpers!D9,-1)+COUNTIF(helpers!E9,1)+COUNTIF(helpers!K9,-1)+COUNTIF(helpers!L9:M9,1)+COUNTIF(helpers!P9,-1)+COUNTIF(helpers!T9,-1)+COUNTIF(helpers!T9:U9,1)+COUNTIF(helpers!W9,1)</f>
        <v>3</v>
      </c>
      <c r="C10">
        <f>COUNTIF(helpers!D9,1)+COUNTIF(helpers!E9,-1)+COUNTIF(helpers!K9,1)+COUNTIF(helpers!L9:M9,-1)+COUNTIF(helpers!P9,1)+COUNTIF(helpers!T9,1)+COUNTIF(helpers!T9:U9,-1)+COUNTIF(helpers!W9,-1)</f>
        <v>4</v>
      </c>
      <c r="D10">
        <f t="shared" si="0"/>
        <v>7</v>
      </c>
      <c r="E10">
        <f t="shared" si="1"/>
        <v>5</v>
      </c>
      <c r="F10" s="49" t="str">
        <f t="shared" si="2"/>
        <v>neither</v>
      </c>
      <c r="G10">
        <f>COUNTIF(helpers!B9,-1)+COUNTIF(helpers!G9,1)+COUNTIF(helpers!H9:I9,-1)+COUNTIF(helpers!L9,-1)+COUNTIF(helpers!N9,-1)+COUNTIF(helpers!O9,1)</f>
        <v>1</v>
      </c>
      <c r="H10">
        <f>COUNTIF(helpers!B9,1)+COUNTIF(helpers!G9,-1)+COUNTIF(helpers!H9:I9,1)+COUNTIF(helpers!L9,1)+COUNTIF(helpers!N9,1)+COUNTIF(helpers!O9,-1)</f>
        <v>5</v>
      </c>
      <c r="I10">
        <f t="shared" si="3"/>
        <v>6</v>
      </c>
      <c r="J10">
        <f t="shared" si="4"/>
        <v>4</v>
      </c>
      <c r="K10" t="str">
        <f t="shared" si="5"/>
        <v>oppose</v>
      </c>
      <c r="L10" s="48">
        <f>COUNTIF(helpers!N9,-1)+COUNTIF(helpers!P9,-1)+COUNTIF(helpers!U9,1)</f>
        <v>1</v>
      </c>
      <c r="M10">
        <f>COUNTIF(helpers!N9,1)+COUNTIF(helpers!P9,1)+COUNTIF(helpers!U9,-1)</f>
        <v>2</v>
      </c>
      <c r="N10">
        <f t="shared" si="6"/>
        <v>3</v>
      </c>
      <c r="O10">
        <f t="shared" si="7"/>
        <v>2</v>
      </c>
      <c r="P10" s="49" t="str">
        <f t="shared" si="8"/>
        <v>oppose</v>
      </c>
      <c r="Q10">
        <f>COUNTIF(helpers!B9:C9,1)+COUNTIF(helpers!F9,1)+COUNTIF(helpers!I9:J9,1)+COUNTIF(helpers!U9:V9,1)</f>
        <v>6</v>
      </c>
      <c r="R10">
        <f>COUNTIF(helpers!B9:C9,-1)+COUNTIF(helpers!F9,-1)+COUNTIF(helpers!I9:J9,-1)+COUNTIF(helpers!U9:V9,-1)</f>
        <v>0</v>
      </c>
      <c r="S10">
        <f t="shared" si="9"/>
        <v>6</v>
      </c>
      <c r="T10">
        <f t="shared" si="10"/>
        <v>4</v>
      </c>
      <c r="U10" s="49" t="str">
        <f t="shared" si="11"/>
        <v>support</v>
      </c>
    </row>
    <row r="11" spans="1:24" x14ac:dyDescent="0.25">
      <c r="A11" s="44">
        <v>9</v>
      </c>
      <c r="B11" s="48">
        <f>COUNTIF(helpers!D10,-1)+COUNTIF(helpers!E10,1)+COUNTIF(helpers!K10,-1)+COUNTIF(helpers!L10:M10,1)+COUNTIF(helpers!P10,-1)+COUNTIF(helpers!T10,-1)+COUNTIF(helpers!T10:U10,1)+COUNTIF(helpers!W10,1)</f>
        <v>5</v>
      </c>
      <c r="C11">
        <f>COUNTIF(helpers!D10,1)+COUNTIF(helpers!E10,-1)+COUNTIF(helpers!K10,1)+COUNTIF(helpers!L10:M10,-1)+COUNTIF(helpers!P10,1)+COUNTIF(helpers!T10,1)+COUNTIF(helpers!T10:U10,-1)+COUNTIF(helpers!W10,-1)</f>
        <v>4</v>
      </c>
      <c r="D11">
        <f t="shared" si="0"/>
        <v>9</v>
      </c>
      <c r="E11">
        <f t="shared" si="1"/>
        <v>6</v>
      </c>
      <c r="F11" s="49" t="str">
        <f t="shared" si="2"/>
        <v>neither</v>
      </c>
      <c r="G11">
        <f>COUNTIF(helpers!B10,-1)+COUNTIF(helpers!G10,1)+COUNTIF(helpers!H10:I10,-1)+COUNTIF(helpers!L10,-1)+COUNTIF(helpers!N10,-1)+COUNTIF(helpers!O10,1)</f>
        <v>3</v>
      </c>
      <c r="H11">
        <f>COUNTIF(helpers!B10,1)+COUNTIF(helpers!G10,-1)+COUNTIF(helpers!H10:I10,1)+COUNTIF(helpers!L10,1)+COUNTIF(helpers!N10,1)+COUNTIF(helpers!O10,-1)</f>
        <v>3</v>
      </c>
      <c r="I11">
        <f t="shared" si="3"/>
        <v>6</v>
      </c>
      <c r="J11">
        <f t="shared" si="4"/>
        <v>4</v>
      </c>
      <c r="K11" t="str">
        <f t="shared" si="5"/>
        <v>neither</v>
      </c>
      <c r="L11" s="48">
        <f>COUNTIF(helpers!N10,-1)+COUNTIF(helpers!P10,-1)+COUNTIF(helpers!U10,1)</f>
        <v>1</v>
      </c>
      <c r="M11">
        <f>COUNTIF(helpers!N10,1)+COUNTIF(helpers!P10,1)+COUNTIF(helpers!U10,-1)</f>
        <v>1</v>
      </c>
      <c r="N11">
        <f t="shared" si="6"/>
        <v>2</v>
      </c>
      <c r="O11">
        <f t="shared" si="7"/>
        <v>1</v>
      </c>
      <c r="P11" s="49" t="str">
        <f t="shared" si="8"/>
        <v>neither</v>
      </c>
      <c r="Q11">
        <f>COUNTIF(helpers!B10:C10,1)+COUNTIF(helpers!F10,1)+COUNTIF(helpers!I10:J10,1)+COUNTIF(helpers!U10:V10,1)</f>
        <v>5</v>
      </c>
      <c r="R11">
        <f>COUNTIF(helpers!B10:C10,-1)+COUNTIF(helpers!F10,-1)+COUNTIF(helpers!I10:J10,-1)+COUNTIF(helpers!U10:V10,-1)</f>
        <v>1</v>
      </c>
      <c r="S11">
        <f t="shared" si="9"/>
        <v>6</v>
      </c>
      <c r="T11">
        <f t="shared" si="10"/>
        <v>4</v>
      </c>
      <c r="U11" s="49" t="str">
        <f t="shared" si="11"/>
        <v>support</v>
      </c>
    </row>
    <row r="12" spans="1:24" x14ac:dyDescent="0.25">
      <c r="A12" s="44">
        <v>10</v>
      </c>
      <c r="B12" s="48">
        <f>COUNTIF(helpers!D11,-1)+COUNTIF(helpers!E11,1)+COUNTIF(helpers!K11,-1)+COUNTIF(helpers!L11:M11,1)+COUNTIF(helpers!P11,-1)+COUNTIF(helpers!T11,-1)+COUNTIF(helpers!T11:U11,1)+COUNTIF(helpers!W11,1)</f>
        <v>4</v>
      </c>
      <c r="C12">
        <f>COUNTIF(helpers!D11,1)+COUNTIF(helpers!E11,-1)+COUNTIF(helpers!K11,1)+COUNTIF(helpers!L11:M11,-1)+COUNTIF(helpers!P11,1)+COUNTIF(helpers!T11,1)+COUNTIF(helpers!T11:U11,-1)+COUNTIF(helpers!W11,-1)</f>
        <v>3</v>
      </c>
      <c r="D12">
        <f t="shared" si="0"/>
        <v>7</v>
      </c>
      <c r="E12">
        <f t="shared" si="1"/>
        <v>5</v>
      </c>
      <c r="F12" s="49" t="str">
        <f t="shared" si="2"/>
        <v>neither</v>
      </c>
      <c r="G12">
        <f>COUNTIF(helpers!B11,-1)+COUNTIF(helpers!G11,1)+COUNTIF(helpers!H11:I11,-1)+COUNTIF(helpers!L11,-1)+COUNTIF(helpers!N11,-1)+COUNTIF(helpers!O11,1)</f>
        <v>1</v>
      </c>
      <c r="H12">
        <f>COUNTIF(helpers!B11,1)+COUNTIF(helpers!G11,-1)+COUNTIF(helpers!H11:I11,1)+COUNTIF(helpers!L11,1)+COUNTIF(helpers!N11,1)+COUNTIF(helpers!O11,-1)</f>
        <v>4</v>
      </c>
      <c r="I12">
        <f t="shared" si="3"/>
        <v>5</v>
      </c>
      <c r="J12">
        <f t="shared" si="4"/>
        <v>3</v>
      </c>
      <c r="K12" t="str">
        <f t="shared" si="5"/>
        <v>oppose</v>
      </c>
      <c r="L12" s="48">
        <f>COUNTIF(helpers!N11,-1)+COUNTIF(helpers!P11,-1)+COUNTIF(helpers!U11,1)</f>
        <v>1</v>
      </c>
      <c r="M12">
        <f>COUNTIF(helpers!N11,1)+COUNTIF(helpers!P11,1)+COUNTIF(helpers!U11,-1)</f>
        <v>2</v>
      </c>
      <c r="N12">
        <f t="shared" si="6"/>
        <v>3</v>
      </c>
      <c r="O12">
        <f t="shared" si="7"/>
        <v>2</v>
      </c>
      <c r="P12" s="49" t="str">
        <f t="shared" si="8"/>
        <v>oppose</v>
      </c>
      <c r="Q12">
        <f>COUNTIF(helpers!B11:C11,1)+COUNTIF(helpers!F11,1)+COUNTIF(helpers!I11:J11,1)+COUNTIF(helpers!U11:V11,1)</f>
        <v>5</v>
      </c>
      <c r="R12">
        <f>COUNTIF(helpers!B11:C11,-1)+COUNTIF(helpers!F11,-1)+COUNTIF(helpers!I11:J11,-1)+COUNTIF(helpers!U11:V11,-1)</f>
        <v>1</v>
      </c>
      <c r="S12">
        <f t="shared" si="9"/>
        <v>6</v>
      </c>
      <c r="T12">
        <f t="shared" si="10"/>
        <v>4</v>
      </c>
      <c r="U12" s="49" t="str">
        <f t="shared" si="11"/>
        <v>support</v>
      </c>
    </row>
    <row r="13" spans="1:24" x14ac:dyDescent="0.25">
      <c r="A13" s="44">
        <v>11</v>
      </c>
      <c r="B13" s="48">
        <f>COUNTIF(helpers!D12,-1)+COUNTIF(helpers!E12,1)+COUNTIF(helpers!K12,-1)+COUNTIF(helpers!L12:M12,1)+COUNTIF(helpers!P12,-1)+COUNTIF(helpers!T12,-1)+COUNTIF(helpers!T12:U12,1)+COUNTIF(helpers!W12,1)</f>
        <v>2</v>
      </c>
      <c r="C13">
        <f>COUNTIF(helpers!D12,1)+COUNTIF(helpers!E12,-1)+COUNTIF(helpers!K12,1)+COUNTIF(helpers!L12:M12,-1)+COUNTIF(helpers!P12,1)+COUNTIF(helpers!T12,1)+COUNTIF(helpers!T12:U12,-1)+COUNTIF(helpers!W12,-1)</f>
        <v>4</v>
      </c>
      <c r="D13">
        <f t="shared" si="0"/>
        <v>6</v>
      </c>
      <c r="E13">
        <f t="shared" si="1"/>
        <v>4</v>
      </c>
      <c r="F13" s="49" t="str">
        <f t="shared" si="2"/>
        <v>oppose</v>
      </c>
      <c r="G13">
        <f>COUNTIF(helpers!B12,-1)+COUNTIF(helpers!G12,1)+COUNTIF(helpers!H12:I12,-1)+COUNTIF(helpers!L12,-1)+COUNTIF(helpers!N12,-1)+COUNTIF(helpers!O12,1)</f>
        <v>3</v>
      </c>
      <c r="H13">
        <f>COUNTIF(helpers!B12,1)+COUNTIF(helpers!G12,-1)+COUNTIF(helpers!H12:I12,1)+COUNTIF(helpers!L12,1)+COUNTIF(helpers!N12,1)+COUNTIF(helpers!O12,-1)</f>
        <v>3</v>
      </c>
      <c r="I13">
        <f t="shared" si="3"/>
        <v>6</v>
      </c>
      <c r="J13">
        <f t="shared" si="4"/>
        <v>4</v>
      </c>
      <c r="K13" t="str">
        <f t="shared" si="5"/>
        <v>neither</v>
      </c>
      <c r="L13" s="48">
        <f>COUNTIF(helpers!N12,-1)+COUNTIF(helpers!P12,-1)+COUNTIF(helpers!U12,1)</f>
        <v>1</v>
      </c>
      <c r="M13">
        <f>COUNTIF(helpers!N12,1)+COUNTIF(helpers!P12,1)+COUNTIF(helpers!U12,-1)</f>
        <v>1</v>
      </c>
      <c r="N13">
        <f t="shared" si="6"/>
        <v>2</v>
      </c>
      <c r="O13">
        <f t="shared" si="7"/>
        <v>1</v>
      </c>
      <c r="P13" s="49" t="str">
        <f t="shared" si="8"/>
        <v>neither</v>
      </c>
      <c r="Q13">
        <f>COUNTIF(helpers!B12:C12,1)+COUNTIF(helpers!F12,1)+COUNTIF(helpers!I12:J12,1)+COUNTIF(helpers!U12:V12,1)</f>
        <v>3</v>
      </c>
      <c r="R13">
        <f>COUNTIF(helpers!B12:C12,-1)+COUNTIF(helpers!F12,-1)+COUNTIF(helpers!I12:J12,-1)+COUNTIF(helpers!U12:V12,-1)</f>
        <v>2</v>
      </c>
      <c r="S13">
        <f t="shared" si="9"/>
        <v>5</v>
      </c>
      <c r="T13">
        <f t="shared" si="10"/>
        <v>3</v>
      </c>
      <c r="U13" s="49" t="str">
        <f t="shared" si="11"/>
        <v>support</v>
      </c>
    </row>
    <row r="14" spans="1:24" x14ac:dyDescent="0.25">
      <c r="A14" s="44">
        <v>12</v>
      </c>
      <c r="B14" s="48">
        <f>COUNTIF(helpers!D13,-1)+COUNTIF(helpers!E13,1)+COUNTIF(helpers!K13,-1)+COUNTIF(helpers!L13:M13,1)+COUNTIF(helpers!P13,-1)+COUNTIF(helpers!T13,-1)+COUNTIF(helpers!T13:U13,1)+COUNTIF(helpers!W13,1)</f>
        <v>4</v>
      </c>
      <c r="C14">
        <f>COUNTIF(helpers!D13,1)+COUNTIF(helpers!E13,-1)+COUNTIF(helpers!K13,1)+COUNTIF(helpers!L13:M13,-1)+COUNTIF(helpers!P13,1)+COUNTIF(helpers!T13,1)+COUNTIF(helpers!T13:U13,-1)+COUNTIF(helpers!W13,-1)</f>
        <v>1</v>
      </c>
      <c r="D14">
        <f t="shared" si="0"/>
        <v>5</v>
      </c>
      <c r="E14">
        <f t="shared" si="1"/>
        <v>3</v>
      </c>
      <c r="F14" s="49" t="str">
        <f t="shared" si="2"/>
        <v>support</v>
      </c>
      <c r="G14">
        <f>COUNTIF(helpers!B13,-1)+COUNTIF(helpers!G13,1)+COUNTIF(helpers!H13:I13,-1)+COUNTIF(helpers!L13,-1)+COUNTIF(helpers!N13,-1)+COUNTIF(helpers!O13,1)</f>
        <v>2</v>
      </c>
      <c r="H14">
        <f>COUNTIF(helpers!B13,1)+COUNTIF(helpers!G13,-1)+COUNTIF(helpers!H13:I13,1)+COUNTIF(helpers!L13,1)+COUNTIF(helpers!N13,1)+COUNTIF(helpers!O13,-1)</f>
        <v>5</v>
      </c>
      <c r="I14">
        <f t="shared" si="3"/>
        <v>7</v>
      </c>
      <c r="J14">
        <f t="shared" si="4"/>
        <v>5</v>
      </c>
      <c r="K14" t="str">
        <f t="shared" si="5"/>
        <v>oppose</v>
      </c>
      <c r="L14" s="48">
        <f>COUNTIF(helpers!N13,-1)+COUNTIF(helpers!P13,-1)+COUNTIF(helpers!U13,1)</f>
        <v>0</v>
      </c>
      <c r="M14">
        <f>COUNTIF(helpers!N13,1)+COUNTIF(helpers!P13,1)+COUNTIF(helpers!U13,-1)</f>
        <v>2</v>
      </c>
      <c r="N14">
        <f t="shared" si="6"/>
        <v>2</v>
      </c>
      <c r="O14">
        <f t="shared" si="7"/>
        <v>1</v>
      </c>
      <c r="P14" s="49" t="str">
        <f t="shared" si="8"/>
        <v>oppose</v>
      </c>
      <c r="Q14">
        <f>COUNTIF(helpers!B13:C13,1)+COUNTIF(helpers!F13,1)+COUNTIF(helpers!I13:J13,1)+COUNTIF(helpers!U13:V13,1)</f>
        <v>5</v>
      </c>
      <c r="R14">
        <f>COUNTIF(helpers!B13:C13,-1)+COUNTIF(helpers!F13,-1)+COUNTIF(helpers!I13:J13,-1)+COUNTIF(helpers!U13:V13,-1)</f>
        <v>1</v>
      </c>
      <c r="S14">
        <f t="shared" si="9"/>
        <v>6</v>
      </c>
      <c r="T14">
        <f t="shared" si="10"/>
        <v>4</v>
      </c>
      <c r="U14" s="49" t="str">
        <f t="shared" si="11"/>
        <v>support</v>
      </c>
    </row>
    <row r="15" spans="1:24" x14ac:dyDescent="0.25">
      <c r="A15" s="44">
        <v>13</v>
      </c>
      <c r="B15" s="48">
        <f>COUNTIF(helpers!D14,-1)+COUNTIF(helpers!E14,1)+COUNTIF(helpers!K14,-1)+COUNTIF(helpers!L14:M14,1)+COUNTIF(helpers!P14,-1)+COUNTIF(helpers!T14,-1)+COUNTIF(helpers!T14:U14,1)+COUNTIF(helpers!W14,1)</f>
        <v>4</v>
      </c>
      <c r="C15">
        <f>COUNTIF(helpers!D14,1)+COUNTIF(helpers!E14,-1)+COUNTIF(helpers!K14,1)+COUNTIF(helpers!L14:M14,-1)+COUNTIF(helpers!P14,1)+COUNTIF(helpers!T14,1)+COUNTIF(helpers!T14:U14,-1)+COUNTIF(helpers!W14,-1)</f>
        <v>1</v>
      </c>
      <c r="D15">
        <f t="shared" si="0"/>
        <v>5</v>
      </c>
      <c r="E15">
        <f t="shared" si="1"/>
        <v>3</v>
      </c>
      <c r="F15" s="49" t="str">
        <f t="shared" si="2"/>
        <v>support</v>
      </c>
      <c r="G15">
        <f>COUNTIF(helpers!B14,-1)+COUNTIF(helpers!G14,1)+COUNTIF(helpers!H14:I14,-1)+COUNTIF(helpers!L14,-1)+COUNTIF(helpers!N14,-1)+COUNTIF(helpers!O14,1)</f>
        <v>2</v>
      </c>
      <c r="H15">
        <f>COUNTIF(helpers!B14,1)+COUNTIF(helpers!G14,-1)+COUNTIF(helpers!H14:I14,1)+COUNTIF(helpers!L14,1)+COUNTIF(helpers!N14,1)+COUNTIF(helpers!O14,-1)</f>
        <v>5</v>
      </c>
      <c r="I15">
        <f t="shared" si="3"/>
        <v>7</v>
      </c>
      <c r="J15">
        <f t="shared" si="4"/>
        <v>5</v>
      </c>
      <c r="K15" t="str">
        <f t="shared" si="5"/>
        <v>oppose</v>
      </c>
      <c r="L15" s="48">
        <f>COUNTIF(helpers!N14,-1)+COUNTIF(helpers!P14,-1)+COUNTIF(helpers!U14,1)</f>
        <v>0</v>
      </c>
      <c r="M15">
        <f>COUNTIF(helpers!N14,1)+COUNTIF(helpers!P14,1)+COUNTIF(helpers!U14,-1)</f>
        <v>2</v>
      </c>
      <c r="N15">
        <f t="shared" si="6"/>
        <v>2</v>
      </c>
      <c r="O15">
        <f t="shared" si="7"/>
        <v>1</v>
      </c>
      <c r="P15" s="49" t="str">
        <f t="shared" si="8"/>
        <v>oppose</v>
      </c>
      <c r="Q15">
        <f>COUNTIF(helpers!B14:C14,1)+COUNTIF(helpers!F14,1)+COUNTIF(helpers!I14:J14,1)+COUNTIF(helpers!U14:V14,1)</f>
        <v>5</v>
      </c>
      <c r="R15">
        <f>COUNTIF(helpers!B14:C14,-1)+COUNTIF(helpers!F14,-1)+COUNTIF(helpers!I14:J14,-1)+COUNTIF(helpers!U14:V14,-1)</f>
        <v>1</v>
      </c>
      <c r="S15">
        <f t="shared" si="9"/>
        <v>6</v>
      </c>
      <c r="T15">
        <f t="shared" si="10"/>
        <v>4</v>
      </c>
      <c r="U15" s="49" t="str">
        <f t="shared" si="11"/>
        <v>support</v>
      </c>
    </row>
    <row r="16" spans="1:24" x14ac:dyDescent="0.25">
      <c r="A16" s="44">
        <v>14</v>
      </c>
      <c r="B16" s="48">
        <f>COUNTIF(helpers!D15,-1)+COUNTIF(helpers!E15,1)+COUNTIF(helpers!K15,-1)+COUNTIF(helpers!L15:M15,1)+COUNTIF(helpers!P15,-1)+COUNTIF(helpers!T15,-1)+COUNTIF(helpers!T15:U15,1)+COUNTIF(helpers!W15,1)</f>
        <v>4</v>
      </c>
      <c r="C16">
        <f>COUNTIF(helpers!D15,1)+COUNTIF(helpers!E15,-1)+COUNTIF(helpers!K15,1)+COUNTIF(helpers!L15:M15,-1)+COUNTIF(helpers!P15,1)+COUNTIF(helpers!T15,1)+COUNTIF(helpers!T15:U15,-1)+COUNTIF(helpers!W15,-1)</f>
        <v>1</v>
      </c>
      <c r="D16">
        <f t="shared" si="0"/>
        <v>5</v>
      </c>
      <c r="E16">
        <f t="shared" si="1"/>
        <v>3</v>
      </c>
      <c r="F16" s="49" t="str">
        <f t="shared" si="2"/>
        <v>support</v>
      </c>
      <c r="G16">
        <f>COUNTIF(helpers!B15,-1)+COUNTIF(helpers!G15,1)+COUNTIF(helpers!H15:I15,-1)+COUNTIF(helpers!L15,-1)+COUNTIF(helpers!N15,-1)+COUNTIF(helpers!O15,1)</f>
        <v>2</v>
      </c>
      <c r="H16">
        <f>COUNTIF(helpers!B15,1)+COUNTIF(helpers!G15,-1)+COUNTIF(helpers!H15:I15,1)+COUNTIF(helpers!L15,1)+COUNTIF(helpers!N15,1)+COUNTIF(helpers!O15,-1)</f>
        <v>5</v>
      </c>
      <c r="I16">
        <f t="shared" si="3"/>
        <v>7</v>
      </c>
      <c r="J16">
        <f t="shared" si="4"/>
        <v>5</v>
      </c>
      <c r="K16" t="str">
        <f t="shared" si="5"/>
        <v>oppose</v>
      </c>
      <c r="L16" s="48">
        <f>COUNTIF(helpers!N15,-1)+COUNTIF(helpers!P15,-1)+COUNTIF(helpers!U15,1)</f>
        <v>0</v>
      </c>
      <c r="M16">
        <f>COUNTIF(helpers!N15,1)+COUNTIF(helpers!P15,1)+COUNTIF(helpers!U15,-1)</f>
        <v>2</v>
      </c>
      <c r="N16">
        <f t="shared" si="6"/>
        <v>2</v>
      </c>
      <c r="O16">
        <f t="shared" si="7"/>
        <v>1</v>
      </c>
      <c r="P16" s="49" t="str">
        <f t="shared" si="8"/>
        <v>oppose</v>
      </c>
      <c r="Q16">
        <f>COUNTIF(helpers!B15:C15,1)+COUNTIF(helpers!F15,1)+COUNTIF(helpers!I15:J15,1)+COUNTIF(helpers!U15:V15,1)</f>
        <v>5</v>
      </c>
      <c r="R16">
        <f>COUNTIF(helpers!B15:C15,-1)+COUNTIF(helpers!F15,-1)+COUNTIF(helpers!I15:J15,-1)+COUNTIF(helpers!U15:V15,-1)</f>
        <v>1</v>
      </c>
      <c r="S16">
        <f t="shared" si="9"/>
        <v>6</v>
      </c>
      <c r="T16">
        <f t="shared" si="10"/>
        <v>4</v>
      </c>
      <c r="U16" s="49" t="str">
        <f t="shared" si="11"/>
        <v>support</v>
      </c>
    </row>
    <row r="17" spans="1:21" x14ac:dyDescent="0.25">
      <c r="A17" s="44">
        <v>15</v>
      </c>
      <c r="B17" s="48">
        <f>COUNTIF(helpers!D16,-1)+COUNTIF(helpers!E16,1)+COUNTIF(helpers!K16,-1)+COUNTIF(helpers!L16:M16,1)+COUNTIF(helpers!P16,-1)+COUNTIF(helpers!T16,-1)+COUNTIF(helpers!T16:U16,1)+COUNTIF(helpers!W16,1)</f>
        <v>5</v>
      </c>
      <c r="C17">
        <f>COUNTIF(helpers!D16,1)+COUNTIF(helpers!E16,-1)+COUNTIF(helpers!K16,1)+COUNTIF(helpers!L16:M16,-1)+COUNTIF(helpers!P16,1)+COUNTIF(helpers!T16,1)+COUNTIF(helpers!T16:U16,-1)+COUNTIF(helpers!W16,-1)</f>
        <v>4</v>
      </c>
      <c r="D17">
        <f t="shared" si="0"/>
        <v>9</v>
      </c>
      <c r="E17">
        <f t="shared" si="1"/>
        <v>6</v>
      </c>
      <c r="F17" s="49" t="str">
        <f t="shared" si="2"/>
        <v>neither</v>
      </c>
      <c r="G17">
        <f>COUNTIF(helpers!B16,-1)+COUNTIF(helpers!G16,1)+COUNTIF(helpers!H16:I16,-1)+COUNTIF(helpers!L16,-1)+COUNTIF(helpers!N16,-1)+COUNTIF(helpers!O16,1)</f>
        <v>2</v>
      </c>
      <c r="H17">
        <f>COUNTIF(helpers!B16,1)+COUNTIF(helpers!G16,-1)+COUNTIF(helpers!H16:I16,1)+COUNTIF(helpers!L16,1)+COUNTIF(helpers!N16,1)+COUNTIF(helpers!O16,-1)</f>
        <v>5</v>
      </c>
      <c r="I17">
        <f t="shared" si="3"/>
        <v>7</v>
      </c>
      <c r="J17">
        <f t="shared" si="4"/>
        <v>5</v>
      </c>
      <c r="K17" t="str">
        <f t="shared" si="5"/>
        <v>oppose</v>
      </c>
      <c r="L17" s="48">
        <f>COUNTIF(helpers!N16,-1)+COUNTIF(helpers!P16,-1)+COUNTIF(helpers!U16,1)</f>
        <v>0</v>
      </c>
      <c r="M17">
        <f>COUNTIF(helpers!N16,1)+COUNTIF(helpers!P16,1)+COUNTIF(helpers!U16,-1)</f>
        <v>2</v>
      </c>
      <c r="N17">
        <f t="shared" si="6"/>
        <v>2</v>
      </c>
      <c r="O17">
        <f t="shared" si="7"/>
        <v>1</v>
      </c>
      <c r="P17" s="49" t="str">
        <f t="shared" si="8"/>
        <v>oppose</v>
      </c>
      <c r="Q17">
        <f>COUNTIF(helpers!B16:C16,1)+COUNTIF(helpers!F16,1)+COUNTIF(helpers!I16:J16,1)+COUNTIF(helpers!U16:V16,1)</f>
        <v>6</v>
      </c>
      <c r="R17">
        <f>COUNTIF(helpers!B16:C16,-1)+COUNTIF(helpers!F16,-1)+COUNTIF(helpers!I16:J16,-1)+COUNTIF(helpers!U16:V16,-1)</f>
        <v>0</v>
      </c>
      <c r="S17">
        <f t="shared" si="9"/>
        <v>6</v>
      </c>
      <c r="T17">
        <f t="shared" si="10"/>
        <v>4</v>
      </c>
      <c r="U17" s="49" t="str">
        <f t="shared" si="11"/>
        <v>support</v>
      </c>
    </row>
    <row r="18" spans="1:21" x14ac:dyDescent="0.25">
      <c r="A18" s="44">
        <v>16</v>
      </c>
      <c r="B18" s="48">
        <f>COUNTIF(helpers!D17,-1)+COUNTIF(helpers!E17,1)+COUNTIF(helpers!K17,-1)+COUNTIF(helpers!L17:M17,1)+COUNTIF(helpers!P17,-1)+COUNTIF(helpers!T17,-1)+COUNTIF(helpers!T17:U17,1)+COUNTIF(helpers!W17,1)</f>
        <v>4</v>
      </c>
      <c r="C18">
        <f>COUNTIF(helpers!D17,1)+COUNTIF(helpers!E17,-1)+COUNTIF(helpers!K17,1)+COUNTIF(helpers!L17:M17,-1)+COUNTIF(helpers!P17,1)+COUNTIF(helpers!T17,1)+COUNTIF(helpers!T17:U17,-1)+COUNTIF(helpers!W17,-1)</f>
        <v>4</v>
      </c>
      <c r="D18">
        <f t="shared" si="0"/>
        <v>8</v>
      </c>
      <c r="E18">
        <f t="shared" si="1"/>
        <v>5</v>
      </c>
      <c r="F18" s="49" t="str">
        <f t="shared" si="2"/>
        <v>neither</v>
      </c>
      <c r="G18">
        <f>COUNTIF(helpers!B17,-1)+COUNTIF(helpers!G17,1)+COUNTIF(helpers!H17:I17,-1)+COUNTIF(helpers!L17,-1)+COUNTIF(helpers!N17,-1)+COUNTIF(helpers!O17,1)</f>
        <v>2</v>
      </c>
      <c r="H18">
        <f>COUNTIF(helpers!B17,1)+COUNTIF(helpers!G17,-1)+COUNTIF(helpers!H17:I17,1)+COUNTIF(helpers!L17,1)+COUNTIF(helpers!N17,1)+COUNTIF(helpers!O17,-1)</f>
        <v>5</v>
      </c>
      <c r="I18">
        <f t="shared" si="3"/>
        <v>7</v>
      </c>
      <c r="J18">
        <f t="shared" si="4"/>
        <v>5</v>
      </c>
      <c r="K18" t="str">
        <f t="shared" si="5"/>
        <v>oppose</v>
      </c>
      <c r="L18" s="48">
        <f>COUNTIF(helpers!N17,-1)+COUNTIF(helpers!P17,-1)+COUNTIF(helpers!U17,1)</f>
        <v>0</v>
      </c>
      <c r="M18">
        <f>COUNTIF(helpers!N17,1)+COUNTIF(helpers!P17,1)+COUNTIF(helpers!U17,-1)</f>
        <v>2</v>
      </c>
      <c r="N18">
        <f t="shared" si="6"/>
        <v>2</v>
      </c>
      <c r="O18">
        <f t="shared" si="7"/>
        <v>1</v>
      </c>
      <c r="P18" s="49" t="str">
        <f t="shared" si="8"/>
        <v>oppose</v>
      </c>
      <c r="Q18">
        <f>COUNTIF(helpers!B17:C17,1)+COUNTIF(helpers!F17,1)+COUNTIF(helpers!I17:J17,1)+COUNTIF(helpers!U17:V17,1)</f>
        <v>4</v>
      </c>
      <c r="R18">
        <f>COUNTIF(helpers!B17:C17,-1)+COUNTIF(helpers!F17,-1)+COUNTIF(helpers!I17:J17,-1)+COUNTIF(helpers!U17:V17,-1)</f>
        <v>1</v>
      </c>
      <c r="S18">
        <f t="shared" si="9"/>
        <v>5</v>
      </c>
      <c r="T18">
        <f t="shared" si="10"/>
        <v>3</v>
      </c>
      <c r="U18" s="49" t="str">
        <f t="shared" si="11"/>
        <v>support</v>
      </c>
    </row>
    <row r="19" spans="1:21" x14ac:dyDescent="0.25">
      <c r="A19" s="44">
        <v>17</v>
      </c>
      <c r="B19" s="48">
        <f>COUNTIF(helpers!D18,-1)+COUNTIF(helpers!E18,1)+COUNTIF(helpers!K18,-1)+COUNTIF(helpers!L18:M18,1)+COUNTIF(helpers!P18,-1)+COUNTIF(helpers!T18,-1)+COUNTIF(helpers!T18:U18,1)+COUNTIF(helpers!W18,1)</f>
        <v>4</v>
      </c>
      <c r="C19">
        <f>COUNTIF(helpers!D18,1)+COUNTIF(helpers!E18,-1)+COUNTIF(helpers!K18,1)+COUNTIF(helpers!L18:M18,-1)+COUNTIF(helpers!P18,1)+COUNTIF(helpers!T18,1)+COUNTIF(helpers!T18:U18,-1)+COUNTIF(helpers!W18,-1)</f>
        <v>3</v>
      </c>
      <c r="D19">
        <f t="shared" si="0"/>
        <v>7</v>
      </c>
      <c r="E19">
        <f t="shared" si="1"/>
        <v>5</v>
      </c>
      <c r="F19" s="49" t="str">
        <f t="shared" si="2"/>
        <v>neither</v>
      </c>
      <c r="G19">
        <f>COUNTIF(helpers!B18,-1)+COUNTIF(helpers!G18,1)+COUNTIF(helpers!H18:I18,-1)+COUNTIF(helpers!L18,-1)+COUNTIF(helpers!N18,-1)+COUNTIF(helpers!O18,1)</f>
        <v>3</v>
      </c>
      <c r="H19">
        <f>COUNTIF(helpers!B18,1)+COUNTIF(helpers!G18,-1)+COUNTIF(helpers!H18:I18,1)+COUNTIF(helpers!L18,1)+COUNTIF(helpers!N18,1)+COUNTIF(helpers!O18,-1)</f>
        <v>4</v>
      </c>
      <c r="I19">
        <f t="shared" si="3"/>
        <v>7</v>
      </c>
      <c r="J19">
        <f t="shared" si="4"/>
        <v>5</v>
      </c>
      <c r="K19" t="str">
        <f t="shared" si="5"/>
        <v>neither</v>
      </c>
      <c r="L19" s="48">
        <f>COUNTIF(helpers!N18,-1)+COUNTIF(helpers!P18,-1)+COUNTIF(helpers!U18,1)</f>
        <v>0</v>
      </c>
      <c r="M19">
        <f>COUNTIF(helpers!N18,1)+COUNTIF(helpers!P18,1)+COUNTIF(helpers!U18,-1)</f>
        <v>2</v>
      </c>
      <c r="N19">
        <f t="shared" si="6"/>
        <v>2</v>
      </c>
      <c r="O19">
        <f t="shared" si="7"/>
        <v>1</v>
      </c>
      <c r="P19" s="49" t="str">
        <f t="shared" si="8"/>
        <v>oppose</v>
      </c>
      <c r="Q19">
        <f>COUNTIF(helpers!B18:C18,1)+COUNTIF(helpers!F18,1)+COUNTIF(helpers!I18:J18,1)+COUNTIF(helpers!U18:V18,1)</f>
        <v>4</v>
      </c>
      <c r="R19">
        <f>COUNTIF(helpers!B18:C18,-1)+COUNTIF(helpers!F18,-1)+COUNTIF(helpers!I18:J18,-1)+COUNTIF(helpers!U18:V18,-1)</f>
        <v>1</v>
      </c>
      <c r="S19">
        <f t="shared" si="9"/>
        <v>5</v>
      </c>
      <c r="T19">
        <f t="shared" si="10"/>
        <v>3</v>
      </c>
      <c r="U19" s="49" t="str">
        <f t="shared" si="11"/>
        <v>support</v>
      </c>
    </row>
    <row r="20" spans="1:21" x14ac:dyDescent="0.25">
      <c r="A20" s="44">
        <v>18</v>
      </c>
      <c r="B20" s="48">
        <f>COUNTIF(helpers!D19,-1)+COUNTIF(helpers!E19,1)+COUNTIF(helpers!K19,-1)+COUNTIF(helpers!L19:M19,1)+COUNTIF(helpers!P19,-1)+COUNTIF(helpers!T19,-1)+COUNTIF(helpers!T19:U19,1)+COUNTIF(helpers!W19,1)</f>
        <v>4</v>
      </c>
      <c r="C20">
        <f>COUNTIF(helpers!D19,1)+COUNTIF(helpers!E19,-1)+COUNTIF(helpers!K19,1)+COUNTIF(helpers!L19:M19,-1)+COUNTIF(helpers!P19,1)+COUNTIF(helpers!T19,1)+COUNTIF(helpers!T19:U19,-1)+COUNTIF(helpers!W19,-1)</f>
        <v>4</v>
      </c>
      <c r="D20">
        <f t="shared" si="0"/>
        <v>8</v>
      </c>
      <c r="E20">
        <f t="shared" si="1"/>
        <v>5</v>
      </c>
      <c r="F20" s="49" t="str">
        <f t="shared" si="2"/>
        <v>neither</v>
      </c>
      <c r="G20">
        <f>COUNTIF(helpers!B19,-1)+COUNTIF(helpers!G19,1)+COUNTIF(helpers!H19:I19,-1)+COUNTIF(helpers!L19,-1)+COUNTIF(helpers!N19,-1)+COUNTIF(helpers!O19,1)</f>
        <v>2</v>
      </c>
      <c r="H20">
        <f>COUNTIF(helpers!B19,1)+COUNTIF(helpers!G19,-1)+COUNTIF(helpers!H19:I19,1)+COUNTIF(helpers!L19,1)+COUNTIF(helpers!N19,1)+COUNTIF(helpers!O19,-1)</f>
        <v>3</v>
      </c>
      <c r="I20">
        <f t="shared" si="3"/>
        <v>5</v>
      </c>
      <c r="J20">
        <f t="shared" si="4"/>
        <v>3</v>
      </c>
      <c r="K20" t="str">
        <f t="shared" si="5"/>
        <v>oppose</v>
      </c>
      <c r="L20" s="48">
        <f>COUNTIF(helpers!N19,-1)+COUNTIF(helpers!P19,-1)+COUNTIF(helpers!U19,1)</f>
        <v>1</v>
      </c>
      <c r="M20">
        <f>COUNTIF(helpers!N19,1)+COUNTIF(helpers!P19,1)+COUNTIF(helpers!U19,-1)</f>
        <v>1</v>
      </c>
      <c r="N20">
        <f t="shared" si="6"/>
        <v>2</v>
      </c>
      <c r="O20">
        <f t="shared" si="7"/>
        <v>1</v>
      </c>
      <c r="P20" s="49" t="str">
        <f t="shared" si="8"/>
        <v>neither</v>
      </c>
      <c r="Q20">
        <f>COUNTIF(helpers!B19:C19,1)+COUNTIF(helpers!F19,1)+COUNTIF(helpers!I19:J19,1)+COUNTIF(helpers!U19:V19,1)</f>
        <v>3</v>
      </c>
      <c r="R20">
        <f>COUNTIF(helpers!B19:C19,-1)+COUNTIF(helpers!F19,-1)+COUNTIF(helpers!I19:J19,-1)+COUNTIF(helpers!U19:V19,-1)</f>
        <v>1</v>
      </c>
      <c r="S20">
        <f t="shared" si="9"/>
        <v>4</v>
      </c>
      <c r="T20">
        <f t="shared" si="10"/>
        <v>3</v>
      </c>
      <c r="U20" s="49" t="str">
        <f t="shared" si="11"/>
        <v>support</v>
      </c>
    </row>
    <row r="21" spans="1:21" x14ac:dyDescent="0.25">
      <c r="A21" s="44">
        <v>19</v>
      </c>
      <c r="B21" s="48">
        <f>COUNTIF(helpers!D20,-1)+COUNTIF(helpers!E20,1)+COUNTIF(helpers!K20,-1)+COUNTIF(helpers!L20:M20,1)+COUNTIF(helpers!P20,-1)+COUNTIF(helpers!T20,-1)+COUNTIF(helpers!T20:U20,1)+COUNTIF(helpers!W20,1)</f>
        <v>4</v>
      </c>
      <c r="C21">
        <f>COUNTIF(helpers!D20,1)+COUNTIF(helpers!E20,-1)+COUNTIF(helpers!K20,1)+COUNTIF(helpers!L20:M20,-1)+COUNTIF(helpers!P20,1)+COUNTIF(helpers!T20,1)+COUNTIF(helpers!T20:U20,-1)+COUNTIF(helpers!W20,-1)</f>
        <v>3</v>
      </c>
      <c r="D21">
        <f t="shared" si="0"/>
        <v>7</v>
      </c>
      <c r="E21">
        <f t="shared" si="1"/>
        <v>5</v>
      </c>
      <c r="F21" s="49" t="str">
        <f t="shared" si="2"/>
        <v>neither</v>
      </c>
      <c r="G21">
        <f>COUNTIF(helpers!B20,-1)+COUNTIF(helpers!G20,1)+COUNTIF(helpers!H20:I20,-1)+COUNTIF(helpers!L20,-1)+COUNTIF(helpers!N20,-1)+COUNTIF(helpers!O20,1)</f>
        <v>2</v>
      </c>
      <c r="H21">
        <f>COUNTIF(helpers!B20,1)+COUNTIF(helpers!G20,-1)+COUNTIF(helpers!H20:I20,1)+COUNTIF(helpers!L20,1)+COUNTIF(helpers!N20,1)+COUNTIF(helpers!O20,-1)</f>
        <v>5</v>
      </c>
      <c r="I21">
        <f t="shared" si="3"/>
        <v>7</v>
      </c>
      <c r="J21">
        <f t="shared" si="4"/>
        <v>5</v>
      </c>
      <c r="K21" t="str">
        <f t="shared" si="5"/>
        <v>oppose</v>
      </c>
      <c r="L21" s="48">
        <f>COUNTIF(helpers!N20,-1)+COUNTIF(helpers!P20,-1)+COUNTIF(helpers!U20,1)</f>
        <v>1</v>
      </c>
      <c r="M21">
        <f>COUNTIF(helpers!N20,1)+COUNTIF(helpers!P20,1)+COUNTIF(helpers!U20,-1)</f>
        <v>2</v>
      </c>
      <c r="N21">
        <f t="shared" si="6"/>
        <v>3</v>
      </c>
      <c r="O21">
        <f t="shared" si="7"/>
        <v>2</v>
      </c>
      <c r="P21" s="49" t="str">
        <f t="shared" si="8"/>
        <v>oppose</v>
      </c>
      <c r="Q21">
        <f>COUNTIF(helpers!B20:C20,1)+COUNTIF(helpers!F20,1)+COUNTIF(helpers!I20:J20,1)+COUNTIF(helpers!U20:V20,1)</f>
        <v>5</v>
      </c>
      <c r="R21">
        <f>COUNTIF(helpers!B20:C20,-1)+COUNTIF(helpers!F20,-1)+COUNTIF(helpers!I20:J20,-1)+COUNTIF(helpers!U20:V20,-1)</f>
        <v>1</v>
      </c>
      <c r="S21">
        <f t="shared" si="9"/>
        <v>6</v>
      </c>
      <c r="T21">
        <f t="shared" si="10"/>
        <v>4</v>
      </c>
      <c r="U21" s="49" t="str">
        <f t="shared" si="11"/>
        <v>support</v>
      </c>
    </row>
    <row r="22" spans="1:21" x14ac:dyDescent="0.25">
      <c r="A22" s="44">
        <v>20</v>
      </c>
      <c r="B22" s="48">
        <f>COUNTIF(helpers!D21,-1)+COUNTIF(helpers!E21,1)+COUNTIF(helpers!K21,-1)+COUNTIF(helpers!L21:M21,1)+COUNTIF(helpers!P21,-1)+COUNTIF(helpers!T21,-1)+COUNTIF(helpers!T21:U21,1)+COUNTIF(helpers!W21,1)</f>
        <v>4</v>
      </c>
      <c r="C22">
        <f>COUNTIF(helpers!D21,1)+COUNTIF(helpers!E21,-1)+COUNTIF(helpers!K21,1)+COUNTIF(helpers!L21:M21,-1)+COUNTIF(helpers!P21,1)+COUNTIF(helpers!T21,1)+COUNTIF(helpers!T21:U21,-1)+COUNTIF(helpers!W21,-1)</f>
        <v>3</v>
      </c>
      <c r="D22">
        <f t="shared" si="0"/>
        <v>7</v>
      </c>
      <c r="E22">
        <f t="shared" si="1"/>
        <v>5</v>
      </c>
      <c r="F22" s="49" t="str">
        <f t="shared" si="2"/>
        <v>neither</v>
      </c>
      <c r="G22">
        <f>COUNTIF(helpers!B21,-1)+COUNTIF(helpers!G21,1)+COUNTIF(helpers!H21:I21,-1)+COUNTIF(helpers!L21,-1)+COUNTIF(helpers!N21,-1)+COUNTIF(helpers!O21,1)</f>
        <v>3</v>
      </c>
      <c r="H22">
        <f>COUNTIF(helpers!B21,1)+COUNTIF(helpers!G21,-1)+COUNTIF(helpers!H21:I21,1)+COUNTIF(helpers!L21,1)+COUNTIF(helpers!N21,1)+COUNTIF(helpers!O21,-1)</f>
        <v>4</v>
      </c>
      <c r="I22">
        <f t="shared" si="3"/>
        <v>7</v>
      </c>
      <c r="J22">
        <f t="shared" si="4"/>
        <v>5</v>
      </c>
      <c r="K22" t="str">
        <f t="shared" si="5"/>
        <v>neither</v>
      </c>
      <c r="L22" s="48">
        <f>COUNTIF(helpers!N21,-1)+COUNTIF(helpers!P21,-1)+COUNTIF(helpers!U21,1)</f>
        <v>1</v>
      </c>
      <c r="M22">
        <f>COUNTIF(helpers!N21,1)+COUNTIF(helpers!P21,1)+COUNTIF(helpers!U21,-1)</f>
        <v>2</v>
      </c>
      <c r="N22">
        <f t="shared" si="6"/>
        <v>3</v>
      </c>
      <c r="O22">
        <f t="shared" si="7"/>
        <v>2</v>
      </c>
      <c r="P22" s="49" t="str">
        <f t="shared" si="8"/>
        <v>oppose</v>
      </c>
      <c r="Q22">
        <f>COUNTIF(helpers!B21:C21,1)+COUNTIF(helpers!F21,1)+COUNTIF(helpers!I21:J21,1)+COUNTIF(helpers!U21:V21,1)</f>
        <v>5</v>
      </c>
      <c r="R22">
        <f>COUNTIF(helpers!B21:C21,-1)+COUNTIF(helpers!F21,-1)+COUNTIF(helpers!I21:J21,-1)+COUNTIF(helpers!U21:V21,-1)</f>
        <v>1</v>
      </c>
      <c r="S22">
        <f t="shared" si="9"/>
        <v>6</v>
      </c>
      <c r="T22">
        <f t="shared" si="10"/>
        <v>4</v>
      </c>
      <c r="U22" s="49" t="str">
        <f t="shared" si="11"/>
        <v>support</v>
      </c>
    </row>
    <row r="23" spans="1:21" x14ac:dyDescent="0.25">
      <c r="A23" s="44">
        <v>21</v>
      </c>
      <c r="B23" s="48">
        <f>COUNTIF(helpers!D22,-1)+COUNTIF(helpers!E22,1)+COUNTIF(helpers!K22,-1)+COUNTIF(helpers!L22:M22,1)+COUNTIF(helpers!P22,-1)+COUNTIF(helpers!T22,-1)+COUNTIF(helpers!T22:U22,1)+COUNTIF(helpers!W22,1)</f>
        <v>6</v>
      </c>
      <c r="C23">
        <f>COUNTIF(helpers!D22,1)+COUNTIF(helpers!E22,-1)+COUNTIF(helpers!K22,1)+COUNTIF(helpers!L22:M22,-1)+COUNTIF(helpers!P22,1)+COUNTIF(helpers!T22,1)+COUNTIF(helpers!T22:U22,-1)+COUNTIF(helpers!W22,-1)</f>
        <v>4</v>
      </c>
      <c r="D23">
        <f t="shared" si="0"/>
        <v>10</v>
      </c>
      <c r="E23">
        <f t="shared" si="1"/>
        <v>7</v>
      </c>
      <c r="F23" s="49" t="str">
        <f t="shared" si="2"/>
        <v>neither</v>
      </c>
      <c r="G23">
        <f>COUNTIF(helpers!B22,-1)+COUNTIF(helpers!G22,1)+COUNTIF(helpers!H22:I22,-1)+COUNTIF(helpers!L22,-1)+COUNTIF(helpers!N22,-1)+COUNTIF(helpers!O22,1)</f>
        <v>2</v>
      </c>
      <c r="H23">
        <f>COUNTIF(helpers!B22,1)+COUNTIF(helpers!G22,-1)+COUNTIF(helpers!H22:I22,1)+COUNTIF(helpers!L22,1)+COUNTIF(helpers!N22,1)+COUNTIF(helpers!O22,-1)</f>
        <v>4</v>
      </c>
      <c r="I23">
        <f t="shared" si="3"/>
        <v>6</v>
      </c>
      <c r="J23">
        <f t="shared" si="4"/>
        <v>4</v>
      </c>
      <c r="K23" t="str">
        <f t="shared" si="5"/>
        <v>oppose</v>
      </c>
      <c r="L23" s="48">
        <f>COUNTIF(helpers!N22,-1)+COUNTIF(helpers!P22,-1)+COUNTIF(helpers!U22,1)</f>
        <v>1</v>
      </c>
      <c r="M23">
        <f>COUNTIF(helpers!N22,1)+COUNTIF(helpers!P22,1)+COUNTIF(helpers!U22,-1)</f>
        <v>2</v>
      </c>
      <c r="N23">
        <f t="shared" si="6"/>
        <v>3</v>
      </c>
      <c r="O23">
        <f t="shared" si="7"/>
        <v>2</v>
      </c>
      <c r="P23" s="49" t="str">
        <f t="shared" si="8"/>
        <v>oppose</v>
      </c>
      <c r="Q23">
        <f>COUNTIF(helpers!B22:C22,1)+COUNTIF(helpers!F22,1)+COUNTIF(helpers!I22:J22,1)+COUNTIF(helpers!U22:V22,1)</f>
        <v>5</v>
      </c>
      <c r="R23">
        <f>COUNTIF(helpers!B22:C22,-1)+COUNTIF(helpers!F22,-1)+COUNTIF(helpers!I22:J22,-1)+COUNTIF(helpers!U22:V22,-1)</f>
        <v>1</v>
      </c>
      <c r="S23">
        <f t="shared" si="9"/>
        <v>6</v>
      </c>
      <c r="T23">
        <f t="shared" si="10"/>
        <v>4</v>
      </c>
      <c r="U23" s="49" t="str">
        <f t="shared" si="11"/>
        <v>support</v>
      </c>
    </row>
    <row r="24" spans="1:21" x14ac:dyDescent="0.25">
      <c r="A24" s="44">
        <v>22</v>
      </c>
      <c r="B24" s="48">
        <f>COUNTIF(helpers!D23,-1)+COUNTIF(helpers!E23,1)+COUNTIF(helpers!K23,-1)+COUNTIF(helpers!L23:M23,1)+COUNTIF(helpers!P23,-1)+COUNTIF(helpers!T23,-1)+COUNTIF(helpers!T23:U23,1)+COUNTIF(helpers!W23,1)</f>
        <v>4</v>
      </c>
      <c r="C24">
        <f>COUNTIF(helpers!D23,1)+COUNTIF(helpers!E23,-1)+COUNTIF(helpers!K23,1)+COUNTIF(helpers!L23:M23,-1)+COUNTIF(helpers!P23,1)+COUNTIF(helpers!T23,1)+COUNTIF(helpers!T23:U23,-1)+COUNTIF(helpers!W23,-1)</f>
        <v>4</v>
      </c>
      <c r="D24">
        <f t="shared" si="0"/>
        <v>8</v>
      </c>
      <c r="E24">
        <f t="shared" si="1"/>
        <v>5</v>
      </c>
      <c r="F24" s="49" t="str">
        <f t="shared" si="2"/>
        <v>neither</v>
      </c>
      <c r="G24">
        <f>COUNTIF(helpers!B23,-1)+COUNTIF(helpers!G23,1)+COUNTIF(helpers!H23:I23,-1)+COUNTIF(helpers!L23,-1)+COUNTIF(helpers!N23,-1)+COUNTIF(helpers!O23,1)</f>
        <v>2</v>
      </c>
      <c r="H24">
        <f>COUNTIF(helpers!B23,1)+COUNTIF(helpers!G23,-1)+COUNTIF(helpers!H23:I23,1)+COUNTIF(helpers!L23,1)+COUNTIF(helpers!N23,1)+COUNTIF(helpers!O23,-1)</f>
        <v>5</v>
      </c>
      <c r="I24">
        <f t="shared" si="3"/>
        <v>7</v>
      </c>
      <c r="J24">
        <f t="shared" si="4"/>
        <v>5</v>
      </c>
      <c r="K24" t="str">
        <f t="shared" si="5"/>
        <v>oppose</v>
      </c>
      <c r="L24" s="48">
        <f>COUNTIF(helpers!N23,-1)+COUNTIF(helpers!P23,-1)+COUNTIF(helpers!U23,1)</f>
        <v>0</v>
      </c>
      <c r="M24">
        <f>COUNTIF(helpers!N23,1)+COUNTIF(helpers!P23,1)+COUNTIF(helpers!U23,-1)</f>
        <v>2</v>
      </c>
      <c r="N24">
        <f t="shared" si="6"/>
        <v>2</v>
      </c>
      <c r="O24">
        <f t="shared" si="7"/>
        <v>1</v>
      </c>
      <c r="P24" s="49" t="str">
        <f t="shared" si="8"/>
        <v>oppose</v>
      </c>
      <c r="Q24">
        <f>COUNTIF(helpers!B23:C23,1)+COUNTIF(helpers!F23,1)+COUNTIF(helpers!I23:J23,1)+COUNTIF(helpers!U23:V23,1)</f>
        <v>3</v>
      </c>
      <c r="R24">
        <f>COUNTIF(helpers!B23:C23,-1)+COUNTIF(helpers!F23,-1)+COUNTIF(helpers!I23:J23,-1)+COUNTIF(helpers!U23:V23,-1)</f>
        <v>1</v>
      </c>
      <c r="S24">
        <f t="shared" si="9"/>
        <v>4</v>
      </c>
      <c r="T24">
        <f t="shared" si="10"/>
        <v>3</v>
      </c>
      <c r="U24" s="49" t="str">
        <f t="shared" si="11"/>
        <v>support</v>
      </c>
    </row>
    <row r="25" spans="1:21" x14ac:dyDescent="0.25">
      <c r="A25" s="44">
        <v>23</v>
      </c>
      <c r="B25" s="48">
        <f>COUNTIF(helpers!D24,-1)+COUNTIF(helpers!E24,1)+COUNTIF(helpers!K24,-1)+COUNTIF(helpers!L24:M24,1)+COUNTIF(helpers!P24,-1)+COUNTIF(helpers!T24,-1)+COUNTIF(helpers!T24:U24,1)+COUNTIF(helpers!W24,1)</f>
        <v>4</v>
      </c>
      <c r="C25">
        <f>COUNTIF(helpers!D24,1)+COUNTIF(helpers!E24,-1)+COUNTIF(helpers!K24,1)+COUNTIF(helpers!L24:M24,-1)+COUNTIF(helpers!P24,1)+COUNTIF(helpers!T24,1)+COUNTIF(helpers!T24:U24,-1)+COUNTIF(helpers!W24,-1)</f>
        <v>5</v>
      </c>
      <c r="D25">
        <f t="shared" si="0"/>
        <v>9</v>
      </c>
      <c r="E25">
        <f t="shared" si="1"/>
        <v>6</v>
      </c>
      <c r="F25" s="49" t="str">
        <f t="shared" si="2"/>
        <v>neither</v>
      </c>
      <c r="G25">
        <f>COUNTIF(helpers!B24,-1)+COUNTIF(helpers!G24,1)+COUNTIF(helpers!H24:I24,-1)+COUNTIF(helpers!L24,-1)+COUNTIF(helpers!N24,-1)+COUNTIF(helpers!O24,1)</f>
        <v>3</v>
      </c>
      <c r="H25">
        <f>COUNTIF(helpers!B24,1)+COUNTIF(helpers!G24,-1)+COUNTIF(helpers!H24:I24,1)+COUNTIF(helpers!L24,1)+COUNTIF(helpers!N24,1)+COUNTIF(helpers!O24,-1)</f>
        <v>4</v>
      </c>
      <c r="I25">
        <f t="shared" si="3"/>
        <v>7</v>
      </c>
      <c r="J25">
        <f t="shared" si="4"/>
        <v>5</v>
      </c>
      <c r="K25" t="str">
        <f t="shared" si="5"/>
        <v>neither</v>
      </c>
      <c r="L25" s="48">
        <f>COUNTIF(helpers!N24,-1)+COUNTIF(helpers!P24,-1)+COUNTIF(helpers!U24,1)</f>
        <v>1</v>
      </c>
      <c r="M25">
        <f>COUNTIF(helpers!N24,1)+COUNTIF(helpers!P24,1)+COUNTIF(helpers!U24,-1)</f>
        <v>2</v>
      </c>
      <c r="N25">
        <f t="shared" si="6"/>
        <v>3</v>
      </c>
      <c r="O25">
        <f t="shared" si="7"/>
        <v>2</v>
      </c>
      <c r="P25" s="49" t="str">
        <f t="shared" si="8"/>
        <v>oppose</v>
      </c>
      <c r="Q25">
        <f>COUNTIF(helpers!B24:C24,1)+COUNTIF(helpers!F24,1)+COUNTIF(helpers!I24:J24,1)+COUNTIF(helpers!U24:V24,1)</f>
        <v>6</v>
      </c>
      <c r="R25">
        <f>COUNTIF(helpers!B24:C24,-1)+COUNTIF(helpers!F24,-1)+COUNTIF(helpers!I24:J24,-1)+COUNTIF(helpers!U24:V24,-1)</f>
        <v>1</v>
      </c>
      <c r="S25">
        <f t="shared" si="9"/>
        <v>7</v>
      </c>
      <c r="T25">
        <f t="shared" si="10"/>
        <v>5</v>
      </c>
      <c r="U25" s="49" t="str">
        <f t="shared" si="11"/>
        <v>support</v>
      </c>
    </row>
    <row r="26" spans="1:21" x14ac:dyDescent="0.25">
      <c r="A26" s="44">
        <v>24</v>
      </c>
      <c r="B26" s="48">
        <f>COUNTIF(helpers!D25,-1)+COUNTIF(helpers!E25,1)+COUNTIF(helpers!K25,-1)+COUNTIF(helpers!L25:M25,1)+COUNTIF(helpers!P25,-1)+COUNTIF(helpers!T25,-1)+COUNTIF(helpers!T25:U25,1)+COUNTIF(helpers!W25,1)</f>
        <v>4</v>
      </c>
      <c r="C26">
        <f>COUNTIF(helpers!D25,1)+COUNTIF(helpers!E25,-1)+COUNTIF(helpers!K25,1)+COUNTIF(helpers!L25:M25,-1)+COUNTIF(helpers!P25,1)+COUNTIF(helpers!T25,1)+COUNTIF(helpers!T25:U25,-1)+COUNTIF(helpers!W25,-1)</f>
        <v>4</v>
      </c>
      <c r="D26">
        <f t="shared" si="0"/>
        <v>8</v>
      </c>
      <c r="E26">
        <f t="shared" si="1"/>
        <v>5</v>
      </c>
      <c r="F26" s="49" t="str">
        <f t="shared" si="2"/>
        <v>neither</v>
      </c>
      <c r="G26">
        <f>COUNTIF(helpers!B25,-1)+COUNTIF(helpers!G25,1)+COUNTIF(helpers!H25:I25,-1)+COUNTIF(helpers!L25,-1)+COUNTIF(helpers!N25,-1)+COUNTIF(helpers!O25,1)</f>
        <v>3</v>
      </c>
      <c r="H26">
        <f>COUNTIF(helpers!B25,1)+COUNTIF(helpers!G25,-1)+COUNTIF(helpers!H25:I25,1)+COUNTIF(helpers!L25,1)+COUNTIF(helpers!N25,1)+COUNTIF(helpers!O25,-1)</f>
        <v>4</v>
      </c>
      <c r="I26">
        <f t="shared" si="3"/>
        <v>7</v>
      </c>
      <c r="J26">
        <f t="shared" si="4"/>
        <v>5</v>
      </c>
      <c r="K26" t="str">
        <f t="shared" si="5"/>
        <v>neither</v>
      </c>
      <c r="L26" s="48">
        <f>COUNTIF(helpers!N25,-1)+COUNTIF(helpers!P25,-1)+COUNTIF(helpers!U25,1)</f>
        <v>2</v>
      </c>
      <c r="M26">
        <f>COUNTIF(helpers!N25,1)+COUNTIF(helpers!P25,1)+COUNTIF(helpers!U25,-1)</f>
        <v>1</v>
      </c>
      <c r="N26">
        <f t="shared" si="6"/>
        <v>3</v>
      </c>
      <c r="O26">
        <f t="shared" si="7"/>
        <v>2</v>
      </c>
      <c r="P26" s="49" t="str">
        <f t="shared" si="8"/>
        <v>support</v>
      </c>
      <c r="Q26">
        <f>COUNTIF(helpers!B25:C25,1)+COUNTIF(helpers!F25,1)+COUNTIF(helpers!I25:J25,1)+COUNTIF(helpers!U25:V25,1)</f>
        <v>6</v>
      </c>
      <c r="R26">
        <f>COUNTIF(helpers!B25:C25,-1)+COUNTIF(helpers!F25,-1)+COUNTIF(helpers!I25:J25,-1)+COUNTIF(helpers!U25:V25,-1)</f>
        <v>1</v>
      </c>
      <c r="S26">
        <f t="shared" si="9"/>
        <v>7</v>
      </c>
      <c r="T26">
        <f t="shared" si="10"/>
        <v>5</v>
      </c>
      <c r="U26" s="49" t="str">
        <f t="shared" si="11"/>
        <v>support</v>
      </c>
    </row>
    <row r="27" spans="1:21" x14ac:dyDescent="0.25">
      <c r="A27" s="44">
        <v>25</v>
      </c>
      <c r="B27" s="48">
        <f>COUNTIF(helpers!D26,-1)+COUNTIF(helpers!E26,1)+COUNTIF(helpers!K26,-1)+COUNTIF(helpers!L26:M26,1)+COUNTIF(helpers!P26,-1)+COUNTIF(helpers!T26,-1)+COUNTIF(helpers!T26:U26,1)+COUNTIF(helpers!W26,1)</f>
        <v>4</v>
      </c>
      <c r="C27">
        <f>COUNTIF(helpers!D26,1)+COUNTIF(helpers!E26,-1)+COUNTIF(helpers!K26,1)+COUNTIF(helpers!L26:M26,-1)+COUNTIF(helpers!P26,1)+COUNTIF(helpers!T26,1)+COUNTIF(helpers!T26:U26,-1)+COUNTIF(helpers!W26,-1)</f>
        <v>5</v>
      </c>
      <c r="D27">
        <f t="shared" si="0"/>
        <v>9</v>
      </c>
      <c r="E27">
        <f t="shared" si="1"/>
        <v>6</v>
      </c>
      <c r="F27" s="49" t="str">
        <f t="shared" si="2"/>
        <v>neither</v>
      </c>
      <c r="G27">
        <f>COUNTIF(helpers!B26,-1)+COUNTIF(helpers!G26,1)+COUNTIF(helpers!H26:I26,-1)+COUNTIF(helpers!L26,-1)+COUNTIF(helpers!N26,-1)+COUNTIF(helpers!O26,1)</f>
        <v>1</v>
      </c>
      <c r="H27">
        <f>COUNTIF(helpers!B26,1)+COUNTIF(helpers!G26,-1)+COUNTIF(helpers!H26:I26,1)+COUNTIF(helpers!L26,1)+COUNTIF(helpers!N26,1)+COUNTIF(helpers!O26,-1)</f>
        <v>4</v>
      </c>
      <c r="I27">
        <f t="shared" si="3"/>
        <v>5</v>
      </c>
      <c r="J27">
        <f t="shared" si="4"/>
        <v>3</v>
      </c>
      <c r="K27" t="str">
        <f t="shared" si="5"/>
        <v>oppose</v>
      </c>
      <c r="L27" s="48">
        <f>COUNTIF(helpers!N26,-1)+COUNTIF(helpers!P26,-1)+COUNTIF(helpers!U26,1)</f>
        <v>1</v>
      </c>
      <c r="M27">
        <f>COUNTIF(helpers!N26,1)+COUNTIF(helpers!P26,1)+COUNTIF(helpers!U26,-1)</f>
        <v>1</v>
      </c>
      <c r="N27">
        <f t="shared" si="6"/>
        <v>2</v>
      </c>
      <c r="O27">
        <f t="shared" si="7"/>
        <v>1</v>
      </c>
      <c r="P27" s="49" t="str">
        <f t="shared" si="8"/>
        <v>neither</v>
      </c>
      <c r="Q27">
        <f>COUNTIF(helpers!B26:C26,1)+COUNTIF(helpers!F26,1)+COUNTIF(helpers!I26:J26,1)+COUNTIF(helpers!U26:V26,1)</f>
        <v>6</v>
      </c>
      <c r="R27">
        <f>COUNTIF(helpers!B26:C26,-1)+COUNTIF(helpers!F26,-1)+COUNTIF(helpers!I26:J26,-1)+COUNTIF(helpers!U26:V26,-1)</f>
        <v>1</v>
      </c>
      <c r="S27">
        <f t="shared" si="9"/>
        <v>7</v>
      </c>
      <c r="T27">
        <f t="shared" si="10"/>
        <v>5</v>
      </c>
      <c r="U27" s="49" t="str">
        <f t="shared" si="11"/>
        <v>support</v>
      </c>
    </row>
    <row r="28" spans="1:21" x14ac:dyDescent="0.25">
      <c r="A28" s="50">
        <v>26</v>
      </c>
      <c r="B28" s="51">
        <f>COUNTIF(helpers!D27,-1)+COUNTIF(helpers!E27,1)+COUNTIF(helpers!K27,-1)+COUNTIF(helpers!L27:M27,1)+COUNTIF(helpers!P27,-1)+COUNTIF(helpers!T27,-1)+COUNTIF(helpers!T27:U27,1)+COUNTIF(helpers!W27,1)</f>
        <v>4</v>
      </c>
      <c r="C28" s="52">
        <f>COUNTIF(helpers!D27,1)+COUNTIF(helpers!E27,-1)+COUNTIF(helpers!K27,1)+COUNTIF(helpers!L27:M27,-1)+COUNTIF(helpers!P27,1)+COUNTIF(helpers!T27,1)+COUNTIF(helpers!T27:U27,-1)+COUNTIF(helpers!W27,-1)</f>
        <v>4</v>
      </c>
      <c r="D28" s="52">
        <f t="shared" si="0"/>
        <v>8</v>
      </c>
      <c r="E28" s="52">
        <f t="shared" si="1"/>
        <v>5</v>
      </c>
      <c r="F28" s="53" t="str">
        <f t="shared" si="2"/>
        <v>neither</v>
      </c>
      <c r="G28" s="52">
        <f>COUNTIF(helpers!B27,-1)+COUNTIF(helpers!G27,1)+COUNTIF(helpers!H27:I27,-1)+COUNTIF(helpers!L27,-1)+COUNTIF(helpers!N27,-1)+COUNTIF(helpers!O27,1)</f>
        <v>1</v>
      </c>
      <c r="H28" s="52">
        <f>COUNTIF(helpers!B27,1)+COUNTIF(helpers!G27,-1)+COUNTIF(helpers!H27:I27,1)+COUNTIF(helpers!L27,1)+COUNTIF(helpers!N27,1)+COUNTIF(helpers!O27,-1)</f>
        <v>3</v>
      </c>
      <c r="I28" s="52">
        <f t="shared" si="3"/>
        <v>4</v>
      </c>
      <c r="J28" s="52">
        <f t="shared" si="4"/>
        <v>3</v>
      </c>
      <c r="K28" s="52" t="str">
        <f t="shared" si="5"/>
        <v>oppose</v>
      </c>
      <c r="L28" s="51">
        <f>COUNTIF(helpers!N27,-1)+COUNTIF(helpers!P27,-1)+COUNTIF(helpers!U27,1)</f>
        <v>1</v>
      </c>
      <c r="M28" s="52">
        <f>COUNTIF(helpers!N27,1)+COUNTIF(helpers!P27,1)+COUNTIF(helpers!U27,-1)</f>
        <v>1</v>
      </c>
      <c r="N28" s="52">
        <f t="shared" si="6"/>
        <v>2</v>
      </c>
      <c r="O28" s="52">
        <f t="shared" si="7"/>
        <v>1</v>
      </c>
      <c r="P28" s="53" t="str">
        <f t="shared" si="8"/>
        <v>neither</v>
      </c>
      <c r="Q28" s="52">
        <f>COUNTIF(helpers!B27:C27,1)+COUNTIF(helpers!F27,1)+COUNTIF(helpers!I27:J27,1)+COUNTIF(helpers!U27:V27,1)</f>
        <v>6</v>
      </c>
      <c r="R28" s="52">
        <f>COUNTIF(helpers!B27:C27,-1)+COUNTIF(helpers!F27,-1)+COUNTIF(helpers!I27:J27,-1)+COUNTIF(helpers!U27:V27,-1)</f>
        <v>0</v>
      </c>
      <c r="S28" s="52">
        <f t="shared" si="9"/>
        <v>6</v>
      </c>
      <c r="T28" s="52">
        <f t="shared" si="10"/>
        <v>4</v>
      </c>
      <c r="U28" s="53" t="str">
        <f t="shared" si="11"/>
        <v>support</v>
      </c>
    </row>
    <row r="31" spans="1:21" x14ac:dyDescent="0.25">
      <c r="D31" s="54" t="s">
        <v>107</v>
      </c>
      <c r="F31">
        <f>COUNTIF(F3:F28,"support")</f>
        <v>4</v>
      </c>
      <c r="J31" s="54" t="s">
        <v>107</v>
      </c>
      <c r="K31">
        <f>COUNTIF(K3:K28,"support")</f>
        <v>1</v>
      </c>
      <c r="O31" s="54" t="s">
        <v>107</v>
      </c>
      <c r="P31">
        <f>COUNTIF(P3:P28,"support")</f>
        <v>1</v>
      </c>
      <c r="T31" s="54" t="s">
        <v>107</v>
      </c>
      <c r="U31">
        <f>COUNTIF(U3:U28,"support")</f>
        <v>25</v>
      </c>
    </row>
    <row r="32" spans="1:21" x14ac:dyDescent="0.25">
      <c r="D32" s="54" t="s">
        <v>111</v>
      </c>
      <c r="F32">
        <f>COUNTIF(F3:F28,"oppose")</f>
        <v>2</v>
      </c>
      <c r="J32" s="54" t="s">
        <v>111</v>
      </c>
      <c r="K32">
        <f>COUNTIF(K3:K28,"oppose")</f>
        <v>18</v>
      </c>
      <c r="O32" s="54" t="s">
        <v>111</v>
      </c>
      <c r="P32">
        <f>COUNTIF(P3:P28,"oppose")</f>
        <v>19</v>
      </c>
      <c r="T32" s="54" t="s">
        <v>111</v>
      </c>
      <c r="U32">
        <f>COUNTIF(U3:U28,"oppose")</f>
        <v>0</v>
      </c>
    </row>
    <row r="33" spans="4:21" x14ac:dyDescent="0.25">
      <c r="D33" s="54" t="s">
        <v>112</v>
      </c>
      <c r="F33">
        <f>COUNTIF(F3:F28,"neither")</f>
        <v>20</v>
      </c>
      <c r="J33" s="54" t="s">
        <v>112</v>
      </c>
      <c r="K33">
        <f>COUNTIF(K3:K28,"neither")</f>
        <v>7</v>
      </c>
      <c r="O33" s="54" t="s">
        <v>112</v>
      </c>
      <c r="P33">
        <f>COUNTIF(P3:P28,"neither")</f>
        <v>6</v>
      </c>
      <c r="T33" s="54" t="s">
        <v>112</v>
      </c>
      <c r="U33">
        <f>COUNTIF(U3:U28,"neither")</f>
        <v>1</v>
      </c>
    </row>
    <row r="35" spans="4:21" x14ac:dyDescent="0.25">
      <c r="D35" s="54" t="s">
        <v>116</v>
      </c>
    </row>
    <row r="36" spans="4:21" x14ac:dyDescent="0.25">
      <c r="D36" s="54" t="s">
        <v>107</v>
      </c>
      <c r="E36" t="s">
        <v>113</v>
      </c>
    </row>
    <row r="37" spans="4:21" x14ac:dyDescent="0.25">
      <c r="D37" s="54" t="s">
        <v>111</v>
      </c>
      <c r="E37" t="s">
        <v>114</v>
      </c>
    </row>
    <row r="38" spans="4:21" x14ac:dyDescent="0.25">
      <c r="D38" s="54" t="s">
        <v>112</v>
      </c>
      <c r="E38" t="s">
        <v>115</v>
      </c>
    </row>
  </sheetData>
  <conditionalFormatting sqref="F3:F28">
    <cfRule type="containsText" dxfId="8" priority="2" operator="containsText" text="neither">
      <formula>NOT(ISERROR(SEARCH("neither",F3)))</formula>
    </cfRule>
    <cfRule type="containsText" dxfId="7" priority="3" operator="containsText" text="support">
      <formula>NOT(ISERROR(SEARCH("support",F3)))</formula>
    </cfRule>
    <cfRule type="containsText" dxfId="6" priority="4" operator="containsText" text="oppose">
      <formula>NOT(ISERROR(SEARCH("oppose",F3)))</formula>
    </cfRule>
  </conditionalFormatting>
  <conditionalFormatting sqref="K3:K28">
    <cfRule type="containsText" dxfId="5" priority="5" operator="containsText" text="neither">
      <formula>NOT(ISERROR(SEARCH("neither",K3)))</formula>
    </cfRule>
    <cfRule type="containsText" dxfId="4" priority="6" operator="containsText" text="support">
      <formula>NOT(ISERROR(SEARCH("support",K3)))</formula>
    </cfRule>
    <cfRule type="containsText" dxfId="3" priority="7" operator="containsText" text="oppose">
      <formula>NOT(ISERROR(SEARCH("oppose",K3)))</formula>
    </cfRule>
  </conditionalFormatting>
  <conditionalFormatting sqref="P3:P28 U3:U28">
    <cfRule type="containsText" dxfId="2" priority="8" operator="containsText" text="neither">
      <formula>NOT(ISERROR(SEARCH("neither",P3)))</formula>
    </cfRule>
    <cfRule type="containsText" dxfId="1" priority="9" operator="containsText" text="support">
      <formula>NOT(ISERROR(SEARCH("support",P3)))</formula>
    </cfRule>
    <cfRule type="containsText" dxfId="0" priority="10" operator="containsText" text="oppose">
      <formula>NOT(ISERROR(SEARCH("oppose",P3)))</formula>
    </cfRule>
  </conditionalFormatting>
  <pageMargins left="0.78749999999999998" right="0.78749999999999998" top="1.05277777777778" bottom="1.05277777777778" header="0.78749999999999998" footer="0.78749999999999998"/>
  <pageSetup orientation="portrait" horizontalDpi="300" verticalDpi="300" r:id="rId1"/>
  <headerFooter>
    <oddHeader>&amp;C&amp;"Times New Roman,Regular"&amp;12&amp;Kffffff&amp;A</oddHeader>
    <oddFooter>&amp;C&amp;"Times New Roman,Regular"&amp;12&amp;KffffffPage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1"/>
  <sheetViews>
    <sheetView zoomScale="110" zoomScaleNormal="110" workbookViewId="0"/>
  </sheetViews>
  <sheetFormatPr defaultColWidth="11.5703125" defaultRowHeight="15" x14ac:dyDescent="0.25"/>
  <sheetData>
    <row r="1" spans="1:23" ht="109.9" customHeight="1" x14ac:dyDescent="0.25">
      <c r="A1" s="29" t="s">
        <v>0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2" t="s">
        <v>24</v>
      </c>
      <c r="T1" s="2" t="s">
        <v>25</v>
      </c>
      <c r="U1" s="2" t="s">
        <v>26</v>
      </c>
      <c r="V1" s="2" t="s">
        <v>27</v>
      </c>
      <c r="W1" s="3" t="s">
        <v>28</v>
      </c>
    </row>
    <row r="2" spans="1:23" x14ac:dyDescent="0.25">
      <c r="A2" s="30">
        <v>1</v>
      </c>
      <c r="B2">
        <f>IF(themes!H2="yes",1,IF(themes!H2="no",-1,0))</f>
        <v>-1</v>
      </c>
      <c r="C2">
        <f>IF(themes!I2="yes",1,IF(themes!I2="no",-1,0))</f>
        <v>0</v>
      </c>
      <c r="D2">
        <f>IF(themes!J2="yes",1,IF(themes!J2="no",-1,0))</f>
        <v>1</v>
      </c>
      <c r="E2">
        <f>IF(themes!K2="yes",1,IF(themes!K2="no",-1,0))</f>
        <v>0</v>
      </c>
      <c r="F2">
        <f>IF(themes!L2="yes",1,IF(themes!L2="no",-1,0))</f>
        <v>0</v>
      </c>
      <c r="G2">
        <f>IF(themes!M2="yes",1,IF(themes!M2="no",-1,0))</f>
        <v>1</v>
      </c>
      <c r="H2">
        <f>IF(themes!N2="yes",1,IF(themes!N2="no",-1,0))</f>
        <v>1</v>
      </c>
      <c r="I2">
        <f>IF(themes!O2="yes",1,IF(themes!O2="no",-1,0))</f>
        <v>1</v>
      </c>
      <c r="J2">
        <f>IF(themes!P2="yes",1,IF(themes!P2="no",-1,0))</f>
        <v>0</v>
      </c>
      <c r="K2">
        <f>IF(themes!Q2="yes",1,IF(themes!Q2="no",-1,0))</f>
        <v>1</v>
      </c>
      <c r="L2">
        <f>IF(themes!R2="yes",1,IF(themes!R2="no",-1,0))</f>
        <v>1</v>
      </c>
      <c r="M2">
        <f>IF(themes!S2="yes",1,IF(themes!S2="no",-1,0))</f>
        <v>1</v>
      </c>
      <c r="N2">
        <f>IF(themes!T2="yes",1,IF(themes!T2="no",-1,0))</f>
        <v>0</v>
      </c>
      <c r="O2">
        <f>IF(themes!U2="yes",1,IF(themes!U2="no",-1,0))</f>
        <v>0</v>
      </c>
      <c r="P2">
        <f>IF(themes!V2="yes",1,IF(themes!V2="no",-1,0))</f>
        <v>1</v>
      </c>
      <c r="Q2">
        <f>IF(themes!W2="yes",1,IF(themes!W2="no",-1,0))</f>
        <v>0</v>
      </c>
      <c r="R2">
        <f>IF(themes!X2="yes",1,IF(themes!X2="no",-1,0))</f>
        <v>0</v>
      </c>
      <c r="S2">
        <f>IF(themes!Y2="yes",1,IF(themes!Y2="no",-1,0))</f>
        <v>0</v>
      </c>
      <c r="T2">
        <f>IF(themes!Z2="yes",1,IF(themes!Z2="no",-1,0))</f>
        <v>1</v>
      </c>
      <c r="U2">
        <f>IF(themes!AA2="yes",1,IF(themes!AA2="no",-1,0))</f>
        <v>0</v>
      </c>
      <c r="V2">
        <f>IF(themes!AB2="yes",1,IF(themes!AB2="no",-1,0))</f>
        <v>1</v>
      </c>
      <c r="W2" s="27">
        <f>IF(themes!AC2="yes",1,IF(themes!AC2="no",-1,0))</f>
        <v>0</v>
      </c>
    </row>
    <row r="3" spans="1:23" x14ac:dyDescent="0.25">
      <c r="A3" s="30">
        <v>2</v>
      </c>
      <c r="B3">
        <f>IF(themes!H3="yes",1,IF(themes!H3="no",-1,0))</f>
        <v>-1</v>
      </c>
      <c r="C3">
        <f>IF(themes!I3="yes",1,IF(themes!I3="no",-1,0))</f>
        <v>1</v>
      </c>
      <c r="D3">
        <f>IF(themes!J3="yes",1,IF(themes!J3="no",-1,0))</f>
        <v>0</v>
      </c>
      <c r="E3">
        <f>IF(themes!K3="yes",1,IF(themes!K3="no",-1,0))</f>
        <v>1</v>
      </c>
      <c r="F3">
        <f>IF(themes!L3="yes",1,IF(themes!L3="no",-1,0))</f>
        <v>0</v>
      </c>
      <c r="G3">
        <f>IF(themes!M3="yes",1,IF(themes!M3="no",-1,0))</f>
        <v>0</v>
      </c>
      <c r="H3">
        <f>IF(themes!N3="yes",1,IF(themes!N3="no",-1,0))</f>
        <v>1</v>
      </c>
      <c r="I3">
        <f>IF(themes!O3="yes",1,IF(themes!O3="no",-1,0))</f>
        <v>-1</v>
      </c>
      <c r="J3">
        <f>IF(themes!P3="yes",1,IF(themes!P3="no",-1,0))</f>
        <v>1</v>
      </c>
      <c r="K3">
        <f>IF(themes!Q3="yes",1,IF(themes!Q3="no",-1,0))</f>
        <v>1</v>
      </c>
      <c r="L3">
        <f>IF(themes!R3="yes",1,IF(themes!R3="no",-1,0))</f>
        <v>1</v>
      </c>
      <c r="M3">
        <f>IF(themes!S3="yes",1,IF(themes!S3="no",-1,0))</f>
        <v>1</v>
      </c>
      <c r="N3">
        <f>IF(themes!T3="yes",1,IF(themes!T3="no",-1,0))</f>
        <v>1</v>
      </c>
      <c r="O3">
        <f>IF(themes!U3="yes",1,IF(themes!U3="no",-1,0))</f>
        <v>0</v>
      </c>
      <c r="P3">
        <f>IF(themes!V3="yes",1,IF(themes!V3="no",-1,0))</f>
        <v>1</v>
      </c>
      <c r="Q3">
        <f>IF(themes!W3="yes",1,IF(themes!W3="no",-1,0))</f>
        <v>1</v>
      </c>
      <c r="R3">
        <f>IF(themes!X3="yes",1,IF(themes!X3="no",-1,0))</f>
        <v>1</v>
      </c>
      <c r="S3">
        <f>IF(themes!Y3="yes",1,IF(themes!Y3="no",-1,0))</f>
        <v>1</v>
      </c>
      <c r="T3">
        <f>IF(themes!Z3="yes",1,IF(themes!Z3="no",-1,0))</f>
        <v>1</v>
      </c>
      <c r="U3">
        <f>IF(themes!AA3="yes",1,IF(themes!AA3="no",-1,0))</f>
        <v>0</v>
      </c>
      <c r="V3">
        <f>IF(themes!AB3="yes",1,IF(themes!AB3="no",-1,0))</f>
        <v>1</v>
      </c>
      <c r="W3" s="27">
        <f>IF(themes!AC3="yes",1,IF(themes!AC3="no",-1,0))</f>
        <v>0</v>
      </c>
    </row>
    <row r="4" spans="1:23" x14ac:dyDescent="0.25">
      <c r="A4" s="30">
        <v>3</v>
      </c>
      <c r="B4">
        <f>IF(themes!H4="yes",1,IF(themes!H4="no",-1,0))</f>
        <v>1</v>
      </c>
      <c r="C4">
        <f>IF(themes!I4="yes",1,IF(themes!I4="no",-1,0))</f>
        <v>0</v>
      </c>
      <c r="D4">
        <f>IF(themes!J4="yes",1,IF(themes!J4="no",-1,0))</f>
        <v>0</v>
      </c>
      <c r="E4">
        <f>IF(themes!K4="yes",1,IF(themes!K4="no",-1,0))</f>
        <v>0</v>
      </c>
      <c r="F4">
        <f>IF(themes!L4="yes",1,IF(themes!L4="no",-1,0))</f>
        <v>0</v>
      </c>
      <c r="G4">
        <f>IF(themes!M4="yes",1,IF(themes!M4="no",-1,0))</f>
        <v>1</v>
      </c>
      <c r="H4">
        <f>IF(themes!N4="yes",1,IF(themes!N4="no",-1,0))</f>
        <v>-1</v>
      </c>
      <c r="I4">
        <f>IF(themes!O4="yes",1,IF(themes!O4="no",-1,0))</f>
        <v>-1</v>
      </c>
      <c r="J4">
        <f>IF(themes!P4="yes",1,IF(themes!P4="no",-1,0))</f>
        <v>0</v>
      </c>
      <c r="K4">
        <f>IF(themes!Q4="yes",1,IF(themes!Q4="no",-1,0))</f>
        <v>1</v>
      </c>
      <c r="L4">
        <f>IF(themes!R4="yes",1,IF(themes!R4="no",-1,0))</f>
        <v>0</v>
      </c>
      <c r="M4">
        <f>IF(themes!S4="yes",1,IF(themes!S4="no",-1,0))</f>
        <v>1</v>
      </c>
      <c r="N4">
        <f>IF(themes!T4="yes",1,IF(themes!T4="no",-1,0))</f>
        <v>0</v>
      </c>
      <c r="O4">
        <f>IF(themes!U4="yes",1,IF(themes!U4="no",-1,0))</f>
        <v>0</v>
      </c>
      <c r="P4">
        <f>IF(themes!V4="yes",1,IF(themes!V4="no",-1,0))</f>
        <v>0</v>
      </c>
      <c r="Q4">
        <f>IF(themes!W4="yes",1,IF(themes!W4="no",-1,0))</f>
        <v>1</v>
      </c>
      <c r="R4">
        <f>IF(themes!X4="yes",1,IF(themes!X4="no",-1,0))</f>
        <v>0</v>
      </c>
      <c r="S4">
        <f>IF(themes!Y4="yes",1,IF(themes!Y4="no",-1,0))</f>
        <v>0</v>
      </c>
      <c r="T4">
        <f>IF(themes!Z4="yes",1,IF(themes!Z4="no",-1,0))</f>
        <v>0</v>
      </c>
      <c r="U4">
        <f>IF(themes!AA4="yes",1,IF(themes!AA4="no",-1,0))</f>
        <v>0</v>
      </c>
      <c r="V4">
        <f>IF(themes!AB4="yes",1,IF(themes!AB4="no",-1,0))</f>
        <v>0</v>
      </c>
      <c r="W4" s="27">
        <f>IF(themes!AC4="yes",1,IF(themes!AC4="no",-1,0))</f>
        <v>0</v>
      </c>
    </row>
    <row r="5" spans="1:23" x14ac:dyDescent="0.25">
      <c r="A5" s="30">
        <v>4</v>
      </c>
      <c r="B5">
        <f>IF(themes!H5="yes",1,IF(themes!H5="no",-1,0))</f>
        <v>1</v>
      </c>
      <c r="C5">
        <f>IF(themes!I5="yes",1,IF(themes!I5="no",-1,0))</f>
        <v>1</v>
      </c>
      <c r="D5">
        <f>IF(themes!J5="yes",1,IF(themes!J5="no",-1,0))</f>
        <v>1</v>
      </c>
      <c r="E5">
        <f>IF(themes!K5="yes",1,IF(themes!K5="no",-1,0))</f>
        <v>1</v>
      </c>
      <c r="F5">
        <f>IF(themes!L5="yes",1,IF(themes!L5="no",-1,0))</f>
        <v>1</v>
      </c>
      <c r="G5">
        <f>IF(themes!M5="yes",1,IF(themes!M5="no",-1,0))</f>
        <v>1</v>
      </c>
      <c r="H5">
        <f>IF(themes!N5="yes",1,IF(themes!N5="no",-1,0))</f>
        <v>1</v>
      </c>
      <c r="I5">
        <f>IF(themes!O5="yes",1,IF(themes!O5="no",-1,0))</f>
        <v>1</v>
      </c>
      <c r="J5">
        <f>IF(themes!P5="yes",1,IF(themes!P5="no",-1,0))</f>
        <v>0</v>
      </c>
      <c r="K5">
        <f>IF(themes!Q5="yes",1,IF(themes!Q5="no",-1,0))</f>
        <v>1</v>
      </c>
      <c r="L5">
        <f>IF(themes!R5="yes",1,IF(themes!R5="no",-1,0))</f>
        <v>1</v>
      </c>
      <c r="M5">
        <f>IF(themes!S5="yes",1,IF(themes!S5="no",-1,0))</f>
        <v>1</v>
      </c>
      <c r="N5">
        <f>IF(themes!T5="yes",1,IF(themes!T5="no",-1,0))</f>
        <v>1</v>
      </c>
      <c r="O5">
        <f>IF(themes!U5="yes",1,IF(themes!U5="no",-1,0))</f>
        <v>1</v>
      </c>
      <c r="P5">
        <f>IF(themes!V5="yes",1,IF(themes!V5="no",-1,0))</f>
        <v>1</v>
      </c>
      <c r="Q5">
        <f>IF(themes!W5="yes",1,IF(themes!W5="no",-1,0))</f>
        <v>0</v>
      </c>
      <c r="R5">
        <f>IF(themes!X5="yes",1,IF(themes!X5="no",-1,0))</f>
        <v>1</v>
      </c>
      <c r="S5">
        <f>IF(themes!Y5="yes",1,IF(themes!Y5="no",-1,0))</f>
        <v>1</v>
      </c>
      <c r="T5">
        <f>IF(themes!Z5="yes",1,IF(themes!Z5="no",-1,0))</f>
        <v>1</v>
      </c>
      <c r="U5">
        <f>IF(themes!AA5="yes",1,IF(themes!AA5="no",-1,0))</f>
        <v>0</v>
      </c>
      <c r="V5">
        <f>IF(themes!AB5="yes",1,IF(themes!AB5="no",-1,0))</f>
        <v>1</v>
      </c>
      <c r="W5" s="27">
        <f>IF(themes!AC5="yes",1,IF(themes!AC5="no",-1,0))</f>
        <v>0</v>
      </c>
    </row>
    <row r="6" spans="1:23" x14ac:dyDescent="0.25">
      <c r="A6" s="30">
        <v>5</v>
      </c>
      <c r="B6">
        <f>IF(themes!H6="yes",1,IF(themes!H6="no",-1,0))</f>
        <v>1</v>
      </c>
      <c r="C6">
        <f>IF(themes!I6="yes",1,IF(themes!I6="no",-1,0))</f>
        <v>1</v>
      </c>
      <c r="D6">
        <f>IF(themes!J6="yes",1,IF(themes!J6="no",-1,0))</f>
        <v>0</v>
      </c>
      <c r="E6">
        <f>IF(themes!K6="yes",1,IF(themes!K6="no",-1,0))</f>
        <v>1</v>
      </c>
      <c r="F6">
        <f>IF(themes!L6="yes",1,IF(themes!L6="no",-1,0))</f>
        <v>1</v>
      </c>
      <c r="G6">
        <f>IF(themes!M6="yes",1,IF(themes!M6="no",-1,0))</f>
        <v>1</v>
      </c>
      <c r="H6">
        <f>IF(themes!N6="yes",1,IF(themes!N6="no",-1,0))</f>
        <v>1</v>
      </c>
      <c r="I6">
        <f>IF(themes!O6="yes",1,IF(themes!O6="no",-1,0))</f>
        <v>-1</v>
      </c>
      <c r="J6">
        <f>IF(themes!P6="yes",1,IF(themes!P6="no",-1,0))</f>
        <v>0</v>
      </c>
      <c r="K6">
        <f>IF(themes!Q6="yes",1,IF(themes!Q6="no",-1,0))</f>
        <v>1</v>
      </c>
      <c r="L6">
        <f>IF(themes!R6="yes",1,IF(themes!R6="no",-1,0))</f>
        <v>0</v>
      </c>
      <c r="M6">
        <f>IF(themes!S6="yes",1,IF(themes!S6="no",-1,0))</f>
        <v>1</v>
      </c>
      <c r="N6">
        <f>IF(themes!T6="yes",1,IF(themes!T6="no",-1,0))</f>
        <v>1</v>
      </c>
      <c r="O6">
        <f>IF(themes!U6="yes",1,IF(themes!U6="no",-1,0))</f>
        <v>1</v>
      </c>
      <c r="P6">
        <f>IF(themes!V6="yes",1,IF(themes!V6="no",-1,0))</f>
        <v>1</v>
      </c>
      <c r="Q6">
        <f>IF(themes!W6="yes",1,IF(themes!W6="no",-1,0))</f>
        <v>1</v>
      </c>
      <c r="R6">
        <f>IF(themes!X6="yes",1,IF(themes!X6="no",-1,0))</f>
        <v>1</v>
      </c>
      <c r="S6">
        <f>IF(themes!Y6="yes",1,IF(themes!Y6="no",-1,0))</f>
        <v>0</v>
      </c>
      <c r="T6">
        <f>IF(themes!Z6="yes",1,IF(themes!Z6="no",-1,0))</f>
        <v>1</v>
      </c>
      <c r="U6">
        <f>IF(themes!AA6="yes",1,IF(themes!AA6="no",-1,0))</f>
        <v>0</v>
      </c>
      <c r="V6">
        <f>IF(themes!AB6="yes",1,IF(themes!AB6="no",-1,0))</f>
        <v>0</v>
      </c>
      <c r="W6" s="27">
        <f>IF(themes!AC6="yes",1,IF(themes!AC6="no",-1,0))</f>
        <v>0</v>
      </c>
    </row>
    <row r="7" spans="1:23" x14ac:dyDescent="0.25">
      <c r="A7" s="30">
        <v>6</v>
      </c>
      <c r="B7">
        <f>IF(themes!H7="yes",1,IF(themes!H7="no",-1,0))</f>
        <v>1</v>
      </c>
      <c r="C7">
        <f>IF(themes!I7="yes",1,IF(themes!I7="no",-1,0))</f>
        <v>0</v>
      </c>
      <c r="D7">
        <f>IF(themes!J7="yes",1,IF(themes!J7="no",-1,0))</f>
        <v>0</v>
      </c>
      <c r="E7">
        <f>IF(themes!K7="yes",1,IF(themes!K7="no",-1,0))</f>
        <v>1</v>
      </c>
      <c r="F7">
        <f>IF(themes!L7="yes",1,IF(themes!L7="no",-1,0))</f>
        <v>0</v>
      </c>
      <c r="G7">
        <f>IF(themes!M7="yes",1,IF(themes!M7="no",-1,0))</f>
        <v>0</v>
      </c>
      <c r="H7">
        <f>IF(themes!N7="yes",1,IF(themes!N7="no",-1,0))</f>
        <v>1</v>
      </c>
      <c r="I7">
        <f>IF(themes!O7="yes",1,IF(themes!O7="no",-1,0))</f>
        <v>1</v>
      </c>
      <c r="J7">
        <f>IF(themes!P7="yes",1,IF(themes!P7="no",-1,0))</f>
        <v>0</v>
      </c>
      <c r="K7">
        <f>IF(themes!Q7="yes",1,IF(themes!Q7="no",-1,0))</f>
        <v>1</v>
      </c>
      <c r="L7">
        <f>IF(themes!R7="yes",1,IF(themes!R7="no",-1,0))</f>
        <v>1</v>
      </c>
      <c r="M7">
        <f>IF(themes!S7="yes",1,IF(themes!S7="no",-1,0))</f>
        <v>1</v>
      </c>
      <c r="N7">
        <f>IF(themes!T7="yes",1,IF(themes!T7="no",-1,0))</f>
        <v>1</v>
      </c>
      <c r="O7">
        <f>IF(themes!U7="yes",1,IF(themes!U7="no",-1,0))</f>
        <v>1</v>
      </c>
      <c r="P7">
        <f>IF(themes!V7="yes",1,IF(themes!V7="no",-1,0))</f>
        <v>1</v>
      </c>
      <c r="Q7">
        <f>IF(themes!W7="yes",1,IF(themes!W7="no",-1,0))</f>
        <v>1</v>
      </c>
      <c r="R7">
        <f>IF(themes!X7="yes",1,IF(themes!X7="no",-1,0))</f>
        <v>1</v>
      </c>
      <c r="S7">
        <f>IF(themes!Y7="yes",1,IF(themes!Y7="no",-1,0))</f>
        <v>1</v>
      </c>
      <c r="T7">
        <f>IF(themes!Z7="yes",1,IF(themes!Z7="no",-1,0))</f>
        <v>0</v>
      </c>
      <c r="U7">
        <f>IF(themes!AA7="yes",1,IF(themes!AA7="no",-1,0))</f>
        <v>0</v>
      </c>
      <c r="V7">
        <f>IF(themes!AB7="yes",1,IF(themes!AB7="no",-1,0))</f>
        <v>0</v>
      </c>
      <c r="W7" s="27">
        <f>IF(themes!AC7="yes",1,IF(themes!AC7="no",-1,0))</f>
        <v>1</v>
      </c>
    </row>
    <row r="8" spans="1:23" x14ac:dyDescent="0.25">
      <c r="A8" s="30">
        <v>7</v>
      </c>
      <c r="B8">
        <f>IF(themes!H8="yes",1,IF(themes!H8="no",-1,0))</f>
        <v>1</v>
      </c>
      <c r="C8">
        <f>IF(themes!I8="yes",1,IF(themes!I8="no",-1,0))</f>
        <v>1</v>
      </c>
      <c r="D8">
        <f>IF(themes!J8="yes",1,IF(themes!J8="no",-1,0))</f>
        <v>1</v>
      </c>
      <c r="E8">
        <f>IF(themes!K8="yes",1,IF(themes!K8="no",-1,0))</f>
        <v>1</v>
      </c>
      <c r="F8">
        <f>IF(themes!L8="yes",1,IF(themes!L8="no",-1,0))</f>
        <v>1</v>
      </c>
      <c r="G8">
        <f>IF(themes!M8="yes",1,IF(themes!M8="no",-1,0))</f>
        <v>1</v>
      </c>
      <c r="H8">
        <f>IF(themes!N8="yes",1,IF(themes!N8="no",-1,0))</f>
        <v>1</v>
      </c>
      <c r="I8">
        <f>IF(themes!O8="yes",1,IF(themes!O8="no",-1,0))</f>
        <v>1</v>
      </c>
      <c r="J8">
        <f>IF(themes!P8="yes",1,IF(themes!P8="no",-1,0))</f>
        <v>0</v>
      </c>
      <c r="K8">
        <f>IF(themes!Q8="yes",1,IF(themes!Q8="no",-1,0))</f>
        <v>1</v>
      </c>
      <c r="L8">
        <f>IF(themes!R8="yes",1,IF(themes!R8="no",-1,0))</f>
        <v>0</v>
      </c>
      <c r="M8">
        <f>IF(themes!S8="yes",1,IF(themes!S8="no",-1,0))</f>
        <v>1</v>
      </c>
      <c r="N8">
        <f>IF(themes!T8="yes",1,IF(themes!T8="no",-1,0))</f>
        <v>0</v>
      </c>
      <c r="O8">
        <f>IF(themes!U8="yes",1,IF(themes!U8="no",-1,0))</f>
        <v>1</v>
      </c>
      <c r="P8">
        <f>IF(themes!V8="yes",1,IF(themes!V8="no",-1,0))</f>
        <v>1</v>
      </c>
      <c r="Q8">
        <f>IF(themes!W8="yes",1,IF(themes!W8="no",-1,0))</f>
        <v>0</v>
      </c>
      <c r="R8">
        <f>IF(themes!X8="yes",1,IF(themes!X8="no",-1,0))</f>
        <v>0</v>
      </c>
      <c r="S8">
        <f>IF(themes!Y8="yes",1,IF(themes!Y8="no",-1,0))</f>
        <v>0</v>
      </c>
      <c r="T8">
        <f>IF(themes!Z8="yes",1,IF(themes!Z8="no",-1,0))</f>
        <v>0</v>
      </c>
      <c r="U8">
        <f>IF(themes!AA8="yes",1,IF(themes!AA8="no",-1,0))</f>
        <v>0</v>
      </c>
      <c r="V8">
        <f>IF(themes!AB8="yes",1,IF(themes!AB8="no",-1,0))</f>
        <v>1</v>
      </c>
      <c r="W8" s="27">
        <f>IF(themes!AC8="yes",1,IF(themes!AC8="no",-1,0))</f>
        <v>0</v>
      </c>
    </row>
    <row r="9" spans="1:23" x14ac:dyDescent="0.25">
      <c r="A9" s="30">
        <v>8</v>
      </c>
      <c r="B9">
        <f>IF(themes!H9="yes",1,IF(themes!H9="no",-1,0))</f>
        <v>1</v>
      </c>
      <c r="C9">
        <f>IF(themes!I9="yes",1,IF(themes!I9="no",-1,0))</f>
        <v>0</v>
      </c>
      <c r="D9">
        <f>IF(themes!J9="yes",1,IF(themes!J9="no",-1,0))</f>
        <v>1</v>
      </c>
      <c r="E9">
        <f>IF(themes!K9="yes",1,IF(themes!K9="no",-1,0))</f>
        <v>0</v>
      </c>
      <c r="F9">
        <f>IF(themes!L9="yes",1,IF(themes!L9="no",-1,0))</f>
        <v>1</v>
      </c>
      <c r="G9">
        <f>IF(themes!M9="yes",1,IF(themes!M9="no",-1,0))</f>
        <v>0</v>
      </c>
      <c r="H9">
        <f>IF(themes!N9="yes",1,IF(themes!N9="no",-1,0))</f>
        <v>1</v>
      </c>
      <c r="I9">
        <f>IF(themes!O9="yes",1,IF(themes!O9="no",-1,0))</f>
        <v>1</v>
      </c>
      <c r="J9">
        <f>IF(themes!P9="yes",1,IF(themes!P9="no",-1,0))</f>
        <v>1</v>
      </c>
      <c r="K9">
        <f>IF(themes!Q9="yes",1,IF(themes!Q9="no",-1,0))</f>
        <v>1</v>
      </c>
      <c r="L9">
        <f>IF(themes!R9="yes",1,IF(themes!R9="no",-1,0))</f>
        <v>1</v>
      </c>
      <c r="M9">
        <f>IF(themes!S9="yes",1,IF(themes!S9="no",-1,0))</f>
        <v>-1</v>
      </c>
      <c r="N9">
        <f>IF(themes!T9="yes",1,IF(themes!T9="no",-1,0))</f>
        <v>1</v>
      </c>
      <c r="O9">
        <f>IF(themes!U9="yes",1,IF(themes!U9="no",-1,0))</f>
        <v>1</v>
      </c>
      <c r="P9">
        <f>IF(themes!V9="yes",1,IF(themes!V9="no",-1,0))</f>
        <v>1</v>
      </c>
      <c r="Q9">
        <f>IF(themes!W9="yes",1,IF(themes!W9="no",-1,0))</f>
        <v>1</v>
      </c>
      <c r="R9">
        <f>IF(themes!X9="yes",1,IF(themes!X9="no",-1,0))</f>
        <v>1</v>
      </c>
      <c r="S9">
        <f>IF(themes!Y9="yes",1,IF(themes!Y9="no",-1,0))</f>
        <v>0</v>
      </c>
      <c r="T9">
        <f>IF(themes!Z9="yes",1,IF(themes!Z9="no",-1,0))</f>
        <v>0</v>
      </c>
      <c r="U9">
        <f>IF(themes!AA9="yes",1,IF(themes!AA9="no",-1,0))</f>
        <v>1</v>
      </c>
      <c r="V9">
        <f>IF(themes!AB9="yes",1,IF(themes!AB9="no",-1,0))</f>
        <v>1</v>
      </c>
      <c r="W9" s="27">
        <f>IF(themes!AC9="yes",1,IF(themes!AC9="no",-1,0))</f>
        <v>1</v>
      </c>
    </row>
    <row r="10" spans="1:23" x14ac:dyDescent="0.25">
      <c r="A10" s="30">
        <v>9</v>
      </c>
      <c r="B10">
        <f>IF(themes!H10="yes",1,IF(themes!H10="no",-1,0))</f>
        <v>1</v>
      </c>
      <c r="C10">
        <f>IF(themes!I10="yes",1,IF(themes!I10="no",-1,0))</f>
        <v>1</v>
      </c>
      <c r="D10">
        <f>IF(themes!J10="yes",1,IF(themes!J10="no",-1,0))</f>
        <v>1</v>
      </c>
      <c r="E10">
        <f>IF(themes!K10="yes",1,IF(themes!K10="no",-1,0))</f>
        <v>0</v>
      </c>
      <c r="F10">
        <f>IF(themes!L10="yes",1,IF(themes!L10="no",-1,0))</f>
        <v>1</v>
      </c>
      <c r="G10">
        <f>IF(themes!M10="yes",1,IF(themes!M10="no",-1,0))</f>
        <v>1</v>
      </c>
      <c r="H10">
        <f>IF(themes!N10="yes",1,IF(themes!N10="no",-1,0))</f>
        <v>1</v>
      </c>
      <c r="I10">
        <f>IF(themes!O10="yes",1,IF(themes!O10="no",-1,0))</f>
        <v>-1</v>
      </c>
      <c r="J10">
        <f>IF(themes!P10="yes",1,IF(themes!P10="no",-1,0))</f>
        <v>0</v>
      </c>
      <c r="K10">
        <f>IF(themes!Q10="yes",1,IF(themes!Q10="no",-1,0))</f>
        <v>1</v>
      </c>
      <c r="L10">
        <f>IF(themes!R10="yes",1,IF(themes!R10="no",-1,0))</f>
        <v>1</v>
      </c>
      <c r="M10">
        <f>IF(themes!S10="yes",1,IF(themes!S10="no",-1,0))</f>
        <v>1</v>
      </c>
      <c r="N10">
        <f>IF(themes!T10="yes",1,IF(themes!T10="no",-1,0))</f>
        <v>0</v>
      </c>
      <c r="O10">
        <f>IF(themes!U10="yes",1,IF(themes!U10="no",-1,0))</f>
        <v>1</v>
      </c>
      <c r="P10">
        <f>IF(themes!V10="yes",1,IF(themes!V10="no",-1,0))</f>
        <v>1</v>
      </c>
      <c r="Q10">
        <f>IF(themes!W10="yes",1,IF(themes!W10="no",-1,0))</f>
        <v>0</v>
      </c>
      <c r="R10">
        <f>IF(themes!X10="yes",1,IF(themes!X10="no",-1,0))</f>
        <v>1</v>
      </c>
      <c r="S10">
        <f>IF(themes!Y10="yes",1,IF(themes!Y10="no",-1,0))</f>
        <v>1</v>
      </c>
      <c r="T10">
        <f>IF(themes!Z10="yes",1,IF(themes!Z10="no",-1,0))</f>
        <v>1</v>
      </c>
      <c r="U10">
        <f>IF(themes!AA10="yes",1,IF(themes!AA10="no",-1,0))</f>
        <v>1</v>
      </c>
      <c r="V10">
        <f>IF(themes!AB10="yes",1,IF(themes!AB10="no",-1,0))</f>
        <v>1</v>
      </c>
      <c r="W10" s="27">
        <f>IF(themes!AC10="yes",1,IF(themes!AC10="no",-1,0))</f>
        <v>1</v>
      </c>
    </row>
    <row r="11" spans="1:23" x14ac:dyDescent="0.25">
      <c r="A11" s="30">
        <v>10</v>
      </c>
      <c r="B11">
        <f>IF(themes!H11="yes",1,IF(themes!H11="no",-1,0))</f>
        <v>1</v>
      </c>
      <c r="C11">
        <f>IF(themes!I11="yes",1,IF(themes!I11="no",-1,0))</f>
        <v>1</v>
      </c>
      <c r="D11">
        <f>IF(themes!J11="yes",1,IF(themes!J11="no",-1,0))</f>
        <v>0</v>
      </c>
      <c r="E11">
        <f>IF(themes!K11="yes",1,IF(themes!K11="no",-1,0))</f>
        <v>1</v>
      </c>
      <c r="F11">
        <f>IF(themes!L11="yes",1,IF(themes!L11="no",-1,0))</f>
        <v>-1</v>
      </c>
      <c r="G11">
        <f>IF(themes!M11="yes",1,IF(themes!M11="no",-1,0))</f>
        <v>0</v>
      </c>
      <c r="H11">
        <f>IF(themes!N11="yes",1,IF(themes!N11="no",-1,0))</f>
        <v>1</v>
      </c>
      <c r="I11">
        <f>IF(themes!O11="yes",1,IF(themes!O11="no",-1,0))</f>
        <v>1</v>
      </c>
      <c r="J11">
        <f>IF(themes!P11="yes",1,IF(themes!P11="no",-1,0))</f>
        <v>1</v>
      </c>
      <c r="K11">
        <f>IF(themes!Q11="yes",1,IF(themes!Q11="no",-1,0))</f>
        <v>1</v>
      </c>
      <c r="L11">
        <f>IF(themes!R11="yes",1,IF(themes!R11="no",-1,0))</f>
        <v>0</v>
      </c>
      <c r="M11">
        <f>IF(themes!S11="yes",1,IF(themes!S11="no",-1,0))</f>
        <v>1</v>
      </c>
      <c r="N11">
        <f>IF(themes!T11="yes",1,IF(themes!T11="no",-1,0))</f>
        <v>1</v>
      </c>
      <c r="O11">
        <f>IF(themes!U11="yes",1,IF(themes!U11="no",-1,0))</f>
        <v>1</v>
      </c>
      <c r="P11">
        <f>IF(themes!V11="yes",1,IF(themes!V11="no",-1,0))</f>
        <v>1</v>
      </c>
      <c r="Q11">
        <f>IF(themes!W11="yes",1,IF(themes!W11="no",-1,0))</f>
        <v>1</v>
      </c>
      <c r="R11">
        <f>IF(themes!X11="yes",1,IF(themes!X11="no",-1,0))</f>
        <v>1</v>
      </c>
      <c r="S11">
        <f>IF(themes!Y11="yes",1,IF(themes!Y11="no",-1,0))</f>
        <v>-1</v>
      </c>
      <c r="T11">
        <f>IF(themes!Z11="yes",1,IF(themes!Z11="no",-1,0))</f>
        <v>1</v>
      </c>
      <c r="U11">
        <f>IF(themes!AA11="yes",1,IF(themes!AA11="no",-1,0))</f>
        <v>1</v>
      </c>
      <c r="V11">
        <f>IF(themes!AB11="yes",1,IF(themes!AB11="no",-1,0))</f>
        <v>0</v>
      </c>
      <c r="W11" s="27">
        <f>IF(themes!AC11="yes",1,IF(themes!AC11="no",-1,0))</f>
        <v>0</v>
      </c>
    </row>
    <row r="12" spans="1:23" x14ac:dyDescent="0.25">
      <c r="A12" s="30">
        <v>11</v>
      </c>
      <c r="B12">
        <f>IF(themes!H12="yes",1,IF(themes!H12="no",-1,0))</f>
        <v>-1</v>
      </c>
      <c r="C12">
        <f>IF(themes!I12="yes",1,IF(themes!I12="no",-1,0))</f>
        <v>-1</v>
      </c>
      <c r="D12">
        <f>IF(themes!J12="yes",1,IF(themes!J12="no",-1,0))</f>
        <v>1</v>
      </c>
      <c r="E12">
        <f>IF(themes!K12="yes",1,IF(themes!K12="no",-1,0))</f>
        <v>0</v>
      </c>
      <c r="F12">
        <f>IF(themes!L12="yes",1,IF(themes!L12="no",-1,0))</f>
        <v>1</v>
      </c>
      <c r="G12">
        <f>IF(themes!M12="yes",1,IF(themes!M12="no",-1,0))</f>
        <v>1</v>
      </c>
      <c r="H12">
        <f>IF(themes!N12="yes",1,IF(themes!N12="no",-1,0))</f>
        <v>1</v>
      </c>
      <c r="I12">
        <f>IF(themes!O12="yes",1,IF(themes!O12="no",-1,0))</f>
        <v>1</v>
      </c>
      <c r="J12">
        <f>IF(themes!P12="yes",1,IF(themes!P12="no",-1,0))</f>
        <v>0</v>
      </c>
      <c r="K12">
        <f>IF(themes!Q12="yes",1,IF(themes!Q12="no",-1,0))</f>
        <v>1</v>
      </c>
      <c r="L12">
        <f>IF(themes!R12="yes",1,IF(themes!R12="no",-1,0))</f>
        <v>0</v>
      </c>
      <c r="M12">
        <f>IF(themes!S12="yes",1,IF(themes!S12="no",-1,0))</f>
        <v>1</v>
      </c>
      <c r="N12">
        <f>IF(themes!T12="yes",1,IF(themes!T12="no",-1,0))</f>
        <v>-1</v>
      </c>
      <c r="O12">
        <f>IF(themes!U12="yes",1,IF(themes!U12="no",-1,0))</f>
        <v>-1</v>
      </c>
      <c r="P12">
        <f>IF(themes!V12="yes",1,IF(themes!V12="no",-1,0))</f>
        <v>1</v>
      </c>
      <c r="Q12">
        <f>IF(themes!W12="yes",1,IF(themes!W12="no",-1,0))</f>
        <v>1</v>
      </c>
      <c r="R12">
        <f>IF(themes!X12="yes",1,IF(themes!X12="no",-1,0))</f>
        <v>1</v>
      </c>
      <c r="S12">
        <f>IF(themes!Y12="yes",1,IF(themes!Y12="no",-1,0))</f>
        <v>1</v>
      </c>
      <c r="T12">
        <f>IF(themes!Z12="yes",1,IF(themes!Z12="no",-1,0))</f>
        <v>1</v>
      </c>
      <c r="U12">
        <f>IF(themes!AA12="yes",1,IF(themes!AA12="no",-1,0))</f>
        <v>0</v>
      </c>
      <c r="V12">
        <f>IF(themes!AB12="yes",1,IF(themes!AB12="no",-1,0))</f>
        <v>1</v>
      </c>
      <c r="W12" s="27">
        <f>IF(themes!AC12="yes",1,IF(themes!AC12="no",-1,0))</f>
        <v>0</v>
      </c>
    </row>
    <row r="13" spans="1:23" x14ac:dyDescent="0.25">
      <c r="A13" s="30">
        <v>12</v>
      </c>
      <c r="B13">
        <f>IF(themes!H13="yes",1,IF(themes!H13="no",-1,0))</f>
        <v>1</v>
      </c>
      <c r="C13">
        <f>IF(themes!I13="yes",1,IF(themes!I13="no",-1,0))</f>
        <v>-1</v>
      </c>
      <c r="D13">
        <f>IF(themes!J13="yes",1,IF(themes!J13="no",-1,0))</f>
        <v>0</v>
      </c>
      <c r="E13">
        <f>IF(themes!K13="yes",1,IF(themes!K13="no",-1,0))</f>
        <v>1</v>
      </c>
      <c r="F13">
        <f>IF(themes!L13="yes",1,IF(themes!L13="no",-1,0))</f>
        <v>1</v>
      </c>
      <c r="G13">
        <f>IF(themes!M13="yes",1,IF(themes!M13="no",-1,0))</f>
        <v>1</v>
      </c>
      <c r="H13">
        <f>IF(themes!N13="yes",1,IF(themes!N13="no",-1,0))</f>
        <v>1</v>
      </c>
      <c r="I13">
        <f>IF(themes!O13="yes",1,IF(themes!O13="no",-1,0))</f>
        <v>1</v>
      </c>
      <c r="J13">
        <f>IF(themes!P13="yes",1,IF(themes!P13="no",-1,0))</f>
        <v>1</v>
      </c>
      <c r="K13">
        <f>IF(themes!Q13="yes",1,IF(themes!Q13="no",-1,0))</f>
        <v>0</v>
      </c>
      <c r="L13">
        <f>IF(themes!R13="yes",1,IF(themes!R13="no",-1,0))</f>
        <v>1</v>
      </c>
      <c r="M13">
        <f>IF(themes!S13="yes",1,IF(themes!S13="no",-1,0))</f>
        <v>1</v>
      </c>
      <c r="N13">
        <f>IF(themes!T13="yes",1,IF(themes!T13="no",-1,0))</f>
        <v>1</v>
      </c>
      <c r="O13">
        <f>IF(themes!U13="yes",1,IF(themes!U13="no",-1,0))</f>
        <v>1</v>
      </c>
      <c r="P13">
        <f>IF(themes!V13="yes",1,IF(themes!V13="no",-1,0))</f>
        <v>1</v>
      </c>
      <c r="Q13">
        <f>IF(themes!W13="yes",1,IF(themes!W13="no",-1,0))</f>
        <v>0</v>
      </c>
      <c r="R13">
        <f>IF(themes!X13="yes",1,IF(themes!X13="no",-1,0))</f>
        <v>1</v>
      </c>
      <c r="S13">
        <f>IF(themes!Y13="yes",1,IF(themes!Y13="no",-1,0))</f>
        <v>1</v>
      </c>
      <c r="T13">
        <f>IF(themes!Z13="yes",1,IF(themes!Z13="no",-1,0))</f>
        <v>0</v>
      </c>
      <c r="U13">
        <f>IF(themes!AA13="yes",1,IF(themes!AA13="no",-1,0))</f>
        <v>0</v>
      </c>
      <c r="V13">
        <f>IF(themes!AB13="yes",1,IF(themes!AB13="no",-1,0))</f>
        <v>1</v>
      </c>
      <c r="W13" s="27">
        <f>IF(themes!AC13="yes",1,IF(themes!AC13="no",-1,0))</f>
        <v>1</v>
      </c>
    </row>
    <row r="14" spans="1:23" x14ac:dyDescent="0.25">
      <c r="A14" s="30">
        <v>13</v>
      </c>
      <c r="B14">
        <f>IF(themes!H14="yes",1,IF(themes!H14="no",-1,0))</f>
        <v>1</v>
      </c>
      <c r="C14">
        <f>IF(themes!I14="yes",1,IF(themes!I14="no",-1,0))</f>
        <v>-1</v>
      </c>
      <c r="D14">
        <f>IF(themes!J14="yes",1,IF(themes!J14="no",-1,0))</f>
        <v>0</v>
      </c>
      <c r="E14">
        <f>IF(themes!K14="yes",1,IF(themes!K14="no",-1,0))</f>
        <v>1</v>
      </c>
      <c r="F14">
        <f>IF(themes!L14="yes",1,IF(themes!L14="no",-1,0))</f>
        <v>1</v>
      </c>
      <c r="G14">
        <f>IF(themes!M14="yes",1,IF(themes!M14="no",-1,0))</f>
        <v>1</v>
      </c>
      <c r="H14">
        <f>IF(themes!N14="yes",1,IF(themes!N14="no",-1,0))</f>
        <v>1</v>
      </c>
      <c r="I14">
        <f>IF(themes!O14="yes",1,IF(themes!O14="no",-1,0))</f>
        <v>1</v>
      </c>
      <c r="J14">
        <f>IF(themes!P14="yes",1,IF(themes!P14="no",-1,0))</f>
        <v>1</v>
      </c>
      <c r="K14">
        <f>IF(themes!Q14="yes",1,IF(themes!Q14="no",-1,0))</f>
        <v>0</v>
      </c>
      <c r="L14">
        <f>IF(themes!R14="yes",1,IF(themes!R14="no",-1,0))</f>
        <v>1</v>
      </c>
      <c r="M14">
        <f>IF(themes!S14="yes",1,IF(themes!S14="no",-1,0))</f>
        <v>1</v>
      </c>
      <c r="N14">
        <f>IF(themes!T14="yes",1,IF(themes!T14="no",-1,0))</f>
        <v>1</v>
      </c>
      <c r="O14">
        <f>IF(themes!U14="yes",1,IF(themes!U14="no",-1,0))</f>
        <v>1</v>
      </c>
      <c r="P14">
        <f>IF(themes!V14="yes",1,IF(themes!V14="no",-1,0))</f>
        <v>1</v>
      </c>
      <c r="Q14">
        <f>IF(themes!W14="yes",1,IF(themes!W14="no",-1,0))</f>
        <v>0</v>
      </c>
      <c r="R14">
        <f>IF(themes!X14="yes",1,IF(themes!X14="no",-1,0))</f>
        <v>1</v>
      </c>
      <c r="S14">
        <f>IF(themes!Y14="yes",1,IF(themes!Y14="no",-1,0))</f>
        <v>1</v>
      </c>
      <c r="T14">
        <f>IF(themes!Z14="yes",1,IF(themes!Z14="no",-1,0))</f>
        <v>0</v>
      </c>
      <c r="U14">
        <f>IF(themes!AA14="yes",1,IF(themes!AA14="no",-1,0))</f>
        <v>0</v>
      </c>
      <c r="V14">
        <f>IF(themes!AB14="yes",1,IF(themes!AB14="no",-1,0))</f>
        <v>1</v>
      </c>
      <c r="W14" s="27">
        <f>IF(themes!AC14="yes",1,IF(themes!AC14="no",-1,0))</f>
        <v>1</v>
      </c>
    </row>
    <row r="15" spans="1:23" x14ac:dyDescent="0.25">
      <c r="A15" s="30">
        <v>14</v>
      </c>
      <c r="B15">
        <f>IF(themes!H15="yes",1,IF(themes!H15="no",-1,0))</f>
        <v>1</v>
      </c>
      <c r="C15">
        <f>IF(themes!I15="yes",1,IF(themes!I15="no",-1,0))</f>
        <v>-1</v>
      </c>
      <c r="D15">
        <f>IF(themes!J15="yes",1,IF(themes!J15="no",-1,0))</f>
        <v>0</v>
      </c>
      <c r="E15">
        <f>IF(themes!K15="yes",1,IF(themes!K15="no",-1,0))</f>
        <v>1</v>
      </c>
      <c r="F15">
        <f>IF(themes!L15="yes",1,IF(themes!L15="no",-1,0))</f>
        <v>1</v>
      </c>
      <c r="G15">
        <f>IF(themes!M15="yes",1,IF(themes!M15="no",-1,0))</f>
        <v>1</v>
      </c>
      <c r="H15">
        <f>IF(themes!N15="yes",1,IF(themes!N15="no",-1,0))</f>
        <v>1</v>
      </c>
      <c r="I15">
        <f>IF(themes!O15="yes",1,IF(themes!O15="no",-1,0))</f>
        <v>1</v>
      </c>
      <c r="J15">
        <f>IF(themes!P15="yes",1,IF(themes!P15="no",-1,0))</f>
        <v>1</v>
      </c>
      <c r="K15">
        <f>IF(themes!Q15="yes",1,IF(themes!Q15="no",-1,0))</f>
        <v>0</v>
      </c>
      <c r="L15">
        <f>IF(themes!R15="yes",1,IF(themes!R15="no",-1,0))</f>
        <v>1</v>
      </c>
      <c r="M15">
        <f>IF(themes!S15="yes",1,IF(themes!S15="no",-1,0))</f>
        <v>1</v>
      </c>
      <c r="N15">
        <f>IF(themes!T15="yes",1,IF(themes!T15="no",-1,0))</f>
        <v>1</v>
      </c>
      <c r="O15">
        <f>IF(themes!U15="yes",1,IF(themes!U15="no",-1,0))</f>
        <v>1</v>
      </c>
      <c r="P15">
        <f>IF(themes!V15="yes",1,IF(themes!V15="no",-1,0))</f>
        <v>1</v>
      </c>
      <c r="Q15">
        <f>IF(themes!W15="yes",1,IF(themes!W15="no",-1,0))</f>
        <v>0</v>
      </c>
      <c r="R15">
        <f>IF(themes!X15="yes",1,IF(themes!X15="no",-1,0))</f>
        <v>1</v>
      </c>
      <c r="S15">
        <f>IF(themes!Y15="yes",1,IF(themes!Y15="no",-1,0))</f>
        <v>1</v>
      </c>
      <c r="T15">
        <f>IF(themes!Z15="yes",1,IF(themes!Z15="no",-1,0))</f>
        <v>0</v>
      </c>
      <c r="U15">
        <f>IF(themes!AA15="yes",1,IF(themes!AA15="no",-1,0))</f>
        <v>0</v>
      </c>
      <c r="V15">
        <f>IF(themes!AB15="yes",1,IF(themes!AB15="no",-1,0))</f>
        <v>1</v>
      </c>
      <c r="W15" s="27">
        <f>IF(themes!AC15="yes",1,IF(themes!AC15="no",-1,0))</f>
        <v>1</v>
      </c>
    </row>
    <row r="16" spans="1:23" x14ac:dyDescent="0.25">
      <c r="A16" s="30">
        <v>15</v>
      </c>
      <c r="B16">
        <f>IF(themes!H16="yes",1,IF(themes!H16="no",-1,0))</f>
        <v>1</v>
      </c>
      <c r="C16">
        <f>IF(themes!I16="yes",1,IF(themes!I16="no",-1,0))</f>
        <v>1</v>
      </c>
      <c r="D16">
        <f>IF(themes!J16="yes",1,IF(themes!J16="no",-1,0))</f>
        <v>1</v>
      </c>
      <c r="E16">
        <f>IF(themes!K16="yes",1,IF(themes!K16="no",-1,0))</f>
        <v>1</v>
      </c>
      <c r="F16">
        <f>IF(themes!L16="yes",1,IF(themes!L16="no",-1,0))</f>
        <v>1</v>
      </c>
      <c r="G16">
        <f>IF(themes!M16="yes",1,IF(themes!M16="no",-1,0))</f>
        <v>1</v>
      </c>
      <c r="H16">
        <f>IF(themes!N16="yes",1,IF(themes!N16="no",-1,0))</f>
        <v>1</v>
      </c>
      <c r="I16">
        <f>IF(themes!O16="yes",1,IF(themes!O16="no",-1,0))</f>
        <v>1</v>
      </c>
      <c r="J16">
        <f>IF(themes!P16="yes",1,IF(themes!P16="no",-1,0))</f>
        <v>1</v>
      </c>
      <c r="K16">
        <f>IF(themes!Q16="yes",1,IF(themes!Q16="no",-1,0))</f>
        <v>1</v>
      </c>
      <c r="L16">
        <f>IF(themes!R16="yes",1,IF(themes!R16="no",-1,0))</f>
        <v>1</v>
      </c>
      <c r="M16">
        <f>IF(themes!S16="yes",1,IF(themes!S16="no",-1,0))</f>
        <v>1</v>
      </c>
      <c r="N16">
        <f>IF(themes!T16="yes",1,IF(themes!T16="no",-1,0))</f>
        <v>1</v>
      </c>
      <c r="O16">
        <f>IF(themes!U16="yes",1,IF(themes!U16="no",-1,0))</f>
        <v>1</v>
      </c>
      <c r="P16">
        <f>IF(themes!V16="yes",1,IF(themes!V16="no",-1,0))</f>
        <v>1</v>
      </c>
      <c r="Q16">
        <f>IF(themes!W16="yes",1,IF(themes!W16="no",-1,0))</f>
        <v>1</v>
      </c>
      <c r="R16">
        <f>IF(themes!X16="yes",1,IF(themes!X16="no",-1,0))</f>
        <v>1</v>
      </c>
      <c r="S16">
        <f>IF(themes!Y16="yes",1,IF(themes!Y16="no",-1,0))</f>
        <v>1</v>
      </c>
      <c r="T16">
        <f>IF(themes!Z16="yes",1,IF(themes!Z16="no",-1,0))</f>
        <v>1</v>
      </c>
      <c r="U16">
        <f>IF(themes!AA16="yes",1,IF(themes!AA16="no",-1,0))</f>
        <v>0</v>
      </c>
      <c r="V16">
        <f>IF(themes!AB16="yes",1,IF(themes!AB16="no",-1,0))</f>
        <v>1</v>
      </c>
      <c r="W16" s="27">
        <f>IF(themes!AC16="yes",1,IF(themes!AC16="no",-1,0))</f>
        <v>1</v>
      </c>
    </row>
    <row r="17" spans="1:23" x14ac:dyDescent="0.25">
      <c r="A17" s="30">
        <v>16</v>
      </c>
      <c r="B17">
        <f>IF(themes!H17="yes",1,IF(themes!H17="no",-1,0))</f>
        <v>1</v>
      </c>
      <c r="C17">
        <f>IF(themes!I17="yes",1,IF(themes!I17="no",-1,0))</f>
        <v>1</v>
      </c>
      <c r="D17">
        <f>IF(themes!J17="yes",1,IF(themes!J17="no",-1,0))</f>
        <v>1</v>
      </c>
      <c r="E17">
        <f>IF(themes!K17="yes",1,IF(themes!K17="no",-1,0))</f>
        <v>1</v>
      </c>
      <c r="F17">
        <f>IF(themes!L17="yes",1,IF(themes!L17="no",-1,0))</f>
        <v>-1</v>
      </c>
      <c r="G17">
        <f>IF(themes!M17="yes",1,IF(themes!M17="no",-1,0))</f>
        <v>1</v>
      </c>
      <c r="H17">
        <f>IF(themes!N17="yes",1,IF(themes!N17="no",-1,0))</f>
        <v>1</v>
      </c>
      <c r="I17">
        <f>IF(themes!O17="yes",1,IF(themes!O17="no",-1,0))</f>
        <v>1</v>
      </c>
      <c r="J17">
        <f>IF(themes!P17="yes",1,IF(themes!P17="no",-1,0))</f>
        <v>1</v>
      </c>
      <c r="K17">
        <f>IF(themes!Q17="yes",1,IF(themes!Q17="no",-1,0))</f>
        <v>1</v>
      </c>
      <c r="L17">
        <f>IF(themes!R17="yes",1,IF(themes!R17="no",-1,0))</f>
        <v>1</v>
      </c>
      <c r="M17">
        <f>IF(themes!S17="yes",1,IF(themes!S17="no",-1,0))</f>
        <v>1</v>
      </c>
      <c r="N17">
        <f>IF(themes!T17="yes",1,IF(themes!T17="no",-1,0))</f>
        <v>1</v>
      </c>
      <c r="O17">
        <f>IF(themes!U17="yes",1,IF(themes!U17="no",-1,0))</f>
        <v>1</v>
      </c>
      <c r="P17">
        <f>IF(themes!V17="yes",1,IF(themes!V17="no",-1,0))</f>
        <v>1</v>
      </c>
      <c r="Q17">
        <f>IF(themes!W17="yes",1,IF(themes!W17="no",-1,0))</f>
        <v>1</v>
      </c>
      <c r="R17">
        <f>IF(themes!X17="yes",1,IF(themes!X17="no",-1,0))</f>
        <v>1</v>
      </c>
      <c r="S17">
        <f>IF(themes!Y17="yes",1,IF(themes!Y17="no",-1,0))</f>
        <v>1</v>
      </c>
      <c r="T17">
        <f>IF(themes!Z17="yes",1,IF(themes!Z17="no",-1,0))</f>
        <v>1</v>
      </c>
      <c r="U17">
        <f>IF(themes!AA17="yes",1,IF(themes!AA17="no",-1,0))</f>
        <v>0</v>
      </c>
      <c r="V17">
        <f>IF(themes!AB17="yes",1,IF(themes!AB17="no",-1,0))</f>
        <v>0</v>
      </c>
      <c r="W17" s="27">
        <f>IF(themes!AC17="yes",1,IF(themes!AC17="no",-1,0))</f>
        <v>0</v>
      </c>
    </row>
    <row r="18" spans="1:23" x14ac:dyDescent="0.25">
      <c r="A18" s="30">
        <v>17</v>
      </c>
      <c r="B18">
        <f>IF(themes!H18="yes",1,IF(themes!H18="no",-1,0))</f>
        <v>1</v>
      </c>
      <c r="C18">
        <f>IF(themes!I18="yes",1,IF(themes!I18="no",-1,0))</f>
        <v>1</v>
      </c>
      <c r="D18">
        <f>IF(themes!J18="yes",1,IF(themes!J18="no",-1,0))</f>
        <v>0</v>
      </c>
      <c r="E18">
        <f>IF(themes!K18="yes",1,IF(themes!K18="no",-1,0))</f>
        <v>1</v>
      </c>
      <c r="F18">
        <f>IF(themes!L18="yes",1,IF(themes!L18="no",-1,0))</f>
        <v>1</v>
      </c>
      <c r="G18">
        <f>IF(themes!M18="yes",1,IF(themes!M18="no",-1,0))</f>
        <v>1</v>
      </c>
      <c r="H18">
        <f>IF(themes!N18="yes",1,IF(themes!N18="no",-1,0))</f>
        <v>1</v>
      </c>
      <c r="I18">
        <f>IF(themes!O18="yes",1,IF(themes!O18="no",-1,0))</f>
        <v>-1</v>
      </c>
      <c r="J18">
        <f>IF(themes!P18="yes",1,IF(themes!P18="no",-1,0))</f>
        <v>0</v>
      </c>
      <c r="K18">
        <f>IF(themes!Q18="yes",1,IF(themes!Q18="no",-1,0))</f>
        <v>1</v>
      </c>
      <c r="L18">
        <f>IF(themes!R18="yes",1,IF(themes!R18="no",-1,0))</f>
        <v>1</v>
      </c>
      <c r="M18">
        <f>IF(themes!S18="yes",1,IF(themes!S18="no",-1,0))</f>
        <v>1</v>
      </c>
      <c r="N18">
        <f>IF(themes!T18="yes",1,IF(themes!T18="no",-1,0))</f>
        <v>1</v>
      </c>
      <c r="O18">
        <f>IF(themes!U18="yes",1,IF(themes!U18="no",-1,0))</f>
        <v>1</v>
      </c>
      <c r="P18">
        <f>IF(themes!V18="yes",1,IF(themes!V18="no",-1,0))</f>
        <v>1</v>
      </c>
      <c r="Q18">
        <f>IF(themes!W18="yes",1,IF(themes!W18="no",-1,0))</f>
        <v>0</v>
      </c>
      <c r="R18">
        <f>IF(themes!X18="yes",1,IF(themes!X18="no",-1,0))</f>
        <v>1</v>
      </c>
      <c r="S18">
        <f>IF(themes!Y18="yes",1,IF(themes!Y18="no",-1,0))</f>
        <v>1</v>
      </c>
      <c r="T18">
        <f>IF(themes!Z18="yes",1,IF(themes!Z18="no",-1,0))</f>
        <v>1</v>
      </c>
      <c r="U18">
        <f>IF(themes!AA18="yes",1,IF(themes!AA18="no",-1,0))</f>
        <v>0</v>
      </c>
      <c r="V18">
        <f>IF(themes!AB18="yes",1,IF(themes!AB18="no",-1,0))</f>
        <v>1</v>
      </c>
      <c r="W18" s="27">
        <f>IF(themes!AC18="yes",1,IF(themes!AC18="no",-1,0))</f>
        <v>0</v>
      </c>
    </row>
    <row r="19" spans="1:23" x14ac:dyDescent="0.25">
      <c r="A19" s="30">
        <v>18</v>
      </c>
      <c r="B19">
        <f>IF(themes!H19="yes",1,IF(themes!H19="no",-1,0))</f>
        <v>1</v>
      </c>
      <c r="C19">
        <f>IF(themes!I19="yes",1,IF(themes!I19="no",-1,0))</f>
        <v>-1</v>
      </c>
      <c r="D19">
        <f>IF(themes!J19="yes",1,IF(themes!J19="no",-1,0))</f>
        <v>1</v>
      </c>
      <c r="E19">
        <f>IF(themes!K19="yes",1,IF(themes!K19="no",-1,0))</f>
        <v>0</v>
      </c>
      <c r="F19">
        <f>IF(themes!L19="yes",1,IF(themes!L19="no",-1,0))</f>
        <v>1</v>
      </c>
      <c r="G19">
        <f>IF(themes!M19="yes",1,IF(themes!M19="no",-1,0))</f>
        <v>1</v>
      </c>
      <c r="H19">
        <f>IF(themes!N19="yes",1,IF(themes!N19="no",-1,0))</f>
        <v>1</v>
      </c>
      <c r="I19">
        <f>IF(themes!O19="yes",1,IF(themes!O19="no",-1,0))</f>
        <v>0</v>
      </c>
      <c r="J19">
        <f>IF(themes!P19="yes",1,IF(themes!P19="no",-1,0))</f>
        <v>0</v>
      </c>
      <c r="K19">
        <f>IF(themes!Q19="yes",1,IF(themes!Q19="no",-1,0))</f>
        <v>1</v>
      </c>
      <c r="L19">
        <f>IF(themes!R19="yes",1,IF(themes!R19="no",-1,0))</f>
        <v>1</v>
      </c>
      <c r="M19">
        <f>IF(themes!S19="yes",1,IF(themes!S19="no",-1,0))</f>
        <v>1</v>
      </c>
      <c r="N19">
        <f>IF(themes!T19="yes",1,IF(themes!T19="no",-1,0))</f>
        <v>0</v>
      </c>
      <c r="O19">
        <f>IF(themes!U19="yes",1,IF(themes!U19="no",-1,0))</f>
        <v>1</v>
      </c>
      <c r="P19">
        <f>IF(themes!V19="yes",1,IF(themes!V19="no",-1,0))</f>
        <v>1</v>
      </c>
      <c r="Q19">
        <f>IF(themes!W19="yes",1,IF(themes!W19="no",-1,0))</f>
        <v>1</v>
      </c>
      <c r="R19">
        <f>IF(themes!X19="yes",1,IF(themes!X19="no",-1,0))</f>
        <v>1</v>
      </c>
      <c r="S19">
        <f>IF(themes!Y19="yes",1,IF(themes!Y19="no",-1,0))</f>
        <v>1</v>
      </c>
      <c r="T19">
        <f>IF(themes!Z19="yes",1,IF(themes!Z19="no",-1,0))</f>
        <v>1</v>
      </c>
      <c r="U19">
        <f>IF(themes!AA19="yes",1,IF(themes!AA19="no",-1,0))</f>
        <v>1</v>
      </c>
      <c r="V19">
        <f>IF(themes!AB19="yes",1,IF(themes!AB19="no",-1,0))</f>
        <v>0</v>
      </c>
      <c r="W19" s="27">
        <f>IF(themes!AC19="yes",1,IF(themes!AC19="no",-1,0))</f>
        <v>0</v>
      </c>
    </row>
    <row r="20" spans="1:23" x14ac:dyDescent="0.25">
      <c r="A20" s="30">
        <v>19</v>
      </c>
      <c r="B20">
        <f>IF(themes!H20="yes",1,IF(themes!H20="no",-1,0))</f>
        <v>1</v>
      </c>
      <c r="C20">
        <f>IF(themes!I20="yes",1,IF(themes!I20="no",-1,0))</f>
        <v>-1</v>
      </c>
      <c r="D20">
        <f>IF(themes!J20="yes",1,IF(themes!J20="no",-1,0))</f>
        <v>0</v>
      </c>
      <c r="E20">
        <f>IF(themes!K20="yes",1,IF(themes!K20="no",-1,0))</f>
        <v>0</v>
      </c>
      <c r="F20">
        <f>IF(themes!L20="yes",1,IF(themes!L20="no",-1,0))</f>
        <v>1</v>
      </c>
      <c r="G20">
        <f>IF(themes!M20="yes",1,IF(themes!M20="no",-1,0))</f>
        <v>1</v>
      </c>
      <c r="H20">
        <f>IF(themes!N20="yes",1,IF(themes!N20="no",-1,0))</f>
        <v>1</v>
      </c>
      <c r="I20">
        <f>IF(themes!O20="yes",1,IF(themes!O20="no",-1,0))</f>
        <v>1</v>
      </c>
      <c r="J20">
        <f>IF(themes!P20="yes",1,IF(themes!P20="no",-1,0))</f>
        <v>1</v>
      </c>
      <c r="K20">
        <f>IF(themes!Q20="yes",1,IF(themes!Q20="no",-1,0))</f>
        <v>1</v>
      </c>
      <c r="L20">
        <f>IF(themes!R20="yes",1,IF(themes!R20="no",-1,0))</f>
        <v>1</v>
      </c>
      <c r="M20">
        <f>IF(themes!S20="yes",1,IF(themes!S20="no",-1,0))</f>
        <v>1</v>
      </c>
      <c r="N20">
        <f>IF(themes!T20="yes",1,IF(themes!T20="no",-1,0))</f>
        <v>1</v>
      </c>
      <c r="O20">
        <f>IF(themes!U20="yes",1,IF(themes!U20="no",-1,0))</f>
        <v>1</v>
      </c>
      <c r="P20">
        <f>IF(themes!V20="yes",1,IF(themes!V20="no",-1,0))</f>
        <v>1</v>
      </c>
      <c r="Q20">
        <f>IF(themes!W20="yes",1,IF(themes!W20="no",-1,0))</f>
        <v>-1</v>
      </c>
      <c r="R20">
        <f>IF(themes!X20="yes",1,IF(themes!X20="no",-1,0))</f>
        <v>1</v>
      </c>
      <c r="S20">
        <f>IF(themes!Y20="yes",1,IF(themes!Y20="no",-1,0))</f>
        <v>-1</v>
      </c>
      <c r="T20">
        <f>IF(themes!Z20="yes",1,IF(themes!Z20="no",-1,0))</f>
        <v>1</v>
      </c>
      <c r="U20">
        <f>IF(themes!AA20="yes",1,IF(themes!AA20="no",-1,0))</f>
        <v>1</v>
      </c>
      <c r="V20">
        <f>IF(themes!AB20="yes",1,IF(themes!AB20="no",-1,0))</f>
        <v>0</v>
      </c>
      <c r="W20" s="27">
        <f>IF(themes!AC20="yes",1,IF(themes!AC20="no",-1,0))</f>
        <v>0</v>
      </c>
    </row>
    <row r="21" spans="1:23" x14ac:dyDescent="0.25">
      <c r="A21" s="30">
        <v>20</v>
      </c>
      <c r="B21">
        <f>IF(themes!H21="yes",1,IF(themes!H21="no",-1,0))</f>
        <v>1</v>
      </c>
      <c r="C21">
        <f>IF(themes!I21="yes",1,IF(themes!I21="no",-1,0))</f>
        <v>1</v>
      </c>
      <c r="D21">
        <f>IF(themes!J21="yes",1,IF(themes!J21="no",-1,0))</f>
        <v>1</v>
      </c>
      <c r="E21">
        <f>IF(themes!K21="yes",1,IF(themes!K21="no",-1,0))</f>
        <v>1</v>
      </c>
      <c r="F21">
        <f>IF(themes!L21="yes",1,IF(themes!L21="no",-1,0))</f>
        <v>1</v>
      </c>
      <c r="G21">
        <f>IF(themes!M21="yes",1,IF(themes!M21="no",-1,0))</f>
        <v>1</v>
      </c>
      <c r="H21">
        <f>IF(themes!N21="yes",1,IF(themes!N21="no",-1,0))</f>
        <v>1</v>
      </c>
      <c r="I21">
        <f>IF(themes!O21="yes",1,IF(themes!O21="no",-1,0))</f>
        <v>-1</v>
      </c>
      <c r="J21">
        <f>IF(themes!P21="yes",1,IF(themes!P21="no",-1,0))</f>
        <v>1</v>
      </c>
      <c r="K21">
        <f>IF(themes!Q21="yes",1,IF(themes!Q21="no",-1,0))</f>
        <v>1</v>
      </c>
      <c r="L21">
        <f>IF(themes!R21="yes",1,IF(themes!R21="no",-1,0))</f>
        <v>1</v>
      </c>
      <c r="M21">
        <f>IF(themes!S21="yes",1,IF(themes!S21="no",-1,0))</f>
        <v>1</v>
      </c>
      <c r="N21">
        <f>IF(themes!T21="yes",1,IF(themes!T21="no",-1,0))</f>
        <v>1</v>
      </c>
      <c r="O21">
        <f>IF(themes!U21="yes",1,IF(themes!U21="no",-1,0))</f>
        <v>1</v>
      </c>
      <c r="P21">
        <f>IF(themes!V21="yes",1,IF(themes!V21="no",-1,0))</f>
        <v>1</v>
      </c>
      <c r="Q21">
        <f>IF(themes!W21="yes",1,IF(themes!W21="no",-1,0))</f>
        <v>-1</v>
      </c>
      <c r="R21">
        <f>IF(themes!X21="yes",1,IF(themes!X21="no",-1,0))</f>
        <v>-1</v>
      </c>
      <c r="S21">
        <f>IF(themes!Y21="yes",1,IF(themes!Y21="no",-1,0))</f>
        <v>1</v>
      </c>
      <c r="T21">
        <f>IF(themes!Z21="yes",1,IF(themes!Z21="no",-1,0))</f>
        <v>0</v>
      </c>
      <c r="U21">
        <f>IF(themes!AA21="yes",1,IF(themes!AA21="no",-1,0))</f>
        <v>1</v>
      </c>
      <c r="V21">
        <f>IF(themes!AB21="yes",1,IF(themes!AB21="no",-1,0))</f>
        <v>0</v>
      </c>
      <c r="W21" s="27">
        <f>IF(themes!AC21="yes",1,IF(themes!AC21="no",-1,0))</f>
        <v>0</v>
      </c>
    </row>
    <row r="22" spans="1:23" x14ac:dyDescent="0.25">
      <c r="A22" s="30">
        <v>21</v>
      </c>
      <c r="B22">
        <f>IF(themes!H22="yes",1,IF(themes!H22="no",-1,0))</f>
        <v>1</v>
      </c>
      <c r="C22">
        <f>IF(themes!I22="yes",1,IF(themes!I22="no",-1,0))</f>
        <v>1</v>
      </c>
      <c r="D22">
        <f>IF(themes!J22="yes",1,IF(themes!J22="no",-1,0))</f>
        <v>1</v>
      </c>
      <c r="E22">
        <f>IF(themes!K22="yes",1,IF(themes!K22="no",-1,0))</f>
        <v>1</v>
      </c>
      <c r="F22">
        <f>IF(themes!L22="yes",1,IF(themes!L22="no",-1,0))</f>
        <v>1</v>
      </c>
      <c r="G22">
        <f>IF(themes!M22="yes",1,IF(themes!M22="no",-1,0))</f>
        <v>0</v>
      </c>
      <c r="H22">
        <f>IF(themes!N22="yes",1,IF(themes!N22="no",-1,0))</f>
        <v>1</v>
      </c>
      <c r="I22">
        <f>IF(themes!O22="yes",1,IF(themes!O22="no",-1,0))</f>
        <v>-1</v>
      </c>
      <c r="J22">
        <f>IF(themes!P22="yes",1,IF(themes!P22="no",-1,0))</f>
        <v>1</v>
      </c>
      <c r="K22">
        <f>IF(themes!Q22="yes",1,IF(themes!Q22="no",-1,0))</f>
        <v>1</v>
      </c>
      <c r="L22">
        <f>IF(themes!R22="yes",1,IF(themes!R22="no",-1,0))</f>
        <v>1</v>
      </c>
      <c r="M22">
        <f>IF(themes!S22="yes",1,IF(themes!S22="no",-1,0))</f>
        <v>1</v>
      </c>
      <c r="N22">
        <f>IF(themes!T22="yes",1,IF(themes!T22="no",-1,0))</f>
        <v>1</v>
      </c>
      <c r="O22">
        <f>IF(themes!U22="yes",1,IF(themes!U22="no",-1,0))</f>
        <v>1</v>
      </c>
      <c r="P22">
        <f>IF(themes!V22="yes",1,IF(themes!V22="no",-1,0))</f>
        <v>1</v>
      </c>
      <c r="Q22">
        <f>IF(themes!W22="yes",1,IF(themes!W22="no",-1,0))</f>
        <v>-1</v>
      </c>
      <c r="R22">
        <f>IF(themes!X22="yes",1,IF(themes!X22="no",-1,0))</f>
        <v>-1</v>
      </c>
      <c r="S22">
        <f>IF(themes!Y22="yes",1,IF(themes!Y22="no",-1,0))</f>
        <v>-1</v>
      </c>
      <c r="T22">
        <f>IF(themes!Z22="yes",1,IF(themes!Z22="no",-1,0))</f>
        <v>1</v>
      </c>
      <c r="U22">
        <f>IF(themes!AA22="yes",1,IF(themes!AA22="no",-1,0))</f>
        <v>1</v>
      </c>
      <c r="V22">
        <f>IF(themes!AB22="yes",1,IF(themes!AB22="no",-1,0))</f>
        <v>0</v>
      </c>
      <c r="W22" s="27">
        <f>IF(themes!AC22="yes",1,IF(themes!AC22="no",-1,0))</f>
        <v>1</v>
      </c>
    </row>
    <row r="23" spans="1:23" x14ac:dyDescent="0.25">
      <c r="A23" s="30">
        <v>22</v>
      </c>
      <c r="B23">
        <f>IF(themes!H23="yes",1,IF(themes!H23="no",-1,0))</f>
        <v>1</v>
      </c>
      <c r="C23">
        <f>IF(themes!I23="yes",1,IF(themes!I23="no",-1,0))</f>
        <v>1</v>
      </c>
      <c r="D23">
        <f>IF(themes!J23="yes",1,IF(themes!J23="no",-1,0))</f>
        <v>1</v>
      </c>
      <c r="E23">
        <f>IF(themes!K23="yes",1,IF(themes!K23="no",-1,0))</f>
        <v>0</v>
      </c>
      <c r="F23">
        <f>IF(themes!L23="yes",1,IF(themes!L23="no",-1,0))</f>
        <v>1</v>
      </c>
      <c r="G23">
        <f>IF(themes!M23="yes",1,IF(themes!M23="no",-1,0))</f>
        <v>1</v>
      </c>
      <c r="H23">
        <f>IF(themes!N23="yes",1,IF(themes!N23="no",-1,0))</f>
        <v>1</v>
      </c>
      <c r="I23">
        <f>IF(themes!O23="yes",1,IF(themes!O23="no",-1,0))</f>
        <v>-1</v>
      </c>
      <c r="J23">
        <f>IF(themes!P23="yes",1,IF(themes!P23="no",-1,0))</f>
        <v>0</v>
      </c>
      <c r="K23">
        <f>IF(themes!Q23="yes",1,IF(themes!Q23="no",-1,0))</f>
        <v>1</v>
      </c>
      <c r="L23">
        <f>IF(themes!R23="yes",1,IF(themes!R23="no",-1,0))</f>
        <v>1</v>
      </c>
      <c r="M23">
        <f>IF(themes!S23="yes",1,IF(themes!S23="no",-1,0))</f>
        <v>1</v>
      </c>
      <c r="N23">
        <f>IF(themes!T23="yes",1,IF(themes!T23="no",-1,0))</f>
        <v>1</v>
      </c>
      <c r="O23">
        <f>IF(themes!U23="yes",1,IF(themes!U23="no",-1,0))</f>
        <v>-1</v>
      </c>
      <c r="P23">
        <f>IF(themes!V23="yes",1,IF(themes!V23="no",-1,0))</f>
        <v>1</v>
      </c>
      <c r="Q23">
        <f>IF(themes!W23="yes",1,IF(themes!W23="no",-1,0))</f>
        <v>1</v>
      </c>
      <c r="R23">
        <f>IF(themes!X23="yes",1,IF(themes!X23="no",-1,0))</f>
        <v>1</v>
      </c>
      <c r="S23">
        <f>IF(themes!Y23="yes",1,IF(themes!Y23="no",-1,0))</f>
        <v>1</v>
      </c>
      <c r="T23">
        <f>IF(themes!Z23="yes",1,IF(themes!Z23="no",-1,0))</f>
        <v>1</v>
      </c>
      <c r="U23">
        <f>IF(themes!AA23="yes",1,IF(themes!AA23="no",-1,0))</f>
        <v>0</v>
      </c>
      <c r="V23">
        <f>IF(themes!AB23="yes",1,IF(themes!AB23="no",-1,0))</f>
        <v>0</v>
      </c>
      <c r="W23" s="27">
        <f>IF(themes!AC23="yes",1,IF(themes!AC23="no",-1,0))</f>
        <v>1</v>
      </c>
    </row>
    <row r="24" spans="1:23" x14ac:dyDescent="0.25">
      <c r="A24" s="30">
        <v>23</v>
      </c>
      <c r="B24">
        <f>IF(themes!H24="yes",1,IF(themes!H24="no",-1,0))</f>
        <v>-1</v>
      </c>
      <c r="C24">
        <f>IF(themes!I24="yes",1,IF(themes!I24="no",-1,0))</f>
        <v>1</v>
      </c>
      <c r="D24">
        <f>IF(themes!J24="yes",1,IF(themes!J24="no",-1,0))</f>
        <v>1</v>
      </c>
      <c r="E24">
        <f>IF(themes!K24="yes",1,IF(themes!K24="no",-1,0))</f>
        <v>-1</v>
      </c>
      <c r="F24">
        <f>IF(themes!L24="yes",1,IF(themes!L24="no",-1,0))</f>
        <v>1</v>
      </c>
      <c r="G24">
        <f>IF(themes!M24="yes",1,IF(themes!M24="no",-1,0))</f>
        <v>1</v>
      </c>
      <c r="H24">
        <f>IF(themes!N24="yes",1,IF(themes!N24="no",-1,0))</f>
        <v>1</v>
      </c>
      <c r="I24">
        <f>IF(themes!O24="yes",1,IF(themes!O24="no",-1,0))</f>
        <v>1</v>
      </c>
      <c r="J24">
        <f>IF(themes!P24="yes",1,IF(themes!P24="no",-1,0))</f>
        <v>1</v>
      </c>
      <c r="K24">
        <f>IF(themes!Q24="yes",1,IF(themes!Q24="no",-1,0))</f>
        <v>1</v>
      </c>
      <c r="L24">
        <f>IF(themes!R24="yes",1,IF(themes!R24="no",-1,0))</f>
        <v>1</v>
      </c>
      <c r="M24">
        <f>IF(themes!S24="yes",1,IF(themes!S24="no",-1,0))</f>
        <v>1</v>
      </c>
      <c r="N24">
        <f>IF(themes!T24="yes",1,IF(themes!T24="no",-1,0))</f>
        <v>1</v>
      </c>
      <c r="O24">
        <f>IF(themes!U24="yes",1,IF(themes!U24="no",-1,0))</f>
        <v>1</v>
      </c>
      <c r="P24">
        <f>IF(themes!V24="yes",1,IF(themes!V24="no",-1,0))</f>
        <v>1</v>
      </c>
      <c r="Q24">
        <f>IF(themes!W24="yes",1,IF(themes!W24="no",-1,0))</f>
        <v>1</v>
      </c>
      <c r="R24">
        <f>IF(themes!X24="yes",1,IF(themes!X24="no",-1,0))</f>
        <v>1</v>
      </c>
      <c r="S24">
        <f>IF(themes!Y24="yes",1,IF(themes!Y24="no",-1,0))</f>
        <v>0</v>
      </c>
      <c r="T24">
        <f>IF(themes!Z24="yes",1,IF(themes!Z24="no",-1,0))</f>
        <v>1</v>
      </c>
      <c r="U24">
        <f>IF(themes!AA24="yes",1,IF(themes!AA24="no",-1,0))</f>
        <v>1</v>
      </c>
      <c r="V24">
        <f>IF(themes!AB24="yes",1,IF(themes!AB24="no",-1,0))</f>
        <v>1</v>
      </c>
      <c r="W24" s="27">
        <f>IF(themes!AC24="yes",1,IF(themes!AC24="no",-1,0))</f>
        <v>0</v>
      </c>
    </row>
    <row r="25" spans="1:23" x14ac:dyDescent="0.25">
      <c r="A25" s="30">
        <v>24</v>
      </c>
      <c r="B25">
        <f>IF(themes!H25="yes",1,IF(themes!H25="no",-1,0))</f>
        <v>1</v>
      </c>
      <c r="C25">
        <f>IF(themes!I25="yes",1,IF(themes!I25="no",-1,0))</f>
        <v>1</v>
      </c>
      <c r="D25">
        <f>IF(themes!J25="yes",1,IF(themes!J25="no",-1,0))</f>
        <v>1</v>
      </c>
      <c r="E25">
        <f>IF(themes!K25="yes",1,IF(themes!K25="no",-1,0))</f>
        <v>0</v>
      </c>
      <c r="F25">
        <f>IF(themes!L25="yes",1,IF(themes!L25="no",-1,0))</f>
        <v>-1</v>
      </c>
      <c r="G25">
        <f>IF(themes!M25="yes",1,IF(themes!M25="no",-1,0))</f>
        <v>1</v>
      </c>
      <c r="H25">
        <f>IF(themes!N25="yes",1,IF(themes!N25="no",-1,0))</f>
        <v>1</v>
      </c>
      <c r="I25">
        <f>IF(themes!O25="yes",1,IF(themes!O25="no",-1,0))</f>
        <v>1</v>
      </c>
      <c r="J25">
        <f>IF(themes!P25="yes",1,IF(themes!P25="no",-1,0))</f>
        <v>1</v>
      </c>
      <c r="K25">
        <f>IF(themes!Q25="yes",1,IF(themes!Q25="no",-1,0))</f>
        <v>1</v>
      </c>
      <c r="L25">
        <f>IF(themes!R25="yes",1,IF(themes!R25="no",-1,0))</f>
        <v>1</v>
      </c>
      <c r="M25">
        <f>IF(themes!S25="yes",1,IF(themes!S25="no",-1,0))</f>
        <v>1</v>
      </c>
      <c r="N25">
        <f>IF(themes!T25="yes",1,IF(themes!T25="no",-1,0))</f>
        <v>-1</v>
      </c>
      <c r="O25">
        <f>IF(themes!U25="yes",1,IF(themes!U25="no",-1,0))</f>
        <v>1</v>
      </c>
      <c r="P25">
        <f>IF(themes!V25="yes",1,IF(themes!V25="no",-1,0))</f>
        <v>1</v>
      </c>
      <c r="Q25">
        <f>IF(themes!W25="yes",1,IF(themes!W25="no",-1,0))</f>
        <v>-1</v>
      </c>
      <c r="R25">
        <f>IF(themes!X25="yes",1,IF(themes!X25="no",-1,0))</f>
        <v>-1</v>
      </c>
      <c r="S25">
        <f>IF(themes!Y25="yes",1,IF(themes!Y25="no",-1,0))</f>
        <v>1</v>
      </c>
      <c r="T25">
        <f>IF(themes!Z25="yes",1,IF(themes!Z25="no",-1,0))</f>
        <v>1</v>
      </c>
      <c r="U25">
        <f>IF(themes!AA25="yes",1,IF(themes!AA25="no",-1,0))</f>
        <v>1</v>
      </c>
      <c r="V25">
        <f>IF(themes!AB25="yes",1,IF(themes!AB25="no",-1,0))</f>
        <v>1</v>
      </c>
      <c r="W25" s="27">
        <f>IF(themes!AC25="yes",1,IF(themes!AC25="no",-1,0))</f>
        <v>0</v>
      </c>
    </row>
    <row r="26" spans="1:23" x14ac:dyDescent="0.25">
      <c r="A26" s="30">
        <v>25</v>
      </c>
      <c r="B26">
        <f>IF(themes!H26="yes",1,IF(themes!H26="no",-1,0))</f>
        <v>1</v>
      </c>
      <c r="C26">
        <f>IF(themes!I26="yes",1,IF(themes!I26="no",-1,0))</f>
        <v>1</v>
      </c>
      <c r="D26">
        <f>IF(themes!J26="yes",1,IF(themes!J26="no",-1,0))</f>
        <v>1</v>
      </c>
      <c r="E26">
        <f>IF(themes!K26="yes",1,IF(themes!K26="no",-1,0))</f>
        <v>-1</v>
      </c>
      <c r="F26">
        <f>IF(themes!L26="yes",1,IF(themes!L26="no",-1,0))</f>
        <v>1</v>
      </c>
      <c r="G26">
        <f>IF(themes!M26="yes",1,IF(themes!M26="no",-1,0))</f>
        <v>0</v>
      </c>
      <c r="H26">
        <f>IF(themes!N26="yes",1,IF(themes!N26="no",-1,0))</f>
        <v>1</v>
      </c>
      <c r="I26">
        <f>IF(themes!O26="yes",1,IF(themes!O26="no",-1,0))</f>
        <v>1</v>
      </c>
      <c r="J26">
        <f>IF(themes!P26="yes",1,IF(themes!P26="no",-1,0))</f>
        <v>1</v>
      </c>
      <c r="K26">
        <f>IF(themes!Q26="yes",1,IF(themes!Q26="no",-1,0))</f>
        <v>1</v>
      </c>
      <c r="L26">
        <f>IF(themes!R26="yes",1,IF(themes!R26="no",-1,0))</f>
        <v>1</v>
      </c>
      <c r="M26">
        <f>IF(themes!S26="yes",1,IF(themes!S26="no",-1,0))</f>
        <v>1</v>
      </c>
      <c r="N26">
        <f>IF(themes!T26="yes",1,IF(themes!T26="no",-1,0))</f>
        <v>0</v>
      </c>
      <c r="O26">
        <f>IF(themes!U26="yes",1,IF(themes!U26="no",-1,0))</f>
        <v>1</v>
      </c>
      <c r="P26">
        <f>IF(themes!V26="yes",1,IF(themes!V26="no",-1,0))</f>
        <v>1</v>
      </c>
      <c r="Q26">
        <f>IF(themes!W26="yes",1,IF(themes!W26="no",-1,0))</f>
        <v>1</v>
      </c>
      <c r="R26">
        <f>IF(themes!X26="yes",1,IF(themes!X26="no",-1,0))</f>
        <v>1</v>
      </c>
      <c r="S26">
        <f>IF(themes!Y26="yes",1,IF(themes!Y26="no",-1,0))</f>
        <v>-1</v>
      </c>
      <c r="T26">
        <f>IF(themes!Z26="yes",1,IF(themes!Z26="no",-1,0))</f>
        <v>1</v>
      </c>
      <c r="U26">
        <f>IF(themes!AA26="yes",1,IF(themes!AA26="no",-1,0))</f>
        <v>1</v>
      </c>
      <c r="V26">
        <f>IF(themes!AB26="yes",1,IF(themes!AB26="no",-1,0))</f>
        <v>-1</v>
      </c>
      <c r="W26" s="27">
        <f>IF(themes!AC26="yes",1,IF(themes!AC26="no",-1,0))</f>
        <v>0</v>
      </c>
    </row>
    <row r="27" spans="1:23" x14ac:dyDescent="0.25">
      <c r="A27" s="31">
        <v>26</v>
      </c>
      <c r="B27" s="14">
        <f>IF(themes!H27="yes",1,IF(themes!H27="no",-1,0))</f>
        <v>1</v>
      </c>
      <c r="C27" s="14">
        <f>IF(themes!I27="yes",1,IF(themes!I27="no",-1,0))</f>
        <v>1</v>
      </c>
      <c r="D27" s="14">
        <f>IF(themes!J27="yes",1,IF(themes!J27="no",-1,0))</f>
        <v>1</v>
      </c>
      <c r="E27" s="14">
        <f>IF(themes!K27="yes",1,IF(themes!K27="no",-1,0))</f>
        <v>1</v>
      </c>
      <c r="F27" s="14">
        <f>IF(themes!L27="yes",1,IF(themes!L27="no",-1,0))</f>
        <v>0</v>
      </c>
      <c r="G27" s="14">
        <f>IF(themes!M27="yes",1,IF(themes!M27="no",-1,0))</f>
        <v>0</v>
      </c>
      <c r="H27" s="14">
        <f>IF(themes!N27="yes",1,IF(themes!N27="no",-1,0))</f>
        <v>1</v>
      </c>
      <c r="I27" s="14">
        <f>IF(themes!O27="yes",1,IF(themes!O27="no",-1,0))</f>
        <v>1</v>
      </c>
      <c r="J27" s="14">
        <f>IF(themes!P27="yes",1,IF(themes!P27="no",-1,0))</f>
        <v>1</v>
      </c>
      <c r="K27" s="14">
        <f>IF(themes!Q27="yes",1,IF(themes!Q27="no",-1,0))</f>
        <v>1</v>
      </c>
      <c r="L27" s="14">
        <f>IF(themes!R27="yes",1,IF(themes!R27="no",-1,0))</f>
        <v>0</v>
      </c>
      <c r="M27" s="14">
        <f>IF(themes!S27="yes",1,IF(themes!S27="no",-1,0))</f>
        <v>1</v>
      </c>
      <c r="N27" s="14">
        <f>IF(themes!T27="yes",1,IF(themes!T27="no",-1,0))</f>
        <v>0</v>
      </c>
      <c r="O27" s="14">
        <f>IF(themes!U27="yes",1,IF(themes!U27="no",-1,0))</f>
        <v>1</v>
      </c>
      <c r="P27" s="14">
        <f>IF(themes!V27="yes",1,IF(themes!V27="no",-1,0))</f>
        <v>1</v>
      </c>
      <c r="Q27" s="14">
        <f>IF(themes!W27="yes",1,IF(themes!W27="no",-1,0))</f>
        <v>1</v>
      </c>
      <c r="R27" s="14">
        <f>IF(themes!X27="yes",1,IF(themes!X27="no",-1,0))</f>
        <v>1</v>
      </c>
      <c r="S27" s="14">
        <f>IF(themes!Y27="yes",1,IF(themes!Y27="no",-1,0))</f>
        <v>1</v>
      </c>
      <c r="T27" s="14">
        <f>IF(themes!Z27="yes",1,IF(themes!Z27="no",-1,0))</f>
        <v>1</v>
      </c>
      <c r="U27" s="14">
        <f>IF(themes!AA27="yes",1,IF(themes!AA27="no",-1,0))</f>
        <v>1</v>
      </c>
      <c r="V27" s="14">
        <f>IF(themes!AB27="yes",1,IF(themes!AB27="no",-1,0))</f>
        <v>1</v>
      </c>
      <c r="W27" s="28">
        <f>IF(themes!AC27="yes",1,IF(themes!AC27="no",-1,0))</f>
        <v>0</v>
      </c>
    </row>
    <row r="29" spans="1:23" x14ac:dyDescent="0.25">
      <c r="B29" t="s">
        <v>98</v>
      </c>
      <c r="L29" s="32" t="s">
        <v>99</v>
      </c>
      <c r="M29" s="33">
        <v>1</v>
      </c>
    </row>
    <row r="30" spans="1:23" x14ac:dyDescent="0.25">
      <c r="B30" t="s">
        <v>100</v>
      </c>
      <c r="L30" s="34" t="s">
        <v>101</v>
      </c>
      <c r="M30" s="35">
        <v>-1</v>
      </c>
    </row>
    <row r="31" spans="1:23" x14ac:dyDescent="0.25">
      <c r="L31" s="36" t="s">
        <v>35</v>
      </c>
      <c r="M31" s="37">
        <v>0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themes</vt:lpstr>
      <vt:lpstr>assumptions</vt:lpstr>
      <vt:lpstr>helpers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Kevin Hermann</dc:creator>
  <dc:description/>
  <cp:lastModifiedBy>Hermann, Kevin</cp:lastModifiedBy>
  <cp:revision>7</cp:revision>
  <dcterms:created xsi:type="dcterms:W3CDTF">2024-04-24T16:29:58Z</dcterms:created>
  <dcterms:modified xsi:type="dcterms:W3CDTF">2025-01-28T08:43:37Z</dcterms:modified>
  <dc:language>en-US</dc:language>
</cp:coreProperties>
</file>