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2"/>
  <workbookPr defaultThemeVersion="166925"/>
  <mc:AlternateContent xmlns:mc="http://schemas.openxmlformats.org/markup-compatibility/2006">
    <mc:Choice Requires="x15">
      <x15ac:absPath xmlns:x15ac="http://schemas.microsoft.com/office/spreadsheetml/2010/11/ac" url="/Users/randel/Desktop/sensitivity_META/"/>
    </mc:Choice>
  </mc:AlternateContent>
  <xr:revisionPtr revIDLastSave="5" documentId="13_ncr:1_{20B49D91-AF74-9A4B-A748-21EEABA85F42}" xr6:coauthVersionLast="47" xr6:coauthVersionMax="47" xr10:uidLastSave="{155A70E4-7B1D-46AD-B9A6-A3C611A7D62A}"/>
  <bookViews>
    <workbookView xWindow="5240" yWindow="3660" windowWidth="35660" windowHeight="17660" xr2:uid="{00000000-000D-0000-FFFF-FFFF00000000}"/>
  </bookViews>
  <sheets>
    <sheet name="Aquatic-Export" sheetId="1" r:id="rId1"/>
    <sheet name="names" sheetId="4" r:id="rId2"/>
    <sheet name="References" sheetId="2" r:id="rId3"/>
    <sheet name="Search_Parameters" sheetId="3"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8" i="2" l="1"/>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2" i="2"/>
</calcChain>
</file>

<file path=xl/sharedStrings.xml><?xml version="1.0" encoding="utf-8"?>
<sst xmlns="http://schemas.openxmlformats.org/spreadsheetml/2006/main" count="3840" uniqueCount="415">
  <si>
    <t>CAS Number</t>
  </si>
  <si>
    <t>Chemical Name</t>
  </si>
  <si>
    <t>Chemical evolution (new_old)</t>
  </si>
  <si>
    <t>Chemical Purity Mean(%)</t>
  </si>
  <si>
    <t>Species Scientific Name</t>
  </si>
  <si>
    <t>Species Common Name</t>
  </si>
  <si>
    <t>Organism Lifestage</t>
  </si>
  <si>
    <t>Exposure Type</t>
  </si>
  <si>
    <t>Media Type</t>
  </si>
  <si>
    <t>Test Location</t>
  </si>
  <si>
    <t>Number of Doses</t>
  </si>
  <si>
    <t>Conc 1 Mean (Standardized)</t>
  </si>
  <si>
    <t>Conc Min 1 (Standardized)</t>
  </si>
  <si>
    <t>Conc 1 Max (Standardized)</t>
  </si>
  <si>
    <t>Conc 1 Units (Standardized)</t>
  </si>
  <si>
    <t>Effect</t>
  </si>
  <si>
    <t>Effect Measurement</t>
  </si>
  <si>
    <t>Endpoint</t>
  </si>
  <si>
    <t>Observed Duration Mean (Days)</t>
  </si>
  <si>
    <t>Author</t>
  </si>
  <si>
    <t>Reference Number</t>
  </si>
  <si>
    <t>Title</t>
  </si>
  <si>
    <t>Source</t>
  </si>
  <si>
    <t>Publication Year</t>
  </si>
  <si>
    <t>6-Chloro-N-ethyl-N'-(1-methylethyl)-1,3,5-triazine-2,4-diamine</t>
  </si>
  <si>
    <t>n</t>
  </si>
  <si>
    <t>Leuciscus idus ssp. melanotus</t>
  </si>
  <si>
    <t>Carp</t>
  </si>
  <si>
    <t>Fresh water</t>
  </si>
  <si>
    <t>AI mg/L</t>
  </si>
  <si>
    <t>Mortality</t>
  </si>
  <si>
    <t>LC0</t>
  </si>
  <si>
    <t>Juhnke,I., and D. Luedemann</t>
  </si>
  <si>
    <t>Results of the Investigation of 200 Chemical Compounds for Acute Fish Toxicity with the Golden Orfe Test (Ergebnisse der Untersuchung von 200 Chemischen Verbindungen auf Akute Fischtoxizitat mit dem Goldorfentest)</t>
  </si>
  <si>
    <t>Z. Wasser-Abwasser-Forsch.11(5): 161-164</t>
  </si>
  <si>
    <t>Rutilus kutum</t>
  </si>
  <si>
    <t>Kutum</t>
  </si>
  <si>
    <t>Larva</t>
  </si>
  <si>
    <t>Renewal</t>
  </si>
  <si>
    <t>Lab</t>
  </si>
  <si>
    <t>LC01</t>
  </si>
  <si>
    <t>Khoshnood,Z., and L. Khoshnood</t>
  </si>
  <si>
    <t>Determination of Acute Toxicity of Atrazine Herbicide in Caspian Kutum, Rutilus frisii kutum, Larvae</t>
  </si>
  <si>
    <t>World Acad. Sci. Eng. Technol.8(12): 1322-1326</t>
  </si>
  <si>
    <t>Fry</t>
  </si>
  <si>
    <t>Khoshnood,Z., S. Jamili, S. Khodabandeh, A. Mashinchian Moradi, and A.A. Motallebi Moghanjoghi</t>
  </si>
  <si>
    <t>Histopathological Effects and Toxicity of Atrazine Herbicide in Caspian Kutum, Rutilus frisii kutum, Fry</t>
  </si>
  <si>
    <t>Iran. J. Fish. Sci.13(3): 702-718</t>
  </si>
  <si>
    <t>LC10</t>
  </si>
  <si>
    <t>Channa punctata</t>
  </si>
  <si>
    <t>Snake-Head Catfish</t>
  </si>
  <si>
    <t>Nwani,C.D., N.S. Nagpure, R. Kumar, B. Kushwaha, P. Kumar, and W.S. Lakra</t>
  </si>
  <si>
    <t>Lethal Concentration and Toxicity Stress of Carbosulfan, Glyphosate and Atrazine to Freshwater Air Breathing Fish Channa punctatus (Bloch)</t>
  </si>
  <si>
    <t>Int. Aquat. Res.2(2): 105-111</t>
  </si>
  <si>
    <t>Nwani,C.D., W.S. Lakra, N.S. Nagpure, R. Kumar, B. Kushwaha, and S.K. Srivastava</t>
  </si>
  <si>
    <t>Toxicity of the Herbicide Atrazine:  Effects on Lipid Peroxidation and Activities of Antioxidant Enzymes in the Freshwater Fish Channa punctatus (Bloch)</t>
  </si>
  <si>
    <t>Int. J. Environ. Res. Public Health7(8): 3298-3312</t>
  </si>
  <si>
    <t>Psetta maxima</t>
  </si>
  <si>
    <t>Left-Eyed Flounder, Turbot</t>
  </si>
  <si>
    <t>Egg</t>
  </si>
  <si>
    <t>Salt water</t>
  </si>
  <si>
    <t>Mhadhbi,L., T. Hela, B. Moncef, and A. Neji</t>
  </si>
  <si>
    <t>Toxicity of Three Selected Pesticides (Alachlor, Atrazine and Diuron) to the Marine Fish (Turbot Psetta maxima)</t>
  </si>
  <si>
    <t>Afr. J. Biotechnol.11(51): 11321-11328</t>
  </si>
  <si>
    <t>LC100</t>
  </si>
  <si>
    <t>LC20</t>
  </si>
  <si>
    <t>LC30</t>
  </si>
  <si>
    <t>LC40</t>
  </si>
  <si>
    <t>LC50</t>
  </si>
  <si>
    <t>Rasbora heteromorpha</t>
  </si>
  <si>
    <t>Harlequinfish, Red Rasbora</t>
  </si>
  <si>
    <t>Static</t>
  </si>
  <si>
    <t>Svobodova,Z., and B. Vykusova</t>
  </si>
  <si>
    <t>Comparing the Sensitivity of Rainbow Trout and Rasbora heteromorpha to Various Toxic Substances (Porovnani Citlivosti Pstruha Duhoveho a Razbory Klinoskvrnne k Ruznym Cizorodym Latkam)</t>
  </si>
  <si>
    <t>Bull. V. U. R. H. Vodnany (Non-English)24(2): 14-19</t>
  </si>
  <si>
    <t>Oreochromis niloticus</t>
  </si>
  <si>
    <t>Nile Tilapia</t>
  </si>
  <si>
    <t>Aquatic - not reported</t>
  </si>
  <si>
    <t>Ada,F.B., E.O. Ayotunde, and B.P.R. Bayim</t>
  </si>
  <si>
    <t>Some Biological and Hematological Responses of Oreochromis niloticus Juveniles Exposed to Atrazine Herbicide</t>
  </si>
  <si>
    <t>Aquacult. Aquarium Conserv. Legis.5(5): 369-379</t>
  </si>
  <si>
    <t>Notropis atherinoides</t>
  </si>
  <si>
    <t>Emerald Shiner</t>
  </si>
  <si>
    <t>U.S. Environmental Protection Agency</t>
  </si>
  <si>
    <t>Pesticide Ecotoxicity Database (Formerly: Environmental Effects Database (EEDB))</t>
  </si>
  <si>
    <t>Environmental Fate and Effects Division, U.S.EPA, Washington, D.C.:</t>
  </si>
  <si>
    <t>Ameiurus melas</t>
  </si>
  <si>
    <t>Black Bullhead</t>
  </si>
  <si>
    <t>Bathe,R., K. Sachsse, L. Ullmann, W.D. Hormann, F. Zak, and R. Hess</t>
  </si>
  <si>
    <t>The Evaluation of Fish Toxicity in the Laboratory</t>
  </si>
  <si>
    <t>Proc. Eur. Soc. Toxicol.16:113-124</t>
  </si>
  <si>
    <t>Rhamdia quelen</t>
  </si>
  <si>
    <t>Catfish</t>
  </si>
  <si>
    <t>Fingerling</t>
  </si>
  <si>
    <t>Kreutz,L.C., L.J.G. Barcellos, T.O. Silva, D. Anziliero, D. Martins, M. Lorenson, A. Marteninghe, and L.B. Da Silva</t>
  </si>
  <si>
    <t>Acute Toxicity Test of Agricultural Pesticides on Silver Catfish (Rhamdia quelen) Fingerlings</t>
  </si>
  <si>
    <t>Ciencia Rural38(4): 1050-1055</t>
  </si>
  <si>
    <t>Perca sp.</t>
  </si>
  <si>
    <t>Perch</t>
  </si>
  <si>
    <t>Carassius carassius</t>
  </si>
  <si>
    <t>Crucian Carp</t>
  </si>
  <si>
    <t>Leuciscus idus</t>
  </si>
  <si>
    <t>Ide, Silver Or Golden Orfe</t>
  </si>
  <si>
    <t>Pseudaphritis urvillii</t>
  </si>
  <si>
    <t>Blennie</t>
  </si>
  <si>
    <t>Juvenile</t>
  </si>
  <si>
    <t>Flow-through</t>
  </si>
  <si>
    <t>Davies,P.E., L.S.J. Cook, and D. Goenarso</t>
  </si>
  <si>
    <t>Sublethal Responses to Pesticides of Several Species of Australian Freshwater Fish and Crustaceans and Rainbow Trout</t>
  </si>
  <si>
    <t>Environ. Toxicol. Chem.13(8): 1341-1354</t>
  </si>
  <si>
    <t>Piaractus mesopotamicus</t>
  </si>
  <si>
    <t>Pacu</t>
  </si>
  <si>
    <t>Young</t>
  </si>
  <si>
    <t>Dos Santos,E.A., C. Da Cruz, S.P. Carraschi, J.R.M. Silva, R.G. Botelho, E.D. Velini, and R.A. Pitelli</t>
  </si>
  <si>
    <t>Atrazine Levels in the Jaboticabal Water Stream (Sao Paulo State, Brazil) and Its Toxicological Effects on the Pacu Fish Piaractus mesopotamicus</t>
  </si>
  <si>
    <t>Arh. Hig. Rada Toksikol.66(1): 73-82</t>
  </si>
  <si>
    <t>Galaxias maculatus</t>
  </si>
  <si>
    <t>Common Jollytail</t>
  </si>
  <si>
    <t>Adult</t>
  </si>
  <si>
    <t>Phoxinus phoxinus</t>
  </si>
  <si>
    <t>Minnow</t>
  </si>
  <si>
    <t>Vivier,P., and M. Nisbet</t>
  </si>
  <si>
    <t>Toxicity of Some Herbicides, Insecticides, and Industrial Wastes</t>
  </si>
  <si>
    <t>In: Biological Problems in Water Pollution, 3rd Semin. (1962), R.A. Taft Sanit. Eng. Ctr.No. 999-WP-25:167-169</t>
  </si>
  <si>
    <t>Bathe,R., L. Ullman, K. Sachsse, and R. Hess</t>
  </si>
  <si>
    <t>Relationship between Toxicity to Fish and to Mammals:  A Comparative Study Under Defined Laboratory Conditions</t>
  </si>
  <si>
    <t>U.S.EPA-OPP Registration Standard:1 p.</t>
  </si>
  <si>
    <t>Alabaster,J.S.</t>
  </si>
  <si>
    <t>Survival of Fish in 164 Herbicides, Insecticides, Fungicides, Wetting Agents and Miscellaneous Substances</t>
  </si>
  <si>
    <t>Int. Pest Control11(2): 29-35</t>
  </si>
  <si>
    <t>Coregonus fera</t>
  </si>
  <si>
    <t>Whitefish</t>
  </si>
  <si>
    <t>Gunkel,G., and H. Kausch</t>
  </si>
  <si>
    <t>Acute Toxicity of Atrazine (S-Triazine) on Coregonus fera Under Starvation Conditions</t>
  </si>
  <si>
    <t>Arch. Hydrobiol. Suppl.48(2): 207-234</t>
  </si>
  <si>
    <t>Barbodes carnaticus</t>
  </si>
  <si>
    <t>Carnatic Carp</t>
  </si>
  <si>
    <t>Wani,G.P., and A.M. Vibhandik</t>
  </si>
  <si>
    <t>Effect of Atrazine (Herbicide) on Histology and Protein Content of the Freshwater Teleost Barbus carnaticus</t>
  </si>
  <si>
    <t>J. Ecobiol.29(4): 257-265</t>
  </si>
  <si>
    <t>LC60</t>
  </si>
  <si>
    <t>LC70</t>
  </si>
  <si>
    <t>LC80</t>
  </si>
  <si>
    <t>LC90</t>
  </si>
  <si>
    <t>Danio rerio</t>
  </si>
  <si>
    <t>Zebra Danio</t>
  </si>
  <si>
    <t>EPA/OTS</t>
  </si>
  <si>
    <t>Assessments of the Feasibility and Evidence of Test Methods of Levels I and II of the Chemicals Act on Thiourea</t>
  </si>
  <si>
    <t>EPA/OTS Doc.#FYI-OTS-0787-0551:213 p.</t>
  </si>
  <si>
    <t>Ictalurus punctatus</t>
  </si>
  <si>
    <t>Channel Catfish</t>
  </si>
  <si>
    <t>Birge,W.J., J.A. Black, and D.M. Bruser</t>
  </si>
  <si>
    <t>Toxicity of Organic Chemicals to Embryo-Larval Stages of Fish</t>
  </si>
  <si>
    <t>EPA-560/11-79-007, U.S.EPA, Washington, D.C.:60 p.</t>
  </si>
  <si>
    <t>Embryo</t>
  </si>
  <si>
    <t>Lee,H.C., P.N. Lu, H.L. Huang, C. Chu, H.P. Li, and H.J. Tsai</t>
  </si>
  <si>
    <t>Zebrafish Transgenic Line huORFZ is an Effective Living Bioindicator for Detecting Environmental Toxicants</t>
  </si>
  <si>
    <t>PLoS One9(3): 12 p.</t>
  </si>
  <si>
    <t>Carassius auratus</t>
  </si>
  <si>
    <t>Goldfish</t>
  </si>
  <si>
    <t>Beliles,R.P., and W.J.,Jr. Scott</t>
  </si>
  <si>
    <t>Atrazine Safety Evaluations on Fish and Wildlife (Bobwhite Quail, Mallard Ducks, Rainbow Trout, Sunfish, and Goldfish)</t>
  </si>
  <si>
    <t>Prepared by Woodard Res.Corp., Submitted by Geigy Chem.Co., Ardsley, NY (MRID No.00059214):9 p.</t>
  </si>
  <si>
    <t>Weil,M., S. Scholz, M. Zimmer, F. Sacher, and K. Duis</t>
  </si>
  <si>
    <t>Gene Expression Analysis in Zebrafish Embryos: A Potential Approach to Predict Effect Concentrations in the Fish Early Life Stage Test</t>
  </si>
  <si>
    <t>Environ. Toxicol. Chem.28(9): 1970-1978</t>
  </si>
  <si>
    <t>Cyprinodon variegatus</t>
  </si>
  <si>
    <t>Sheepshead Minnow</t>
  </si>
  <si>
    <t>Machado,M.W.</t>
  </si>
  <si>
    <t>Atrazine Technical - Acute Toxicity to Sheepshead Minnow (Cyprinodon variegatus) Under Flow-Through Conditions</t>
  </si>
  <si>
    <t>Final SLI Rep.No.94-7-5384, Springborn Lab.Inc., Wareham, MA:4-36</t>
  </si>
  <si>
    <t>Yan,H., S. Huang, and M. Scholz</t>
  </si>
  <si>
    <t>Kinetic Processes of Acute Atrazine Toxicity to Brachydanio rerio in the Presence and Absence of Suspended Sediments</t>
  </si>
  <si>
    <t>Water Air Soil Pollut.226(3): 13 p.</t>
  </si>
  <si>
    <t>Lepomis macrochirus</t>
  </si>
  <si>
    <t>Bluegill</t>
  </si>
  <si>
    <t>Leiostomus xanthurus</t>
  </si>
  <si>
    <t>Spot</t>
  </si>
  <si>
    <t>Wang,Y., G. Yang, D. Dai, Z. Xu, L. Cai, Q. Wang, and Y. Yu</t>
  </si>
  <si>
    <t>Individual and Mixture Effects of Five Agricultural Pesticides on Zebrafish (Danio rerio) Larvae</t>
  </si>
  <si>
    <t>Environ. Sci. Pollut. Res. Int.10:9 p.</t>
  </si>
  <si>
    <t>Poecilia reticulata</t>
  </si>
  <si>
    <t>Guppy</t>
  </si>
  <si>
    <t>Meng,S., J. Chen, W. Wu, G. Hu, J. Qu, and Y. You</t>
  </si>
  <si>
    <t>Effect of Atrazine on Antioxidant Enzyme and Its Bioaccumulation in Kidney of Crucian Carp, Carassius auratus</t>
  </si>
  <si>
    <t>J. Northeast Agric. Univ.18(3): 16-21</t>
  </si>
  <si>
    <t>Mayer,F.L.,Jr., and M.R. Ellersieck</t>
  </si>
  <si>
    <t>Manual of Acute Toxicity: Interpretation and Data Base for 410 Chemicals and 66 Species of Freshwater Animals</t>
  </si>
  <si>
    <t>USDI Fish and Wildlife Service, Publication No.160, Washington, DC:505 p.</t>
  </si>
  <si>
    <t>Mayer,F.L.,Jr.</t>
  </si>
  <si>
    <t>Acute Toxicity Handbook of Chemicals to Estuarine Organisms</t>
  </si>
  <si>
    <t>EPA 600/8-87-017, U.S.EPA, Gulf Breeze, FL:274 p.</t>
  </si>
  <si>
    <t>Oryzias latipes</t>
  </si>
  <si>
    <t>Japanese Medaka</t>
  </si>
  <si>
    <t>Nishiuchi,Y., and Y. Hashimoto</t>
  </si>
  <si>
    <t>Toxicity of Pesticides to Some Fresh Water Organisms</t>
  </si>
  <si>
    <t>Rev. Plant Prot. Res.2:137-139</t>
  </si>
  <si>
    <t>Birge,W.J., J.A. Black, A.G. Westerman, and B.A. Ramey</t>
  </si>
  <si>
    <t>Fish and Amphibian Embryos - a Model System for Evaluating Teratogenicity</t>
  </si>
  <si>
    <t>Fundam. Appl. Toxicol.3:237-242</t>
  </si>
  <si>
    <t>Cyprinus carpio</t>
  </si>
  <si>
    <t>Common Carp</t>
  </si>
  <si>
    <t>Hall,L.W.,Jr., M.C. Ziegenfuss, R.D. Anderson, T.D. Spittler, and H.C. Leichtweis</t>
  </si>
  <si>
    <t>Influence of Salinity on Atrazine Toxicity to a Chesapeake Bay Copepod (Eurytemora affinis) and Fish (Cyprinodon variegatus)</t>
  </si>
  <si>
    <t>Estuaries17(1B): 181-186</t>
  </si>
  <si>
    <t>Ward,G.S., and L. Ballantine</t>
  </si>
  <si>
    <t>Acute and Chronic Toxicity of Atrazine to Estuarine Fauna</t>
  </si>
  <si>
    <t>Estuaries8(1): 22-27</t>
  </si>
  <si>
    <t>Ton,C., Y. Lin, and C. Willett</t>
  </si>
  <si>
    <t>Zebrafish as a Model for Developmental Neurotoxicity Testing</t>
  </si>
  <si>
    <t>Birth Defects Res. A Clin. Mol. Teratol.76(7): 553-567</t>
  </si>
  <si>
    <t>Pimephales promelas</t>
  </si>
  <si>
    <t>Fathead Minnow</t>
  </si>
  <si>
    <t>Jop,K.M.</t>
  </si>
  <si>
    <t>(Atrazine Technical) - Acute Toxicity to Fathead Minnows (Pimephales promelas) Under Static Conditions</t>
  </si>
  <si>
    <t>SLI Rep.No.91-1-3630, Springborn Lab.Inc., Environ.Sci.Div., Wareham, MA:46 p.</t>
  </si>
  <si>
    <t>Neskovic,N.K., I. Elezovic, V. Karan, V. Poleksic, and M. Budimir</t>
  </si>
  <si>
    <t>Acute and Subacute Toxicity of Atrazine to Carp (Cyprinus carpio L.)</t>
  </si>
  <si>
    <t>Ecotoxicol. Environ. Saf.25:173-182</t>
  </si>
  <si>
    <t>Xing,H., T. Liu, Z. Zhang, X. Wang, and S. Xu</t>
  </si>
  <si>
    <t>Acute and Subchronic Toxic Effects of Atrazine and Chlorpyrifos on Common Carp (Cyprinus carpio L.): Immunotoxicity Assessments</t>
  </si>
  <si>
    <t>Fish Shellfish Immunol.45:327-333</t>
  </si>
  <si>
    <t>Salmo trutta</t>
  </si>
  <si>
    <t>Brown Trout</t>
  </si>
  <si>
    <t>Aanes,K.J.</t>
  </si>
  <si>
    <t>Some Pesticides Used in Norwegian Agriculture and Their Environmental Effects on Common Inhabitants in Freshwater Ecosystems. Tolerance Limits - Acute and Chronic Effects</t>
  </si>
  <si>
    <t>In: A.Helweg (Ed.), Pesticides in the Aquatic Environment, Appearance and Effects, Nov.12-14, 1991, Tune Landboskole, Denmark:108-131</t>
  </si>
  <si>
    <t>Wiegand,C., S. Pflugmacher, M. Giese, H. Frank, and C. Steinberg</t>
  </si>
  <si>
    <t>Uptake, Toxicity, and Effects on Detoxication Enzymes of Atrazine and Trifluoroacetate in Embryos of Zebrafish</t>
  </si>
  <si>
    <t>Ecotoxicol. Environ. Saf.45(2): 122-131</t>
  </si>
  <si>
    <t>Howe,G.E., R. Gillis, and R.C. Mowbray</t>
  </si>
  <si>
    <t>Effect of Chemical Synergy and Larval Stage on the Toxicity of Atrazine and Alachlor to Amphibian Larvae</t>
  </si>
  <si>
    <t>Environ. Toxicol. Chem.17(3): 519-525</t>
  </si>
  <si>
    <t>Tscheu-Schluter,M.</t>
  </si>
  <si>
    <t>On the Acute Toxicity of Herbicides to Selected Aquatic Organisms. Part 2. Triazine Herbicides and Amitrole (Zur akuten Toxizitat von Herbiziden Gegenuber Ausgewahlten Wasserorganismen Tell 2: Triazinherbizide und Amitr</t>
  </si>
  <si>
    <t>Acta Hydrochim. Hydrobiol.4(2): 153-170</t>
  </si>
  <si>
    <t>o</t>
  </si>
  <si>
    <t>Dionne,E.</t>
  </si>
  <si>
    <t>Chronic Toxicity to the Fathead Minnow (Pimephales promelas) During a Full Life-Cycle Exposure</t>
  </si>
  <si>
    <t>Lab.Study #92-7-4324,CIBA-GEIGY Corp., Greensboro, NC:439 p.</t>
  </si>
  <si>
    <t>Gorge,G., and R. Nagel</t>
  </si>
  <si>
    <t>Toxicity of Lindane, Atrazine, and Deltamethrin to Early Life Stages of Zebrafish (Brachydanio rerio)</t>
  </si>
  <si>
    <t>Ecotoxicol. Environ. Saf.20(3): 246-255</t>
  </si>
  <si>
    <t>Wang,Y., L. Lv, Y. Yu, G. Yang, Z. Xu, Q. Wang, and L. Cai</t>
  </si>
  <si>
    <t>Single and Joint Toxic Effects of Five Selected Pesticides on the Early Life Stages of Zebrafish (Denio rerio)</t>
  </si>
  <si>
    <t>Chemosphere170:61-67</t>
  </si>
  <si>
    <t>Svobodova,Z.</t>
  </si>
  <si>
    <t>Acute Toxicity of Pesticides to Fish (Akutni Toxicita Pesticidu pro Ryby)</t>
  </si>
  <si>
    <t>Agrochemia (Bratisl.)20(11): 328-332</t>
  </si>
  <si>
    <t>Macek,K.J., K.S. Buxton, S. Sauter, S. Gnilka, and J.W. Dean</t>
  </si>
  <si>
    <t>Chronic Toxicity of Atrazine to Selected Aquatic Invertebrates and Fishes</t>
  </si>
  <si>
    <t>EPA-600/3-76-047, U.S.EPA, Duluth, MN:50 p.</t>
  </si>
  <si>
    <t>Toxicity of Pesticide Ingredients to Some Fresh Water Organisms</t>
  </si>
  <si>
    <t>Sci. Pest Control (Botyu-Kagaku)32(1): 5-11</t>
  </si>
  <si>
    <t>Blackburn,R.A.</t>
  </si>
  <si>
    <t>The Effects of Single and Joint Toxicity of Atrazine and Alachlor on Three Non-Target Aquatic Organisms</t>
  </si>
  <si>
    <t>M.S.Thesis, University of Kansas, Lawrence, KS:163 p.</t>
  </si>
  <si>
    <t>Ramesh,M., R. Srinivasan, and M. Saravanan</t>
  </si>
  <si>
    <t>Effect of Atrazine (Herbicide) on Blood Parameters of Common Carp Cyprinus carpio (Actinopterygii:  Cypriniformes)</t>
  </si>
  <si>
    <t>Afr. J. Environ. Sci. Technol.3(12): 453-458</t>
  </si>
  <si>
    <t>Salvelinus fontinalis</t>
  </si>
  <si>
    <t>Brook Trout</t>
  </si>
  <si>
    <t>Vykusova,B., and Z. Svobodova</t>
  </si>
  <si>
    <t>Comparison of the Sensitivity of Male and Female Guppies (Poecilia reticulata Peters) to Toxic Substances (Porovnani Citlivosti Samcu a Samic Zivorodky Duhove (Poecilia reticulata Peters) k Cizorodym Latkam)</t>
  </si>
  <si>
    <t>Bull. V. U. R. H. Vodnany (Non-English)23(3): 20-23</t>
  </si>
  <si>
    <t>Grande,M., S. Andersen, and D. Berge</t>
  </si>
  <si>
    <t>Effects of Pesticides on Fish Experimental and Field Studies</t>
  </si>
  <si>
    <t>Norw. J. Agric. Sci.Suppl.13:195-209</t>
  </si>
  <si>
    <t>ml/L</t>
  </si>
  <si>
    <t>LD100</t>
  </si>
  <si>
    <t>Gzhetotskii,M.I., L.V. Shkliaruk, and L.A. Dychok</t>
  </si>
  <si>
    <t>Toxicological Characteristics of the Herbicide Zeazin</t>
  </si>
  <si>
    <t>Vrach. Delo5:133-136</t>
  </si>
  <si>
    <t>Oncorhynchus mykiss</t>
  </si>
  <si>
    <t>Rainbow Trout</t>
  </si>
  <si>
    <t>Pesticides as Pollutants</t>
  </si>
  <si>
    <t>In: B.G.Liptak (Ed.), Environmental Engineer's Handbook, Chilton Book Co., Radnor, PA:405-418</t>
  </si>
  <si>
    <t>Not intact</t>
  </si>
  <si>
    <t>In Vitro</t>
  </si>
  <si>
    <t>Culture</t>
  </si>
  <si>
    <t>Bisson,M., and A. Hontela</t>
  </si>
  <si>
    <t>Cytotoxic and Endocrine-Disrupting Potential of Atrazine, Diazinon, Endosulfan, and Mancozeb in Adrenocortical Steroidogenic Cells of Rainbow Trout Exposed In Vitro</t>
  </si>
  <si>
    <t>Toxicol. Appl. Pharmacol.180:110-117</t>
  </si>
  <si>
    <t>Wan,M.T., C. Buday, G. Schroeder, J. Kuo, and J. Pasternak</t>
  </si>
  <si>
    <t>Toxicity to Daphnia magna, Hyalella azteca, Oncorhynchus kisutch, Oncorhynchus mykiss, Oncorhynchus tshawytscha, and Rana catesbeiana of Atrazine, Metolachlor, Simazine, and Their Formulated Products</t>
  </si>
  <si>
    <t>Bull. Environ. Contam. Toxicol.76(1): 52-58</t>
  </si>
  <si>
    <t>Oncorhynchus kisutch</t>
  </si>
  <si>
    <t>Silver Salmon</t>
  </si>
  <si>
    <t>Oncorhynchus tshawytscha</t>
  </si>
  <si>
    <t>Chinook Salmon</t>
  </si>
  <si>
    <t>Ctenopharyngodon idella</t>
  </si>
  <si>
    <t>Grass Carp</t>
  </si>
  <si>
    <t>Botelho,R.G., J.B. Dos Santos, K.M. Fernandes, and C.A. Neves</t>
  </si>
  <si>
    <t>Effects of Atrazine and Picloram on Grass Carp: Acute Toxicity and Histological Assessment</t>
  </si>
  <si>
    <t>Toxicol. Environ. Chem.94(1): 121-127</t>
  </si>
  <si>
    <t>original_name</t>
  </si>
  <si>
    <t>r_name</t>
  </si>
  <si>
    <t>na_replace</t>
  </si>
  <si>
    <t>cas_number</t>
  </si>
  <si>
    <t>chem_name</t>
  </si>
  <si>
    <t>chem_evol</t>
  </si>
  <si>
    <t>chem_pur_mean</t>
  </si>
  <si>
    <t>species_name</t>
  </si>
  <si>
    <t>com_name</t>
  </si>
  <si>
    <t>org_lifestage</t>
  </si>
  <si>
    <t>adult</t>
  </si>
  <si>
    <t>exp_type</t>
  </si>
  <si>
    <t>static</t>
  </si>
  <si>
    <t>media_type</t>
  </si>
  <si>
    <t>test_location</t>
  </si>
  <si>
    <t>no_of_doses</t>
  </si>
  <si>
    <t>conc_mean</t>
  </si>
  <si>
    <t>(calculate from min and max)</t>
  </si>
  <si>
    <t>conc_min</t>
  </si>
  <si>
    <t>cons_max</t>
  </si>
  <si>
    <t>conc_units</t>
  </si>
  <si>
    <t>effect</t>
  </si>
  <si>
    <t>ef_measurement</t>
  </si>
  <si>
    <t>endpoint</t>
  </si>
  <si>
    <t>obs_dur_mean</t>
  </si>
  <si>
    <t>author</t>
  </si>
  <si>
    <t>ref_number</t>
  </si>
  <si>
    <t>title</t>
  </si>
  <si>
    <t>source</t>
  </si>
  <si>
    <t>publ_year</t>
  </si>
  <si>
    <t>Ref. Number</t>
  </si>
  <si>
    <t>Pub. Year</t>
  </si>
  <si>
    <t>Ref. Type</t>
  </si>
  <si>
    <t>Citation</t>
  </si>
  <si>
    <t>Google Scholar</t>
  </si>
  <si>
    <t>Aanes,K.J.. Some Pesticides Used in Norwegian Agriculture and Their Environmental Effects on Common Inhabitants in Freshwater Ecosystems. Tolerance Limits - Acute and Chronic Effects. In: A.Helweg (Ed.), Pesticides in the Aquatic Environment, Appearance and Effects, Nov.12-14, 1991, Tune Landboskole, Denmark:108-131, 1992. ECOREF #19224</t>
  </si>
  <si>
    <t>Ada,F.B., E.O. Ayotunde, and B.P.R. Bayim. Some Biological and Hematological Responses of Oreochromis niloticus Juveniles Exposed to Atrazine Herbicide. Aquacult. Aquarium Conserv. Legis.5(5): 369-379, 2012. ECOREF #160628</t>
  </si>
  <si>
    <t>Alabaster,J.S.. Survival of Fish in 164 Herbicides, Insecticides, Fungicides, Wetting Agents and Miscellaneous Substances. Int. Pest Control11(2): 29-35, 1969. ECOREF #542</t>
  </si>
  <si>
    <t>Bathe,R., K. Sachsse, L. Ullmann, W.D. Hormann, F. Zak, and R. Hess. The Evaluation of Fish Toxicity in the Laboratory. Proc. Eur. Soc. Toxicol.16:113-124, 1975. ECOREF #7199</t>
  </si>
  <si>
    <t>Bathe,R., L. Ullman, K. Sachsse, and R. Hess. Relationship between Toxicity to Fish and to Mammals:  A Comparative Study Under Defined Laboratory Conditions. U.S.EPA-OPP Registration Standard:1 p., 1975. ECOREF #12999</t>
  </si>
  <si>
    <t>Beliles,R.P., and W.J.,Jr. Scott. Atrazine Safety Evaluations on Fish and Wildlife (Bobwhite Quail, Mallard Ducks, Rainbow Trout, Sunfish, and Goldfish). Prepared by Woodard Res.Corp., Submitted by Geigy Chem.Co., Ardsley, NY (MRID No.00059214):9 p., 1965. ECOREF #80976</t>
  </si>
  <si>
    <t>Birge,W.J., J.A. Black, A.G. Westerman, and B.A. Ramey. Fish and Amphibian Embryos - a Model System for Evaluating Teratogenicity. Fundam. Appl. Toxicol.3:237-242, 1983. ECOREF #19124</t>
  </si>
  <si>
    <t>German Dataset</t>
  </si>
  <si>
    <t>Birge,W.J., J.A. Black, and D.M. Bruser. Toxicity of Organic Chemicals to Embryo-Larval Stages of Fish. EPA-560/11-79-007, U.S.EPA, Washington, D.C.:60 p., 1979. ECOREF #563</t>
  </si>
  <si>
    <t>Bisson,M., and A. Hontela. Cytotoxic and Endocrine-Disrupting Potential of Atrazine, Diazinon, Endosulfan, and Mancozeb in Adrenocortical Steroidogenic Cells of Rainbow Trout Exposed In Vitro. Toxicol. Appl. Pharmacol.180:110-117, 2002. ECOREF #182055</t>
  </si>
  <si>
    <t>Blackburn,R.A.. The Effects of Single and Joint Toxicity of Atrazine and Alachlor on Three Non-Target Aquatic Organisms. M.S.Thesis, University of Kansas, Lawrence, KS:163 p., 1985. ECOREF #71619</t>
  </si>
  <si>
    <t>Botelho,R.G., J.B. Dos Santos, K.M. Fernandes, and C.A. Neves. Effects of Atrazine and Picloram on Grass Carp: Acute Toxicity and Histological Assessment. Toxicol. Environ. Chem.94(1): 121-127, 2012. ECOREF #159421</t>
  </si>
  <si>
    <t>Davies,P.E., L.S.J. Cook, and D. Goenarso. Sublethal Responses to Pesticides of Several Species of Australian Freshwater Fish and Crustaceans and Rainbow Trout. Environ. Toxicol. Chem.13(8): 1341-1354, 1994. ECOREF #4442</t>
  </si>
  <si>
    <t>Dionne,E.. Chronic Toxicity to the Fathead Minnow (Pimephales promelas) During a Full Life-Cycle Exposure. Lab.Study #92-7-4324,CIBA-GEIGY Corp., Greensboro, NC:439 p., 1992. ECOREF #78794</t>
  </si>
  <si>
    <t>Dos Santos,E.A., C. Da Cruz, S.P. Carraschi, J.R.M. Silva, R.G. Botelho, E.D. Velini, and R.A. Pitelli. Atrazine Levels in the Jaboticabal Water Stream (Sao Paulo State, Brazil) and Its Toxicological Effects on the Pacu Fish Piaractus mesopotamicus. Arh. Hig. Rada Toksikol.66(1): 73-82, 2015. ECOREF #170980</t>
  </si>
  <si>
    <t>EPA/OTS. Assessments of the Feasibility and Evidence of Test Methods of Levels I and II of the Chemicals Act on Thiourea. EPA/OTS Doc.#FYI-OTS-0787-0551:213 p., 1987. ECOREF #78669</t>
  </si>
  <si>
    <t>Gorge,G., and R. Nagel. Toxicity of Lindane, Atrazine, and Deltamethrin to Early Life Stages of Zebrafish (Brachydanio rerio). Ecotoxicol. Environ. Saf.20(3): 246-255, 1990. ECOREF #321</t>
  </si>
  <si>
    <t>Grande,M., S. Andersen, and D. Berge. Effects of Pesticides on Fish Experimental and Field Studies. Norw. J. Agric. Sci.Suppl.13:195-209, 1994. ECOREF #62367</t>
  </si>
  <si>
    <t>Gunkel,G., and H. Kausch. Acute Toxicity of Atrazine (S-Triazine) on Coregonus fera Under Starvation Conditions. Arch. Hydrobiol. Suppl.48(2): 207-234, 1976. ECOREF #7792</t>
  </si>
  <si>
    <t>Gzhetotskii,M.I., L.V. Shkliaruk, and L.A. Dychok. Toxicological Characteristics of the Herbicide Zeazin. Vrach. Delo5:133-136, 1977. ECOREF #6265</t>
  </si>
  <si>
    <t>Hall,L.W.,Jr., M.C. Ziegenfuss, R.D. Anderson, T.D. Spittler, and H.C. Leichtweis. Influence of Salinity on Atrazine Toxicity to a Chesapeake Bay Copepod (Eurytemora affinis) and Fish (Cyprinodon variegatus). Estuaries17(1B): 181-186, 1994. ECOREF #14715</t>
  </si>
  <si>
    <t>Howe,G.E., R. Gillis, and R.C. Mowbray. Effect of Chemical Synergy and Larval Stage on the Toxicity of Atrazine and Alachlor to Amphibian Larvae. Environ. Toxicol. Chem.17(3): 519-525, 1998. ECOREF #18805</t>
  </si>
  <si>
    <t>Jop,K.M.. (Atrazine Technical) - Acute Toxicity to Fathead Minnows (Pimephales promelas) Under Static Conditions. SLI Rep.No.91-1-3630, Springborn Lab.Inc., Environ.Sci.Div., Wareham, MA:46 p., 1991. ECOREF #81782</t>
  </si>
  <si>
    <t>Juhnke,I., and D. Luedemann. Results of the Investigation of 200 Chemical Compounds for Acute Fish Toxicity with the Golden Orfe Test (Ergebnisse der Untersuchung von 200 Chemischen Verbindungen auf Akute Fischtoxizitat mit dem Goldorfentest). Z. Wasser-Abwasser-Forsch.11(5): 161-164, 1978. ECOREF #547</t>
  </si>
  <si>
    <t>Khoshnood,Z., S. Jamili, S. Khodabandeh, A. Mashinchian Moradi, and A.A. Motallebi Moghanjoghi. Histopathological Effects and Toxicity of Atrazine Herbicide in Caspian Kutum, Rutilus frisii kutum, Fry. Iran. J. Fish. Sci.13(3): 702-718, 2014. ECOREF #171062</t>
  </si>
  <si>
    <t>Khoshnood,Z., and L. Khoshnood. Determination of Acute Toxicity of Atrazine Herbicide in Caspian Kutum, Rutilus frisii kutum, Larvae. World Acad. Sci. Eng. Technol.8(12): 1322-1326, 2014. ECOREF #171061</t>
  </si>
  <si>
    <t>Kreutz,L.C., L.J.G. Barcellos, T.O. Silva, D. Anziliero, D. Martins, M. Lorenson, A. Marteninghe, and L.B. Da Silva. Acute Toxicity Test of Agricultural Pesticides on Silver Catfish (Rhamdia quelen) Fingerlings. Ciencia Rural38(4): 1050-1055, 2008. ECOREF #111938</t>
  </si>
  <si>
    <t>Lee,H.C., P.N. Lu, H.L. Huang, C. Chu, H.P. Li, and H.J. Tsai. Zebrafish Transgenic Line huORFZ is an Effective Living Bioindicator for Detecting Environmental Toxicants. PLoS One9(3): 12 p., 2014. ECOREF #167650</t>
  </si>
  <si>
    <t>Macek,K.J., K.S. Buxton, S. Sauter, S. Gnilka, and J.W. Dean. Chronic Toxicity of Atrazine to Selected Aquatic Invertebrates and Fishes. EPA-600/3-76-047, U.S.EPA, Duluth, MN:50 p., 1976. ECOREF #631</t>
  </si>
  <si>
    <t>Machado,M.W.. Atrazine Technical - Acute Toxicity to Sheepshead Minnow (Cyprinodon variegatus) Under Flow-Through Conditions. Final SLI Rep.No.94-7-5384, Springborn Lab.Inc., Wareham, MA:4-36, 1994. ECOREF #71608</t>
  </si>
  <si>
    <t>Mayer,F.L.,Jr.. Acute Toxicity Handbook of Chemicals to Estuarine Organisms. EPA 600/8-87-017, U.S.EPA, Gulf Breeze, FL:274 p., 1987. ECOREF #3947</t>
  </si>
  <si>
    <t>Mayer,F.L.,Jr.. Pesticides as Pollutants. In: B.G.Liptak (Ed.), Environmental Engineer's Handbook, Chilton Book Co., Radnor, PA:405-418, 1974. ECOREF #70421</t>
  </si>
  <si>
    <t>USGS Acute Toxicity Database</t>
  </si>
  <si>
    <t>Mayer,F.L.,Jr., and M.R. Ellersieck. Manual of Acute Toxicity: Interpretation and Data Base for 410 Chemicals and 66 Species of Freshwater Animals. USDI Fish and Wildlife Service, Publication No.160, Washington, DC:505 p., 1986. ECOREF #6797</t>
  </si>
  <si>
    <t>Meng,S., J. Chen, W. Wu, G. Hu, J. Qu, and Y. You. Effect of Atrazine on Antioxidant Enzyme and Its Bioaccumulation in Kidney of Crucian Carp, Carassius auratus. J. Northeast Agric. Univ.18(3): 16-21, 2011. ECOREF #165346</t>
  </si>
  <si>
    <t>Mhadhbi,L., T. Hela, B. Moncef, and A. Neji. Toxicity of Three Selected Pesticides (Alachlor, Atrazine and Diuron) to the Marine Fish (Turbot Psetta maxima). Afr. J. Biotechnol.11(51): 11321-11328, 2012. ECOREF #160499</t>
  </si>
  <si>
    <t>Neskovic,N.K., I. Elezovic, V. Karan, V. Poleksic, and M. Budimir. Acute and Subacute Toxicity of Atrazine to Carp (Cyprinus carpio L.). Ecotoxicol. Environ. Saf.25:173-182, 1993. ECOREF #6681</t>
  </si>
  <si>
    <t>Nishiuchi,Y., and Y. Hashimoto. Toxicity of Pesticides to Some Fresh Water Organisms. Rev. Plant Prot. Res.2:137-139, 1969. ECOREF #2682</t>
  </si>
  <si>
    <t>Nishiuchi,Y., and Y. Hashimoto. Toxicity of Pesticide Ingredients to Some Fresh Water Organisms. Sci. Pest Control (Botyu-Kagaku)32(1): 5-11, 1967. ECOREF #15192</t>
  </si>
  <si>
    <t>Nwani,C.D., C.T. Ifo, V.C. Ejere, S.O. Okoye, C.C. Onyeke, S.U. Ogbonna, A. Chijioke, and S.N. Oluah</t>
  </si>
  <si>
    <t>Comparative Evaluation of the Acute Toxicity and Behavioural Changes in Clarias gariepinus Following Exposure to Dichlorvos and Primextra Pesticides</t>
  </si>
  <si>
    <t>Zool. Ecol.24(4): 361-368</t>
  </si>
  <si>
    <t>Nwani,C.D., C.T. Ifo, V.C. Ejere, S.O. Okoye, C.C. Onyeke, S.U. Ogbonna, A. Chijioke, and S.N. Oluah. Comparative Evaluation of the Acute Toxicity and Behavioural Changes in Clarias gariepinus Following Exposure to Dichlorvos and Primextra Pesticides. Zool. Ecol.24(4): 361-368, 2014. ECOREF #171387</t>
  </si>
  <si>
    <t>Nwani,C.D., N.S. Nagpure, R. Kumar, B. Kushwaha, P. Kumar, and W.S. Lakra. Lethal Concentration and Toxicity Stress of Carbosulfan, Glyphosate and Atrazine to Freshwater Air Breathing Fish Channa punctatus (Bloch). Int. Aquat. Res.2(2): 105-111, 2010. ECOREF #153834</t>
  </si>
  <si>
    <t>Nwani,C.D., W.S. Lakra, N.S. Nagpure, R. Kumar, B. Kushwaha, and S.K. Srivastava. Toxicity of the Herbicide Atrazine:  Effects on Lipid Peroxidation and Activities of Antioxidant Enzymes in the Freshwater Fish Channa punctatus (Bloch). Int. J. Environ. Res. Public Health7(8): 3298-3312, 2010. ECOREF #153817</t>
  </si>
  <si>
    <t>Ramesh,M., R. Srinivasan, and M. Saravanan. Effect of Atrazine (Herbicide) on Blood Parameters of Common Carp Cyprinus carpio (Actinopterygii:  Cypriniformes). Afr. J. Environ. Sci. Technol.3(12): 453-458, 2009. ECOREF #153798</t>
  </si>
  <si>
    <t>Svobodova,Z.. Acute Toxicity of Pesticides to Fish (Akutni Toxicita Pesticidu pro Ryby). Agrochemia (Bratisl.)20(11): 328-332, 1980. ECOREF #5343</t>
  </si>
  <si>
    <t>Svobodova,Z., and B. Vykusova. Comparing the Sensitivity of Rainbow Trout and Rasbora heteromorpha to Various Toxic Substances (Porovnani Citlivosti Pstruha Duhoveho a Razbory Klinoskvrnne k Ruznym Cizorodym Latkam). Bull. V. U. R. H. Vodnany (Non-English)24(2): 14-19, 1988. ECOREF #315</t>
  </si>
  <si>
    <t>Ton,C., Y. Lin, and C. Willett. Zebrafish as a Model for Developmental Neurotoxicity Testing. Birth Defects Res. A Clin. Mol. Teratol.76(7): 553-567, 2006. ECOREF #93401</t>
  </si>
  <si>
    <t>Tscheu-Schluter,M.. On the Acute Toxicity of Herbicides to Selected Aquatic Organisms. Part 2. Triazine Herbicides and Amitrole (Zur akuten Toxizitat von Herbiziden Gegenuber Ausgewahlten Wasserorganismen Tell 2: Triazinherbizide und Amitr. Acta Hydrochim. Hydrobiol.4(2): 153-170, 1976. ECOREF #6167</t>
  </si>
  <si>
    <t>EPA Office of Pesticides Program Database</t>
  </si>
  <si>
    <t>U.S. Environmental Protection Agency. Pesticide Ecotoxicity Database (Formerly: Environmental Effects Database (EEDB)). Environmental Fate and Effects Division, U.S.EPA, Washington, D.C.:, 1992. ECOREF #344</t>
  </si>
  <si>
    <t>Vivier,P., and M. Nisbet. Toxicity of Some Herbicides, Insecticides, and Industrial Wastes. In: Biological Problems in Water Pollution, 3rd Semin. (1962), R.A. Taft Sanit. Eng. Ctr.No. 999-WP-25:167-169, 1965. ECOREF #174467</t>
  </si>
  <si>
    <t>Vykusova,B., and Z. Svobodova. Comparison of the Sensitivity of Male and Female Guppies (Poecilia reticulata Peters) to Toxic Substances (Porovnani Citlivosti Samcu a Samic Zivorodky Duhove (Poecilia reticulata Peters) k Cizorodym Latkam). Bull. V. U. R. H. Vodnany (Non-English)23(3): 20-23, 1987. ECOREF #312</t>
  </si>
  <si>
    <t>Wan,M.T., C. Buday, G. Schroeder, J. Kuo, and J. Pasternak. Toxicity to Daphnia magna, Hyalella azteca, Oncorhynchus kisutch, Oncorhynchus mykiss, Oncorhynchus tshawytscha, and Rana catesbeiana of Atrazine, Metolachlor, Simazine, and Their Formulated Products. Bull. Environ. Contam. Toxicol.76(1): 52-58, 2006. ECOREF #89626</t>
  </si>
  <si>
    <t>Wang,Y., G. Yang, D. Dai, Z. Xu, L. Cai, Q. Wang, and Y. Yu. Individual and Mixture Effects of Five Agricultural Pesticides on Zebrafish (Danio rerio) Larvae. Environ. Sci. Pollut. Res. Int.10:9 p., 2016. ECOREF #174473</t>
  </si>
  <si>
    <t>Wang,Y., L. Lv, Y. Yu, G. Yang, Z. Xu, Q. Wang, and L. Cai. Single and Joint Toxic Effects of Five Selected Pesticides on the Early Life Stages of Zebrafish (Denio rerio). Chemosphere170:61-67, 2017. ECOREF #174503</t>
  </si>
  <si>
    <t>Wani,G.P., and A.M. Vibhandik. Effect of Atrazine (Herbicide) on Histology and Protein Content of the Freshwater Teleost Barbus carnaticus. J. Ecobiol.29(4): 257-265, 2011. ECOREF #165344</t>
  </si>
  <si>
    <t>Ward,G.S., and L. Ballantine. Acute and Chronic Toxicity of Atrazine to Estuarine Fauna. Estuaries8(1): 22-27, 1985. ECOREF #11001</t>
  </si>
  <si>
    <t>Weil,M., S. Scholz, M. Zimmer, F. Sacher, and K. Duis. Gene Expression Analysis in Zebrafish Embryos: A Potential Approach to Predict Effect Concentrations in the Fish Early Life Stage Test. Environ. Toxicol. Chem.28(9): 1970-1978, 2009. ECOREF #169185</t>
  </si>
  <si>
    <t>Wiegand,C., S. Pflugmacher, M. Giese, H. Frank, and C. Steinberg. Uptake, Toxicity, and Effects on Detoxication Enzymes of Atrazine and Trifluoroacetate in Embryos of Zebrafish. Ecotoxicol. Environ. Saf.45(2): 122-131, 2000. ECOREF #55587</t>
  </si>
  <si>
    <t>Xing,H., T. Liu, Z. Zhang, X. Wang, and S. Xu. Acute and Subchronic Toxic Effects of Atrazine and Chlorpyrifos on Common Carp (Cyprinus carpio L.): Immunotoxicity Assessments. Fish Shellfish Immunol.45:327-333, 2015. ECOREF #170959</t>
  </si>
  <si>
    <t>Yan,H., S. Huang, and M. Scholz. Kinetic Processes of Acute Atrazine Toxicity to Brachydanio rerio in the Presence and Absence of Suspended Sediments. Water Air Soil Pollut.226(3): 13 p., 2015. ECOREF #170833</t>
  </si>
  <si>
    <t>Category</t>
  </si>
  <si>
    <t>Parameter Group</t>
  </si>
  <si>
    <t>Name</t>
  </si>
  <si>
    <t>Value</t>
  </si>
  <si>
    <t>Additional Info</t>
  </si>
  <si>
    <t>Search run-time</t>
  </si>
  <si>
    <t>Habitat</t>
  </si>
  <si>
    <t>Aquatic</t>
  </si>
  <si>
    <t>Chemicals</t>
  </si>
  <si>
    <t>Name(s) / Number(s)</t>
  </si>
  <si>
    <t>atrazine</t>
  </si>
  <si>
    <t>Effect Measurements</t>
  </si>
  <si>
    <t>Endpoints</t>
  </si>
  <si>
    <t>Concentration Based Endpoints</t>
  </si>
  <si>
    <t>LD50</t>
  </si>
  <si>
    <t>ALL</t>
  </si>
  <si>
    <t>LC/LD xx (all % values)</t>
  </si>
  <si>
    <t>Species</t>
  </si>
  <si>
    <t>Animals</t>
  </si>
  <si>
    <t>Fish</t>
  </si>
  <si>
    <t>Test Conditions</t>
  </si>
  <si>
    <t>Publication Options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</si>
</sst>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hh:mm:ss"/>
  </numFmts>
  <fonts count="3">
    <font>
      <sz val="11"/>
      <color indexed="8"/>
      <name val="Calibri"/>
      <family val="2"/>
      <scheme val="minor"/>
    </font>
    <font>
      <u/>
      <sz val="11"/>
      <color rgb="FF0000FF"/>
      <name val="Calibri"/>
    </font>
    <font>
      <b/>
      <sz val="11"/>
      <color indexed="8"/>
      <name val="Calibri"/>
      <family val="2"/>
      <scheme val="minor"/>
    </font>
  </fonts>
  <fills count="3">
    <fill>
      <patternFill patternType="none"/>
    </fill>
    <fill>
      <patternFill patternType="gray125"/>
    </fill>
    <fill>
      <patternFill patternType="none">
        <bgColor indexed="64"/>
      </patternFill>
    </fill>
  </fills>
  <borders count="2">
    <border>
      <left/>
      <right/>
      <top/>
      <bottom/>
      <diagonal/>
    </border>
    <border>
      <left/>
      <right/>
      <top/>
      <bottom/>
      <diagonal/>
    </border>
  </borders>
  <cellStyleXfs count="1">
    <xf numFmtId="0" fontId="0" fillId="0" borderId="0"/>
  </cellStyleXfs>
  <cellXfs count="5">
    <xf numFmtId="0" fontId="0" fillId="0" borderId="0" xfId="0"/>
    <xf numFmtId="0" fontId="1" fillId="0" borderId="0" xfId="0" applyFont="1"/>
    <xf numFmtId="164" fontId="0" fillId="2" borderId="1" xfId="0" applyNumberFormat="1" applyFill="1" applyBorder="1"/>
    <xf numFmtId="0" fontId="0" fillId="2" borderId="0" xfId="0" applyFill="1"/>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247"/>
  <sheetViews>
    <sheetView tabSelected="1" workbookViewId="0">
      <pane xSplit="1" ySplit="1" topLeftCell="B2" activePane="bottomRight" state="frozen"/>
      <selection pane="bottomRight" activeCell="G68" sqref="G68"/>
      <selection pane="bottomLeft"/>
      <selection pane="topRight"/>
    </sheetView>
  </sheetViews>
  <sheetFormatPr defaultColWidth="8.85546875" defaultRowHeight="15"/>
  <cols>
    <col min="1" max="1" width="13.140625" customWidth="1"/>
    <col min="2" max="2" width="59" customWidth="1"/>
    <col min="3" max="3" width="31.85546875" style="3" customWidth="1"/>
    <col min="5" max="5" width="22.140625" customWidth="1"/>
    <col min="6" max="6" width="21.42578125" customWidth="1"/>
    <col min="7" max="7" width="17.85546875" customWidth="1"/>
    <col min="8" max="8" width="19.7109375" customWidth="1"/>
    <col min="9" max="9" width="14.7109375" customWidth="1"/>
    <col min="11" max="11" width="11.7109375" customWidth="1"/>
  </cols>
  <sheetData>
    <row r="1" spans="1:24">
      <c r="A1" t="s">
        <v>0</v>
      </c>
      <c r="B1" t="s">
        <v>1</v>
      </c>
      <c r="C1" s="3"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row>
    <row r="2" spans="1:24">
      <c r="A2">
        <v>1912249</v>
      </c>
      <c r="B2" t="s">
        <v>24</v>
      </c>
      <c r="C2" s="3" t="s">
        <v>25</v>
      </c>
      <c r="E2" t="s">
        <v>26</v>
      </c>
      <c r="F2" t="s">
        <v>27</v>
      </c>
      <c r="I2" t="s">
        <v>28</v>
      </c>
      <c r="L2">
        <v>10</v>
      </c>
      <c r="O2" t="s">
        <v>29</v>
      </c>
      <c r="P2" t="s">
        <v>30</v>
      </c>
      <c r="Q2" t="s">
        <v>30</v>
      </c>
      <c r="R2" t="s">
        <v>31</v>
      </c>
      <c r="S2">
        <v>2</v>
      </c>
      <c r="T2" t="s">
        <v>32</v>
      </c>
      <c r="U2">
        <v>547</v>
      </c>
      <c r="V2" t="s">
        <v>33</v>
      </c>
      <c r="W2" t="s">
        <v>34</v>
      </c>
      <c r="X2">
        <v>1978</v>
      </c>
    </row>
    <row r="3" spans="1:24">
      <c r="A3">
        <v>1912249</v>
      </c>
      <c r="B3" t="s">
        <v>24</v>
      </c>
      <c r="C3" s="3" t="s">
        <v>25</v>
      </c>
      <c r="E3" t="s">
        <v>35</v>
      </c>
      <c r="F3" t="s">
        <v>36</v>
      </c>
      <c r="G3" t="s">
        <v>37</v>
      </c>
      <c r="H3" t="s">
        <v>38</v>
      </c>
      <c r="I3" t="s">
        <v>28</v>
      </c>
      <c r="J3" t="s">
        <v>39</v>
      </c>
      <c r="K3">
        <v>11</v>
      </c>
      <c r="L3">
        <v>10.62</v>
      </c>
      <c r="M3">
        <v>8.98</v>
      </c>
      <c r="N3">
        <v>13.88</v>
      </c>
      <c r="O3" t="s">
        <v>29</v>
      </c>
      <c r="P3" t="s">
        <v>30</v>
      </c>
      <c r="Q3" t="s">
        <v>30</v>
      </c>
      <c r="R3" t="s">
        <v>40</v>
      </c>
      <c r="S3">
        <v>3</v>
      </c>
      <c r="T3" t="s">
        <v>41</v>
      </c>
      <c r="U3">
        <v>171061</v>
      </c>
      <c r="V3" t="s">
        <v>42</v>
      </c>
      <c r="W3" t="s">
        <v>43</v>
      </c>
      <c r="X3">
        <v>2014</v>
      </c>
    </row>
    <row r="4" spans="1:24">
      <c r="A4">
        <v>1912249</v>
      </c>
      <c r="B4" t="s">
        <v>24</v>
      </c>
      <c r="C4" s="3" t="s">
        <v>25</v>
      </c>
      <c r="D4">
        <v>80</v>
      </c>
      <c r="E4" t="s">
        <v>35</v>
      </c>
      <c r="F4" t="s">
        <v>36</v>
      </c>
      <c r="G4" t="s">
        <v>44</v>
      </c>
      <c r="H4" t="s">
        <v>38</v>
      </c>
      <c r="I4" t="s">
        <v>28</v>
      </c>
      <c r="J4" t="s">
        <v>39</v>
      </c>
      <c r="K4">
        <v>6</v>
      </c>
      <c r="L4">
        <v>21.43</v>
      </c>
      <c r="M4">
        <v>18.760000000000002</v>
      </c>
      <c r="N4">
        <v>22.92</v>
      </c>
      <c r="O4" t="s">
        <v>29</v>
      </c>
      <c r="P4" t="s">
        <v>30</v>
      </c>
      <c r="Q4" t="s">
        <v>30</v>
      </c>
      <c r="R4" t="s">
        <v>40</v>
      </c>
      <c r="S4">
        <v>0.5</v>
      </c>
      <c r="T4" t="s">
        <v>45</v>
      </c>
      <c r="U4">
        <v>171062</v>
      </c>
      <c r="V4" t="s">
        <v>46</v>
      </c>
      <c r="W4" t="s">
        <v>47</v>
      </c>
      <c r="X4">
        <v>2014</v>
      </c>
    </row>
    <row r="5" spans="1:24">
      <c r="A5">
        <v>1912249</v>
      </c>
      <c r="B5" t="s">
        <v>24</v>
      </c>
      <c r="C5" s="3" t="s">
        <v>25</v>
      </c>
      <c r="D5">
        <v>80</v>
      </c>
      <c r="E5" t="s">
        <v>35</v>
      </c>
      <c r="F5" t="s">
        <v>36</v>
      </c>
      <c r="G5" t="s">
        <v>44</v>
      </c>
      <c r="H5" t="s">
        <v>38</v>
      </c>
      <c r="I5" t="s">
        <v>28</v>
      </c>
      <c r="J5" t="s">
        <v>39</v>
      </c>
      <c r="K5">
        <v>6</v>
      </c>
      <c r="L5">
        <v>19.95</v>
      </c>
      <c r="M5">
        <v>17.32</v>
      </c>
      <c r="N5">
        <v>21.51</v>
      </c>
      <c r="O5" t="s">
        <v>29</v>
      </c>
      <c r="P5" t="s">
        <v>30</v>
      </c>
      <c r="Q5" t="s">
        <v>30</v>
      </c>
      <c r="R5" t="s">
        <v>40</v>
      </c>
      <c r="S5">
        <v>1</v>
      </c>
      <c r="T5" t="s">
        <v>45</v>
      </c>
      <c r="U5">
        <v>171062</v>
      </c>
      <c r="V5" t="s">
        <v>46</v>
      </c>
      <c r="W5" t="s">
        <v>47</v>
      </c>
      <c r="X5">
        <v>2014</v>
      </c>
    </row>
    <row r="6" spans="1:24">
      <c r="A6">
        <v>1912249</v>
      </c>
      <c r="B6" t="s">
        <v>24</v>
      </c>
      <c r="C6" s="3" t="s">
        <v>25</v>
      </c>
      <c r="E6" t="s">
        <v>35</v>
      </c>
      <c r="F6" t="s">
        <v>36</v>
      </c>
      <c r="G6" t="s">
        <v>37</v>
      </c>
      <c r="H6" t="s">
        <v>38</v>
      </c>
      <c r="I6" t="s">
        <v>28</v>
      </c>
      <c r="J6" t="s">
        <v>39</v>
      </c>
      <c r="K6">
        <v>11</v>
      </c>
      <c r="L6">
        <v>13.34</v>
      </c>
      <c r="M6">
        <v>10.01</v>
      </c>
      <c r="N6">
        <v>15.48</v>
      </c>
      <c r="O6" t="s">
        <v>29</v>
      </c>
      <c r="P6" t="s">
        <v>30</v>
      </c>
      <c r="Q6" t="s">
        <v>30</v>
      </c>
      <c r="R6" t="s">
        <v>40</v>
      </c>
      <c r="S6">
        <v>0.5</v>
      </c>
      <c r="T6" t="s">
        <v>41</v>
      </c>
      <c r="U6">
        <v>171061</v>
      </c>
      <c r="V6" t="s">
        <v>42</v>
      </c>
      <c r="W6" t="s">
        <v>43</v>
      </c>
      <c r="X6">
        <v>2014</v>
      </c>
    </row>
    <row r="7" spans="1:24">
      <c r="A7">
        <v>1912249</v>
      </c>
      <c r="B7" t="s">
        <v>24</v>
      </c>
      <c r="C7" s="3" t="s">
        <v>25</v>
      </c>
      <c r="D7">
        <v>80</v>
      </c>
      <c r="E7" t="s">
        <v>35</v>
      </c>
      <c r="F7" t="s">
        <v>36</v>
      </c>
      <c r="G7" t="s">
        <v>44</v>
      </c>
      <c r="H7" t="s">
        <v>38</v>
      </c>
      <c r="I7" t="s">
        <v>28</v>
      </c>
      <c r="J7" t="s">
        <v>39</v>
      </c>
      <c r="K7">
        <v>6</v>
      </c>
      <c r="L7">
        <v>19.02</v>
      </c>
      <c r="M7">
        <v>12.49</v>
      </c>
      <c r="N7">
        <v>21.36</v>
      </c>
      <c r="O7" t="s">
        <v>29</v>
      </c>
      <c r="P7" t="s">
        <v>30</v>
      </c>
      <c r="Q7" t="s">
        <v>30</v>
      </c>
      <c r="R7" t="s">
        <v>40</v>
      </c>
      <c r="S7">
        <v>4</v>
      </c>
      <c r="T7" t="s">
        <v>45</v>
      </c>
      <c r="U7">
        <v>171062</v>
      </c>
      <c r="V7" t="s">
        <v>46</v>
      </c>
      <c r="W7" t="s">
        <v>47</v>
      </c>
      <c r="X7">
        <v>2014</v>
      </c>
    </row>
    <row r="8" spans="1:24">
      <c r="A8">
        <v>1912249</v>
      </c>
      <c r="B8" t="s">
        <v>24</v>
      </c>
      <c r="C8" s="3" t="s">
        <v>25</v>
      </c>
      <c r="E8" t="s">
        <v>35</v>
      </c>
      <c r="F8" t="s">
        <v>36</v>
      </c>
      <c r="G8" t="s">
        <v>37</v>
      </c>
      <c r="H8" t="s">
        <v>38</v>
      </c>
      <c r="I8" t="s">
        <v>28</v>
      </c>
      <c r="J8" t="s">
        <v>39</v>
      </c>
      <c r="K8">
        <v>11</v>
      </c>
      <c r="L8">
        <v>11.84</v>
      </c>
      <c r="M8">
        <v>9.18</v>
      </c>
      <c r="N8">
        <v>14.16</v>
      </c>
      <c r="O8" t="s">
        <v>29</v>
      </c>
      <c r="P8" t="s">
        <v>30</v>
      </c>
      <c r="Q8" t="s">
        <v>30</v>
      </c>
      <c r="R8" t="s">
        <v>40</v>
      </c>
      <c r="S8">
        <v>1</v>
      </c>
      <c r="T8" t="s">
        <v>41</v>
      </c>
      <c r="U8">
        <v>171061</v>
      </c>
      <c r="V8" t="s">
        <v>42</v>
      </c>
      <c r="W8" t="s">
        <v>43</v>
      </c>
      <c r="X8">
        <v>2014</v>
      </c>
    </row>
    <row r="9" spans="1:24">
      <c r="A9">
        <v>1912249</v>
      </c>
      <c r="B9" t="s">
        <v>24</v>
      </c>
      <c r="C9" s="3" t="s">
        <v>25</v>
      </c>
      <c r="D9">
        <v>80</v>
      </c>
      <c r="E9" t="s">
        <v>35</v>
      </c>
      <c r="F9" t="s">
        <v>36</v>
      </c>
      <c r="G9" t="s">
        <v>44</v>
      </c>
      <c r="H9" t="s">
        <v>38</v>
      </c>
      <c r="I9" t="s">
        <v>28</v>
      </c>
      <c r="J9" t="s">
        <v>39</v>
      </c>
      <c r="K9">
        <v>6</v>
      </c>
      <c r="L9">
        <v>18.760000000000002</v>
      </c>
      <c r="M9">
        <v>16.25</v>
      </c>
      <c r="N9">
        <v>20.329999999999998</v>
      </c>
      <c r="O9" t="s">
        <v>29</v>
      </c>
      <c r="P9" t="s">
        <v>30</v>
      </c>
      <c r="Q9" t="s">
        <v>30</v>
      </c>
      <c r="R9" t="s">
        <v>40</v>
      </c>
      <c r="S9">
        <v>2</v>
      </c>
      <c r="T9" t="s">
        <v>45</v>
      </c>
      <c r="U9">
        <v>171062</v>
      </c>
      <c r="V9" t="s">
        <v>46</v>
      </c>
      <c r="W9" t="s">
        <v>47</v>
      </c>
      <c r="X9">
        <v>2014</v>
      </c>
    </row>
    <row r="10" spans="1:24">
      <c r="A10">
        <v>1912249</v>
      </c>
      <c r="B10" t="s">
        <v>24</v>
      </c>
      <c r="C10" s="3" t="s">
        <v>25</v>
      </c>
      <c r="D10">
        <v>80</v>
      </c>
      <c r="E10" t="s">
        <v>35</v>
      </c>
      <c r="F10" t="s">
        <v>36</v>
      </c>
      <c r="G10" t="s">
        <v>44</v>
      </c>
      <c r="H10" t="s">
        <v>38</v>
      </c>
      <c r="I10" t="s">
        <v>28</v>
      </c>
      <c r="J10" t="s">
        <v>39</v>
      </c>
      <c r="K10">
        <v>6</v>
      </c>
      <c r="L10">
        <v>18.61</v>
      </c>
      <c r="M10">
        <v>16.579999999999998</v>
      </c>
      <c r="N10">
        <v>19.96</v>
      </c>
      <c r="O10" t="s">
        <v>29</v>
      </c>
      <c r="P10" t="s">
        <v>30</v>
      </c>
      <c r="Q10" t="s">
        <v>30</v>
      </c>
      <c r="R10" t="s">
        <v>40</v>
      </c>
      <c r="S10">
        <v>3</v>
      </c>
      <c r="T10" t="s">
        <v>45</v>
      </c>
      <c r="U10">
        <v>171062</v>
      </c>
      <c r="V10" t="s">
        <v>46</v>
      </c>
      <c r="W10" t="s">
        <v>47</v>
      </c>
      <c r="X10">
        <v>2014</v>
      </c>
    </row>
    <row r="11" spans="1:24">
      <c r="A11">
        <v>1912249</v>
      </c>
      <c r="B11" t="s">
        <v>24</v>
      </c>
      <c r="C11" s="3" t="s">
        <v>25</v>
      </c>
      <c r="E11" t="s">
        <v>35</v>
      </c>
      <c r="F11" t="s">
        <v>36</v>
      </c>
      <c r="G11" t="s">
        <v>37</v>
      </c>
      <c r="H11" t="s">
        <v>38</v>
      </c>
      <c r="I11" t="s">
        <v>28</v>
      </c>
      <c r="J11" t="s">
        <v>39</v>
      </c>
      <c r="K11">
        <v>11</v>
      </c>
      <c r="L11">
        <v>10.71</v>
      </c>
      <c r="M11">
        <v>9.11</v>
      </c>
      <c r="N11">
        <v>13.91</v>
      </c>
      <c r="O11" t="s">
        <v>29</v>
      </c>
      <c r="P11" t="s">
        <v>30</v>
      </c>
      <c r="Q11" t="s">
        <v>30</v>
      </c>
      <c r="R11" t="s">
        <v>40</v>
      </c>
      <c r="S11">
        <v>2</v>
      </c>
      <c r="T11" t="s">
        <v>41</v>
      </c>
      <c r="U11">
        <v>171061</v>
      </c>
      <c r="V11" t="s">
        <v>42</v>
      </c>
      <c r="W11" t="s">
        <v>43</v>
      </c>
      <c r="X11">
        <v>2014</v>
      </c>
    </row>
    <row r="12" spans="1:24">
      <c r="A12">
        <v>1912249</v>
      </c>
      <c r="B12" t="s">
        <v>24</v>
      </c>
      <c r="C12" s="3" t="s">
        <v>25</v>
      </c>
      <c r="E12" t="s">
        <v>35</v>
      </c>
      <c r="F12" t="s">
        <v>36</v>
      </c>
      <c r="G12" t="s">
        <v>37</v>
      </c>
      <c r="H12" t="s">
        <v>38</v>
      </c>
      <c r="I12" t="s">
        <v>28</v>
      </c>
      <c r="J12" t="s">
        <v>39</v>
      </c>
      <c r="K12">
        <v>11</v>
      </c>
      <c r="L12">
        <v>11.23</v>
      </c>
      <c r="M12">
        <v>8.0299999999999994</v>
      </c>
      <c r="N12">
        <v>12.98</v>
      </c>
      <c r="O12" t="s">
        <v>29</v>
      </c>
      <c r="P12" t="s">
        <v>30</v>
      </c>
      <c r="Q12" t="s">
        <v>30</v>
      </c>
      <c r="R12" t="s">
        <v>40</v>
      </c>
      <c r="S12">
        <v>4</v>
      </c>
      <c r="T12" t="s">
        <v>41</v>
      </c>
      <c r="U12">
        <v>171061</v>
      </c>
      <c r="V12" t="s">
        <v>42</v>
      </c>
      <c r="W12" t="s">
        <v>43</v>
      </c>
      <c r="X12">
        <v>2014</v>
      </c>
    </row>
    <row r="13" spans="1:24">
      <c r="A13">
        <v>1912249</v>
      </c>
      <c r="B13" t="s">
        <v>24</v>
      </c>
      <c r="C13" s="3" t="s">
        <v>25</v>
      </c>
      <c r="D13">
        <v>80</v>
      </c>
      <c r="E13" t="s">
        <v>35</v>
      </c>
      <c r="F13" t="s">
        <v>36</v>
      </c>
      <c r="G13" t="s">
        <v>44</v>
      </c>
      <c r="H13" t="s">
        <v>38</v>
      </c>
      <c r="I13" t="s">
        <v>28</v>
      </c>
      <c r="J13" t="s">
        <v>39</v>
      </c>
      <c r="K13">
        <v>6</v>
      </c>
      <c r="L13">
        <v>21.54</v>
      </c>
      <c r="M13">
        <v>20.12</v>
      </c>
      <c r="N13">
        <v>22.51</v>
      </c>
      <c r="O13" t="s">
        <v>29</v>
      </c>
      <c r="P13" t="s">
        <v>30</v>
      </c>
      <c r="Q13" t="s">
        <v>30</v>
      </c>
      <c r="R13" t="s">
        <v>48</v>
      </c>
      <c r="S13">
        <v>3</v>
      </c>
      <c r="T13" t="s">
        <v>45</v>
      </c>
      <c r="U13">
        <v>171062</v>
      </c>
      <c r="V13" t="s">
        <v>46</v>
      </c>
      <c r="W13" t="s">
        <v>47</v>
      </c>
      <c r="X13">
        <v>2014</v>
      </c>
    </row>
    <row r="14" spans="1:24">
      <c r="A14">
        <v>1912249</v>
      </c>
      <c r="B14" t="s">
        <v>24</v>
      </c>
      <c r="C14" s="3" t="s">
        <v>25</v>
      </c>
      <c r="D14">
        <v>80</v>
      </c>
      <c r="E14" t="s">
        <v>35</v>
      </c>
      <c r="F14" t="s">
        <v>36</v>
      </c>
      <c r="G14" t="s">
        <v>44</v>
      </c>
      <c r="H14" t="s">
        <v>38</v>
      </c>
      <c r="I14" t="s">
        <v>28</v>
      </c>
      <c r="J14" t="s">
        <v>39</v>
      </c>
      <c r="K14">
        <v>6</v>
      </c>
      <c r="L14">
        <v>21.49</v>
      </c>
      <c r="M14">
        <v>16.739999999999998</v>
      </c>
      <c r="N14">
        <v>23.26</v>
      </c>
      <c r="O14" t="s">
        <v>29</v>
      </c>
      <c r="P14" t="s">
        <v>30</v>
      </c>
      <c r="Q14" t="s">
        <v>30</v>
      </c>
      <c r="R14" t="s">
        <v>48</v>
      </c>
      <c r="S14">
        <v>4</v>
      </c>
      <c r="T14" t="s">
        <v>45</v>
      </c>
      <c r="U14">
        <v>171062</v>
      </c>
      <c r="V14" t="s">
        <v>46</v>
      </c>
      <c r="W14" t="s">
        <v>47</v>
      </c>
      <c r="X14">
        <v>2014</v>
      </c>
    </row>
    <row r="15" spans="1:24">
      <c r="A15">
        <v>1912249</v>
      </c>
      <c r="B15" t="s">
        <v>24</v>
      </c>
      <c r="C15" s="3" t="s">
        <v>25</v>
      </c>
      <c r="D15">
        <v>80</v>
      </c>
      <c r="E15" t="s">
        <v>35</v>
      </c>
      <c r="F15" t="s">
        <v>36</v>
      </c>
      <c r="G15" t="s">
        <v>44</v>
      </c>
      <c r="H15" t="s">
        <v>38</v>
      </c>
      <c r="I15" t="s">
        <v>28</v>
      </c>
      <c r="J15" t="s">
        <v>39</v>
      </c>
      <c r="K15">
        <v>6</v>
      </c>
      <c r="L15">
        <v>22.19</v>
      </c>
      <c r="M15">
        <v>20.53</v>
      </c>
      <c r="N15">
        <v>23.27</v>
      </c>
      <c r="O15" t="s">
        <v>29</v>
      </c>
      <c r="P15" t="s">
        <v>30</v>
      </c>
      <c r="Q15" t="s">
        <v>30</v>
      </c>
      <c r="R15" t="s">
        <v>48</v>
      </c>
      <c r="S15">
        <v>2</v>
      </c>
      <c r="T15" t="s">
        <v>45</v>
      </c>
      <c r="U15">
        <v>171062</v>
      </c>
      <c r="V15" t="s">
        <v>46</v>
      </c>
      <c r="W15" t="s">
        <v>47</v>
      </c>
      <c r="X15">
        <v>2014</v>
      </c>
    </row>
    <row r="16" spans="1:24">
      <c r="A16">
        <v>1912249</v>
      </c>
      <c r="B16" t="s">
        <v>24</v>
      </c>
      <c r="C16" s="3" t="s">
        <v>25</v>
      </c>
      <c r="D16">
        <v>80</v>
      </c>
      <c r="E16" t="s">
        <v>35</v>
      </c>
      <c r="F16" t="s">
        <v>36</v>
      </c>
      <c r="G16" t="s">
        <v>44</v>
      </c>
      <c r="H16" t="s">
        <v>38</v>
      </c>
      <c r="I16" t="s">
        <v>28</v>
      </c>
      <c r="J16" t="s">
        <v>39</v>
      </c>
      <c r="K16">
        <v>6</v>
      </c>
      <c r="L16">
        <v>23.39</v>
      </c>
      <c r="M16">
        <v>21.76</v>
      </c>
      <c r="N16">
        <v>24.43</v>
      </c>
      <c r="O16" t="s">
        <v>29</v>
      </c>
      <c r="P16" t="s">
        <v>30</v>
      </c>
      <c r="Q16" t="s">
        <v>30</v>
      </c>
      <c r="R16" t="s">
        <v>48</v>
      </c>
      <c r="S16">
        <v>1</v>
      </c>
      <c r="T16" t="s">
        <v>45</v>
      </c>
      <c r="U16">
        <v>171062</v>
      </c>
      <c r="V16" t="s">
        <v>46</v>
      </c>
      <c r="W16" t="s">
        <v>47</v>
      </c>
      <c r="X16">
        <v>2014</v>
      </c>
    </row>
    <row r="17" spans="1:24">
      <c r="A17">
        <v>1912249</v>
      </c>
      <c r="B17" t="s">
        <v>24</v>
      </c>
      <c r="C17" s="3" t="s">
        <v>25</v>
      </c>
      <c r="D17">
        <v>80</v>
      </c>
      <c r="E17" t="s">
        <v>35</v>
      </c>
      <c r="F17" t="s">
        <v>36</v>
      </c>
      <c r="G17" t="s">
        <v>44</v>
      </c>
      <c r="H17" t="s">
        <v>38</v>
      </c>
      <c r="I17" t="s">
        <v>28</v>
      </c>
      <c r="J17" t="s">
        <v>39</v>
      </c>
      <c r="K17">
        <v>6</v>
      </c>
      <c r="L17">
        <v>24.63</v>
      </c>
      <c r="M17">
        <v>23.07</v>
      </c>
      <c r="N17">
        <v>25.59</v>
      </c>
      <c r="O17" t="s">
        <v>29</v>
      </c>
      <c r="P17" t="s">
        <v>30</v>
      </c>
      <c r="Q17" t="s">
        <v>30</v>
      </c>
      <c r="R17" t="s">
        <v>48</v>
      </c>
      <c r="S17">
        <v>0.5</v>
      </c>
      <c r="T17" t="s">
        <v>45</v>
      </c>
      <c r="U17">
        <v>171062</v>
      </c>
      <c r="V17" t="s">
        <v>46</v>
      </c>
      <c r="W17" t="s">
        <v>47</v>
      </c>
      <c r="X17">
        <v>2014</v>
      </c>
    </row>
    <row r="18" spans="1:24">
      <c r="A18">
        <v>1912249</v>
      </c>
      <c r="B18" t="s">
        <v>24</v>
      </c>
      <c r="C18" s="3" t="s">
        <v>25</v>
      </c>
      <c r="E18" t="s">
        <v>35</v>
      </c>
      <c r="F18" t="s">
        <v>36</v>
      </c>
      <c r="G18" t="s">
        <v>37</v>
      </c>
      <c r="H18" t="s">
        <v>38</v>
      </c>
      <c r="I18" t="s">
        <v>28</v>
      </c>
      <c r="J18" t="s">
        <v>39</v>
      </c>
      <c r="K18">
        <v>11</v>
      </c>
      <c r="L18">
        <v>14.59</v>
      </c>
      <c r="M18">
        <v>13.53</v>
      </c>
      <c r="N18">
        <v>15.87</v>
      </c>
      <c r="O18" t="s">
        <v>29</v>
      </c>
      <c r="P18" t="s">
        <v>30</v>
      </c>
      <c r="Q18" t="s">
        <v>30</v>
      </c>
      <c r="R18" t="s">
        <v>48</v>
      </c>
      <c r="S18">
        <v>3</v>
      </c>
      <c r="T18" t="s">
        <v>41</v>
      </c>
      <c r="U18">
        <v>171061</v>
      </c>
      <c r="V18" t="s">
        <v>42</v>
      </c>
      <c r="W18" t="s">
        <v>43</v>
      </c>
      <c r="X18">
        <v>2014</v>
      </c>
    </row>
    <row r="19" spans="1:24">
      <c r="A19">
        <v>1912249</v>
      </c>
      <c r="B19" t="s">
        <v>24</v>
      </c>
      <c r="C19" s="3" t="s">
        <v>25</v>
      </c>
      <c r="E19" t="s">
        <v>35</v>
      </c>
      <c r="F19" t="s">
        <v>36</v>
      </c>
      <c r="G19" t="s">
        <v>37</v>
      </c>
      <c r="H19" t="s">
        <v>38</v>
      </c>
      <c r="I19" t="s">
        <v>28</v>
      </c>
      <c r="J19" t="s">
        <v>39</v>
      </c>
      <c r="K19">
        <v>11</v>
      </c>
      <c r="L19">
        <v>15.36</v>
      </c>
      <c r="M19">
        <v>14.18</v>
      </c>
      <c r="N19">
        <v>16.28</v>
      </c>
      <c r="O19" t="s">
        <v>29</v>
      </c>
      <c r="P19" t="s">
        <v>30</v>
      </c>
      <c r="Q19" t="s">
        <v>30</v>
      </c>
      <c r="R19" t="s">
        <v>48</v>
      </c>
      <c r="S19">
        <v>2</v>
      </c>
      <c r="T19" t="s">
        <v>41</v>
      </c>
      <c r="U19">
        <v>171061</v>
      </c>
      <c r="V19" t="s">
        <v>42</v>
      </c>
      <c r="W19" t="s">
        <v>43</v>
      </c>
      <c r="X19">
        <v>2014</v>
      </c>
    </row>
    <row r="20" spans="1:24">
      <c r="A20">
        <v>1912249</v>
      </c>
      <c r="B20" t="s">
        <v>24</v>
      </c>
      <c r="C20" s="3" t="s">
        <v>25</v>
      </c>
      <c r="E20" t="s">
        <v>35</v>
      </c>
      <c r="F20" t="s">
        <v>36</v>
      </c>
      <c r="G20" t="s">
        <v>37</v>
      </c>
      <c r="H20" t="s">
        <v>38</v>
      </c>
      <c r="I20" t="s">
        <v>28</v>
      </c>
      <c r="J20" t="s">
        <v>39</v>
      </c>
      <c r="K20">
        <v>11</v>
      </c>
      <c r="L20">
        <v>16.16</v>
      </c>
      <c r="M20">
        <v>15.41</v>
      </c>
      <c r="N20">
        <v>17.239999999999998</v>
      </c>
      <c r="O20" t="s">
        <v>29</v>
      </c>
      <c r="P20" t="s">
        <v>30</v>
      </c>
      <c r="Q20" t="s">
        <v>30</v>
      </c>
      <c r="R20" t="s">
        <v>48</v>
      </c>
      <c r="S20">
        <v>1</v>
      </c>
      <c r="T20" t="s">
        <v>41</v>
      </c>
      <c r="U20">
        <v>171061</v>
      </c>
      <c r="V20" t="s">
        <v>42</v>
      </c>
      <c r="W20" t="s">
        <v>43</v>
      </c>
      <c r="X20">
        <v>2014</v>
      </c>
    </row>
    <row r="21" spans="1:24">
      <c r="A21">
        <v>1912249</v>
      </c>
      <c r="B21" t="s">
        <v>24</v>
      </c>
      <c r="C21" s="3" t="s">
        <v>25</v>
      </c>
      <c r="E21" t="s">
        <v>35</v>
      </c>
      <c r="F21" t="s">
        <v>36</v>
      </c>
      <c r="G21" t="s">
        <v>37</v>
      </c>
      <c r="H21" t="s">
        <v>38</v>
      </c>
      <c r="I21" t="s">
        <v>28</v>
      </c>
      <c r="J21" t="s">
        <v>39</v>
      </c>
      <c r="K21">
        <v>11</v>
      </c>
      <c r="L21">
        <v>17.309999999999999</v>
      </c>
      <c r="M21">
        <v>16.079999999999998</v>
      </c>
      <c r="N21">
        <v>18.13</v>
      </c>
      <c r="O21" t="s">
        <v>29</v>
      </c>
      <c r="P21" t="s">
        <v>30</v>
      </c>
      <c r="Q21" t="s">
        <v>30</v>
      </c>
      <c r="R21" t="s">
        <v>48</v>
      </c>
      <c r="S21">
        <v>0.5</v>
      </c>
      <c r="T21" t="s">
        <v>41</v>
      </c>
      <c r="U21">
        <v>171061</v>
      </c>
      <c r="V21" t="s">
        <v>42</v>
      </c>
      <c r="W21" t="s">
        <v>43</v>
      </c>
      <c r="X21">
        <v>2014</v>
      </c>
    </row>
    <row r="22" spans="1:24">
      <c r="A22">
        <v>1912249</v>
      </c>
      <c r="B22" t="s">
        <v>24</v>
      </c>
      <c r="C22" s="3" t="s">
        <v>25</v>
      </c>
      <c r="D22">
        <v>50</v>
      </c>
      <c r="E22" t="s">
        <v>49</v>
      </c>
      <c r="F22" t="s">
        <v>50</v>
      </c>
      <c r="H22" t="s">
        <v>38</v>
      </c>
      <c r="I22" t="s">
        <v>28</v>
      </c>
      <c r="J22" t="s">
        <v>39</v>
      </c>
      <c r="K22">
        <v>6</v>
      </c>
      <c r="L22">
        <v>43.042000000000002</v>
      </c>
      <c r="M22">
        <v>36.661000000000001</v>
      </c>
      <c r="N22">
        <v>46.872</v>
      </c>
      <c r="O22" t="s">
        <v>29</v>
      </c>
      <c r="P22" t="s">
        <v>30</v>
      </c>
      <c r="Q22" t="s">
        <v>30</v>
      </c>
      <c r="R22" t="s">
        <v>48</v>
      </c>
      <c r="S22">
        <v>1</v>
      </c>
      <c r="T22" t="s">
        <v>51</v>
      </c>
      <c r="U22">
        <v>153834</v>
      </c>
      <c r="V22" t="s">
        <v>52</v>
      </c>
      <c r="W22" t="s">
        <v>53</v>
      </c>
      <c r="X22">
        <v>2010</v>
      </c>
    </row>
    <row r="23" spans="1:24">
      <c r="A23">
        <v>1912249</v>
      </c>
      <c r="B23" t="s">
        <v>24</v>
      </c>
      <c r="C23" s="3" t="s">
        <v>25</v>
      </c>
      <c r="E23" t="s">
        <v>35</v>
      </c>
      <c r="F23" t="s">
        <v>36</v>
      </c>
      <c r="G23" t="s">
        <v>37</v>
      </c>
      <c r="H23" t="s">
        <v>38</v>
      </c>
      <c r="I23" t="s">
        <v>28</v>
      </c>
      <c r="J23" t="s">
        <v>39</v>
      </c>
      <c r="K23">
        <v>11</v>
      </c>
      <c r="L23">
        <v>14.48</v>
      </c>
      <c r="M23">
        <v>13.11</v>
      </c>
      <c r="N23">
        <v>15.56</v>
      </c>
      <c r="O23" t="s">
        <v>29</v>
      </c>
      <c r="P23" t="s">
        <v>30</v>
      </c>
      <c r="Q23" t="s">
        <v>30</v>
      </c>
      <c r="R23" t="s">
        <v>48</v>
      </c>
      <c r="S23">
        <v>4</v>
      </c>
      <c r="T23" t="s">
        <v>41</v>
      </c>
      <c r="U23">
        <v>171061</v>
      </c>
      <c r="V23" t="s">
        <v>42</v>
      </c>
      <c r="W23" t="s">
        <v>43</v>
      </c>
      <c r="X23">
        <v>2014</v>
      </c>
    </row>
    <row r="24" spans="1:24">
      <c r="A24">
        <v>1912249</v>
      </c>
      <c r="B24" t="s">
        <v>24</v>
      </c>
      <c r="C24" s="3" t="s">
        <v>25</v>
      </c>
      <c r="D24">
        <v>50</v>
      </c>
      <c r="E24" t="s">
        <v>49</v>
      </c>
      <c r="F24" t="s">
        <v>50</v>
      </c>
      <c r="H24" t="s">
        <v>38</v>
      </c>
      <c r="I24" t="s">
        <v>28</v>
      </c>
      <c r="J24" t="s">
        <v>39</v>
      </c>
      <c r="K24">
        <v>6</v>
      </c>
      <c r="L24">
        <v>37.383000000000003</v>
      </c>
      <c r="M24">
        <v>33.42</v>
      </c>
      <c r="N24">
        <v>40.110999999999997</v>
      </c>
      <c r="O24" t="s">
        <v>29</v>
      </c>
      <c r="P24" t="s">
        <v>30</v>
      </c>
      <c r="Q24" t="s">
        <v>30</v>
      </c>
      <c r="R24" t="s">
        <v>48</v>
      </c>
      <c r="S24">
        <v>2</v>
      </c>
      <c r="T24" t="s">
        <v>51</v>
      </c>
      <c r="U24">
        <v>153834</v>
      </c>
      <c r="V24" t="s">
        <v>52</v>
      </c>
      <c r="W24" t="s">
        <v>53</v>
      </c>
      <c r="X24">
        <v>2010</v>
      </c>
    </row>
    <row r="25" spans="1:24">
      <c r="A25">
        <v>1912249</v>
      </c>
      <c r="B25" t="s">
        <v>24</v>
      </c>
      <c r="C25" s="3" t="s">
        <v>25</v>
      </c>
      <c r="D25">
        <v>50</v>
      </c>
      <c r="E25" t="s">
        <v>49</v>
      </c>
      <c r="F25" t="s">
        <v>50</v>
      </c>
      <c r="H25" t="s">
        <v>38</v>
      </c>
      <c r="I25" t="s">
        <v>28</v>
      </c>
      <c r="J25" t="s">
        <v>39</v>
      </c>
      <c r="K25">
        <v>6</v>
      </c>
      <c r="L25">
        <v>33.192</v>
      </c>
      <c r="M25">
        <v>29.92</v>
      </c>
      <c r="N25">
        <v>35.542000000000002</v>
      </c>
      <c r="O25" t="s">
        <v>29</v>
      </c>
      <c r="P25" t="s">
        <v>30</v>
      </c>
      <c r="Q25" t="s">
        <v>30</v>
      </c>
      <c r="R25" t="s">
        <v>48</v>
      </c>
      <c r="S25">
        <v>4</v>
      </c>
      <c r="T25" t="s">
        <v>51</v>
      </c>
      <c r="U25">
        <v>153834</v>
      </c>
      <c r="V25" t="s">
        <v>52</v>
      </c>
      <c r="W25" t="s">
        <v>53</v>
      </c>
      <c r="X25">
        <v>2010</v>
      </c>
    </row>
    <row r="26" spans="1:24">
      <c r="A26">
        <v>1912249</v>
      </c>
      <c r="B26" t="s">
        <v>24</v>
      </c>
      <c r="C26" s="3" t="s">
        <v>25</v>
      </c>
      <c r="D26">
        <v>50</v>
      </c>
      <c r="E26" t="s">
        <v>49</v>
      </c>
      <c r="F26" t="s">
        <v>50</v>
      </c>
      <c r="H26" t="s">
        <v>38</v>
      </c>
      <c r="I26" t="s">
        <v>28</v>
      </c>
      <c r="J26" t="s">
        <v>39</v>
      </c>
      <c r="K26">
        <v>7</v>
      </c>
      <c r="L26">
        <v>33.192</v>
      </c>
      <c r="M26">
        <v>29.92</v>
      </c>
      <c r="N26">
        <v>35.542000000000002</v>
      </c>
      <c r="O26" t="s">
        <v>29</v>
      </c>
      <c r="P26" t="s">
        <v>30</v>
      </c>
      <c r="Q26" t="s">
        <v>30</v>
      </c>
      <c r="R26" t="s">
        <v>48</v>
      </c>
      <c r="S26">
        <v>4</v>
      </c>
      <c r="T26" t="s">
        <v>54</v>
      </c>
      <c r="U26">
        <v>153817</v>
      </c>
      <c r="V26" t="s">
        <v>55</v>
      </c>
      <c r="W26" t="s">
        <v>56</v>
      </c>
      <c r="X26">
        <v>2010</v>
      </c>
    </row>
    <row r="27" spans="1:24">
      <c r="A27">
        <v>1912249</v>
      </c>
      <c r="B27" t="s">
        <v>24</v>
      </c>
      <c r="C27" s="3" t="s">
        <v>25</v>
      </c>
      <c r="D27">
        <v>97.5</v>
      </c>
      <c r="E27" t="s">
        <v>57</v>
      </c>
      <c r="F27" t="s">
        <v>58</v>
      </c>
      <c r="G27" t="s">
        <v>59</v>
      </c>
      <c r="H27" t="s">
        <v>38</v>
      </c>
      <c r="I27" t="s">
        <v>60</v>
      </c>
      <c r="J27" t="s">
        <v>39</v>
      </c>
      <c r="K27">
        <v>8</v>
      </c>
      <c r="L27">
        <v>2.9870000000000001</v>
      </c>
      <c r="M27">
        <v>2.7040000000000002</v>
      </c>
      <c r="N27">
        <v>3.1930000000000001</v>
      </c>
      <c r="O27" t="s">
        <v>29</v>
      </c>
      <c r="P27" t="s">
        <v>30</v>
      </c>
      <c r="Q27" t="s">
        <v>30</v>
      </c>
      <c r="R27" t="s">
        <v>48</v>
      </c>
      <c r="S27">
        <v>2</v>
      </c>
      <c r="T27" t="s">
        <v>61</v>
      </c>
      <c r="U27">
        <v>160499</v>
      </c>
      <c r="V27" t="s">
        <v>62</v>
      </c>
      <c r="W27" t="s">
        <v>63</v>
      </c>
      <c r="X27">
        <v>2012</v>
      </c>
    </row>
    <row r="28" spans="1:24">
      <c r="A28">
        <v>1912249</v>
      </c>
      <c r="B28" t="s">
        <v>24</v>
      </c>
      <c r="C28" s="3" t="s">
        <v>25</v>
      </c>
      <c r="D28">
        <v>97.5</v>
      </c>
      <c r="E28" t="s">
        <v>57</v>
      </c>
      <c r="F28" t="s">
        <v>58</v>
      </c>
      <c r="G28" t="s">
        <v>59</v>
      </c>
      <c r="H28" t="s">
        <v>38</v>
      </c>
      <c r="I28" t="s">
        <v>60</v>
      </c>
      <c r="J28" t="s">
        <v>39</v>
      </c>
      <c r="K28">
        <v>8</v>
      </c>
      <c r="L28">
        <v>1.7529999999999999</v>
      </c>
      <c r="M28">
        <v>1.208</v>
      </c>
      <c r="N28">
        <v>2.13</v>
      </c>
      <c r="O28" t="s">
        <v>29</v>
      </c>
      <c r="P28" t="s">
        <v>30</v>
      </c>
      <c r="Q28" t="s">
        <v>30</v>
      </c>
      <c r="R28" t="s">
        <v>48</v>
      </c>
      <c r="S28">
        <v>4</v>
      </c>
      <c r="T28" t="s">
        <v>61</v>
      </c>
      <c r="U28">
        <v>160499</v>
      </c>
      <c r="V28" t="s">
        <v>62</v>
      </c>
      <c r="W28" t="s">
        <v>63</v>
      </c>
      <c r="X28">
        <v>2012</v>
      </c>
    </row>
    <row r="29" spans="1:24">
      <c r="A29">
        <v>1912249</v>
      </c>
      <c r="B29" t="s">
        <v>24</v>
      </c>
      <c r="C29" s="3" t="s">
        <v>25</v>
      </c>
      <c r="D29">
        <v>50</v>
      </c>
      <c r="E29" t="s">
        <v>49</v>
      </c>
      <c r="F29" t="s">
        <v>50</v>
      </c>
      <c r="H29" t="s">
        <v>38</v>
      </c>
      <c r="I29" t="s">
        <v>28</v>
      </c>
      <c r="J29" t="s">
        <v>39</v>
      </c>
      <c r="K29">
        <v>6</v>
      </c>
      <c r="L29">
        <v>34.664000000000001</v>
      </c>
      <c r="M29">
        <v>31.321999999999999</v>
      </c>
      <c r="N29">
        <v>37061</v>
      </c>
      <c r="O29" t="s">
        <v>29</v>
      </c>
      <c r="P29" t="s">
        <v>30</v>
      </c>
      <c r="Q29" t="s">
        <v>30</v>
      </c>
      <c r="R29" t="s">
        <v>48</v>
      </c>
      <c r="S29">
        <v>3</v>
      </c>
      <c r="T29" t="s">
        <v>51</v>
      </c>
      <c r="U29">
        <v>153834</v>
      </c>
      <c r="V29" t="s">
        <v>52</v>
      </c>
      <c r="W29" t="s">
        <v>53</v>
      </c>
      <c r="X29">
        <v>2010</v>
      </c>
    </row>
    <row r="30" spans="1:24">
      <c r="A30">
        <v>1912249</v>
      </c>
      <c r="B30" t="s">
        <v>24</v>
      </c>
      <c r="C30" s="3" t="s">
        <v>25</v>
      </c>
      <c r="E30" t="s">
        <v>26</v>
      </c>
      <c r="F30" t="s">
        <v>27</v>
      </c>
      <c r="I30" t="s">
        <v>28</v>
      </c>
      <c r="L30">
        <v>100</v>
      </c>
      <c r="O30" t="s">
        <v>29</v>
      </c>
      <c r="P30" t="s">
        <v>30</v>
      </c>
      <c r="Q30" t="s">
        <v>30</v>
      </c>
      <c r="R30" t="s">
        <v>64</v>
      </c>
      <c r="S30">
        <v>2</v>
      </c>
      <c r="T30" t="s">
        <v>32</v>
      </c>
      <c r="U30">
        <v>547</v>
      </c>
      <c r="V30" t="s">
        <v>33</v>
      </c>
      <c r="W30" t="s">
        <v>34</v>
      </c>
      <c r="X30">
        <v>1978</v>
      </c>
    </row>
    <row r="31" spans="1:24">
      <c r="A31">
        <v>1912249</v>
      </c>
      <c r="B31" t="s">
        <v>24</v>
      </c>
      <c r="C31" s="3" t="s">
        <v>25</v>
      </c>
      <c r="D31">
        <v>50</v>
      </c>
      <c r="E31" t="s">
        <v>49</v>
      </c>
      <c r="F31" t="s">
        <v>50</v>
      </c>
      <c r="H31" t="s">
        <v>38</v>
      </c>
      <c r="I31" t="s">
        <v>28</v>
      </c>
      <c r="J31" t="s">
        <v>39</v>
      </c>
      <c r="K31">
        <v>7</v>
      </c>
      <c r="L31">
        <v>36.093000000000004</v>
      </c>
      <c r="M31">
        <v>33.292000000000002</v>
      </c>
      <c r="N31">
        <v>38.201000000000001</v>
      </c>
      <c r="O31" t="s">
        <v>29</v>
      </c>
      <c r="P31" t="s">
        <v>30</v>
      </c>
      <c r="Q31" t="s">
        <v>30</v>
      </c>
      <c r="R31" t="s">
        <v>65</v>
      </c>
      <c r="S31">
        <v>4</v>
      </c>
      <c r="T31" t="s">
        <v>54</v>
      </c>
      <c r="U31">
        <v>153817</v>
      </c>
      <c r="V31" t="s">
        <v>55</v>
      </c>
      <c r="W31" t="s">
        <v>56</v>
      </c>
      <c r="X31">
        <v>2010</v>
      </c>
    </row>
    <row r="32" spans="1:24">
      <c r="A32">
        <v>1912249</v>
      </c>
      <c r="B32" t="s">
        <v>24</v>
      </c>
      <c r="C32" s="3" t="s">
        <v>25</v>
      </c>
      <c r="D32">
        <v>50</v>
      </c>
      <c r="E32" t="s">
        <v>49</v>
      </c>
      <c r="F32" t="s">
        <v>50</v>
      </c>
      <c r="H32" t="s">
        <v>38</v>
      </c>
      <c r="I32" t="s">
        <v>28</v>
      </c>
      <c r="J32" t="s">
        <v>39</v>
      </c>
      <c r="K32">
        <v>7</v>
      </c>
      <c r="L32">
        <v>38.343000000000004</v>
      </c>
      <c r="M32">
        <v>35.872</v>
      </c>
      <c r="N32">
        <v>40.344000000000001</v>
      </c>
      <c r="O32" t="s">
        <v>29</v>
      </c>
      <c r="P32" t="s">
        <v>30</v>
      </c>
      <c r="Q32" t="s">
        <v>30</v>
      </c>
      <c r="R32" t="s">
        <v>66</v>
      </c>
      <c r="S32">
        <v>4</v>
      </c>
      <c r="T32" t="s">
        <v>54</v>
      </c>
      <c r="U32">
        <v>153817</v>
      </c>
      <c r="V32" t="s">
        <v>55</v>
      </c>
      <c r="W32" t="s">
        <v>56</v>
      </c>
      <c r="X32">
        <v>2010</v>
      </c>
    </row>
    <row r="33" spans="1:24">
      <c r="A33">
        <v>1912249</v>
      </c>
      <c r="B33" t="s">
        <v>24</v>
      </c>
      <c r="C33" s="3" t="s">
        <v>25</v>
      </c>
      <c r="D33">
        <v>50</v>
      </c>
      <c r="E33" t="s">
        <v>49</v>
      </c>
      <c r="F33" t="s">
        <v>50</v>
      </c>
      <c r="H33" t="s">
        <v>38</v>
      </c>
      <c r="I33" t="s">
        <v>28</v>
      </c>
      <c r="J33" t="s">
        <v>39</v>
      </c>
      <c r="K33">
        <v>7</v>
      </c>
      <c r="L33">
        <v>40.381999999999998</v>
      </c>
      <c r="M33">
        <v>38.113999999999997</v>
      </c>
      <c r="N33">
        <v>42.305999999999997</v>
      </c>
      <c r="O33" t="s">
        <v>29</v>
      </c>
      <c r="P33" t="s">
        <v>30</v>
      </c>
      <c r="Q33" t="s">
        <v>30</v>
      </c>
      <c r="R33" t="s">
        <v>67</v>
      </c>
      <c r="S33">
        <v>4</v>
      </c>
      <c r="T33" t="s">
        <v>54</v>
      </c>
      <c r="U33">
        <v>153817</v>
      </c>
      <c r="V33" t="s">
        <v>55</v>
      </c>
      <c r="W33" t="s">
        <v>56</v>
      </c>
      <c r="X33">
        <v>2010</v>
      </c>
    </row>
    <row r="34" spans="1:24">
      <c r="A34">
        <v>1912249</v>
      </c>
      <c r="B34" t="s">
        <v>24</v>
      </c>
      <c r="C34" s="3" t="s">
        <v>25</v>
      </c>
      <c r="E34" t="s">
        <v>35</v>
      </c>
      <c r="F34" t="s">
        <v>36</v>
      </c>
      <c r="G34" t="s">
        <v>37</v>
      </c>
      <c r="H34" t="s">
        <v>38</v>
      </c>
      <c r="I34" t="s">
        <v>28</v>
      </c>
      <c r="J34" t="s">
        <v>39</v>
      </c>
      <c r="K34">
        <v>11</v>
      </c>
      <c r="L34">
        <v>22.43</v>
      </c>
      <c r="M34">
        <v>22.02</v>
      </c>
      <c r="N34">
        <v>24.52</v>
      </c>
      <c r="O34" t="s">
        <v>29</v>
      </c>
      <c r="P34" t="s">
        <v>30</v>
      </c>
      <c r="Q34" t="s">
        <v>30</v>
      </c>
      <c r="R34" t="s">
        <v>68</v>
      </c>
      <c r="S34">
        <v>1</v>
      </c>
      <c r="T34" t="s">
        <v>41</v>
      </c>
      <c r="U34">
        <v>171061</v>
      </c>
      <c r="V34" t="s">
        <v>42</v>
      </c>
      <c r="W34" t="s">
        <v>43</v>
      </c>
      <c r="X34">
        <v>2014</v>
      </c>
    </row>
    <row r="35" spans="1:24">
      <c r="A35">
        <v>1912249</v>
      </c>
      <c r="B35" t="s">
        <v>24</v>
      </c>
      <c r="C35" s="3" t="s">
        <v>25</v>
      </c>
      <c r="E35" t="s">
        <v>35</v>
      </c>
      <c r="F35" t="s">
        <v>36</v>
      </c>
      <c r="G35" t="s">
        <v>37</v>
      </c>
      <c r="H35" t="s">
        <v>38</v>
      </c>
      <c r="I35" t="s">
        <v>28</v>
      </c>
      <c r="J35" t="s">
        <v>39</v>
      </c>
      <c r="K35">
        <v>11</v>
      </c>
      <c r="L35">
        <v>23.12</v>
      </c>
      <c r="M35">
        <v>22.12</v>
      </c>
      <c r="N35">
        <v>24.83</v>
      </c>
      <c r="O35" t="s">
        <v>29</v>
      </c>
      <c r="P35" t="s">
        <v>30</v>
      </c>
      <c r="Q35" t="s">
        <v>30</v>
      </c>
      <c r="R35" t="s">
        <v>68</v>
      </c>
      <c r="S35">
        <v>0.5</v>
      </c>
      <c r="T35" t="s">
        <v>41</v>
      </c>
      <c r="U35">
        <v>171061</v>
      </c>
      <c r="V35" t="s">
        <v>42</v>
      </c>
      <c r="W35" t="s">
        <v>43</v>
      </c>
      <c r="X35">
        <v>2014</v>
      </c>
    </row>
    <row r="36" spans="1:24">
      <c r="A36">
        <v>1912249</v>
      </c>
      <c r="B36" t="s">
        <v>24</v>
      </c>
      <c r="C36" s="3" t="s">
        <v>25</v>
      </c>
      <c r="E36" t="s">
        <v>35</v>
      </c>
      <c r="F36" t="s">
        <v>36</v>
      </c>
      <c r="G36" t="s">
        <v>37</v>
      </c>
      <c r="H36" t="s">
        <v>38</v>
      </c>
      <c r="I36" t="s">
        <v>28</v>
      </c>
      <c r="J36" t="s">
        <v>39</v>
      </c>
      <c r="K36">
        <v>11</v>
      </c>
      <c r="L36">
        <v>19.77</v>
      </c>
      <c r="O36" t="s">
        <v>29</v>
      </c>
      <c r="P36" t="s">
        <v>30</v>
      </c>
      <c r="Q36" t="s">
        <v>30</v>
      </c>
      <c r="R36" t="s">
        <v>68</v>
      </c>
      <c r="S36">
        <v>3</v>
      </c>
      <c r="T36" t="s">
        <v>41</v>
      </c>
      <c r="U36">
        <v>171061</v>
      </c>
      <c r="V36" t="s">
        <v>42</v>
      </c>
      <c r="W36" t="s">
        <v>43</v>
      </c>
      <c r="X36">
        <v>2014</v>
      </c>
    </row>
    <row r="37" spans="1:24">
      <c r="A37">
        <v>1912249</v>
      </c>
      <c r="B37" t="s">
        <v>24</v>
      </c>
      <c r="C37" s="3" t="s">
        <v>25</v>
      </c>
      <c r="E37" t="s">
        <v>35</v>
      </c>
      <c r="F37" t="s">
        <v>36</v>
      </c>
      <c r="G37" t="s">
        <v>37</v>
      </c>
      <c r="H37" t="s">
        <v>38</v>
      </c>
      <c r="I37" t="s">
        <v>28</v>
      </c>
      <c r="J37" t="s">
        <v>39</v>
      </c>
      <c r="K37">
        <v>11</v>
      </c>
      <c r="L37">
        <v>21.78</v>
      </c>
      <c r="M37">
        <v>20.23</v>
      </c>
      <c r="N37">
        <v>23.14</v>
      </c>
      <c r="O37" t="s">
        <v>29</v>
      </c>
      <c r="P37" t="s">
        <v>30</v>
      </c>
      <c r="Q37" t="s">
        <v>30</v>
      </c>
      <c r="R37" t="s">
        <v>68</v>
      </c>
      <c r="S37">
        <v>2</v>
      </c>
      <c r="T37" t="s">
        <v>41</v>
      </c>
      <c r="U37">
        <v>171061</v>
      </c>
      <c r="V37" t="s">
        <v>42</v>
      </c>
      <c r="W37" t="s">
        <v>43</v>
      </c>
      <c r="X37">
        <v>2014</v>
      </c>
    </row>
    <row r="38" spans="1:24">
      <c r="A38">
        <v>1912249</v>
      </c>
      <c r="B38" t="s">
        <v>24</v>
      </c>
      <c r="C38" s="3" t="s">
        <v>25</v>
      </c>
      <c r="E38" t="s">
        <v>35</v>
      </c>
      <c r="F38" t="s">
        <v>36</v>
      </c>
      <c r="G38" t="s">
        <v>37</v>
      </c>
      <c r="H38" t="s">
        <v>38</v>
      </c>
      <c r="I38" t="s">
        <v>28</v>
      </c>
      <c r="J38" t="s">
        <v>39</v>
      </c>
      <c r="K38">
        <v>11</v>
      </c>
      <c r="L38">
        <v>18.53</v>
      </c>
      <c r="M38">
        <v>17.09</v>
      </c>
      <c r="N38">
        <v>18.64</v>
      </c>
      <c r="O38" t="s">
        <v>29</v>
      </c>
      <c r="P38" t="s">
        <v>30</v>
      </c>
      <c r="Q38" t="s">
        <v>30</v>
      </c>
      <c r="R38" t="s">
        <v>68</v>
      </c>
      <c r="S38">
        <v>4</v>
      </c>
      <c r="T38" t="s">
        <v>41</v>
      </c>
      <c r="U38">
        <v>171061</v>
      </c>
      <c r="V38" t="s">
        <v>42</v>
      </c>
      <c r="W38" t="s">
        <v>43</v>
      </c>
      <c r="X38">
        <v>2014</v>
      </c>
    </row>
    <row r="39" spans="1:24">
      <c r="A39">
        <v>1912249</v>
      </c>
      <c r="B39" t="s">
        <v>24</v>
      </c>
      <c r="C39" s="3" t="s">
        <v>25</v>
      </c>
      <c r="E39" t="s">
        <v>26</v>
      </c>
      <c r="F39" t="s">
        <v>27</v>
      </c>
      <c r="I39" t="s">
        <v>28</v>
      </c>
      <c r="L39">
        <v>33</v>
      </c>
      <c r="O39" t="s">
        <v>29</v>
      </c>
      <c r="P39" t="s">
        <v>30</v>
      </c>
      <c r="Q39" t="s">
        <v>30</v>
      </c>
      <c r="R39" t="s">
        <v>68</v>
      </c>
      <c r="S39">
        <v>2</v>
      </c>
      <c r="T39" t="s">
        <v>32</v>
      </c>
      <c r="U39">
        <v>547</v>
      </c>
      <c r="V39" t="s">
        <v>33</v>
      </c>
      <c r="W39" t="s">
        <v>34</v>
      </c>
      <c r="X39">
        <v>1978</v>
      </c>
    </row>
    <row r="40" spans="1:24">
      <c r="A40">
        <v>1912249</v>
      </c>
      <c r="B40" t="s">
        <v>24</v>
      </c>
      <c r="C40" s="3" t="s">
        <v>25</v>
      </c>
      <c r="D40">
        <v>80</v>
      </c>
      <c r="E40" t="s">
        <v>35</v>
      </c>
      <c r="F40" t="s">
        <v>36</v>
      </c>
      <c r="G40" t="s">
        <v>44</v>
      </c>
      <c r="H40" t="s">
        <v>38</v>
      </c>
      <c r="I40" t="s">
        <v>28</v>
      </c>
      <c r="J40" t="s">
        <v>39</v>
      </c>
      <c r="K40">
        <v>6</v>
      </c>
      <c r="L40">
        <v>28.44</v>
      </c>
      <c r="M40">
        <v>27.42</v>
      </c>
      <c r="N40">
        <v>29.98</v>
      </c>
      <c r="O40" t="s">
        <v>29</v>
      </c>
      <c r="P40" t="s">
        <v>30</v>
      </c>
      <c r="Q40" t="s">
        <v>30</v>
      </c>
      <c r="R40" t="s">
        <v>68</v>
      </c>
      <c r="S40">
        <v>1</v>
      </c>
      <c r="T40" t="s">
        <v>45</v>
      </c>
      <c r="U40">
        <v>171062</v>
      </c>
      <c r="V40" t="s">
        <v>46</v>
      </c>
      <c r="W40" t="s">
        <v>47</v>
      </c>
      <c r="X40">
        <v>2014</v>
      </c>
    </row>
    <row r="41" spans="1:24">
      <c r="A41">
        <v>1912249</v>
      </c>
      <c r="B41" t="s">
        <v>24</v>
      </c>
      <c r="C41" s="3" t="s">
        <v>25</v>
      </c>
      <c r="D41">
        <v>80</v>
      </c>
      <c r="E41" t="s">
        <v>35</v>
      </c>
      <c r="F41" t="s">
        <v>36</v>
      </c>
      <c r="G41" t="s">
        <v>44</v>
      </c>
      <c r="H41" t="s">
        <v>38</v>
      </c>
      <c r="I41" t="s">
        <v>28</v>
      </c>
      <c r="J41" t="s">
        <v>39</v>
      </c>
      <c r="K41">
        <v>6</v>
      </c>
      <c r="L41">
        <v>29.22</v>
      </c>
      <c r="M41">
        <v>28.2</v>
      </c>
      <c r="N41">
        <v>30.9</v>
      </c>
      <c r="O41" t="s">
        <v>29</v>
      </c>
      <c r="P41" t="s">
        <v>30</v>
      </c>
      <c r="Q41" t="s">
        <v>30</v>
      </c>
      <c r="R41" t="s">
        <v>68</v>
      </c>
      <c r="S41">
        <v>0.5</v>
      </c>
      <c r="T41" t="s">
        <v>45</v>
      </c>
      <c r="U41">
        <v>171062</v>
      </c>
      <c r="V41" t="s">
        <v>46</v>
      </c>
      <c r="W41" t="s">
        <v>47</v>
      </c>
      <c r="X41">
        <v>2014</v>
      </c>
    </row>
    <row r="42" spans="1:24">
      <c r="A42">
        <v>1912249</v>
      </c>
      <c r="B42" t="s">
        <v>24</v>
      </c>
      <c r="C42" s="3" t="s">
        <v>25</v>
      </c>
      <c r="D42">
        <v>80</v>
      </c>
      <c r="E42" t="s">
        <v>35</v>
      </c>
      <c r="F42" t="s">
        <v>36</v>
      </c>
      <c r="G42" t="s">
        <v>44</v>
      </c>
      <c r="H42" t="s">
        <v>38</v>
      </c>
      <c r="I42" t="s">
        <v>28</v>
      </c>
      <c r="J42" t="s">
        <v>39</v>
      </c>
      <c r="K42">
        <v>6</v>
      </c>
      <c r="L42">
        <v>27.27</v>
      </c>
      <c r="M42">
        <v>26.34</v>
      </c>
      <c r="N42">
        <v>28.51</v>
      </c>
      <c r="O42" t="s">
        <v>29</v>
      </c>
      <c r="P42" t="s">
        <v>30</v>
      </c>
      <c r="Q42" t="s">
        <v>30</v>
      </c>
      <c r="R42" t="s">
        <v>68</v>
      </c>
      <c r="S42">
        <v>2</v>
      </c>
      <c r="T42" t="s">
        <v>45</v>
      </c>
      <c r="U42">
        <v>171062</v>
      </c>
      <c r="V42" t="s">
        <v>46</v>
      </c>
      <c r="W42" t="s">
        <v>47</v>
      </c>
      <c r="X42">
        <v>2014</v>
      </c>
    </row>
    <row r="43" spans="1:24">
      <c r="A43">
        <v>1912249</v>
      </c>
      <c r="B43" t="s">
        <v>24</v>
      </c>
      <c r="C43" s="3" t="s">
        <v>25</v>
      </c>
      <c r="D43">
        <v>80</v>
      </c>
      <c r="E43" t="s">
        <v>35</v>
      </c>
      <c r="F43" t="s">
        <v>36</v>
      </c>
      <c r="G43" t="s">
        <v>44</v>
      </c>
      <c r="H43" t="s">
        <v>38</v>
      </c>
      <c r="I43" t="s">
        <v>28</v>
      </c>
      <c r="J43" t="s">
        <v>39</v>
      </c>
      <c r="K43">
        <v>6</v>
      </c>
      <c r="L43">
        <v>24.95</v>
      </c>
      <c r="M43">
        <v>23.92</v>
      </c>
      <c r="N43">
        <v>25.02</v>
      </c>
      <c r="O43" t="s">
        <v>29</v>
      </c>
      <c r="P43" t="s">
        <v>30</v>
      </c>
      <c r="Q43" t="s">
        <v>30</v>
      </c>
      <c r="R43" t="s">
        <v>68</v>
      </c>
      <c r="S43">
        <v>4</v>
      </c>
      <c r="T43" t="s">
        <v>45</v>
      </c>
      <c r="U43">
        <v>171062</v>
      </c>
      <c r="V43" t="s">
        <v>46</v>
      </c>
      <c r="W43" t="s">
        <v>47</v>
      </c>
      <c r="X43">
        <v>2014</v>
      </c>
    </row>
    <row r="44" spans="1:24">
      <c r="A44">
        <v>1912249</v>
      </c>
      <c r="B44" t="s">
        <v>24</v>
      </c>
      <c r="C44" s="3" t="s">
        <v>25</v>
      </c>
      <c r="D44">
        <v>80</v>
      </c>
      <c r="E44" t="s">
        <v>35</v>
      </c>
      <c r="F44" t="s">
        <v>36</v>
      </c>
      <c r="G44" t="s">
        <v>44</v>
      </c>
      <c r="H44" t="s">
        <v>38</v>
      </c>
      <c r="I44" t="s">
        <v>28</v>
      </c>
      <c r="J44" t="s">
        <v>39</v>
      </c>
      <c r="K44">
        <v>6</v>
      </c>
      <c r="L44">
        <v>25.78</v>
      </c>
      <c r="M44">
        <v>25</v>
      </c>
      <c r="N44">
        <v>26.63</v>
      </c>
      <c r="O44" t="s">
        <v>29</v>
      </c>
      <c r="P44" t="s">
        <v>30</v>
      </c>
      <c r="Q44" t="s">
        <v>30</v>
      </c>
      <c r="R44" t="s">
        <v>68</v>
      </c>
      <c r="S44">
        <v>3</v>
      </c>
      <c r="T44" t="s">
        <v>45</v>
      </c>
      <c r="U44">
        <v>171062</v>
      </c>
      <c r="V44" t="s">
        <v>46</v>
      </c>
      <c r="W44" t="s">
        <v>47</v>
      </c>
      <c r="X44">
        <v>2014</v>
      </c>
    </row>
    <row r="45" spans="1:24">
      <c r="A45">
        <v>1912249</v>
      </c>
      <c r="B45" t="s">
        <v>24</v>
      </c>
      <c r="C45" s="3" t="s">
        <v>25</v>
      </c>
      <c r="D45">
        <v>97.5</v>
      </c>
      <c r="E45" t="s">
        <v>57</v>
      </c>
      <c r="F45" t="s">
        <v>58</v>
      </c>
      <c r="G45" t="s">
        <v>59</v>
      </c>
      <c r="H45" t="s">
        <v>38</v>
      </c>
      <c r="I45" t="s">
        <v>60</v>
      </c>
      <c r="J45" t="s">
        <v>39</v>
      </c>
      <c r="K45">
        <v>8</v>
      </c>
      <c r="L45">
        <v>11.872999999999999</v>
      </c>
      <c r="M45">
        <v>10.862</v>
      </c>
      <c r="N45">
        <v>12.308999999999999</v>
      </c>
      <c r="O45" t="s">
        <v>29</v>
      </c>
      <c r="P45" t="s">
        <v>30</v>
      </c>
      <c r="Q45" t="s">
        <v>30</v>
      </c>
      <c r="R45" t="s">
        <v>68</v>
      </c>
      <c r="S45">
        <v>2</v>
      </c>
      <c r="T45" t="s">
        <v>61</v>
      </c>
      <c r="U45">
        <v>160499</v>
      </c>
      <c r="V45" t="s">
        <v>62</v>
      </c>
      <c r="W45" t="s">
        <v>63</v>
      </c>
      <c r="X45">
        <v>2012</v>
      </c>
    </row>
    <row r="46" spans="1:24">
      <c r="A46">
        <v>1912249</v>
      </c>
      <c r="B46" t="s">
        <v>24</v>
      </c>
      <c r="C46" s="3" t="s">
        <v>25</v>
      </c>
      <c r="D46">
        <v>97.5</v>
      </c>
      <c r="E46" t="s">
        <v>57</v>
      </c>
      <c r="F46" t="s">
        <v>58</v>
      </c>
      <c r="G46" t="s">
        <v>59</v>
      </c>
      <c r="H46" t="s">
        <v>38</v>
      </c>
      <c r="I46" t="s">
        <v>60</v>
      </c>
      <c r="J46" t="s">
        <v>39</v>
      </c>
      <c r="K46">
        <v>8</v>
      </c>
      <c r="L46">
        <v>9.9570000000000007</v>
      </c>
      <c r="O46" t="s">
        <v>29</v>
      </c>
      <c r="P46" t="s">
        <v>30</v>
      </c>
      <c r="Q46" t="s">
        <v>30</v>
      </c>
      <c r="R46" t="s">
        <v>68</v>
      </c>
      <c r="S46">
        <v>4</v>
      </c>
      <c r="T46" t="s">
        <v>61</v>
      </c>
      <c r="U46">
        <v>160499</v>
      </c>
      <c r="V46" t="s">
        <v>62</v>
      </c>
      <c r="W46" t="s">
        <v>63</v>
      </c>
      <c r="X46">
        <v>2012</v>
      </c>
    </row>
    <row r="47" spans="1:24">
      <c r="A47">
        <v>1912249</v>
      </c>
      <c r="B47" t="s">
        <v>24</v>
      </c>
      <c r="C47" s="3" t="s">
        <v>25</v>
      </c>
      <c r="D47">
        <v>50</v>
      </c>
      <c r="E47" t="s">
        <v>69</v>
      </c>
      <c r="F47" t="s">
        <v>70</v>
      </c>
      <c r="H47" t="s">
        <v>71</v>
      </c>
      <c r="I47" t="s">
        <v>28</v>
      </c>
      <c r="J47" t="s">
        <v>39</v>
      </c>
      <c r="L47">
        <v>55.2</v>
      </c>
      <c r="M47">
        <v>52.2</v>
      </c>
      <c r="N47">
        <v>58.4</v>
      </c>
      <c r="O47" t="s">
        <v>29</v>
      </c>
      <c r="P47" t="s">
        <v>30</v>
      </c>
      <c r="Q47" t="s">
        <v>30</v>
      </c>
      <c r="R47" t="s">
        <v>68</v>
      </c>
      <c r="S47">
        <v>2</v>
      </c>
      <c r="T47" t="s">
        <v>72</v>
      </c>
      <c r="U47">
        <v>315</v>
      </c>
      <c r="V47" t="s">
        <v>73</v>
      </c>
      <c r="W47" t="s">
        <v>74</v>
      </c>
      <c r="X47">
        <v>1988</v>
      </c>
    </row>
    <row r="48" spans="1:24">
      <c r="A48">
        <v>1912249</v>
      </c>
      <c r="B48" t="s">
        <v>24</v>
      </c>
      <c r="C48" s="3" t="s">
        <v>25</v>
      </c>
      <c r="E48" t="s">
        <v>75</v>
      </c>
      <c r="F48" t="s">
        <v>76</v>
      </c>
      <c r="H48" t="s">
        <v>77</v>
      </c>
      <c r="I48" t="s">
        <v>28</v>
      </c>
      <c r="J48" t="s">
        <v>39</v>
      </c>
      <c r="K48">
        <v>7</v>
      </c>
      <c r="L48">
        <v>7.6</v>
      </c>
      <c r="O48" t="s">
        <v>29</v>
      </c>
      <c r="P48" t="s">
        <v>30</v>
      </c>
      <c r="Q48" t="s">
        <v>30</v>
      </c>
      <c r="R48" t="s">
        <v>68</v>
      </c>
      <c r="S48">
        <v>2</v>
      </c>
      <c r="T48" t="s">
        <v>78</v>
      </c>
      <c r="U48">
        <v>160628</v>
      </c>
      <c r="V48" t="s">
        <v>79</v>
      </c>
      <c r="W48" t="s">
        <v>80</v>
      </c>
      <c r="X48">
        <v>2012</v>
      </c>
    </row>
    <row r="49" spans="1:24">
      <c r="A49">
        <v>1912249</v>
      </c>
      <c r="B49" t="s">
        <v>24</v>
      </c>
      <c r="C49" s="3" t="s">
        <v>25</v>
      </c>
      <c r="E49" t="s">
        <v>75</v>
      </c>
      <c r="F49" t="s">
        <v>76</v>
      </c>
      <c r="H49" t="s">
        <v>77</v>
      </c>
      <c r="I49" t="s">
        <v>28</v>
      </c>
      <c r="J49" t="s">
        <v>39</v>
      </c>
      <c r="K49">
        <v>7</v>
      </c>
      <c r="L49">
        <v>7.9</v>
      </c>
      <c r="O49" t="s">
        <v>29</v>
      </c>
      <c r="P49" t="s">
        <v>30</v>
      </c>
      <c r="Q49" t="s">
        <v>30</v>
      </c>
      <c r="R49" t="s">
        <v>68</v>
      </c>
      <c r="S49">
        <v>1</v>
      </c>
      <c r="T49" t="s">
        <v>78</v>
      </c>
      <c r="U49">
        <v>160628</v>
      </c>
      <c r="V49" t="s">
        <v>79</v>
      </c>
      <c r="W49" t="s">
        <v>80</v>
      </c>
      <c r="X49">
        <v>2012</v>
      </c>
    </row>
    <row r="50" spans="1:24">
      <c r="A50">
        <v>1912249</v>
      </c>
      <c r="B50" t="s">
        <v>24</v>
      </c>
      <c r="C50" s="3" t="s">
        <v>25</v>
      </c>
      <c r="E50" t="s">
        <v>75</v>
      </c>
      <c r="F50" t="s">
        <v>76</v>
      </c>
      <c r="H50" t="s">
        <v>77</v>
      </c>
      <c r="I50" t="s">
        <v>28</v>
      </c>
      <c r="J50" t="s">
        <v>39</v>
      </c>
      <c r="K50">
        <v>7</v>
      </c>
      <c r="L50">
        <v>7.2</v>
      </c>
      <c r="O50" t="s">
        <v>29</v>
      </c>
      <c r="P50" t="s">
        <v>30</v>
      </c>
      <c r="Q50" t="s">
        <v>30</v>
      </c>
      <c r="R50" t="s">
        <v>68</v>
      </c>
      <c r="S50">
        <v>4</v>
      </c>
      <c r="T50" t="s">
        <v>78</v>
      </c>
      <c r="U50">
        <v>160628</v>
      </c>
      <c r="V50" t="s">
        <v>79</v>
      </c>
      <c r="W50" t="s">
        <v>80</v>
      </c>
      <c r="X50">
        <v>2012</v>
      </c>
    </row>
    <row r="51" spans="1:24">
      <c r="A51">
        <v>1912249</v>
      </c>
      <c r="B51" t="s">
        <v>24</v>
      </c>
      <c r="C51" s="3" t="s">
        <v>25</v>
      </c>
      <c r="E51" t="s">
        <v>75</v>
      </c>
      <c r="F51" t="s">
        <v>76</v>
      </c>
      <c r="H51" t="s">
        <v>77</v>
      </c>
      <c r="I51" t="s">
        <v>28</v>
      </c>
      <c r="J51" t="s">
        <v>39</v>
      </c>
      <c r="K51">
        <v>7</v>
      </c>
      <c r="L51">
        <v>7.3</v>
      </c>
      <c r="O51" t="s">
        <v>29</v>
      </c>
      <c r="P51" t="s">
        <v>30</v>
      </c>
      <c r="Q51" t="s">
        <v>30</v>
      </c>
      <c r="R51" t="s">
        <v>68</v>
      </c>
      <c r="S51">
        <v>3</v>
      </c>
      <c r="T51" t="s">
        <v>78</v>
      </c>
      <c r="U51">
        <v>160628</v>
      </c>
      <c r="V51" t="s">
        <v>79</v>
      </c>
      <c r="W51" t="s">
        <v>80</v>
      </c>
      <c r="X51">
        <v>2012</v>
      </c>
    </row>
    <row r="52" spans="1:24">
      <c r="A52">
        <v>1912249</v>
      </c>
      <c r="B52" t="s">
        <v>24</v>
      </c>
      <c r="C52" s="3" t="s">
        <v>25</v>
      </c>
      <c r="E52" t="s">
        <v>81</v>
      </c>
      <c r="F52" t="s">
        <v>82</v>
      </c>
      <c r="H52" t="s">
        <v>71</v>
      </c>
      <c r="I52" t="s">
        <v>28</v>
      </c>
      <c r="J52" t="s">
        <v>39</v>
      </c>
      <c r="L52">
        <v>15.6</v>
      </c>
      <c r="O52" t="s">
        <v>29</v>
      </c>
      <c r="P52" t="s">
        <v>30</v>
      </c>
      <c r="Q52" t="s">
        <v>30</v>
      </c>
      <c r="R52" t="s">
        <v>68</v>
      </c>
      <c r="S52">
        <v>4</v>
      </c>
      <c r="T52" t="s">
        <v>83</v>
      </c>
      <c r="U52">
        <v>344</v>
      </c>
      <c r="V52" t="s">
        <v>84</v>
      </c>
      <c r="W52" t="s">
        <v>85</v>
      </c>
      <c r="X52">
        <v>1992</v>
      </c>
    </row>
    <row r="53" spans="1:24">
      <c r="A53">
        <v>1912249</v>
      </c>
      <c r="B53" t="s">
        <v>24</v>
      </c>
      <c r="C53" s="3" t="s">
        <v>25</v>
      </c>
      <c r="D53">
        <v>80</v>
      </c>
      <c r="E53" t="s">
        <v>86</v>
      </c>
      <c r="F53" t="s">
        <v>87</v>
      </c>
      <c r="H53" t="s">
        <v>71</v>
      </c>
      <c r="I53" t="s">
        <v>28</v>
      </c>
      <c r="J53" t="s">
        <v>39</v>
      </c>
      <c r="L53">
        <v>37</v>
      </c>
      <c r="O53" t="s">
        <v>29</v>
      </c>
      <c r="P53" t="s">
        <v>30</v>
      </c>
      <c r="Q53" t="s">
        <v>30</v>
      </c>
      <c r="R53" t="s">
        <v>68</v>
      </c>
      <c r="S53">
        <v>2</v>
      </c>
      <c r="T53" t="s">
        <v>88</v>
      </c>
      <c r="U53">
        <v>7199</v>
      </c>
      <c r="V53" t="s">
        <v>89</v>
      </c>
      <c r="W53" t="s">
        <v>90</v>
      </c>
      <c r="X53">
        <v>1975</v>
      </c>
    </row>
    <row r="54" spans="1:24">
      <c r="A54">
        <v>1912249</v>
      </c>
      <c r="B54" t="s">
        <v>24</v>
      </c>
      <c r="C54" s="3" t="s">
        <v>25</v>
      </c>
      <c r="D54">
        <v>80</v>
      </c>
      <c r="E54" t="s">
        <v>86</v>
      </c>
      <c r="F54" t="s">
        <v>87</v>
      </c>
      <c r="H54" t="s">
        <v>71</v>
      </c>
      <c r="I54" t="s">
        <v>28</v>
      </c>
      <c r="J54" t="s">
        <v>39</v>
      </c>
      <c r="L54">
        <v>35</v>
      </c>
      <c r="O54" t="s">
        <v>29</v>
      </c>
      <c r="P54" t="s">
        <v>30</v>
      </c>
      <c r="Q54" t="s">
        <v>30</v>
      </c>
      <c r="R54" t="s">
        <v>68</v>
      </c>
      <c r="S54">
        <v>4</v>
      </c>
      <c r="T54" t="s">
        <v>88</v>
      </c>
      <c r="U54">
        <v>7199</v>
      </c>
      <c r="V54" t="s">
        <v>89</v>
      </c>
      <c r="W54" t="s">
        <v>90</v>
      </c>
      <c r="X54">
        <v>1975</v>
      </c>
    </row>
    <row r="55" spans="1:24">
      <c r="A55">
        <v>1912249</v>
      </c>
      <c r="B55" t="s">
        <v>24</v>
      </c>
      <c r="C55" s="3" t="s">
        <v>25</v>
      </c>
      <c r="E55" t="s">
        <v>91</v>
      </c>
      <c r="F55" t="s">
        <v>92</v>
      </c>
      <c r="G55" t="s">
        <v>93</v>
      </c>
      <c r="H55" t="s">
        <v>71</v>
      </c>
      <c r="I55" t="s">
        <v>28</v>
      </c>
      <c r="J55" t="s">
        <v>39</v>
      </c>
      <c r="K55">
        <v>6</v>
      </c>
      <c r="L55">
        <v>10.199999999999999</v>
      </c>
      <c r="M55">
        <v>9</v>
      </c>
      <c r="N55">
        <v>11.5</v>
      </c>
      <c r="O55" t="s">
        <v>29</v>
      </c>
      <c r="P55" t="s">
        <v>30</v>
      </c>
      <c r="Q55" t="s">
        <v>30</v>
      </c>
      <c r="R55" t="s">
        <v>68</v>
      </c>
      <c r="S55">
        <v>4</v>
      </c>
      <c r="T55" t="s">
        <v>94</v>
      </c>
      <c r="U55">
        <v>111938</v>
      </c>
      <c r="V55" t="s">
        <v>95</v>
      </c>
      <c r="W55" t="s">
        <v>96</v>
      </c>
      <c r="X55">
        <v>2008</v>
      </c>
    </row>
    <row r="56" spans="1:24">
      <c r="A56">
        <v>1912249</v>
      </c>
      <c r="B56" t="s">
        <v>24</v>
      </c>
      <c r="C56" s="3" t="s">
        <v>25</v>
      </c>
      <c r="E56" t="s">
        <v>97</v>
      </c>
      <c r="F56" t="s">
        <v>98</v>
      </c>
      <c r="H56" t="s">
        <v>71</v>
      </c>
      <c r="I56" t="s">
        <v>28</v>
      </c>
      <c r="J56" t="s">
        <v>39</v>
      </c>
      <c r="L56">
        <v>21</v>
      </c>
      <c r="O56" t="s">
        <v>29</v>
      </c>
      <c r="P56" t="s">
        <v>30</v>
      </c>
      <c r="Q56" t="s">
        <v>30</v>
      </c>
      <c r="R56" t="s">
        <v>68</v>
      </c>
      <c r="S56">
        <v>2</v>
      </c>
      <c r="T56" t="s">
        <v>88</v>
      </c>
      <c r="U56">
        <v>7199</v>
      </c>
      <c r="V56" t="s">
        <v>89</v>
      </c>
      <c r="W56" t="s">
        <v>90</v>
      </c>
      <c r="X56">
        <v>1975</v>
      </c>
    </row>
    <row r="57" spans="1:24">
      <c r="A57">
        <v>1912249</v>
      </c>
      <c r="B57" t="s">
        <v>24</v>
      </c>
      <c r="C57" s="3" t="s">
        <v>25</v>
      </c>
      <c r="E57" t="s">
        <v>97</v>
      </c>
      <c r="F57" t="s">
        <v>98</v>
      </c>
      <c r="H57" t="s">
        <v>71</v>
      </c>
      <c r="I57" t="s">
        <v>28</v>
      </c>
      <c r="J57" t="s">
        <v>39</v>
      </c>
      <c r="L57">
        <v>16</v>
      </c>
      <c r="O57" t="s">
        <v>29</v>
      </c>
      <c r="P57" t="s">
        <v>30</v>
      </c>
      <c r="Q57" t="s">
        <v>30</v>
      </c>
      <c r="R57" t="s">
        <v>68</v>
      </c>
      <c r="S57">
        <v>4</v>
      </c>
      <c r="T57" t="s">
        <v>88</v>
      </c>
      <c r="U57">
        <v>7199</v>
      </c>
      <c r="V57" t="s">
        <v>89</v>
      </c>
      <c r="W57" t="s">
        <v>90</v>
      </c>
      <c r="X57">
        <v>1975</v>
      </c>
    </row>
    <row r="58" spans="1:24">
      <c r="A58">
        <v>1912249</v>
      </c>
      <c r="B58" t="s">
        <v>24</v>
      </c>
      <c r="C58" s="3" t="s">
        <v>25</v>
      </c>
      <c r="E58" t="s">
        <v>86</v>
      </c>
      <c r="F58" t="s">
        <v>87</v>
      </c>
      <c r="H58" t="s">
        <v>71</v>
      </c>
      <c r="I58" t="s">
        <v>28</v>
      </c>
      <c r="J58" t="s">
        <v>39</v>
      </c>
      <c r="L58">
        <v>7.6</v>
      </c>
      <c r="O58" t="s">
        <v>29</v>
      </c>
      <c r="P58" t="s">
        <v>30</v>
      </c>
      <c r="Q58" t="s">
        <v>30</v>
      </c>
      <c r="R58" t="s">
        <v>68</v>
      </c>
      <c r="S58">
        <v>4</v>
      </c>
      <c r="T58" t="s">
        <v>88</v>
      </c>
      <c r="U58">
        <v>7199</v>
      </c>
      <c r="V58" t="s">
        <v>89</v>
      </c>
      <c r="W58" t="s">
        <v>90</v>
      </c>
      <c r="X58">
        <v>1975</v>
      </c>
    </row>
    <row r="59" spans="1:24">
      <c r="A59">
        <v>1912249</v>
      </c>
      <c r="B59" t="s">
        <v>24</v>
      </c>
      <c r="C59" s="3" t="s">
        <v>25</v>
      </c>
      <c r="E59" t="s">
        <v>86</v>
      </c>
      <c r="F59" t="s">
        <v>87</v>
      </c>
      <c r="H59" t="s">
        <v>71</v>
      </c>
      <c r="I59" t="s">
        <v>28</v>
      </c>
      <c r="J59" t="s">
        <v>39</v>
      </c>
      <c r="L59">
        <v>8</v>
      </c>
      <c r="O59" t="s">
        <v>29</v>
      </c>
      <c r="P59" t="s">
        <v>30</v>
      </c>
      <c r="Q59" t="s">
        <v>30</v>
      </c>
      <c r="R59" t="s">
        <v>68</v>
      </c>
      <c r="S59">
        <v>2</v>
      </c>
      <c r="T59" t="s">
        <v>88</v>
      </c>
      <c r="U59">
        <v>7199</v>
      </c>
      <c r="V59" t="s">
        <v>89</v>
      </c>
      <c r="W59" t="s">
        <v>90</v>
      </c>
      <c r="X59">
        <v>1975</v>
      </c>
    </row>
    <row r="60" spans="1:24">
      <c r="A60">
        <v>1912249</v>
      </c>
      <c r="B60" t="s">
        <v>24</v>
      </c>
      <c r="C60" s="3" t="s">
        <v>25</v>
      </c>
      <c r="E60" t="s">
        <v>99</v>
      </c>
      <c r="F60" t="s">
        <v>100</v>
      </c>
      <c r="H60" t="s">
        <v>71</v>
      </c>
      <c r="I60" t="s">
        <v>28</v>
      </c>
      <c r="J60" t="s">
        <v>39</v>
      </c>
      <c r="L60">
        <v>100</v>
      </c>
      <c r="O60" t="s">
        <v>29</v>
      </c>
      <c r="P60" t="s">
        <v>30</v>
      </c>
      <c r="Q60" t="s">
        <v>30</v>
      </c>
      <c r="R60" t="s">
        <v>68</v>
      </c>
      <c r="S60">
        <v>2</v>
      </c>
      <c r="T60" t="s">
        <v>88</v>
      </c>
      <c r="U60">
        <v>7199</v>
      </c>
      <c r="V60" t="s">
        <v>89</v>
      </c>
      <c r="W60" t="s">
        <v>90</v>
      </c>
      <c r="X60">
        <v>1975</v>
      </c>
    </row>
    <row r="61" spans="1:24">
      <c r="A61">
        <v>1912249</v>
      </c>
      <c r="B61" t="s">
        <v>24</v>
      </c>
      <c r="C61" s="3" t="s">
        <v>25</v>
      </c>
      <c r="E61" t="s">
        <v>99</v>
      </c>
      <c r="F61" t="s">
        <v>100</v>
      </c>
      <c r="H61" t="s">
        <v>71</v>
      </c>
      <c r="I61" t="s">
        <v>28</v>
      </c>
      <c r="J61" t="s">
        <v>39</v>
      </c>
      <c r="L61">
        <v>76</v>
      </c>
      <c r="O61" t="s">
        <v>29</v>
      </c>
      <c r="P61" t="s">
        <v>30</v>
      </c>
      <c r="Q61" t="s">
        <v>30</v>
      </c>
      <c r="R61" t="s">
        <v>68</v>
      </c>
      <c r="S61">
        <v>4</v>
      </c>
      <c r="T61" t="s">
        <v>88</v>
      </c>
      <c r="U61">
        <v>7199</v>
      </c>
      <c r="V61" t="s">
        <v>89</v>
      </c>
      <c r="W61" t="s">
        <v>90</v>
      </c>
      <c r="X61">
        <v>1975</v>
      </c>
    </row>
    <row r="62" spans="1:24">
      <c r="A62">
        <v>1912249</v>
      </c>
      <c r="B62" t="s">
        <v>24</v>
      </c>
      <c r="C62" s="3" t="s">
        <v>25</v>
      </c>
      <c r="D62">
        <v>80</v>
      </c>
      <c r="E62" t="s">
        <v>97</v>
      </c>
      <c r="F62" t="s">
        <v>98</v>
      </c>
      <c r="H62" t="s">
        <v>71</v>
      </c>
      <c r="I62" t="s">
        <v>28</v>
      </c>
      <c r="J62" t="s">
        <v>39</v>
      </c>
      <c r="L62">
        <v>50</v>
      </c>
      <c r="O62" t="s">
        <v>29</v>
      </c>
      <c r="P62" t="s">
        <v>30</v>
      </c>
      <c r="Q62" t="s">
        <v>30</v>
      </c>
      <c r="R62" t="s">
        <v>68</v>
      </c>
      <c r="S62">
        <v>4</v>
      </c>
      <c r="T62" t="s">
        <v>88</v>
      </c>
      <c r="U62">
        <v>7199</v>
      </c>
      <c r="V62" t="s">
        <v>89</v>
      </c>
      <c r="W62" t="s">
        <v>90</v>
      </c>
      <c r="X62">
        <v>1975</v>
      </c>
    </row>
    <row r="63" spans="1:24">
      <c r="A63">
        <v>1912249</v>
      </c>
      <c r="B63" t="s">
        <v>24</v>
      </c>
      <c r="C63" s="3" t="s">
        <v>25</v>
      </c>
      <c r="D63">
        <v>80</v>
      </c>
      <c r="E63" t="s">
        <v>97</v>
      </c>
      <c r="F63" t="s">
        <v>98</v>
      </c>
      <c r="H63" t="s">
        <v>71</v>
      </c>
      <c r="I63" t="s">
        <v>28</v>
      </c>
      <c r="J63" t="s">
        <v>39</v>
      </c>
      <c r="L63">
        <v>80</v>
      </c>
      <c r="O63" t="s">
        <v>29</v>
      </c>
      <c r="P63" t="s">
        <v>30</v>
      </c>
      <c r="Q63" t="s">
        <v>30</v>
      </c>
      <c r="R63" t="s">
        <v>68</v>
      </c>
      <c r="S63">
        <v>2</v>
      </c>
      <c r="T63" t="s">
        <v>88</v>
      </c>
      <c r="U63">
        <v>7199</v>
      </c>
      <c r="V63" t="s">
        <v>89</v>
      </c>
      <c r="W63" t="s">
        <v>90</v>
      </c>
      <c r="X63">
        <v>1975</v>
      </c>
    </row>
    <row r="64" spans="1:24">
      <c r="A64">
        <v>1912249</v>
      </c>
      <c r="B64" t="s">
        <v>24</v>
      </c>
      <c r="C64" s="3" t="s">
        <v>25</v>
      </c>
      <c r="E64" t="s">
        <v>101</v>
      </c>
      <c r="F64" t="s">
        <v>102</v>
      </c>
      <c r="H64" t="s">
        <v>71</v>
      </c>
      <c r="I64" t="s">
        <v>28</v>
      </c>
      <c r="J64" t="s">
        <v>39</v>
      </c>
      <c r="L64">
        <v>44</v>
      </c>
      <c r="O64" t="s">
        <v>29</v>
      </c>
      <c r="P64" t="s">
        <v>30</v>
      </c>
      <c r="Q64" t="s">
        <v>30</v>
      </c>
      <c r="R64" t="s">
        <v>68</v>
      </c>
      <c r="S64">
        <v>4</v>
      </c>
      <c r="T64" t="s">
        <v>88</v>
      </c>
      <c r="U64">
        <v>7199</v>
      </c>
      <c r="V64" t="s">
        <v>89</v>
      </c>
      <c r="W64" t="s">
        <v>90</v>
      </c>
      <c r="X64">
        <v>1975</v>
      </c>
    </row>
    <row r="65" spans="1:24">
      <c r="A65">
        <v>1912249</v>
      </c>
      <c r="B65" t="s">
        <v>24</v>
      </c>
      <c r="C65" s="3" t="s">
        <v>25</v>
      </c>
      <c r="E65" t="s">
        <v>101</v>
      </c>
      <c r="F65" t="s">
        <v>102</v>
      </c>
      <c r="H65" t="s">
        <v>71</v>
      </c>
      <c r="I65" t="s">
        <v>28</v>
      </c>
      <c r="J65" t="s">
        <v>39</v>
      </c>
      <c r="L65">
        <v>70</v>
      </c>
      <c r="O65" t="s">
        <v>29</v>
      </c>
      <c r="P65" t="s">
        <v>30</v>
      </c>
      <c r="Q65" t="s">
        <v>30</v>
      </c>
      <c r="R65" t="s">
        <v>68</v>
      </c>
      <c r="S65">
        <v>2</v>
      </c>
      <c r="T65" t="s">
        <v>88</v>
      </c>
      <c r="U65">
        <v>7199</v>
      </c>
      <c r="V65" t="s">
        <v>89</v>
      </c>
      <c r="W65" t="s">
        <v>90</v>
      </c>
      <c r="X65">
        <v>1975</v>
      </c>
    </row>
    <row r="66" spans="1:24">
      <c r="A66">
        <v>1912249</v>
      </c>
      <c r="B66" t="s">
        <v>24</v>
      </c>
      <c r="C66" s="3" t="s">
        <v>25</v>
      </c>
      <c r="D66">
        <v>80</v>
      </c>
      <c r="E66" t="s">
        <v>99</v>
      </c>
      <c r="F66" t="s">
        <v>100</v>
      </c>
      <c r="H66" t="s">
        <v>71</v>
      </c>
      <c r="I66" t="s">
        <v>28</v>
      </c>
      <c r="J66" t="s">
        <v>39</v>
      </c>
      <c r="L66">
        <v>100</v>
      </c>
      <c r="O66" t="s">
        <v>29</v>
      </c>
      <c r="P66" t="s">
        <v>30</v>
      </c>
      <c r="Q66" t="s">
        <v>30</v>
      </c>
      <c r="R66" t="s">
        <v>68</v>
      </c>
      <c r="S66">
        <v>4</v>
      </c>
      <c r="T66" t="s">
        <v>88</v>
      </c>
      <c r="U66">
        <v>7199</v>
      </c>
      <c r="V66" t="s">
        <v>89</v>
      </c>
      <c r="W66" t="s">
        <v>90</v>
      </c>
      <c r="X66">
        <v>1975</v>
      </c>
    </row>
    <row r="67" spans="1:24">
      <c r="A67">
        <v>1912249</v>
      </c>
      <c r="B67" t="s">
        <v>24</v>
      </c>
      <c r="C67" s="3" t="s">
        <v>25</v>
      </c>
      <c r="D67">
        <v>80</v>
      </c>
      <c r="E67" t="s">
        <v>99</v>
      </c>
      <c r="F67" t="s">
        <v>100</v>
      </c>
      <c r="H67" t="s">
        <v>71</v>
      </c>
      <c r="I67" t="s">
        <v>28</v>
      </c>
      <c r="J67" t="s">
        <v>39</v>
      </c>
      <c r="L67">
        <v>100</v>
      </c>
      <c r="O67" t="s">
        <v>29</v>
      </c>
      <c r="P67" t="s">
        <v>30</v>
      </c>
      <c r="Q67" t="s">
        <v>30</v>
      </c>
      <c r="R67" t="s">
        <v>68</v>
      </c>
      <c r="S67">
        <v>2</v>
      </c>
      <c r="T67" t="s">
        <v>88</v>
      </c>
      <c r="U67">
        <v>7199</v>
      </c>
      <c r="V67" t="s">
        <v>89</v>
      </c>
      <c r="W67" t="s">
        <v>90</v>
      </c>
      <c r="X67">
        <v>1975</v>
      </c>
    </row>
    <row r="68" spans="1:24">
      <c r="A68">
        <v>1912249</v>
      </c>
      <c r="B68" t="s">
        <v>24</v>
      </c>
      <c r="C68" s="3" t="s">
        <v>25</v>
      </c>
      <c r="D68">
        <v>98</v>
      </c>
      <c r="E68" t="s">
        <v>103</v>
      </c>
      <c r="F68" t="s">
        <v>104</v>
      </c>
      <c r="G68" t="s">
        <v>105</v>
      </c>
      <c r="H68" t="s">
        <v>106</v>
      </c>
      <c r="I68" t="s">
        <v>28</v>
      </c>
      <c r="J68" t="s">
        <v>39</v>
      </c>
      <c r="L68">
        <v>0.34</v>
      </c>
      <c r="O68" t="s">
        <v>29</v>
      </c>
      <c r="P68" t="s">
        <v>30</v>
      </c>
      <c r="Q68" t="s">
        <v>30</v>
      </c>
      <c r="R68" t="s">
        <v>68</v>
      </c>
      <c r="S68">
        <v>10</v>
      </c>
      <c r="T68" t="s">
        <v>107</v>
      </c>
      <c r="U68">
        <v>4442</v>
      </c>
      <c r="V68" t="s">
        <v>108</v>
      </c>
      <c r="W68" t="s">
        <v>109</v>
      </c>
      <c r="X68">
        <v>1994</v>
      </c>
    </row>
    <row r="69" spans="1:24">
      <c r="A69">
        <v>1912249</v>
      </c>
      <c r="B69" t="s">
        <v>24</v>
      </c>
      <c r="C69" s="3" t="s">
        <v>25</v>
      </c>
      <c r="E69" t="s">
        <v>110</v>
      </c>
      <c r="F69" t="s">
        <v>111</v>
      </c>
      <c r="G69" t="s">
        <v>112</v>
      </c>
      <c r="H69" t="s">
        <v>71</v>
      </c>
      <c r="I69" t="s">
        <v>28</v>
      </c>
      <c r="J69" t="s">
        <v>39</v>
      </c>
      <c r="K69">
        <v>6</v>
      </c>
      <c r="L69">
        <v>26.46</v>
      </c>
      <c r="M69">
        <v>22.69</v>
      </c>
      <c r="N69">
        <v>30.85</v>
      </c>
      <c r="O69" t="s">
        <v>29</v>
      </c>
      <c r="P69" t="s">
        <v>30</v>
      </c>
      <c r="Q69" t="s">
        <v>30</v>
      </c>
      <c r="R69" t="s">
        <v>68</v>
      </c>
      <c r="S69">
        <v>2</v>
      </c>
      <c r="T69" t="s">
        <v>113</v>
      </c>
      <c r="U69">
        <v>170980</v>
      </c>
      <c r="V69" t="s">
        <v>114</v>
      </c>
      <c r="W69" t="s">
        <v>115</v>
      </c>
      <c r="X69">
        <v>2015</v>
      </c>
    </row>
    <row r="70" spans="1:24">
      <c r="A70">
        <v>1912249</v>
      </c>
      <c r="B70" t="s">
        <v>24</v>
      </c>
      <c r="C70" s="3" t="s">
        <v>25</v>
      </c>
      <c r="D70">
        <v>98</v>
      </c>
      <c r="E70" t="s">
        <v>116</v>
      </c>
      <c r="F70" t="s">
        <v>117</v>
      </c>
      <c r="G70" t="s">
        <v>118</v>
      </c>
      <c r="H70" t="s">
        <v>106</v>
      </c>
      <c r="I70" t="s">
        <v>28</v>
      </c>
      <c r="J70" t="s">
        <v>39</v>
      </c>
      <c r="L70">
        <v>0.34</v>
      </c>
      <c r="O70" t="s">
        <v>29</v>
      </c>
      <c r="P70" t="s">
        <v>30</v>
      </c>
      <c r="Q70" t="s">
        <v>30</v>
      </c>
      <c r="R70" t="s">
        <v>68</v>
      </c>
      <c r="S70">
        <v>10</v>
      </c>
      <c r="T70" t="s">
        <v>107</v>
      </c>
      <c r="U70">
        <v>4442</v>
      </c>
      <c r="V70" t="s">
        <v>108</v>
      </c>
      <c r="W70" t="s">
        <v>109</v>
      </c>
      <c r="X70">
        <v>1994</v>
      </c>
    </row>
    <row r="71" spans="1:24">
      <c r="A71">
        <v>1912249</v>
      </c>
      <c r="B71" t="s">
        <v>24</v>
      </c>
      <c r="C71" s="3" t="s">
        <v>25</v>
      </c>
      <c r="D71">
        <v>50</v>
      </c>
      <c r="E71" t="s">
        <v>49</v>
      </c>
      <c r="F71" t="s">
        <v>50</v>
      </c>
      <c r="H71" t="s">
        <v>38</v>
      </c>
      <c r="I71" t="s">
        <v>28</v>
      </c>
      <c r="J71" t="s">
        <v>39</v>
      </c>
      <c r="K71">
        <v>6</v>
      </c>
      <c r="L71">
        <v>44.411999999999999</v>
      </c>
      <c r="M71">
        <v>42.252000000000002</v>
      </c>
      <c r="N71">
        <v>46.622999999999998</v>
      </c>
      <c r="O71" t="s">
        <v>29</v>
      </c>
      <c r="P71" t="s">
        <v>30</v>
      </c>
      <c r="Q71" t="s">
        <v>30</v>
      </c>
      <c r="R71" t="s">
        <v>68</v>
      </c>
      <c r="S71">
        <v>3</v>
      </c>
      <c r="T71" t="s">
        <v>51</v>
      </c>
      <c r="U71">
        <v>153834</v>
      </c>
      <c r="V71" t="s">
        <v>52</v>
      </c>
      <c r="W71" t="s">
        <v>53</v>
      </c>
      <c r="X71">
        <v>2010</v>
      </c>
    </row>
    <row r="72" spans="1:24">
      <c r="A72">
        <v>1912249</v>
      </c>
      <c r="B72" t="s">
        <v>24</v>
      </c>
      <c r="C72" s="3" t="s">
        <v>25</v>
      </c>
      <c r="D72">
        <v>50</v>
      </c>
      <c r="E72" t="s">
        <v>49</v>
      </c>
      <c r="F72" t="s">
        <v>50</v>
      </c>
      <c r="H72" t="s">
        <v>38</v>
      </c>
      <c r="I72" t="s">
        <v>28</v>
      </c>
      <c r="J72" t="s">
        <v>39</v>
      </c>
      <c r="K72">
        <v>7</v>
      </c>
      <c r="L72">
        <v>42.381</v>
      </c>
      <c r="M72">
        <v>40.218000000000004</v>
      </c>
      <c r="N72">
        <v>44.405999999999999</v>
      </c>
      <c r="O72" t="s">
        <v>29</v>
      </c>
      <c r="P72" t="s">
        <v>30</v>
      </c>
      <c r="Q72" t="s">
        <v>30</v>
      </c>
      <c r="R72" t="s">
        <v>68</v>
      </c>
      <c r="S72">
        <v>4</v>
      </c>
      <c r="T72" t="s">
        <v>54</v>
      </c>
      <c r="U72">
        <v>153817</v>
      </c>
      <c r="V72" t="s">
        <v>55</v>
      </c>
      <c r="W72" t="s">
        <v>56</v>
      </c>
      <c r="X72">
        <v>2010</v>
      </c>
    </row>
    <row r="73" spans="1:24">
      <c r="A73">
        <v>1912249</v>
      </c>
      <c r="B73" t="s">
        <v>24</v>
      </c>
      <c r="C73" s="3" t="s">
        <v>25</v>
      </c>
      <c r="D73">
        <v>50</v>
      </c>
      <c r="E73" t="s">
        <v>49</v>
      </c>
      <c r="F73" t="s">
        <v>50</v>
      </c>
      <c r="H73" t="s">
        <v>38</v>
      </c>
      <c r="I73" t="s">
        <v>28</v>
      </c>
      <c r="J73" t="s">
        <v>39</v>
      </c>
      <c r="K73">
        <v>6</v>
      </c>
      <c r="L73">
        <v>42.38</v>
      </c>
      <c r="M73">
        <v>40.218000000000004</v>
      </c>
      <c r="N73">
        <v>44.405999999999999</v>
      </c>
      <c r="O73" t="s">
        <v>29</v>
      </c>
      <c r="P73" t="s">
        <v>30</v>
      </c>
      <c r="Q73" t="s">
        <v>30</v>
      </c>
      <c r="R73" t="s">
        <v>68</v>
      </c>
      <c r="S73">
        <v>4</v>
      </c>
      <c r="T73" t="s">
        <v>51</v>
      </c>
      <c r="U73">
        <v>153834</v>
      </c>
      <c r="V73" t="s">
        <v>52</v>
      </c>
      <c r="W73" t="s">
        <v>53</v>
      </c>
      <c r="X73">
        <v>2010</v>
      </c>
    </row>
    <row r="74" spans="1:24">
      <c r="A74">
        <v>1912249</v>
      </c>
      <c r="B74" t="s">
        <v>24</v>
      </c>
      <c r="C74" s="3" t="s">
        <v>25</v>
      </c>
      <c r="D74">
        <v>50</v>
      </c>
      <c r="E74" t="s">
        <v>49</v>
      </c>
      <c r="F74" t="s">
        <v>50</v>
      </c>
      <c r="H74" t="s">
        <v>38</v>
      </c>
      <c r="I74" t="s">
        <v>28</v>
      </c>
      <c r="J74" t="s">
        <v>39</v>
      </c>
      <c r="K74">
        <v>6</v>
      </c>
      <c r="L74">
        <v>49.1</v>
      </c>
      <c r="M74">
        <v>46.622999999999998</v>
      </c>
      <c r="N74">
        <v>51.914000000000001</v>
      </c>
      <c r="O74" t="s">
        <v>29</v>
      </c>
      <c r="P74" t="s">
        <v>30</v>
      </c>
      <c r="Q74" t="s">
        <v>30</v>
      </c>
      <c r="R74" t="s">
        <v>68</v>
      </c>
      <c r="S74">
        <v>2</v>
      </c>
      <c r="T74" t="s">
        <v>51</v>
      </c>
      <c r="U74">
        <v>153834</v>
      </c>
      <c r="V74" t="s">
        <v>52</v>
      </c>
      <c r="W74" t="s">
        <v>53</v>
      </c>
      <c r="X74">
        <v>2010</v>
      </c>
    </row>
    <row r="75" spans="1:24">
      <c r="A75">
        <v>1912249</v>
      </c>
      <c r="B75" t="s">
        <v>24</v>
      </c>
      <c r="C75" s="3" t="s">
        <v>25</v>
      </c>
      <c r="D75">
        <v>50</v>
      </c>
      <c r="E75" t="s">
        <v>49</v>
      </c>
      <c r="F75" t="s">
        <v>50</v>
      </c>
      <c r="H75" t="s">
        <v>38</v>
      </c>
      <c r="I75" t="s">
        <v>28</v>
      </c>
      <c r="J75" t="s">
        <v>39</v>
      </c>
      <c r="K75">
        <v>6</v>
      </c>
      <c r="L75">
        <v>64.052999999999997</v>
      </c>
      <c r="M75">
        <v>57.805999999999997</v>
      </c>
      <c r="N75">
        <v>79.92</v>
      </c>
      <c r="O75" t="s">
        <v>29</v>
      </c>
      <c r="P75" t="s">
        <v>30</v>
      </c>
      <c r="Q75" t="s">
        <v>30</v>
      </c>
      <c r="R75" t="s">
        <v>68</v>
      </c>
      <c r="S75">
        <v>1</v>
      </c>
      <c r="T75" t="s">
        <v>51</v>
      </c>
      <c r="U75">
        <v>153834</v>
      </c>
      <c r="V75" t="s">
        <v>52</v>
      </c>
      <c r="W75" t="s">
        <v>53</v>
      </c>
      <c r="X75">
        <v>2010</v>
      </c>
    </row>
    <row r="76" spans="1:24">
      <c r="A76">
        <v>1912249</v>
      </c>
      <c r="B76" t="s">
        <v>24</v>
      </c>
      <c r="C76" s="3" t="s">
        <v>25</v>
      </c>
      <c r="D76">
        <v>50</v>
      </c>
      <c r="E76" t="s">
        <v>119</v>
      </c>
      <c r="F76" t="s">
        <v>120</v>
      </c>
      <c r="H76" t="s">
        <v>77</v>
      </c>
      <c r="I76" t="s">
        <v>28</v>
      </c>
      <c r="J76" t="s">
        <v>39</v>
      </c>
      <c r="L76">
        <v>3.75</v>
      </c>
      <c r="O76" t="s">
        <v>29</v>
      </c>
      <c r="P76" t="s">
        <v>30</v>
      </c>
      <c r="Q76" t="s">
        <v>30</v>
      </c>
      <c r="R76" t="s">
        <v>68</v>
      </c>
      <c r="S76">
        <v>1</v>
      </c>
      <c r="T76" t="s">
        <v>121</v>
      </c>
      <c r="U76">
        <v>174467</v>
      </c>
      <c r="V76" t="s">
        <v>122</v>
      </c>
      <c r="W76" t="s">
        <v>123</v>
      </c>
      <c r="X76">
        <v>1965</v>
      </c>
    </row>
    <row r="77" spans="1:24">
      <c r="A77">
        <v>1912249</v>
      </c>
      <c r="B77" t="s">
        <v>24</v>
      </c>
      <c r="C77" s="3" t="s">
        <v>25</v>
      </c>
      <c r="D77">
        <v>50</v>
      </c>
      <c r="E77" t="s">
        <v>119</v>
      </c>
      <c r="F77" t="s">
        <v>120</v>
      </c>
      <c r="H77" t="s">
        <v>77</v>
      </c>
      <c r="I77" t="s">
        <v>28</v>
      </c>
      <c r="J77" t="s">
        <v>39</v>
      </c>
      <c r="L77">
        <v>5</v>
      </c>
      <c r="O77" t="s">
        <v>29</v>
      </c>
      <c r="P77" t="s">
        <v>30</v>
      </c>
      <c r="Q77" t="s">
        <v>30</v>
      </c>
      <c r="R77" t="s">
        <v>68</v>
      </c>
      <c r="S77">
        <v>1</v>
      </c>
      <c r="T77" t="s">
        <v>121</v>
      </c>
      <c r="U77">
        <v>174467</v>
      </c>
      <c r="V77" t="s">
        <v>122</v>
      </c>
      <c r="W77" t="s">
        <v>123</v>
      </c>
      <c r="X77">
        <v>1965</v>
      </c>
    </row>
    <row r="78" spans="1:24">
      <c r="A78">
        <v>1912249</v>
      </c>
      <c r="B78" t="s">
        <v>24</v>
      </c>
      <c r="C78" s="3" t="s">
        <v>25</v>
      </c>
      <c r="D78">
        <v>50</v>
      </c>
      <c r="E78" t="s">
        <v>119</v>
      </c>
      <c r="F78" t="s">
        <v>120</v>
      </c>
      <c r="H78" t="s">
        <v>77</v>
      </c>
      <c r="I78" t="s">
        <v>28</v>
      </c>
      <c r="J78" t="s">
        <v>39</v>
      </c>
      <c r="L78">
        <v>1.25</v>
      </c>
      <c r="O78" t="s">
        <v>29</v>
      </c>
      <c r="P78" t="s">
        <v>30</v>
      </c>
      <c r="Q78" t="s">
        <v>30</v>
      </c>
      <c r="R78" t="s">
        <v>68</v>
      </c>
      <c r="S78">
        <v>2</v>
      </c>
      <c r="T78" t="s">
        <v>121</v>
      </c>
      <c r="U78">
        <v>174467</v>
      </c>
      <c r="V78" t="s">
        <v>122</v>
      </c>
      <c r="W78" t="s">
        <v>123</v>
      </c>
      <c r="X78">
        <v>1965</v>
      </c>
    </row>
    <row r="79" spans="1:24">
      <c r="A79">
        <v>1912249</v>
      </c>
      <c r="B79" t="s">
        <v>24</v>
      </c>
      <c r="C79" s="3" t="s">
        <v>25</v>
      </c>
      <c r="E79" t="s">
        <v>99</v>
      </c>
      <c r="F79" t="s">
        <v>100</v>
      </c>
      <c r="H79" t="s">
        <v>71</v>
      </c>
      <c r="I79" t="s">
        <v>28</v>
      </c>
      <c r="J79" t="s">
        <v>39</v>
      </c>
      <c r="L79">
        <v>100</v>
      </c>
      <c r="O79" t="s">
        <v>29</v>
      </c>
      <c r="P79" t="s">
        <v>30</v>
      </c>
      <c r="Q79" t="s">
        <v>30</v>
      </c>
      <c r="R79" t="s">
        <v>68</v>
      </c>
      <c r="S79">
        <v>4</v>
      </c>
      <c r="T79" t="s">
        <v>124</v>
      </c>
      <c r="U79">
        <v>12999</v>
      </c>
      <c r="V79" t="s">
        <v>125</v>
      </c>
      <c r="W79" t="s">
        <v>126</v>
      </c>
      <c r="X79">
        <v>1975</v>
      </c>
    </row>
    <row r="80" spans="1:24">
      <c r="A80">
        <v>1912249</v>
      </c>
      <c r="B80" t="s">
        <v>24</v>
      </c>
      <c r="C80" s="3" t="s">
        <v>25</v>
      </c>
      <c r="E80" t="s">
        <v>69</v>
      </c>
      <c r="F80" t="s">
        <v>70</v>
      </c>
      <c r="H80" t="s">
        <v>38</v>
      </c>
      <c r="I80" t="s">
        <v>28</v>
      </c>
      <c r="J80" t="s">
        <v>39</v>
      </c>
      <c r="L80">
        <v>0.5</v>
      </c>
      <c r="O80" t="s">
        <v>29</v>
      </c>
      <c r="P80" t="s">
        <v>30</v>
      </c>
      <c r="Q80" t="s">
        <v>30</v>
      </c>
      <c r="R80" t="s">
        <v>68</v>
      </c>
      <c r="S80">
        <v>2</v>
      </c>
      <c r="T80" t="s">
        <v>127</v>
      </c>
      <c r="U80">
        <v>542</v>
      </c>
      <c r="V80" t="s">
        <v>128</v>
      </c>
      <c r="W80" t="s">
        <v>129</v>
      </c>
      <c r="X80">
        <v>1969</v>
      </c>
    </row>
    <row r="81" spans="1:24">
      <c r="A81">
        <v>1912249</v>
      </c>
      <c r="B81" t="s">
        <v>24</v>
      </c>
      <c r="C81" s="3" t="s">
        <v>25</v>
      </c>
      <c r="D81">
        <v>99.2</v>
      </c>
      <c r="E81" t="s">
        <v>130</v>
      </c>
      <c r="F81" t="s">
        <v>131</v>
      </c>
      <c r="G81" t="s">
        <v>44</v>
      </c>
      <c r="I81" t="s">
        <v>28</v>
      </c>
      <c r="J81" t="s">
        <v>39</v>
      </c>
      <c r="L81">
        <v>24.7</v>
      </c>
      <c r="O81" t="s">
        <v>29</v>
      </c>
      <c r="P81" t="s">
        <v>30</v>
      </c>
      <c r="Q81" t="s">
        <v>30</v>
      </c>
      <c r="R81" t="s">
        <v>68</v>
      </c>
      <c r="S81">
        <v>5</v>
      </c>
      <c r="T81" t="s">
        <v>132</v>
      </c>
      <c r="U81">
        <v>7792</v>
      </c>
      <c r="V81" t="s">
        <v>133</v>
      </c>
      <c r="W81" t="s">
        <v>134</v>
      </c>
      <c r="X81">
        <v>1976</v>
      </c>
    </row>
    <row r="82" spans="1:24">
      <c r="A82">
        <v>1912249</v>
      </c>
      <c r="B82" t="s">
        <v>24</v>
      </c>
      <c r="C82" s="3" t="s">
        <v>25</v>
      </c>
      <c r="D82">
        <v>99.2</v>
      </c>
      <c r="E82" t="s">
        <v>130</v>
      </c>
      <c r="F82" t="s">
        <v>131</v>
      </c>
      <c r="G82" t="s">
        <v>44</v>
      </c>
      <c r="I82" t="s">
        <v>28</v>
      </c>
      <c r="J82" t="s">
        <v>39</v>
      </c>
      <c r="L82">
        <v>26.3</v>
      </c>
      <c r="O82" t="s">
        <v>29</v>
      </c>
      <c r="P82" t="s">
        <v>30</v>
      </c>
      <c r="Q82" t="s">
        <v>30</v>
      </c>
      <c r="R82" t="s">
        <v>68</v>
      </c>
      <c r="S82">
        <v>4</v>
      </c>
      <c r="T82" t="s">
        <v>132</v>
      </c>
      <c r="U82">
        <v>7792</v>
      </c>
      <c r="V82" t="s">
        <v>133</v>
      </c>
      <c r="W82" t="s">
        <v>134</v>
      </c>
      <c r="X82">
        <v>1976</v>
      </c>
    </row>
    <row r="83" spans="1:24">
      <c r="A83">
        <v>1912249</v>
      </c>
      <c r="B83" t="s">
        <v>24</v>
      </c>
      <c r="C83" s="3" t="s">
        <v>25</v>
      </c>
      <c r="D83">
        <v>99.2</v>
      </c>
      <c r="E83" t="s">
        <v>130</v>
      </c>
      <c r="F83" t="s">
        <v>131</v>
      </c>
      <c r="G83" t="s">
        <v>44</v>
      </c>
      <c r="I83" t="s">
        <v>28</v>
      </c>
      <c r="J83" t="s">
        <v>39</v>
      </c>
      <c r="L83">
        <v>44</v>
      </c>
      <c r="O83" t="s">
        <v>29</v>
      </c>
      <c r="P83" t="s">
        <v>30</v>
      </c>
      <c r="Q83" t="s">
        <v>30</v>
      </c>
      <c r="R83" t="s">
        <v>68</v>
      </c>
      <c r="S83">
        <v>1</v>
      </c>
      <c r="T83" t="s">
        <v>132</v>
      </c>
      <c r="U83">
        <v>7792</v>
      </c>
      <c r="V83" t="s">
        <v>133</v>
      </c>
      <c r="W83" t="s">
        <v>134</v>
      </c>
      <c r="X83">
        <v>1976</v>
      </c>
    </row>
    <row r="84" spans="1:24">
      <c r="A84">
        <v>1912249</v>
      </c>
      <c r="B84" t="s">
        <v>24</v>
      </c>
      <c r="C84" s="3" t="s">
        <v>25</v>
      </c>
      <c r="D84">
        <v>99.2</v>
      </c>
      <c r="E84" t="s">
        <v>130</v>
      </c>
      <c r="F84" t="s">
        <v>131</v>
      </c>
      <c r="G84" t="s">
        <v>44</v>
      </c>
      <c r="I84" t="s">
        <v>28</v>
      </c>
      <c r="J84" t="s">
        <v>39</v>
      </c>
      <c r="L84">
        <v>11.2</v>
      </c>
      <c r="O84" t="s">
        <v>29</v>
      </c>
      <c r="P84" t="s">
        <v>30</v>
      </c>
      <c r="Q84" t="s">
        <v>30</v>
      </c>
      <c r="R84" t="s">
        <v>68</v>
      </c>
      <c r="S84">
        <v>4</v>
      </c>
      <c r="T84" t="s">
        <v>132</v>
      </c>
      <c r="U84">
        <v>7792</v>
      </c>
      <c r="V84" t="s">
        <v>133</v>
      </c>
      <c r="W84" t="s">
        <v>134</v>
      </c>
      <c r="X84">
        <v>1976</v>
      </c>
    </row>
    <row r="85" spans="1:24">
      <c r="A85">
        <v>1912249</v>
      </c>
      <c r="B85" t="s">
        <v>24</v>
      </c>
      <c r="C85" s="3" t="s">
        <v>25</v>
      </c>
      <c r="D85">
        <v>99.2</v>
      </c>
      <c r="E85" t="s">
        <v>130</v>
      </c>
      <c r="F85" t="s">
        <v>131</v>
      </c>
      <c r="G85" t="s">
        <v>44</v>
      </c>
      <c r="I85" t="s">
        <v>28</v>
      </c>
      <c r="J85" t="s">
        <v>39</v>
      </c>
      <c r="L85">
        <v>22.4</v>
      </c>
      <c r="O85" t="s">
        <v>29</v>
      </c>
      <c r="P85" t="s">
        <v>30</v>
      </c>
      <c r="Q85" t="s">
        <v>30</v>
      </c>
      <c r="R85" t="s">
        <v>68</v>
      </c>
      <c r="S85">
        <v>3</v>
      </c>
      <c r="T85" t="s">
        <v>132</v>
      </c>
      <c r="U85">
        <v>7792</v>
      </c>
      <c r="V85" t="s">
        <v>133</v>
      </c>
      <c r="W85" t="s">
        <v>134</v>
      </c>
      <c r="X85">
        <v>1976</v>
      </c>
    </row>
    <row r="86" spans="1:24">
      <c r="A86">
        <v>1912249</v>
      </c>
      <c r="B86" t="s">
        <v>24</v>
      </c>
      <c r="C86" s="3" t="s">
        <v>25</v>
      </c>
      <c r="E86" t="s">
        <v>69</v>
      </c>
      <c r="F86" t="s">
        <v>70</v>
      </c>
      <c r="H86" t="s">
        <v>38</v>
      </c>
      <c r="I86" t="s">
        <v>28</v>
      </c>
      <c r="J86" t="s">
        <v>39</v>
      </c>
      <c r="L86">
        <v>0.55000000000000004</v>
      </c>
      <c r="O86" t="s">
        <v>29</v>
      </c>
      <c r="P86" t="s">
        <v>30</v>
      </c>
      <c r="Q86" t="s">
        <v>30</v>
      </c>
      <c r="R86" t="s">
        <v>68</v>
      </c>
      <c r="S86">
        <v>1</v>
      </c>
      <c r="T86" t="s">
        <v>127</v>
      </c>
      <c r="U86">
        <v>542</v>
      </c>
      <c r="V86" t="s">
        <v>128</v>
      </c>
      <c r="W86" t="s">
        <v>129</v>
      </c>
      <c r="X86">
        <v>1969</v>
      </c>
    </row>
    <row r="87" spans="1:24">
      <c r="A87">
        <v>1912249</v>
      </c>
      <c r="B87" t="s">
        <v>24</v>
      </c>
      <c r="C87" s="3" t="s">
        <v>25</v>
      </c>
      <c r="D87">
        <v>99.2</v>
      </c>
      <c r="E87" t="s">
        <v>130</v>
      </c>
      <c r="F87" t="s">
        <v>131</v>
      </c>
      <c r="G87" t="s">
        <v>44</v>
      </c>
      <c r="I87" t="s">
        <v>28</v>
      </c>
      <c r="J87" t="s">
        <v>39</v>
      </c>
      <c r="L87">
        <v>33.299999999999997</v>
      </c>
      <c r="O87" t="s">
        <v>29</v>
      </c>
      <c r="P87" t="s">
        <v>30</v>
      </c>
      <c r="Q87" t="s">
        <v>30</v>
      </c>
      <c r="R87" t="s">
        <v>68</v>
      </c>
      <c r="S87">
        <v>2</v>
      </c>
      <c r="T87" t="s">
        <v>132</v>
      </c>
      <c r="U87">
        <v>7792</v>
      </c>
      <c r="V87" t="s">
        <v>133</v>
      </c>
      <c r="W87" t="s">
        <v>134</v>
      </c>
      <c r="X87">
        <v>1976</v>
      </c>
    </row>
    <row r="88" spans="1:24">
      <c r="A88">
        <v>1912249</v>
      </c>
      <c r="B88" t="s">
        <v>24</v>
      </c>
      <c r="C88" s="3" t="s">
        <v>25</v>
      </c>
      <c r="D88">
        <v>99.2</v>
      </c>
      <c r="E88" t="s">
        <v>130</v>
      </c>
      <c r="F88" t="s">
        <v>131</v>
      </c>
      <c r="G88" t="s">
        <v>44</v>
      </c>
      <c r="I88" t="s">
        <v>28</v>
      </c>
      <c r="J88" t="s">
        <v>39</v>
      </c>
      <c r="L88">
        <v>6.3</v>
      </c>
      <c r="O88" t="s">
        <v>29</v>
      </c>
      <c r="P88" t="s">
        <v>30</v>
      </c>
      <c r="Q88" t="s">
        <v>30</v>
      </c>
      <c r="R88" t="s">
        <v>68</v>
      </c>
      <c r="S88">
        <v>5</v>
      </c>
      <c r="T88" t="s">
        <v>132</v>
      </c>
      <c r="U88">
        <v>7792</v>
      </c>
      <c r="V88" t="s">
        <v>133</v>
      </c>
      <c r="W88" t="s">
        <v>134</v>
      </c>
      <c r="X88">
        <v>1976</v>
      </c>
    </row>
    <row r="89" spans="1:24">
      <c r="A89">
        <v>1912249</v>
      </c>
      <c r="B89" t="s">
        <v>24</v>
      </c>
      <c r="C89" s="3" t="s">
        <v>25</v>
      </c>
      <c r="D89">
        <v>99.2</v>
      </c>
      <c r="E89" t="s">
        <v>130</v>
      </c>
      <c r="F89" t="s">
        <v>131</v>
      </c>
      <c r="G89" t="s">
        <v>44</v>
      </c>
      <c r="I89" t="s">
        <v>28</v>
      </c>
      <c r="J89" t="s">
        <v>39</v>
      </c>
      <c r="L89">
        <v>29.5</v>
      </c>
      <c r="O89" t="s">
        <v>29</v>
      </c>
      <c r="P89" t="s">
        <v>30</v>
      </c>
      <c r="Q89" t="s">
        <v>30</v>
      </c>
      <c r="R89" t="s">
        <v>68</v>
      </c>
      <c r="S89">
        <v>3</v>
      </c>
      <c r="T89" t="s">
        <v>132</v>
      </c>
      <c r="U89">
        <v>7792</v>
      </c>
      <c r="V89" t="s">
        <v>133</v>
      </c>
      <c r="W89" t="s">
        <v>134</v>
      </c>
      <c r="X89">
        <v>1976</v>
      </c>
    </row>
    <row r="90" spans="1:24">
      <c r="A90">
        <v>1912249</v>
      </c>
      <c r="B90" t="s">
        <v>24</v>
      </c>
      <c r="C90" s="3" t="s">
        <v>25</v>
      </c>
      <c r="D90">
        <v>99.2</v>
      </c>
      <c r="E90" t="s">
        <v>130</v>
      </c>
      <c r="F90" t="s">
        <v>131</v>
      </c>
      <c r="G90" t="s">
        <v>44</v>
      </c>
      <c r="I90" t="s">
        <v>28</v>
      </c>
      <c r="J90" t="s">
        <v>39</v>
      </c>
      <c r="L90">
        <v>35.5</v>
      </c>
      <c r="O90" t="s">
        <v>29</v>
      </c>
      <c r="P90" t="s">
        <v>30</v>
      </c>
      <c r="Q90" t="s">
        <v>30</v>
      </c>
      <c r="R90" t="s">
        <v>68</v>
      </c>
      <c r="S90">
        <v>2</v>
      </c>
      <c r="T90" t="s">
        <v>132</v>
      </c>
      <c r="U90">
        <v>7792</v>
      </c>
      <c r="V90" t="s">
        <v>133</v>
      </c>
      <c r="W90" t="s">
        <v>134</v>
      </c>
      <c r="X90">
        <v>1976</v>
      </c>
    </row>
    <row r="91" spans="1:24">
      <c r="A91">
        <v>1912249</v>
      </c>
      <c r="B91" t="s">
        <v>24</v>
      </c>
      <c r="C91" s="3" t="s">
        <v>25</v>
      </c>
      <c r="E91" t="s">
        <v>135</v>
      </c>
      <c r="F91" t="s">
        <v>136</v>
      </c>
      <c r="H91" t="s">
        <v>77</v>
      </c>
      <c r="I91" t="s">
        <v>28</v>
      </c>
      <c r="J91" t="s">
        <v>39</v>
      </c>
      <c r="L91">
        <v>1.25</v>
      </c>
      <c r="O91" t="s">
        <v>29</v>
      </c>
      <c r="P91" t="s">
        <v>30</v>
      </c>
      <c r="Q91" t="s">
        <v>30</v>
      </c>
      <c r="R91" t="s">
        <v>68</v>
      </c>
      <c r="S91">
        <v>4</v>
      </c>
      <c r="T91" t="s">
        <v>137</v>
      </c>
      <c r="U91">
        <v>165344</v>
      </c>
      <c r="V91" t="s">
        <v>138</v>
      </c>
      <c r="W91" t="s">
        <v>139</v>
      </c>
      <c r="X91">
        <v>2011</v>
      </c>
    </row>
    <row r="92" spans="1:24">
      <c r="A92">
        <v>1912249</v>
      </c>
      <c r="B92" t="s">
        <v>24</v>
      </c>
      <c r="C92" s="3" t="s">
        <v>25</v>
      </c>
      <c r="E92" t="s">
        <v>135</v>
      </c>
      <c r="F92" t="s">
        <v>136</v>
      </c>
      <c r="H92" t="s">
        <v>77</v>
      </c>
      <c r="I92" t="s">
        <v>28</v>
      </c>
      <c r="J92" t="s">
        <v>39</v>
      </c>
      <c r="L92">
        <v>2.5</v>
      </c>
      <c r="O92" t="s">
        <v>29</v>
      </c>
      <c r="P92" t="s">
        <v>30</v>
      </c>
      <c r="Q92" t="s">
        <v>30</v>
      </c>
      <c r="R92" t="s">
        <v>68</v>
      </c>
      <c r="S92">
        <v>3</v>
      </c>
      <c r="T92" t="s">
        <v>137</v>
      </c>
      <c r="U92">
        <v>165344</v>
      </c>
      <c r="V92" t="s">
        <v>138</v>
      </c>
      <c r="W92" t="s">
        <v>139</v>
      </c>
      <c r="X92">
        <v>2011</v>
      </c>
    </row>
    <row r="93" spans="1:24">
      <c r="A93">
        <v>1912249</v>
      </c>
      <c r="B93" t="s">
        <v>24</v>
      </c>
      <c r="C93" s="3" t="s">
        <v>25</v>
      </c>
      <c r="E93" t="s">
        <v>135</v>
      </c>
      <c r="F93" t="s">
        <v>136</v>
      </c>
      <c r="H93" t="s">
        <v>77</v>
      </c>
      <c r="I93" t="s">
        <v>28</v>
      </c>
      <c r="J93" t="s">
        <v>39</v>
      </c>
      <c r="L93">
        <v>7.5</v>
      </c>
      <c r="O93" t="s">
        <v>29</v>
      </c>
      <c r="P93" t="s">
        <v>30</v>
      </c>
      <c r="Q93" t="s">
        <v>30</v>
      </c>
      <c r="R93" t="s">
        <v>68</v>
      </c>
      <c r="S93">
        <v>1</v>
      </c>
      <c r="T93" t="s">
        <v>137</v>
      </c>
      <c r="U93">
        <v>165344</v>
      </c>
      <c r="V93" t="s">
        <v>138</v>
      </c>
      <c r="W93" t="s">
        <v>139</v>
      </c>
      <c r="X93">
        <v>2011</v>
      </c>
    </row>
    <row r="94" spans="1:24">
      <c r="A94">
        <v>1912249</v>
      </c>
      <c r="B94" t="s">
        <v>24</v>
      </c>
      <c r="C94" s="3" t="s">
        <v>25</v>
      </c>
      <c r="E94" t="s">
        <v>135</v>
      </c>
      <c r="F94" t="s">
        <v>136</v>
      </c>
      <c r="H94" t="s">
        <v>77</v>
      </c>
      <c r="I94" t="s">
        <v>28</v>
      </c>
      <c r="J94" t="s">
        <v>39</v>
      </c>
      <c r="L94">
        <v>5</v>
      </c>
      <c r="O94" t="s">
        <v>29</v>
      </c>
      <c r="P94" t="s">
        <v>30</v>
      </c>
      <c r="Q94" t="s">
        <v>30</v>
      </c>
      <c r="R94" t="s">
        <v>68</v>
      </c>
      <c r="S94">
        <v>2</v>
      </c>
      <c r="T94" t="s">
        <v>137</v>
      </c>
      <c r="U94">
        <v>165344</v>
      </c>
      <c r="V94" t="s">
        <v>138</v>
      </c>
      <c r="W94" t="s">
        <v>139</v>
      </c>
      <c r="X94">
        <v>2011</v>
      </c>
    </row>
    <row r="95" spans="1:24">
      <c r="A95">
        <v>1912249</v>
      </c>
      <c r="B95" t="s">
        <v>24</v>
      </c>
      <c r="C95" s="3" t="s">
        <v>25</v>
      </c>
      <c r="D95">
        <v>50</v>
      </c>
      <c r="E95" t="s">
        <v>49</v>
      </c>
      <c r="F95" t="s">
        <v>50</v>
      </c>
      <c r="H95" t="s">
        <v>38</v>
      </c>
      <c r="I95" t="s">
        <v>28</v>
      </c>
      <c r="J95" t="s">
        <v>39</v>
      </c>
      <c r="K95">
        <v>7</v>
      </c>
      <c r="L95">
        <v>44.470999999999997</v>
      </c>
      <c r="M95">
        <v>42.42</v>
      </c>
      <c r="N95">
        <v>46.822000000000003</v>
      </c>
      <c r="O95" t="s">
        <v>29</v>
      </c>
      <c r="P95" t="s">
        <v>30</v>
      </c>
      <c r="Q95" t="s">
        <v>30</v>
      </c>
      <c r="R95" t="s">
        <v>140</v>
      </c>
      <c r="S95">
        <v>4</v>
      </c>
      <c r="T95" t="s">
        <v>54</v>
      </c>
      <c r="U95">
        <v>153817</v>
      </c>
      <c r="V95" t="s">
        <v>55</v>
      </c>
      <c r="W95" t="s">
        <v>56</v>
      </c>
      <c r="X95">
        <v>2010</v>
      </c>
    </row>
    <row r="96" spans="1:24">
      <c r="A96">
        <v>1912249</v>
      </c>
      <c r="B96" t="s">
        <v>24</v>
      </c>
      <c r="C96" s="3" t="s">
        <v>25</v>
      </c>
      <c r="D96">
        <v>50</v>
      </c>
      <c r="E96" t="s">
        <v>49</v>
      </c>
      <c r="F96" t="s">
        <v>50</v>
      </c>
      <c r="H96" t="s">
        <v>38</v>
      </c>
      <c r="I96" t="s">
        <v>28</v>
      </c>
      <c r="J96" t="s">
        <v>39</v>
      </c>
      <c r="K96">
        <v>7</v>
      </c>
      <c r="L96">
        <v>46.834000000000003</v>
      </c>
      <c r="M96">
        <v>44.631999999999998</v>
      </c>
      <c r="N96">
        <v>49.606999999999999</v>
      </c>
      <c r="O96" t="s">
        <v>29</v>
      </c>
      <c r="P96" t="s">
        <v>30</v>
      </c>
      <c r="Q96" t="s">
        <v>30</v>
      </c>
      <c r="R96" t="s">
        <v>141</v>
      </c>
      <c r="S96">
        <v>4</v>
      </c>
      <c r="T96" t="s">
        <v>54</v>
      </c>
      <c r="U96">
        <v>153817</v>
      </c>
      <c r="V96" t="s">
        <v>55</v>
      </c>
      <c r="W96" t="s">
        <v>56</v>
      </c>
      <c r="X96">
        <v>2010</v>
      </c>
    </row>
    <row r="97" spans="1:24">
      <c r="A97">
        <v>1912249</v>
      </c>
      <c r="B97" t="s">
        <v>24</v>
      </c>
      <c r="C97" s="3" t="s">
        <v>25</v>
      </c>
      <c r="D97">
        <v>50</v>
      </c>
      <c r="E97" t="s">
        <v>49</v>
      </c>
      <c r="F97" t="s">
        <v>50</v>
      </c>
      <c r="H97" t="s">
        <v>38</v>
      </c>
      <c r="I97" t="s">
        <v>28</v>
      </c>
      <c r="J97" t="s">
        <v>39</v>
      </c>
      <c r="K97">
        <v>7</v>
      </c>
      <c r="L97">
        <v>49.753999999999998</v>
      </c>
      <c r="M97">
        <v>47.222999999999999</v>
      </c>
      <c r="N97">
        <v>53.411999999999999</v>
      </c>
      <c r="O97" t="s">
        <v>29</v>
      </c>
      <c r="P97" t="s">
        <v>30</v>
      </c>
      <c r="Q97" t="s">
        <v>30</v>
      </c>
      <c r="R97" t="s">
        <v>142</v>
      </c>
      <c r="S97">
        <v>4</v>
      </c>
      <c r="T97" t="s">
        <v>54</v>
      </c>
      <c r="U97">
        <v>153817</v>
      </c>
      <c r="V97" t="s">
        <v>55</v>
      </c>
      <c r="W97" t="s">
        <v>56</v>
      </c>
      <c r="X97">
        <v>2010</v>
      </c>
    </row>
    <row r="98" spans="1:24">
      <c r="A98">
        <v>1912249</v>
      </c>
      <c r="B98" t="s">
        <v>24</v>
      </c>
      <c r="C98" s="3" t="s">
        <v>25</v>
      </c>
      <c r="E98" t="s">
        <v>35</v>
      </c>
      <c r="F98" t="s">
        <v>36</v>
      </c>
      <c r="G98" t="s">
        <v>37</v>
      </c>
      <c r="H98" t="s">
        <v>38</v>
      </c>
      <c r="I98" t="s">
        <v>28</v>
      </c>
      <c r="J98" t="s">
        <v>39</v>
      </c>
      <c r="K98">
        <v>11</v>
      </c>
      <c r="L98">
        <v>25.18</v>
      </c>
      <c r="M98">
        <v>24.48</v>
      </c>
      <c r="N98">
        <v>26.33</v>
      </c>
      <c r="O98" t="s">
        <v>29</v>
      </c>
      <c r="P98" t="s">
        <v>30</v>
      </c>
      <c r="Q98" t="s">
        <v>30</v>
      </c>
      <c r="R98" t="s">
        <v>143</v>
      </c>
      <c r="S98">
        <v>1</v>
      </c>
      <c r="T98" t="s">
        <v>41</v>
      </c>
      <c r="U98">
        <v>171061</v>
      </c>
      <c r="V98" t="s">
        <v>42</v>
      </c>
      <c r="W98" t="s">
        <v>43</v>
      </c>
      <c r="X98">
        <v>2014</v>
      </c>
    </row>
    <row r="99" spans="1:24">
      <c r="A99">
        <v>1912249</v>
      </c>
      <c r="B99" t="s">
        <v>24</v>
      </c>
      <c r="C99" s="3" t="s">
        <v>25</v>
      </c>
      <c r="D99">
        <v>80</v>
      </c>
      <c r="E99" t="s">
        <v>35</v>
      </c>
      <c r="F99" t="s">
        <v>36</v>
      </c>
      <c r="G99" t="s">
        <v>44</v>
      </c>
      <c r="H99" t="s">
        <v>38</v>
      </c>
      <c r="I99" t="s">
        <v>28</v>
      </c>
      <c r="J99" t="s">
        <v>39</v>
      </c>
      <c r="K99">
        <v>6</v>
      </c>
      <c r="L99">
        <v>30.85</v>
      </c>
      <c r="M99">
        <v>29.4</v>
      </c>
      <c r="N99">
        <v>33.28</v>
      </c>
      <c r="O99" t="s">
        <v>29</v>
      </c>
      <c r="P99" t="s">
        <v>30</v>
      </c>
      <c r="Q99" t="s">
        <v>30</v>
      </c>
      <c r="R99" t="s">
        <v>143</v>
      </c>
      <c r="S99">
        <v>3</v>
      </c>
      <c r="T99" t="s">
        <v>45</v>
      </c>
      <c r="U99">
        <v>171062</v>
      </c>
      <c r="V99" t="s">
        <v>46</v>
      </c>
      <c r="W99" t="s">
        <v>47</v>
      </c>
      <c r="X99">
        <v>2014</v>
      </c>
    </row>
    <row r="100" spans="1:24">
      <c r="A100">
        <v>1912249</v>
      </c>
      <c r="B100" t="s">
        <v>24</v>
      </c>
      <c r="C100" s="3" t="s">
        <v>25</v>
      </c>
      <c r="D100">
        <v>80</v>
      </c>
      <c r="E100" t="s">
        <v>35</v>
      </c>
      <c r="F100" t="s">
        <v>36</v>
      </c>
      <c r="G100" t="s">
        <v>44</v>
      </c>
      <c r="H100" t="s">
        <v>38</v>
      </c>
      <c r="I100" t="s">
        <v>28</v>
      </c>
      <c r="J100" t="s">
        <v>39</v>
      </c>
      <c r="K100">
        <v>6</v>
      </c>
      <c r="L100">
        <v>33.51</v>
      </c>
      <c r="M100">
        <v>31.36</v>
      </c>
      <c r="N100">
        <v>37.64</v>
      </c>
      <c r="O100" t="s">
        <v>29</v>
      </c>
      <c r="P100" t="s">
        <v>30</v>
      </c>
      <c r="Q100" t="s">
        <v>30</v>
      </c>
      <c r="R100" t="s">
        <v>143</v>
      </c>
      <c r="S100">
        <v>2</v>
      </c>
      <c r="T100" t="s">
        <v>45</v>
      </c>
      <c r="U100">
        <v>171062</v>
      </c>
      <c r="V100" t="s">
        <v>46</v>
      </c>
      <c r="W100" t="s">
        <v>47</v>
      </c>
      <c r="X100">
        <v>2014</v>
      </c>
    </row>
    <row r="101" spans="1:24">
      <c r="A101">
        <v>1912249</v>
      </c>
      <c r="B101" t="s">
        <v>24</v>
      </c>
      <c r="C101" s="3" t="s">
        <v>25</v>
      </c>
      <c r="D101">
        <v>80</v>
      </c>
      <c r="E101" t="s">
        <v>35</v>
      </c>
      <c r="F101" t="s">
        <v>36</v>
      </c>
      <c r="G101" t="s">
        <v>44</v>
      </c>
      <c r="H101" t="s">
        <v>38</v>
      </c>
      <c r="I101" t="s">
        <v>28</v>
      </c>
      <c r="J101" t="s">
        <v>39</v>
      </c>
      <c r="K101">
        <v>6</v>
      </c>
      <c r="L101">
        <v>34.659999999999997</v>
      </c>
      <c r="M101">
        <v>32.33</v>
      </c>
      <c r="N101">
        <v>39.78</v>
      </c>
      <c r="O101" t="s">
        <v>29</v>
      </c>
      <c r="P101" t="s">
        <v>30</v>
      </c>
      <c r="Q101" t="s">
        <v>30</v>
      </c>
      <c r="R101" t="s">
        <v>143</v>
      </c>
      <c r="S101">
        <v>0.5</v>
      </c>
      <c r="T101" t="s">
        <v>45</v>
      </c>
      <c r="U101">
        <v>171062</v>
      </c>
      <c r="V101" t="s">
        <v>46</v>
      </c>
      <c r="W101" t="s">
        <v>47</v>
      </c>
      <c r="X101">
        <v>2014</v>
      </c>
    </row>
    <row r="102" spans="1:24">
      <c r="A102">
        <v>1912249</v>
      </c>
      <c r="B102" t="s">
        <v>24</v>
      </c>
      <c r="C102" s="3" t="s">
        <v>25</v>
      </c>
      <c r="D102">
        <v>80</v>
      </c>
      <c r="E102" t="s">
        <v>35</v>
      </c>
      <c r="F102" t="s">
        <v>36</v>
      </c>
      <c r="G102" t="s">
        <v>44</v>
      </c>
      <c r="H102" t="s">
        <v>38</v>
      </c>
      <c r="I102" t="s">
        <v>28</v>
      </c>
      <c r="J102" t="s">
        <v>39</v>
      </c>
      <c r="K102">
        <v>6</v>
      </c>
      <c r="L102">
        <v>34.57</v>
      </c>
      <c r="M102">
        <v>32.18</v>
      </c>
      <c r="N102">
        <v>39.5</v>
      </c>
      <c r="O102" t="s">
        <v>29</v>
      </c>
      <c r="P102" t="s">
        <v>30</v>
      </c>
      <c r="Q102" t="s">
        <v>30</v>
      </c>
      <c r="R102" t="s">
        <v>143</v>
      </c>
      <c r="S102">
        <v>1</v>
      </c>
      <c r="T102" t="s">
        <v>45</v>
      </c>
      <c r="U102">
        <v>171062</v>
      </c>
      <c r="V102" t="s">
        <v>46</v>
      </c>
      <c r="W102" t="s">
        <v>47</v>
      </c>
      <c r="X102">
        <v>2014</v>
      </c>
    </row>
    <row r="103" spans="1:24">
      <c r="A103">
        <v>1912249</v>
      </c>
      <c r="B103" t="s">
        <v>24</v>
      </c>
      <c r="C103" s="3" t="s">
        <v>25</v>
      </c>
      <c r="D103">
        <v>80</v>
      </c>
      <c r="E103" t="s">
        <v>35</v>
      </c>
      <c r="F103" t="s">
        <v>36</v>
      </c>
      <c r="G103" t="s">
        <v>44</v>
      </c>
      <c r="H103" t="s">
        <v>38</v>
      </c>
      <c r="I103" t="s">
        <v>28</v>
      </c>
      <c r="J103" t="s">
        <v>39</v>
      </c>
      <c r="K103">
        <v>6</v>
      </c>
      <c r="L103">
        <v>28.96</v>
      </c>
      <c r="M103">
        <v>26.81</v>
      </c>
      <c r="N103">
        <v>36.729999999999997</v>
      </c>
      <c r="O103" t="s">
        <v>29</v>
      </c>
      <c r="P103" t="s">
        <v>30</v>
      </c>
      <c r="Q103" t="s">
        <v>30</v>
      </c>
      <c r="R103" t="s">
        <v>143</v>
      </c>
      <c r="S103">
        <v>4</v>
      </c>
      <c r="T103" t="s">
        <v>45</v>
      </c>
      <c r="U103">
        <v>171062</v>
      </c>
      <c r="V103" t="s">
        <v>46</v>
      </c>
      <c r="W103" t="s">
        <v>47</v>
      </c>
      <c r="X103">
        <v>2014</v>
      </c>
    </row>
    <row r="104" spans="1:24">
      <c r="A104">
        <v>1912249</v>
      </c>
      <c r="B104" t="s">
        <v>24</v>
      </c>
      <c r="C104" s="3" t="s">
        <v>25</v>
      </c>
      <c r="D104">
        <v>50</v>
      </c>
      <c r="E104" t="s">
        <v>49</v>
      </c>
      <c r="F104" t="s">
        <v>50</v>
      </c>
      <c r="H104" t="s">
        <v>38</v>
      </c>
      <c r="I104" t="s">
        <v>28</v>
      </c>
      <c r="J104" t="s">
        <v>39</v>
      </c>
      <c r="K104">
        <v>6</v>
      </c>
      <c r="L104">
        <v>95.320999999999998</v>
      </c>
      <c r="M104">
        <v>77.411000000000001</v>
      </c>
      <c r="N104">
        <v>160.71600000000001</v>
      </c>
      <c r="O104" t="s">
        <v>29</v>
      </c>
      <c r="P104" t="s">
        <v>30</v>
      </c>
      <c r="Q104" t="s">
        <v>30</v>
      </c>
      <c r="R104" t="s">
        <v>143</v>
      </c>
      <c r="S104">
        <v>1</v>
      </c>
      <c r="T104" t="s">
        <v>51</v>
      </c>
      <c r="U104">
        <v>153834</v>
      </c>
      <c r="V104" t="s">
        <v>52</v>
      </c>
      <c r="W104" t="s">
        <v>53</v>
      </c>
      <c r="X104">
        <v>2010</v>
      </c>
    </row>
    <row r="105" spans="1:24">
      <c r="A105">
        <v>1912249</v>
      </c>
      <c r="B105" t="s">
        <v>24</v>
      </c>
      <c r="C105" s="3" t="s">
        <v>25</v>
      </c>
      <c r="D105">
        <v>50</v>
      </c>
      <c r="E105" t="s">
        <v>49</v>
      </c>
      <c r="F105" t="s">
        <v>50</v>
      </c>
      <c r="H105" t="s">
        <v>38</v>
      </c>
      <c r="I105" t="s">
        <v>28</v>
      </c>
      <c r="J105" t="s">
        <v>39</v>
      </c>
      <c r="K105">
        <v>6</v>
      </c>
      <c r="L105">
        <v>56.902000000000001</v>
      </c>
      <c r="M105">
        <v>53.322000000000003</v>
      </c>
      <c r="N105">
        <v>62.722000000000001</v>
      </c>
      <c r="O105" t="s">
        <v>29</v>
      </c>
      <c r="P105" t="s">
        <v>30</v>
      </c>
      <c r="Q105" t="s">
        <v>30</v>
      </c>
      <c r="R105" t="s">
        <v>143</v>
      </c>
      <c r="S105">
        <v>3</v>
      </c>
      <c r="T105" t="s">
        <v>51</v>
      </c>
      <c r="U105">
        <v>153834</v>
      </c>
      <c r="V105" t="s">
        <v>52</v>
      </c>
      <c r="W105" t="s">
        <v>53</v>
      </c>
      <c r="X105">
        <v>2010</v>
      </c>
    </row>
    <row r="106" spans="1:24">
      <c r="A106">
        <v>1912249</v>
      </c>
      <c r="B106" t="s">
        <v>24</v>
      </c>
      <c r="C106" s="3" t="s">
        <v>25</v>
      </c>
      <c r="D106">
        <v>50</v>
      </c>
      <c r="E106" t="s">
        <v>49</v>
      </c>
      <c r="F106" t="s">
        <v>50</v>
      </c>
      <c r="H106" t="s">
        <v>38</v>
      </c>
      <c r="I106" t="s">
        <v>28</v>
      </c>
      <c r="J106" t="s">
        <v>39</v>
      </c>
      <c r="K106">
        <v>7</v>
      </c>
      <c r="L106">
        <v>54.113</v>
      </c>
      <c r="M106">
        <v>50.804000000000002</v>
      </c>
      <c r="N106">
        <v>59.332000000000001</v>
      </c>
      <c r="O106" t="s">
        <v>29</v>
      </c>
      <c r="P106" t="s">
        <v>30</v>
      </c>
      <c r="Q106" t="s">
        <v>30</v>
      </c>
      <c r="R106" t="s">
        <v>143</v>
      </c>
      <c r="S106">
        <v>4</v>
      </c>
      <c r="T106" t="s">
        <v>54</v>
      </c>
      <c r="U106">
        <v>153817</v>
      </c>
      <c r="V106" t="s">
        <v>55</v>
      </c>
      <c r="W106" t="s">
        <v>56</v>
      </c>
      <c r="X106">
        <v>2010</v>
      </c>
    </row>
    <row r="107" spans="1:24">
      <c r="A107">
        <v>1912249</v>
      </c>
      <c r="B107" t="s">
        <v>24</v>
      </c>
      <c r="C107" s="3" t="s">
        <v>25</v>
      </c>
      <c r="D107">
        <v>50</v>
      </c>
      <c r="E107" t="s">
        <v>49</v>
      </c>
      <c r="F107" t="s">
        <v>50</v>
      </c>
      <c r="H107" t="s">
        <v>38</v>
      </c>
      <c r="I107" t="s">
        <v>28</v>
      </c>
      <c r="J107" t="s">
        <v>39</v>
      </c>
      <c r="K107">
        <v>6</v>
      </c>
      <c r="L107">
        <v>54.113</v>
      </c>
      <c r="M107">
        <v>50.804000000000002</v>
      </c>
      <c r="N107">
        <v>59.332000000000001</v>
      </c>
      <c r="O107" t="s">
        <v>29</v>
      </c>
      <c r="P107" t="s">
        <v>30</v>
      </c>
      <c r="Q107" t="s">
        <v>30</v>
      </c>
      <c r="R107" t="s">
        <v>143</v>
      </c>
      <c r="S107">
        <v>4</v>
      </c>
      <c r="T107" t="s">
        <v>51</v>
      </c>
      <c r="U107">
        <v>153834</v>
      </c>
      <c r="V107" t="s">
        <v>52</v>
      </c>
      <c r="W107" t="s">
        <v>53</v>
      </c>
      <c r="X107">
        <v>2010</v>
      </c>
    </row>
    <row r="108" spans="1:24">
      <c r="A108">
        <v>1912249</v>
      </c>
      <c r="B108" t="s">
        <v>24</v>
      </c>
      <c r="C108" s="3" t="s">
        <v>25</v>
      </c>
      <c r="D108">
        <v>50</v>
      </c>
      <c r="E108" t="s">
        <v>49</v>
      </c>
      <c r="F108" t="s">
        <v>50</v>
      </c>
      <c r="H108" t="s">
        <v>38</v>
      </c>
      <c r="I108" t="s">
        <v>28</v>
      </c>
      <c r="J108" t="s">
        <v>39</v>
      </c>
      <c r="K108">
        <v>6</v>
      </c>
      <c r="L108">
        <v>64.483000000000004</v>
      </c>
      <c r="M108">
        <v>59.511000000000003</v>
      </c>
      <c r="N108">
        <v>73.515000000000001</v>
      </c>
      <c r="O108" t="s">
        <v>29</v>
      </c>
      <c r="P108" t="s">
        <v>30</v>
      </c>
      <c r="Q108" t="s">
        <v>30</v>
      </c>
      <c r="R108" t="s">
        <v>143</v>
      </c>
      <c r="S108">
        <v>2</v>
      </c>
      <c r="T108" t="s">
        <v>51</v>
      </c>
      <c r="U108">
        <v>153834</v>
      </c>
      <c r="V108" t="s">
        <v>52</v>
      </c>
      <c r="W108" t="s">
        <v>53</v>
      </c>
      <c r="X108">
        <v>2010</v>
      </c>
    </row>
    <row r="109" spans="1:24">
      <c r="A109">
        <v>1912249</v>
      </c>
      <c r="B109" t="s">
        <v>24</v>
      </c>
      <c r="C109" s="3" t="s">
        <v>25</v>
      </c>
      <c r="E109" t="s">
        <v>35</v>
      </c>
      <c r="F109" t="s">
        <v>36</v>
      </c>
      <c r="G109" t="s">
        <v>37</v>
      </c>
      <c r="H109" t="s">
        <v>38</v>
      </c>
      <c r="I109" t="s">
        <v>28</v>
      </c>
      <c r="J109" t="s">
        <v>39</v>
      </c>
      <c r="K109">
        <v>11</v>
      </c>
      <c r="L109">
        <v>25.54</v>
      </c>
      <c r="M109">
        <v>24.71</v>
      </c>
      <c r="N109">
        <v>26.48</v>
      </c>
      <c r="O109" t="s">
        <v>29</v>
      </c>
      <c r="P109" t="s">
        <v>30</v>
      </c>
      <c r="Q109" t="s">
        <v>30</v>
      </c>
      <c r="R109" t="s">
        <v>143</v>
      </c>
      <c r="S109">
        <v>0.5</v>
      </c>
      <c r="T109" t="s">
        <v>41</v>
      </c>
      <c r="U109">
        <v>171061</v>
      </c>
      <c r="V109" t="s">
        <v>42</v>
      </c>
      <c r="W109" t="s">
        <v>43</v>
      </c>
      <c r="X109">
        <v>2014</v>
      </c>
    </row>
    <row r="110" spans="1:24">
      <c r="A110">
        <v>1912249</v>
      </c>
      <c r="B110" t="s">
        <v>24</v>
      </c>
      <c r="C110" s="3" t="s">
        <v>25</v>
      </c>
      <c r="E110" t="s">
        <v>35</v>
      </c>
      <c r="F110" t="s">
        <v>36</v>
      </c>
      <c r="G110" t="s">
        <v>37</v>
      </c>
      <c r="H110" t="s">
        <v>38</v>
      </c>
      <c r="I110" t="s">
        <v>28</v>
      </c>
      <c r="J110" t="s">
        <v>39</v>
      </c>
      <c r="K110">
        <v>11</v>
      </c>
      <c r="L110">
        <v>24.06</v>
      </c>
      <c r="M110">
        <v>23.16</v>
      </c>
      <c r="N110">
        <v>25.14</v>
      </c>
      <c r="O110" t="s">
        <v>29</v>
      </c>
      <c r="P110" t="s">
        <v>30</v>
      </c>
      <c r="Q110" t="s">
        <v>30</v>
      </c>
      <c r="R110" t="s">
        <v>143</v>
      </c>
      <c r="S110">
        <v>2</v>
      </c>
      <c r="T110" t="s">
        <v>41</v>
      </c>
      <c r="U110">
        <v>171061</v>
      </c>
      <c r="V110" t="s">
        <v>42</v>
      </c>
      <c r="W110" t="s">
        <v>43</v>
      </c>
      <c r="X110">
        <v>2014</v>
      </c>
    </row>
    <row r="111" spans="1:24">
      <c r="A111">
        <v>1912249</v>
      </c>
      <c r="B111" t="s">
        <v>24</v>
      </c>
      <c r="C111" s="3" t="s">
        <v>25</v>
      </c>
      <c r="E111" t="s">
        <v>35</v>
      </c>
      <c r="F111" t="s">
        <v>36</v>
      </c>
      <c r="G111" t="s">
        <v>37</v>
      </c>
      <c r="H111" t="s">
        <v>38</v>
      </c>
      <c r="I111" t="s">
        <v>28</v>
      </c>
      <c r="J111" t="s">
        <v>39</v>
      </c>
      <c r="K111">
        <v>11</v>
      </c>
      <c r="L111">
        <v>21.23</v>
      </c>
      <c r="M111">
        <v>20.12</v>
      </c>
      <c r="N111">
        <v>23.18</v>
      </c>
      <c r="O111" t="s">
        <v>29</v>
      </c>
      <c r="P111" t="s">
        <v>30</v>
      </c>
      <c r="Q111" t="s">
        <v>30</v>
      </c>
      <c r="R111" t="s">
        <v>143</v>
      </c>
      <c r="S111">
        <v>4</v>
      </c>
      <c r="T111" t="s">
        <v>41</v>
      </c>
      <c r="U111">
        <v>171061</v>
      </c>
      <c r="V111" t="s">
        <v>42</v>
      </c>
      <c r="W111" t="s">
        <v>43</v>
      </c>
      <c r="X111">
        <v>2014</v>
      </c>
    </row>
    <row r="112" spans="1:24">
      <c r="A112">
        <v>1912249</v>
      </c>
      <c r="B112" t="s">
        <v>24</v>
      </c>
      <c r="C112" s="3" t="s">
        <v>25</v>
      </c>
      <c r="E112" t="s">
        <v>35</v>
      </c>
      <c r="F112" t="s">
        <v>36</v>
      </c>
      <c r="G112" t="s">
        <v>37</v>
      </c>
      <c r="H112" t="s">
        <v>38</v>
      </c>
      <c r="I112" t="s">
        <v>28</v>
      </c>
      <c r="J112" t="s">
        <v>39</v>
      </c>
      <c r="K112">
        <v>11</v>
      </c>
      <c r="L112">
        <v>23.15</v>
      </c>
      <c r="M112">
        <v>22.21</v>
      </c>
      <c r="N112">
        <v>24.4</v>
      </c>
      <c r="O112" t="s">
        <v>29</v>
      </c>
      <c r="P112" t="s">
        <v>30</v>
      </c>
      <c r="Q112" t="s">
        <v>30</v>
      </c>
      <c r="R112" t="s">
        <v>143</v>
      </c>
      <c r="S112">
        <v>3</v>
      </c>
      <c r="T112" t="s">
        <v>41</v>
      </c>
      <c r="U112">
        <v>171061</v>
      </c>
      <c r="V112" t="s">
        <v>42</v>
      </c>
      <c r="W112" t="s">
        <v>43</v>
      </c>
      <c r="X112">
        <v>2014</v>
      </c>
    </row>
    <row r="113" spans="1:24">
      <c r="A113">
        <v>1912249</v>
      </c>
      <c r="B113" t="s">
        <v>24</v>
      </c>
      <c r="C113" s="3" t="s">
        <v>25</v>
      </c>
      <c r="D113">
        <v>99</v>
      </c>
      <c r="E113" t="s">
        <v>144</v>
      </c>
      <c r="F113" t="s">
        <v>145</v>
      </c>
      <c r="H113" t="s">
        <v>106</v>
      </c>
      <c r="I113" t="s">
        <v>28</v>
      </c>
      <c r="J113" t="s">
        <v>39</v>
      </c>
      <c r="K113">
        <v>6</v>
      </c>
      <c r="L113">
        <v>30</v>
      </c>
      <c r="O113" t="s">
        <v>29</v>
      </c>
      <c r="P113" t="s">
        <v>30</v>
      </c>
      <c r="Q113" t="s">
        <v>30</v>
      </c>
      <c r="R113" t="s">
        <v>31</v>
      </c>
      <c r="S113">
        <v>2</v>
      </c>
      <c r="T113" t="s">
        <v>146</v>
      </c>
      <c r="U113">
        <v>78669</v>
      </c>
      <c r="V113" t="s">
        <v>147</v>
      </c>
      <c r="W113" t="s">
        <v>148</v>
      </c>
      <c r="X113">
        <v>1987</v>
      </c>
    </row>
    <row r="114" spans="1:24">
      <c r="A114">
        <v>1912249</v>
      </c>
      <c r="B114" t="s">
        <v>24</v>
      </c>
      <c r="C114" s="3" t="s">
        <v>25</v>
      </c>
      <c r="D114">
        <v>80</v>
      </c>
      <c r="E114" t="s">
        <v>149</v>
      </c>
      <c r="F114" t="s">
        <v>150</v>
      </c>
      <c r="G114" t="s">
        <v>59</v>
      </c>
      <c r="H114" t="s">
        <v>106</v>
      </c>
      <c r="I114" t="s">
        <v>28</v>
      </c>
      <c r="J114" t="s">
        <v>39</v>
      </c>
      <c r="K114">
        <v>6</v>
      </c>
      <c r="L114">
        <v>2.9000000000000001E-2</v>
      </c>
      <c r="M114">
        <v>1.0999999999999999E-2</v>
      </c>
      <c r="N114">
        <v>5.6899999999999999E-2</v>
      </c>
      <c r="O114" t="s">
        <v>29</v>
      </c>
      <c r="P114" t="s">
        <v>30</v>
      </c>
      <c r="Q114" t="s">
        <v>30</v>
      </c>
      <c r="R114" t="s">
        <v>40</v>
      </c>
      <c r="S114">
        <v>27</v>
      </c>
      <c r="T114" t="s">
        <v>151</v>
      </c>
      <c r="U114">
        <v>563</v>
      </c>
      <c r="V114" t="s">
        <v>152</v>
      </c>
      <c r="W114" t="s">
        <v>153</v>
      </c>
      <c r="X114">
        <v>1979</v>
      </c>
    </row>
    <row r="115" spans="1:24">
      <c r="A115">
        <v>1912249</v>
      </c>
      <c r="B115" t="s">
        <v>24</v>
      </c>
      <c r="C115" s="3" t="s">
        <v>25</v>
      </c>
      <c r="D115">
        <v>80</v>
      </c>
      <c r="E115" t="s">
        <v>149</v>
      </c>
      <c r="F115" t="s">
        <v>150</v>
      </c>
      <c r="G115" t="s">
        <v>59</v>
      </c>
      <c r="H115" t="s">
        <v>106</v>
      </c>
      <c r="I115" t="s">
        <v>28</v>
      </c>
      <c r="J115" t="s">
        <v>39</v>
      </c>
      <c r="K115">
        <v>6</v>
      </c>
      <c r="L115">
        <v>7.7200000000000005E-2</v>
      </c>
      <c r="M115">
        <v>3.6799999999999999E-2</v>
      </c>
      <c r="N115">
        <v>0.13009999999999999</v>
      </c>
      <c r="O115" t="s">
        <v>29</v>
      </c>
      <c r="P115" t="s">
        <v>30</v>
      </c>
      <c r="Q115" t="s">
        <v>30</v>
      </c>
      <c r="R115" t="s">
        <v>40</v>
      </c>
      <c r="S115">
        <v>27</v>
      </c>
      <c r="T115" t="s">
        <v>151</v>
      </c>
      <c r="U115">
        <v>563</v>
      </c>
      <c r="V115" t="s">
        <v>152</v>
      </c>
      <c r="W115" t="s">
        <v>153</v>
      </c>
      <c r="X115">
        <v>1979</v>
      </c>
    </row>
    <row r="116" spans="1:24">
      <c r="A116">
        <v>1912249</v>
      </c>
      <c r="B116" t="s">
        <v>24</v>
      </c>
      <c r="C116" s="3" t="s">
        <v>25</v>
      </c>
      <c r="E116" t="s">
        <v>144</v>
      </c>
      <c r="F116" t="s">
        <v>145</v>
      </c>
      <c r="G116" t="s">
        <v>154</v>
      </c>
      <c r="H116" t="s">
        <v>77</v>
      </c>
      <c r="I116" t="s">
        <v>28</v>
      </c>
      <c r="J116" t="s">
        <v>39</v>
      </c>
      <c r="L116">
        <v>36.67</v>
      </c>
      <c r="O116" t="s">
        <v>29</v>
      </c>
      <c r="P116" t="s">
        <v>30</v>
      </c>
      <c r="Q116" t="s">
        <v>30</v>
      </c>
      <c r="R116" t="s">
        <v>48</v>
      </c>
      <c r="S116">
        <v>1</v>
      </c>
      <c r="T116" t="s">
        <v>155</v>
      </c>
      <c r="U116">
        <v>167650</v>
      </c>
      <c r="V116" t="s">
        <v>156</v>
      </c>
      <c r="W116" t="s">
        <v>157</v>
      </c>
      <c r="X116">
        <v>2014</v>
      </c>
    </row>
    <row r="117" spans="1:24">
      <c r="A117">
        <v>1912249</v>
      </c>
      <c r="B117" t="s">
        <v>24</v>
      </c>
      <c r="C117" s="3" t="s">
        <v>25</v>
      </c>
      <c r="D117">
        <v>98.8</v>
      </c>
      <c r="E117" t="s">
        <v>158</v>
      </c>
      <c r="F117" t="s">
        <v>159</v>
      </c>
      <c r="H117" t="s">
        <v>38</v>
      </c>
      <c r="I117" t="s">
        <v>28</v>
      </c>
      <c r="J117" t="s">
        <v>39</v>
      </c>
      <c r="K117">
        <v>5</v>
      </c>
      <c r="L117">
        <v>19.804379999999998</v>
      </c>
      <c r="M117">
        <v>0</v>
      </c>
      <c r="N117">
        <v>31.337420000000002</v>
      </c>
      <c r="O117" t="s">
        <v>29</v>
      </c>
      <c r="P117" t="s">
        <v>30</v>
      </c>
      <c r="Q117" t="s">
        <v>30</v>
      </c>
      <c r="R117" t="s">
        <v>48</v>
      </c>
      <c r="S117">
        <v>4</v>
      </c>
      <c r="T117" t="s">
        <v>160</v>
      </c>
      <c r="U117">
        <v>80976</v>
      </c>
      <c r="V117" t="s">
        <v>161</v>
      </c>
      <c r="W117" t="s">
        <v>162</v>
      </c>
      <c r="X117">
        <v>1965</v>
      </c>
    </row>
    <row r="118" spans="1:24">
      <c r="A118">
        <v>1912249</v>
      </c>
      <c r="B118" t="s">
        <v>24</v>
      </c>
      <c r="C118" s="3" t="s">
        <v>25</v>
      </c>
      <c r="D118">
        <v>97.4</v>
      </c>
      <c r="E118" t="s">
        <v>144</v>
      </c>
      <c r="F118" t="s">
        <v>145</v>
      </c>
      <c r="G118" t="s">
        <v>154</v>
      </c>
      <c r="H118" t="s">
        <v>71</v>
      </c>
      <c r="I118" t="s">
        <v>28</v>
      </c>
      <c r="J118" t="s">
        <v>39</v>
      </c>
      <c r="L118">
        <v>36</v>
      </c>
      <c r="O118" t="s">
        <v>29</v>
      </c>
      <c r="P118" t="s">
        <v>30</v>
      </c>
      <c r="Q118" t="s">
        <v>30</v>
      </c>
      <c r="R118" t="s">
        <v>48</v>
      </c>
      <c r="S118">
        <v>2</v>
      </c>
      <c r="T118" t="s">
        <v>163</v>
      </c>
      <c r="U118">
        <v>169185</v>
      </c>
      <c r="V118" t="s">
        <v>164</v>
      </c>
      <c r="W118" t="s">
        <v>165</v>
      </c>
      <c r="X118">
        <v>2009</v>
      </c>
    </row>
    <row r="119" spans="1:24">
      <c r="A119">
        <v>1912249</v>
      </c>
      <c r="B119" t="s">
        <v>24</v>
      </c>
      <c r="C119" s="3" t="s">
        <v>25</v>
      </c>
      <c r="D119">
        <v>97.1</v>
      </c>
      <c r="E119" t="s">
        <v>166</v>
      </c>
      <c r="F119" t="s">
        <v>167</v>
      </c>
      <c r="H119" t="s">
        <v>106</v>
      </c>
      <c r="I119" t="s">
        <v>60</v>
      </c>
      <c r="J119" t="s">
        <v>39</v>
      </c>
      <c r="K119">
        <v>7</v>
      </c>
      <c r="L119">
        <v>22</v>
      </c>
      <c r="O119" t="s">
        <v>29</v>
      </c>
      <c r="P119" t="s">
        <v>30</v>
      </c>
      <c r="Q119" t="s">
        <v>30</v>
      </c>
      <c r="R119" t="s">
        <v>68</v>
      </c>
      <c r="S119">
        <v>3</v>
      </c>
      <c r="T119" t="s">
        <v>168</v>
      </c>
      <c r="U119">
        <v>71608</v>
      </c>
      <c r="V119" t="s">
        <v>169</v>
      </c>
      <c r="W119" t="s">
        <v>170</v>
      </c>
      <c r="X119">
        <v>1994</v>
      </c>
    </row>
    <row r="120" spans="1:24">
      <c r="A120">
        <v>1912249</v>
      </c>
      <c r="B120" t="s">
        <v>24</v>
      </c>
      <c r="C120" s="3" t="s">
        <v>25</v>
      </c>
      <c r="D120">
        <v>80</v>
      </c>
      <c r="E120" t="s">
        <v>149</v>
      </c>
      <c r="F120" t="s">
        <v>150</v>
      </c>
      <c r="G120" t="s">
        <v>59</v>
      </c>
      <c r="H120" t="s">
        <v>106</v>
      </c>
      <c r="I120" t="s">
        <v>28</v>
      </c>
      <c r="J120" t="s">
        <v>39</v>
      </c>
      <c r="L120">
        <v>0.22</v>
      </c>
      <c r="M120">
        <v>0.15</v>
      </c>
      <c r="N120">
        <v>0.32</v>
      </c>
      <c r="O120" t="s">
        <v>29</v>
      </c>
      <c r="P120" t="s">
        <v>30</v>
      </c>
      <c r="Q120" t="s">
        <v>30</v>
      </c>
      <c r="R120" t="s">
        <v>68</v>
      </c>
      <c r="S120">
        <v>8.5</v>
      </c>
      <c r="T120" t="s">
        <v>151</v>
      </c>
      <c r="U120">
        <v>563</v>
      </c>
      <c r="V120" t="s">
        <v>152</v>
      </c>
      <c r="W120" t="s">
        <v>153</v>
      </c>
      <c r="X120">
        <v>1979</v>
      </c>
    </row>
    <row r="121" spans="1:24">
      <c r="A121">
        <v>1912249</v>
      </c>
      <c r="B121" t="s">
        <v>24</v>
      </c>
      <c r="C121" s="3" t="s">
        <v>25</v>
      </c>
      <c r="D121">
        <v>97.1</v>
      </c>
      <c r="E121" t="s">
        <v>166</v>
      </c>
      <c r="F121" t="s">
        <v>167</v>
      </c>
      <c r="H121" t="s">
        <v>106</v>
      </c>
      <c r="I121" t="s">
        <v>60</v>
      </c>
      <c r="J121" t="s">
        <v>39</v>
      </c>
      <c r="K121">
        <v>7</v>
      </c>
      <c r="L121">
        <v>22</v>
      </c>
      <c r="O121" t="s">
        <v>29</v>
      </c>
      <c r="P121" t="s">
        <v>30</v>
      </c>
      <c r="Q121" t="s">
        <v>30</v>
      </c>
      <c r="R121" t="s">
        <v>68</v>
      </c>
      <c r="S121">
        <v>1</v>
      </c>
      <c r="T121" t="s">
        <v>168</v>
      </c>
      <c r="U121">
        <v>71608</v>
      </c>
      <c r="V121" t="s">
        <v>169</v>
      </c>
      <c r="W121" t="s">
        <v>170</v>
      </c>
      <c r="X121">
        <v>1994</v>
      </c>
    </row>
    <row r="122" spans="1:24">
      <c r="A122">
        <v>1912249</v>
      </c>
      <c r="B122" t="s">
        <v>24</v>
      </c>
      <c r="C122" s="3" t="s">
        <v>25</v>
      </c>
      <c r="D122">
        <v>96</v>
      </c>
      <c r="E122" t="s">
        <v>144</v>
      </c>
      <c r="F122" t="s">
        <v>145</v>
      </c>
      <c r="H122" t="s">
        <v>71</v>
      </c>
      <c r="I122" t="s">
        <v>28</v>
      </c>
      <c r="J122" t="s">
        <v>39</v>
      </c>
      <c r="K122">
        <v>7</v>
      </c>
      <c r="L122">
        <v>39.51</v>
      </c>
      <c r="M122">
        <v>30.43</v>
      </c>
      <c r="N122">
        <v>126.93</v>
      </c>
      <c r="O122" t="s">
        <v>29</v>
      </c>
      <c r="P122" t="s">
        <v>30</v>
      </c>
      <c r="Q122" t="s">
        <v>30</v>
      </c>
      <c r="R122" t="s">
        <v>68</v>
      </c>
      <c r="S122">
        <v>4</v>
      </c>
      <c r="T122" t="s">
        <v>171</v>
      </c>
      <c r="U122">
        <v>170833</v>
      </c>
      <c r="V122" t="s">
        <v>172</v>
      </c>
      <c r="W122" t="s">
        <v>173</v>
      </c>
      <c r="X122">
        <v>2015</v>
      </c>
    </row>
    <row r="123" spans="1:24">
      <c r="A123">
        <v>1912249</v>
      </c>
      <c r="B123" t="s">
        <v>24</v>
      </c>
      <c r="C123" s="3" t="s">
        <v>25</v>
      </c>
      <c r="D123">
        <v>80</v>
      </c>
      <c r="E123" t="s">
        <v>149</v>
      </c>
      <c r="F123" t="s">
        <v>150</v>
      </c>
      <c r="G123" t="s">
        <v>59</v>
      </c>
      <c r="H123" t="s">
        <v>106</v>
      </c>
      <c r="I123" t="s">
        <v>28</v>
      </c>
      <c r="J123" t="s">
        <v>39</v>
      </c>
      <c r="L123">
        <v>0.31</v>
      </c>
      <c r="M123">
        <v>0.2</v>
      </c>
      <c r="N123">
        <v>0.48</v>
      </c>
      <c r="O123" t="s">
        <v>29</v>
      </c>
      <c r="P123" t="s">
        <v>30</v>
      </c>
      <c r="Q123" t="s">
        <v>30</v>
      </c>
      <c r="R123" t="s">
        <v>68</v>
      </c>
      <c r="S123">
        <v>4.5</v>
      </c>
      <c r="T123" t="s">
        <v>151</v>
      </c>
      <c r="U123">
        <v>563</v>
      </c>
      <c r="V123" t="s">
        <v>152</v>
      </c>
      <c r="W123" t="s">
        <v>153</v>
      </c>
      <c r="X123">
        <v>1979</v>
      </c>
    </row>
    <row r="124" spans="1:24">
      <c r="A124">
        <v>1912249</v>
      </c>
      <c r="B124" t="s">
        <v>24</v>
      </c>
      <c r="C124" s="3" t="s">
        <v>25</v>
      </c>
      <c r="D124">
        <v>97.1</v>
      </c>
      <c r="E124" t="s">
        <v>166</v>
      </c>
      <c r="F124" t="s">
        <v>167</v>
      </c>
      <c r="H124" t="s">
        <v>106</v>
      </c>
      <c r="I124" t="s">
        <v>60</v>
      </c>
      <c r="J124" t="s">
        <v>39</v>
      </c>
      <c r="K124">
        <v>7</v>
      </c>
      <c r="L124">
        <v>22</v>
      </c>
      <c r="O124" t="s">
        <v>29</v>
      </c>
      <c r="P124" t="s">
        <v>30</v>
      </c>
      <c r="Q124" t="s">
        <v>30</v>
      </c>
      <c r="R124" t="s">
        <v>68</v>
      </c>
      <c r="S124">
        <v>2</v>
      </c>
      <c r="T124" t="s">
        <v>168</v>
      </c>
      <c r="U124">
        <v>71608</v>
      </c>
      <c r="V124" t="s">
        <v>169</v>
      </c>
      <c r="W124" t="s">
        <v>170</v>
      </c>
      <c r="X124">
        <v>1994</v>
      </c>
    </row>
    <row r="125" spans="1:24">
      <c r="A125">
        <v>1912249</v>
      </c>
      <c r="B125" t="s">
        <v>24</v>
      </c>
      <c r="C125" s="3" t="s">
        <v>25</v>
      </c>
      <c r="D125">
        <v>96</v>
      </c>
      <c r="E125" t="s">
        <v>144</v>
      </c>
      <c r="F125" t="s">
        <v>145</v>
      </c>
      <c r="H125" t="s">
        <v>71</v>
      </c>
      <c r="I125" t="s">
        <v>28</v>
      </c>
      <c r="J125" t="s">
        <v>39</v>
      </c>
      <c r="K125">
        <v>7</v>
      </c>
      <c r="L125">
        <v>29.06</v>
      </c>
      <c r="M125">
        <v>24.41</v>
      </c>
      <c r="N125">
        <v>40.700000000000003</v>
      </c>
      <c r="O125" t="s">
        <v>29</v>
      </c>
      <c r="P125" t="s">
        <v>30</v>
      </c>
      <c r="Q125" t="s">
        <v>30</v>
      </c>
      <c r="R125" t="s">
        <v>68</v>
      </c>
      <c r="S125">
        <v>4</v>
      </c>
      <c r="T125" t="s">
        <v>171</v>
      </c>
      <c r="U125">
        <v>170833</v>
      </c>
      <c r="V125" t="s">
        <v>172</v>
      </c>
      <c r="W125" t="s">
        <v>173</v>
      </c>
      <c r="X125">
        <v>2015</v>
      </c>
    </row>
    <row r="126" spans="1:24">
      <c r="A126">
        <v>1912249</v>
      </c>
      <c r="B126" t="s">
        <v>24</v>
      </c>
      <c r="C126" s="3" t="s">
        <v>25</v>
      </c>
      <c r="D126">
        <v>80</v>
      </c>
      <c r="E126" t="s">
        <v>149</v>
      </c>
      <c r="F126" t="s">
        <v>150</v>
      </c>
      <c r="G126" t="s">
        <v>59</v>
      </c>
      <c r="H126" t="s">
        <v>106</v>
      </c>
      <c r="I126" t="s">
        <v>28</v>
      </c>
      <c r="J126" t="s">
        <v>39</v>
      </c>
      <c r="L126">
        <v>0.34</v>
      </c>
      <c r="M126">
        <v>0.18</v>
      </c>
      <c r="N126">
        <v>0.59</v>
      </c>
      <c r="O126" t="s">
        <v>29</v>
      </c>
      <c r="P126" t="s">
        <v>30</v>
      </c>
      <c r="Q126" t="s">
        <v>30</v>
      </c>
      <c r="R126" t="s">
        <v>68</v>
      </c>
      <c r="S126">
        <v>4.5</v>
      </c>
      <c r="T126" t="s">
        <v>151</v>
      </c>
      <c r="U126">
        <v>563</v>
      </c>
      <c r="V126" t="s">
        <v>152</v>
      </c>
      <c r="W126" t="s">
        <v>153</v>
      </c>
      <c r="X126">
        <v>1979</v>
      </c>
    </row>
    <row r="127" spans="1:24">
      <c r="A127">
        <v>1912249</v>
      </c>
      <c r="B127" t="s">
        <v>24</v>
      </c>
      <c r="C127" s="3" t="s">
        <v>25</v>
      </c>
      <c r="D127">
        <v>80</v>
      </c>
      <c r="E127" t="s">
        <v>149</v>
      </c>
      <c r="F127" t="s">
        <v>150</v>
      </c>
      <c r="G127" t="s">
        <v>59</v>
      </c>
      <c r="H127" t="s">
        <v>106</v>
      </c>
      <c r="I127" t="s">
        <v>28</v>
      </c>
      <c r="J127" t="s">
        <v>39</v>
      </c>
      <c r="L127">
        <v>0.24</v>
      </c>
      <c r="M127">
        <v>0.16</v>
      </c>
      <c r="N127">
        <v>0.35</v>
      </c>
      <c r="O127" t="s">
        <v>29</v>
      </c>
      <c r="P127" t="s">
        <v>30</v>
      </c>
      <c r="Q127" t="s">
        <v>30</v>
      </c>
      <c r="R127" t="s">
        <v>68</v>
      </c>
      <c r="S127">
        <v>8.5</v>
      </c>
      <c r="T127" t="s">
        <v>151</v>
      </c>
      <c r="U127">
        <v>563</v>
      </c>
      <c r="V127" t="s">
        <v>152</v>
      </c>
      <c r="W127" t="s">
        <v>153</v>
      </c>
      <c r="X127">
        <v>1979</v>
      </c>
    </row>
    <row r="128" spans="1:24">
      <c r="A128">
        <v>1912249</v>
      </c>
      <c r="B128" t="s">
        <v>24</v>
      </c>
      <c r="C128" s="3" t="s">
        <v>25</v>
      </c>
      <c r="D128">
        <v>97.1</v>
      </c>
      <c r="E128" t="s">
        <v>166</v>
      </c>
      <c r="F128" t="s">
        <v>167</v>
      </c>
      <c r="H128" t="s">
        <v>106</v>
      </c>
      <c r="I128" t="s">
        <v>60</v>
      </c>
      <c r="J128" t="s">
        <v>39</v>
      </c>
      <c r="K128">
        <v>7</v>
      </c>
      <c r="L128">
        <v>13</v>
      </c>
      <c r="M128">
        <v>11</v>
      </c>
      <c r="N128">
        <v>16</v>
      </c>
      <c r="O128" t="s">
        <v>29</v>
      </c>
      <c r="P128" t="s">
        <v>30</v>
      </c>
      <c r="Q128" t="s">
        <v>30</v>
      </c>
      <c r="R128" t="s">
        <v>68</v>
      </c>
      <c r="S128">
        <v>4</v>
      </c>
      <c r="T128" t="s">
        <v>168</v>
      </c>
      <c r="U128">
        <v>71608</v>
      </c>
      <c r="V128" t="s">
        <v>169</v>
      </c>
      <c r="W128" t="s">
        <v>170</v>
      </c>
      <c r="X128">
        <v>1994</v>
      </c>
    </row>
    <row r="129" spans="1:24">
      <c r="A129">
        <v>1912249</v>
      </c>
      <c r="B129" t="s">
        <v>24</v>
      </c>
      <c r="C129" s="3" t="s">
        <v>25</v>
      </c>
      <c r="D129">
        <v>96</v>
      </c>
      <c r="E129" t="s">
        <v>144</v>
      </c>
      <c r="F129" t="s">
        <v>145</v>
      </c>
      <c r="H129" t="s">
        <v>71</v>
      </c>
      <c r="I129" t="s">
        <v>28</v>
      </c>
      <c r="J129" t="s">
        <v>39</v>
      </c>
      <c r="K129">
        <v>7</v>
      </c>
      <c r="L129">
        <v>30.74</v>
      </c>
      <c r="M129">
        <v>27.17</v>
      </c>
      <c r="N129">
        <v>40.909999999999997</v>
      </c>
      <c r="O129" t="s">
        <v>29</v>
      </c>
      <c r="P129" t="s">
        <v>30</v>
      </c>
      <c r="Q129" t="s">
        <v>30</v>
      </c>
      <c r="R129" t="s">
        <v>68</v>
      </c>
      <c r="S129">
        <v>4</v>
      </c>
      <c r="T129" t="s">
        <v>171</v>
      </c>
      <c r="U129">
        <v>170833</v>
      </c>
      <c r="V129" t="s">
        <v>172</v>
      </c>
      <c r="W129" t="s">
        <v>173</v>
      </c>
      <c r="X129">
        <v>2015</v>
      </c>
    </row>
    <row r="130" spans="1:24">
      <c r="A130">
        <v>1912249</v>
      </c>
      <c r="B130" t="s">
        <v>24</v>
      </c>
      <c r="C130" s="3" t="s">
        <v>25</v>
      </c>
      <c r="D130">
        <v>100</v>
      </c>
      <c r="E130" t="s">
        <v>174</v>
      </c>
      <c r="F130" t="s">
        <v>175</v>
      </c>
      <c r="H130" t="s">
        <v>71</v>
      </c>
      <c r="I130" t="s">
        <v>28</v>
      </c>
      <c r="J130" t="s">
        <v>39</v>
      </c>
      <c r="L130">
        <v>54.51</v>
      </c>
      <c r="O130" t="s">
        <v>29</v>
      </c>
      <c r="P130" t="s">
        <v>30</v>
      </c>
      <c r="Q130" t="s">
        <v>30</v>
      </c>
      <c r="R130" t="s">
        <v>68</v>
      </c>
      <c r="S130">
        <v>4</v>
      </c>
      <c r="T130" t="s">
        <v>83</v>
      </c>
      <c r="U130">
        <v>344</v>
      </c>
      <c r="V130" t="s">
        <v>84</v>
      </c>
      <c r="W130" t="s">
        <v>85</v>
      </c>
      <c r="X130">
        <v>1992</v>
      </c>
    </row>
    <row r="131" spans="1:24">
      <c r="A131">
        <v>1912249</v>
      </c>
      <c r="B131" t="s">
        <v>24</v>
      </c>
      <c r="C131" s="3" t="s">
        <v>25</v>
      </c>
      <c r="D131">
        <v>99.7</v>
      </c>
      <c r="E131" t="s">
        <v>176</v>
      </c>
      <c r="F131" t="s">
        <v>177</v>
      </c>
      <c r="G131" t="s">
        <v>105</v>
      </c>
      <c r="H131" t="s">
        <v>106</v>
      </c>
      <c r="I131" t="s">
        <v>60</v>
      </c>
      <c r="J131" t="s">
        <v>39</v>
      </c>
      <c r="L131">
        <v>1</v>
      </c>
      <c r="O131" t="s">
        <v>29</v>
      </c>
      <c r="P131" t="s">
        <v>30</v>
      </c>
      <c r="Q131" t="s">
        <v>30</v>
      </c>
      <c r="R131" t="s">
        <v>68</v>
      </c>
      <c r="S131">
        <v>2</v>
      </c>
      <c r="T131" t="s">
        <v>83</v>
      </c>
      <c r="U131">
        <v>344</v>
      </c>
      <c r="V131" t="s">
        <v>84</v>
      </c>
      <c r="W131" t="s">
        <v>85</v>
      </c>
      <c r="X131">
        <v>1992</v>
      </c>
    </row>
    <row r="132" spans="1:24">
      <c r="A132">
        <v>1912249</v>
      </c>
      <c r="B132" t="s">
        <v>24</v>
      </c>
      <c r="C132" s="3" t="s">
        <v>25</v>
      </c>
      <c r="D132">
        <v>98.8</v>
      </c>
      <c r="E132" t="s">
        <v>174</v>
      </c>
      <c r="F132" t="s">
        <v>175</v>
      </c>
      <c r="G132" t="s">
        <v>105</v>
      </c>
      <c r="H132" t="s">
        <v>71</v>
      </c>
      <c r="I132" t="s">
        <v>28</v>
      </c>
      <c r="J132" t="s">
        <v>39</v>
      </c>
      <c r="L132">
        <v>24</v>
      </c>
      <c r="M132">
        <v>0</v>
      </c>
      <c r="N132">
        <v>32</v>
      </c>
      <c r="O132" t="s">
        <v>29</v>
      </c>
      <c r="P132" t="s">
        <v>30</v>
      </c>
      <c r="Q132" t="s">
        <v>30</v>
      </c>
      <c r="R132" t="s">
        <v>68</v>
      </c>
      <c r="S132">
        <v>4</v>
      </c>
      <c r="T132" t="s">
        <v>83</v>
      </c>
      <c r="U132">
        <v>344</v>
      </c>
      <c r="V132" t="s">
        <v>84</v>
      </c>
      <c r="W132" t="s">
        <v>85</v>
      </c>
      <c r="X132">
        <v>1992</v>
      </c>
    </row>
    <row r="133" spans="1:24">
      <c r="A133">
        <v>1912249</v>
      </c>
      <c r="B133" t="s">
        <v>24</v>
      </c>
      <c r="C133" s="3" t="s">
        <v>25</v>
      </c>
      <c r="D133">
        <v>97.1</v>
      </c>
      <c r="E133" t="s">
        <v>166</v>
      </c>
      <c r="F133" t="s">
        <v>167</v>
      </c>
      <c r="H133" t="s">
        <v>106</v>
      </c>
      <c r="I133" t="s">
        <v>60</v>
      </c>
      <c r="J133" t="s">
        <v>39</v>
      </c>
      <c r="L133">
        <v>13.4</v>
      </c>
      <c r="M133">
        <v>11.2</v>
      </c>
      <c r="N133">
        <v>16.600000000000001</v>
      </c>
      <c r="O133" t="s">
        <v>29</v>
      </c>
      <c r="P133" t="s">
        <v>30</v>
      </c>
      <c r="Q133" t="s">
        <v>30</v>
      </c>
      <c r="R133" t="s">
        <v>68</v>
      </c>
      <c r="S133">
        <v>4</v>
      </c>
      <c r="T133" t="s">
        <v>83</v>
      </c>
      <c r="U133">
        <v>344</v>
      </c>
      <c r="V133" t="s">
        <v>84</v>
      </c>
      <c r="W133" t="s">
        <v>85</v>
      </c>
      <c r="X133">
        <v>1992</v>
      </c>
    </row>
    <row r="134" spans="1:24">
      <c r="A134">
        <v>1912249</v>
      </c>
      <c r="B134" t="s">
        <v>24</v>
      </c>
      <c r="C134" s="3" t="s">
        <v>25</v>
      </c>
      <c r="D134">
        <v>98.8</v>
      </c>
      <c r="E134" t="s">
        <v>158</v>
      </c>
      <c r="F134" t="s">
        <v>159</v>
      </c>
      <c r="H134" t="s">
        <v>71</v>
      </c>
      <c r="I134" t="s">
        <v>28</v>
      </c>
      <c r="J134" t="s">
        <v>39</v>
      </c>
      <c r="L134">
        <v>60</v>
      </c>
      <c r="M134">
        <v>25</v>
      </c>
      <c r="N134">
        <v>102</v>
      </c>
      <c r="O134" t="s">
        <v>29</v>
      </c>
      <c r="P134" t="s">
        <v>30</v>
      </c>
      <c r="Q134" t="s">
        <v>30</v>
      </c>
      <c r="R134" t="s">
        <v>68</v>
      </c>
      <c r="S134">
        <v>4</v>
      </c>
      <c r="T134" t="s">
        <v>83</v>
      </c>
      <c r="U134">
        <v>344</v>
      </c>
      <c r="V134" t="s">
        <v>84</v>
      </c>
      <c r="W134" t="s">
        <v>85</v>
      </c>
      <c r="X134">
        <v>1992</v>
      </c>
    </row>
    <row r="135" spans="1:24">
      <c r="A135">
        <v>1912249</v>
      </c>
      <c r="B135" t="s">
        <v>24</v>
      </c>
      <c r="C135" s="3" t="s">
        <v>25</v>
      </c>
      <c r="D135">
        <v>95</v>
      </c>
      <c r="E135" t="s">
        <v>144</v>
      </c>
      <c r="F135" t="s">
        <v>145</v>
      </c>
      <c r="G135" t="s">
        <v>37</v>
      </c>
      <c r="H135" t="s">
        <v>38</v>
      </c>
      <c r="I135" t="s">
        <v>28</v>
      </c>
      <c r="J135" t="s">
        <v>39</v>
      </c>
      <c r="L135">
        <v>27.37</v>
      </c>
      <c r="M135">
        <v>17.25</v>
      </c>
      <c r="N135">
        <v>83.69</v>
      </c>
      <c r="O135" t="s">
        <v>29</v>
      </c>
      <c r="P135" t="s">
        <v>30</v>
      </c>
      <c r="Q135" t="s">
        <v>30</v>
      </c>
      <c r="R135" t="s">
        <v>68</v>
      </c>
      <c r="S135">
        <v>2</v>
      </c>
      <c r="T135" t="s">
        <v>178</v>
      </c>
      <c r="U135">
        <v>174473</v>
      </c>
      <c r="V135" t="s">
        <v>179</v>
      </c>
      <c r="W135" t="s">
        <v>180</v>
      </c>
      <c r="X135">
        <v>2016</v>
      </c>
    </row>
    <row r="136" spans="1:24">
      <c r="A136">
        <v>1912249</v>
      </c>
      <c r="B136" t="s">
        <v>24</v>
      </c>
      <c r="C136" s="3" t="s">
        <v>25</v>
      </c>
      <c r="D136">
        <v>95</v>
      </c>
      <c r="E136" t="s">
        <v>144</v>
      </c>
      <c r="F136" t="s">
        <v>145</v>
      </c>
      <c r="G136" t="s">
        <v>37</v>
      </c>
      <c r="H136" t="s">
        <v>38</v>
      </c>
      <c r="I136" t="s">
        <v>28</v>
      </c>
      <c r="J136" t="s">
        <v>39</v>
      </c>
      <c r="L136">
        <v>15.63</v>
      </c>
      <c r="M136">
        <v>10.71</v>
      </c>
      <c r="N136">
        <v>25.76</v>
      </c>
      <c r="O136" t="s">
        <v>29</v>
      </c>
      <c r="P136" t="s">
        <v>30</v>
      </c>
      <c r="Q136" t="s">
        <v>30</v>
      </c>
      <c r="R136" t="s">
        <v>68</v>
      </c>
      <c r="S136">
        <v>4</v>
      </c>
      <c r="T136" t="s">
        <v>178</v>
      </c>
      <c r="U136">
        <v>174473</v>
      </c>
      <c r="V136" t="s">
        <v>179</v>
      </c>
      <c r="W136" t="s">
        <v>180</v>
      </c>
      <c r="X136">
        <v>2016</v>
      </c>
    </row>
    <row r="137" spans="1:24">
      <c r="A137">
        <v>1912249</v>
      </c>
      <c r="B137" t="s">
        <v>24</v>
      </c>
      <c r="C137" s="3" t="s">
        <v>25</v>
      </c>
      <c r="D137">
        <v>15</v>
      </c>
      <c r="E137" t="s">
        <v>174</v>
      </c>
      <c r="F137" t="s">
        <v>175</v>
      </c>
      <c r="H137" t="s">
        <v>71</v>
      </c>
      <c r="I137" t="s">
        <v>28</v>
      </c>
      <c r="J137" t="s">
        <v>39</v>
      </c>
      <c r="L137">
        <v>69</v>
      </c>
      <c r="O137" t="s">
        <v>29</v>
      </c>
      <c r="P137" t="s">
        <v>30</v>
      </c>
      <c r="Q137" t="s">
        <v>30</v>
      </c>
      <c r="R137" t="s">
        <v>68</v>
      </c>
      <c r="S137">
        <v>4</v>
      </c>
      <c r="T137" t="s">
        <v>83</v>
      </c>
      <c r="U137">
        <v>344</v>
      </c>
      <c r="V137" t="s">
        <v>84</v>
      </c>
      <c r="W137" t="s">
        <v>85</v>
      </c>
      <c r="X137">
        <v>1992</v>
      </c>
    </row>
    <row r="138" spans="1:24">
      <c r="A138">
        <v>1912249</v>
      </c>
      <c r="B138" t="s">
        <v>24</v>
      </c>
      <c r="C138" s="3" t="s">
        <v>25</v>
      </c>
      <c r="E138" t="s">
        <v>181</v>
      </c>
      <c r="F138" t="s">
        <v>182</v>
      </c>
      <c r="H138" t="s">
        <v>71</v>
      </c>
      <c r="I138" t="s">
        <v>28</v>
      </c>
      <c r="J138" t="s">
        <v>39</v>
      </c>
      <c r="L138">
        <v>4.3</v>
      </c>
      <c r="O138" t="s">
        <v>29</v>
      </c>
      <c r="P138" t="s">
        <v>30</v>
      </c>
      <c r="Q138" t="s">
        <v>30</v>
      </c>
      <c r="R138" t="s">
        <v>68</v>
      </c>
      <c r="S138">
        <v>4</v>
      </c>
      <c r="T138" t="s">
        <v>88</v>
      </c>
      <c r="U138">
        <v>7199</v>
      </c>
      <c r="V138" t="s">
        <v>89</v>
      </c>
      <c r="W138" t="s">
        <v>90</v>
      </c>
      <c r="X138">
        <v>1975</v>
      </c>
    </row>
    <row r="139" spans="1:24">
      <c r="A139">
        <v>1912249</v>
      </c>
      <c r="B139" t="s">
        <v>24</v>
      </c>
      <c r="C139" s="3" t="s">
        <v>25</v>
      </c>
      <c r="E139" t="s">
        <v>181</v>
      </c>
      <c r="F139" t="s">
        <v>182</v>
      </c>
      <c r="H139" t="s">
        <v>71</v>
      </c>
      <c r="I139" t="s">
        <v>28</v>
      </c>
      <c r="J139" t="s">
        <v>39</v>
      </c>
      <c r="L139">
        <v>10</v>
      </c>
      <c r="O139" t="s">
        <v>29</v>
      </c>
      <c r="P139" t="s">
        <v>30</v>
      </c>
      <c r="Q139" t="s">
        <v>30</v>
      </c>
      <c r="R139" t="s">
        <v>68</v>
      </c>
      <c r="S139">
        <v>2</v>
      </c>
      <c r="T139" t="s">
        <v>88</v>
      </c>
      <c r="U139">
        <v>7199</v>
      </c>
      <c r="V139" t="s">
        <v>89</v>
      </c>
      <c r="W139" t="s">
        <v>90</v>
      </c>
      <c r="X139">
        <v>1975</v>
      </c>
    </row>
    <row r="140" spans="1:24">
      <c r="A140">
        <v>1912249</v>
      </c>
      <c r="B140" t="s">
        <v>24</v>
      </c>
      <c r="C140" s="3" t="s">
        <v>25</v>
      </c>
      <c r="E140" t="s">
        <v>158</v>
      </c>
      <c r="F140" t="s">
        <v>159</v>
      </c>
      <c r="H140" t="s">
        <v>77</v>
      </c>
      <c r="I140" t="s">
        <v>28</v>
      </c>
      <c r="J140" t="s">
        <v>39</v>
      </c>
      <c r="L140">
        <v>105.94</v>
      </c>
      <c r="O140" t="s">
        <v>29</v>
      </c>
      <c r="P140" t="s">
        <v>30</v>
      </c>
      <c r="Q140" t="s">
        <v>30</v>
      </c>
      <c r="R140" t="s">
        <v>68</v>
      </c>
      <c r="S140">
        <v>4</v>
      </c>
      <c r="T140" t="s">
        <v>183</v>
      </c>
      <c r="U140">
        <v>165346</v>
      </c>
      <c r="V140" t="s">
        <v>184</v>
      </c>
      <c r="W140" t="s">
        <v>185</v>
      </c>
      <c r="X140">
        <v>2011</v>
      </c>
    </row>
    <row r="141" spans="1:24">
      <c r="A141">
        <v>1912249</v>
      </c>
      <c r="B141" t="s">
        <v>24</v>
      </c>
      <c r="C141" s="3" t="s">
        <v>25</v>
      </c>
      <c r="D141">
        <v>43</v>
      </c>
      <c r="E141" t="s">
        <v>174</v>
      </c>
      <c r="F141" t="s">
        <v>175</v>
      </c>
      <c r="H141" t="s">
        <v>71</v>
      </c>
      <c r="I141" t="s">
        <v>28</v>
      </c>
      <c r="J141" t="s">
        <v>39</v>
      </c>
      <c r="L141">
        <v>42</v>
      </c>
      <c r="M141">
        <v>36</v>
      </c>
      <c r="N141">
        <v>49</v>
      </c>
      <c r="O141" t="s">
        <v>29</v>
      </c>
      <c r="P141" t="s">
        <v>30</v>
      </c>
      <c r="Q141" t="s">
        <v>30</v>
      </c>
      <c r="R141" t="s">
        <v>68</v>
      </c>
      <c r="S141">
        <v>4</v>
      </c>
      <c r="T141" t="s">
        <v>186</v>
      </c>
      <c r="U141">
        <v>6797</v>
      </c>
      <c r="V141" t="s">
        <v>187</v>
      </c>
      <c r="W141" t="s">
        <v>188</v>
      </c>
      <c r="X141">
        <v>1986</v>
      </c>
    </row>
    <row r="142" spans="1:24">
      <c r="A142">
        <v>1912249</v>
      </c>
      <c r="B142" t="s">
        <v>24</v>
      </c>
      <c r="C142" s="3" t="s">
        <v>25</v>
      </c>
      <c r="D142">
        <v>99.7</v>
      </c>
      <c r="E142" t="s">
        <v>176</v>
      </c>
      <c r="F142" t="s">
        <v>177</v>
      </c>
      <c r="G142" t="s">
        <v>105</v>
      </c>
      <c r="H142" t="s">
        <v>106</v>
      </c>
      <c r="I142" t="s">
        <v>60</v>
      </c>
      <c r="J142" t="s">
        <v>39</v>
      </c>
      <c r="L142">
        <v>1</v>
      </c>
      <c r="O142" t="s">
        <v>29</v>
      </c>
      <c r="P142" t="s">
        <v>30</v>
      </c>
      <c r="Q142" t="s">
        <v>30</v>
      </c>
      <c r="R142" t="s">
        <v>68</v>
      </c>
      <c r="S142">
        <v>2</v>
      </c>
      <c r="T142" t="s">
        <v>189</v>
      </c>
      <c r="U142">
        <v>3947</v>
      </c>
      <c r="V142" t="s">
        <v>190</v>
      </c>
      <c r="W142" t="s">
        <v>191</v>
      </c>
      <c r="X142">
        <v>1987</v>
      </c>
    </row>
    <row r="143" spans="1:24">
      <c r="A143">
        <v>1912249</v>
      </c>
      <c r="B143" t="s">
        <v>24</v>
      </c>
      <c r="C143" s="3" t="s">
        <v>25</v>
      </c>
      <c r="E143" t="s">
        <v>192</v>
      </c>
      <c r="F143" t="s">
        <v>193</v>
      </c>
      <c r="H143" t="s">
        <v>71</v>
      </c>
      <c r="I143" t="s">
        <v>28</v>
      </c>
      <c r="J143" t="s">
        <v>39</v>
      </c>
      <c r="L143">
        <v>10</v>
      </c>
      <c r="O143" t="s">
        <v>29</v>
      </c>
      <c r="P143" t="s">
        <v>30</v>
      </c>
      <c r="Q143" t="s">
        <v>30</v>
      </c>
      <c r="R143" t="s">
        <v>68</v>
      </c>
      <c r="S143">
        <v>2</v>
      </c>
      <c r="T143" t="s">
        <v>194</v>
      </c>
      <c r="U143">
        <v>2682</v>
      </c>
      <c r="V143" t="s">
        <v>195</v>
      </c>
      <c r="W143" t="s">
        <v>196</v>
      </c>
      <c r="X143">
        <v>1969</v>
      </c>
    </row>
    <row r="144" spans="1:24">
      <c r="A144">
        <v>1912249</v>
      </c>
      <c r="B144" t="s">
        <v>24</v>
      </c>
      <c r="C144" s="3" t="s">
        <v>25</v>
      </c>
      <c r="E144" t="s">
        <v>149</v>
      </c>
      <c r="F144" t="s">
        <v>150</v>
      </c>
      <c r="G144" t="s">
        <v>154</v>
      </c>
      <c r="H144" t="s">
        <v>106</v>
      </c>
      <c r="I144" t="s">
        <v>28</v>
      </c>
      <c r="J144" t="s">
        <v>39</v>
      </c>
      <c r="L144">
        <v>0.22</v>
      </c>
      <c r="M144">
        <v>0.15</v>
      </c>
      <c r="N144">
        <v>0.32</v>
      </c>
      <c r="O144" t="s">
        <v>29</v>
      </c>
      <c r="P144" t="s">
        <v>30</v>
      </c>
      <c r="Q144" t="s">
        <v>30</v>
      </c>
      <c r="R144" t="s">
        <v>68</v>
      </c>
      <c r="S144">
        <v>4</v>
      </c>
      <c r="T144" t="s">
        <v>197</v>
      </c>
      <c r="U144">
        <v>19124</v>
      </c>
      <c r="V144" t="s">
        <v>198</v>
      </c>
      <c r="W144" t="s">
        <v>199</v>
      </c>
      <c r="X144">
        <v>1983</v>
      </c>
    </row>
    <row r="145" spans="1:24">
      <c r="A145">
        <v>1912249</v>
      </c>
      <c r="B145" t="s">
        <v>24</v>
      </c>
      <c r="C145" s="3" t="s">
        <v>25</v>
      </c>
      <c r="D145">
        <v>97.4</v>
      </c>
      <c r="E145" t="s">
        <v>144</v>
      </c>
      <c r="F145" t="s">
        <v>145</v>
      </c>
      <c r="G145" t="s">
        <v>154</v>
      </c>
      <c r="H145" t="s">
        <v>71</v>
      </c>
      <c r="I145" t="s">
        <v>28</v>
      </c>
      <c r="J145" t="s">
        <v>39</v>
      </c>
      <c r="L145">
        <v>36</v>
      </c>
      <c r="O145" t="s">
        <v>29</v>
      </c>
      <c r="P145" t="s">
        <v>30</v>
      </c>
      <c r="Q145" t="s">
        <v>30</v>
      </c>
      <c r="R145" t="s">
        <v>68</v>
      </c>
      <c r="S145">
        <v>2</v>
      </c>
      <c r="T145" t="s">
        <v>163</v>
      </c>
      <c r="U145">
        <v>169185</v>
      </c>
      <c r="V145" t="s">
        <v>164</v>
      </c>
      <c r="W145" t="s">
        <v>165</v>
      </c>
      <c r="X145">
        <v>2009</v>
      </c>
    </row>
    <row r="146" spans="1:24">
      <c r="A146">
        <v>1912249</v>
      </c>
      <c r="B146" t="s">
        <v>24</v>
      </c>
      <c r="C146" s="3" t="s">
        <v>25</v>
      </c>
      <c r="E146" t="s">
        <v>158</v>
      </c>
      <c r="F146" t="s">
        <v>159</v>
      </c>
      <c r="H146" t="s">
        <v>71</v>
      </c>
      <c r="I146" t="s">
        <v>28</v>
      </c>
      <c r="J146" t="s">
        <v>39</v>
      </c>
      <c r="L146">
        <v>10</v>
      </c>
      <c r="O146" t="s">
        <v>29</v>
      </c>
      <c r="P146" t="s">
        <v>30</v>
      </c>
      <c r="Q146" t="s">
        <v>30</v>
      </c>
      <c r="R146" t="s">
        <v>68</v>
      </c>
      <c r="S146">
        <v>2</v>
      </c>
      <c r="T146" t="s">
        <v>194</v>
      </c>
      <c r="U146">
        <v>2682</v>
      </c>
      <c r="V146" t="s">
        <v>195</v>
      </c>
      <c r="W146" t="s">
        <v>196</v>
      </c>
      <c r="X146">
        <v>1969</v>
      </c>
    </row>
    <row r="147" spans="1:24">
      <c r="A147">
        <v>1912249</v>
      </c>
      <c r="B147" t="s">
        <v>24</v>
      </c>
      <c r="C147" s="3" t="s">
        <v>25</v>
      </c>
      <c r="D147">
        <v>43</v>
      </c>
      <c r="E147" t="s">
        <v>174</v>
      </c>
      <c r="F147" t="s">
        <v>175</v>
      </c>
      <c r="H147" t="s">
        <v>71</v>
      </c>
      <c r="I147" t="s">
        <v>28</v>
      </c>
      <c r="J147" t="s">
        <v>39</v>
      </c>
      <c r="L147">
        <v>48</v>
      </c>
      <c r="M147">
        <v>42</v>
      </c>
      <c r="N147">
        <v>55</v>
      </c>
      <c r="O147" t="s">
        <v>29</v>
      </c>
      <c r="P147" t="s">
        <v>30</v>
      </c>
      <c r="Q147" t="s">
        <v>30</v>
      </c>
      <c r="R147" t="s">
        <v>68</v>
      </c>
      <c r="S147">
        <v>1</v>
      </c>
      <c r="T147" t="s">
        <v>186</v>
      </c>
      <c r="U147">
        <v>6797</v>
      </c>
      <c r="V147" t="s">
        <v>187</v>
      </c>
      <c r="W147" t="s">
        <v>188</v>
      </c>
      <c r="X147">
        <v>1986</v>
      </c>
    </row>
    <row r="148" spans="1:24">
      <c r="A148">
        <v>1912249</v>
      </c>
      <c r="B148" t="s">
        <v>24</v>
      </c>
      <c r="C148" s="3" t="s">
        <v>25</v>
      </c>
      <c r="E148" t="s">
        <v>200</v>
      </c>
      <c r="F148" t="s">
        <v>201</v>
      </c>
      <c r="H148" t="s">
        <v>71</v>
      </c>
      <c r="I148" t="s">
        <v>28</v>
      </c>
      <c r="J148" t="s">
        <v>39</v>
      </c>
      <c r="L148">
        <v>10</v>
      </c>
      <c r="O148" t="s">
        <v>29</v>
      </c>
      <c r="P148" t="s">
        <v>30</v>
      </c>
      <c r="Q148" t="s">
        <v>30</v>
      </c>
      <c r="R148" t="s">
        <v>68</v>
      </c>
      <c r="S148">
        <v>2</v>
      </c>
      <c r="T148" t="s">
        <v>194</v>
      </c>
      <c r="U148">
        <v>2682</v>
      </c>
      <c r="V148" t="s">
        <v>195</v>
      </c>
      <c r="W148" t="s">
        <v>196</v>
      </c>
      <c r="X148">
        <v>1969</v>
      </c>
    </row>
    <row r="149" spans="1:24">
      <c r="A149">
        <v>1912249</v>
      </c>
      <c r="B149" t="s">
        <v>24</v>
      </c>
      <c r="C149" s="3" t="s">
        <v>25</v>
      </c>
      <c r="D149">
        <v>97.1</v>
      </c>
      <c r="E149" t="s">
        <v>166</v>
      </c>
      <c r="F149" t="s">
        <v>167</v>
      </c>
      <c r="G149" t="s">
        <v>37</v>
      </c>
      <c r="H149" t="s">
        <v>71</v>
      </c>
      <c r="I149" t="s">
        <v>60</v>
      </c>
      <c r="J149" t="s">
        <v>39</v>
      </c>
      <c r="L149">
        <v>16.2</v>
      </c>
      <c r="M149">
        <v>7.9</v>
      </c>
      <c r="N149">
        <v>23.3</v>
      </c>
      <c r="O149" t="s">
        <v>29</v>
      </c>
      <c r="P149" t="s">
        <v>30</v>
      </c>
      <c r="Q149" t="s">
        <v>30</v>
      </c>
      <c r="R149" t="s">
        <v>68</v>
      </c>
      <c r="S149">
        <v>4</v>
      </c>
      <c r="T149" t="s">
        <v>202</v>
      </c>
      <c r="U149">
        <v>14715</v>
      </c>
      <c r="V149" t="s">
        <v>203</v>
      </c>
      <c r="W149" t="s">
        <v>204</v>
      </c>
      <c r="X149">
        <v>1994</v>
      </c>
    </row>
    <row r="150" spans="1:24">
      <c r="A150">
        <v>1912249</v>
      </c>
      <c r="B150" t="s">
        <v>24</v>
      </c>
      <c r="C150" s="3" t="s">
        <v>25</v>
      </c>
      <c r="D150">
        <v>97.1</v>
      </c>
      <c r="E150" t="s">
        <v>166</v>
      </c>
      <c r="F150" t="s">
        <v>167</v>
      </c>
      <c r="G150" t="s">
        <v>37</v>
      </c>
      <c r="H150" t="s">
        <v>71</v>
      </c>
      <c r="I150" t="s">
        <v>60</v>
      </c>
      <c r="J150" t="s">
        <v>39</v>
      </c>
      <c r="L150">
        <v>2.2999999999999998</v>
      </c>
      <c r="M150">
        <v>1.43</v>
      </c>
      <c r="N150">
        <v>3.21</v>
      </c>
      <c r="O150" t="s">
        <v>29</v>
      </c>
      <c r="P150" t="s">
        <v>30</v>
      </c>
      <c r="Q150" t="s">
        <v>30</v>
      </c>
      <c r="R150" t="s">
        <v>68</v>
      </c>
      <c r="S150">
        <v>4</v>
      </c>
      <c r="T150" t="s">
        <v>202</v>
      </c>
      <c r="U150">
        <v>14715</v>
      </c>
      <c r="V150" t="s">
        <v>203</v>
      </c>
      <c r="W150" t="s">
        <v>204</v>
      </c>
      <c r="X150">
        <v>1994</v>
      </c>
    </row>
    <row r="151" spans="1:24">
      <c r="A151">
        <v>1912249</v>
      </c>
      <c r="B151" t="s">
        <v>24</v>
      </c>
      <c r="C151" s="3" t="s">
        <v>25</v>
      </c>
      <c r="D151">
        <v>97.4</v>
      </c>
      <c r="E151" t="s">
        <v>176</v>
      </c>
      <c r="F151" t="s">
        <v>177</v>
      </c>
      <c r="H151" t="s">
        <v>71</v>
      </c>
      <c r="I151" t="s">
        <v>60</v>
      </c>
      <c r="J151" t="s">
        <v>39</v>
      </c>
      <c r="L151">
        <v>8.5</v>
      </c>
      <c r="M151">
        <v>6</v>
      </c>
      <c r="N151">
        <v>12</v>
      </c>
      <c r="O151" t="s">
        <v>29</v>
      </c>
      <c r="P151" t="s">
        <v>30</v>
      </c>
      <c r="Q151" t="s">
        <v>30</v>
      </c>
      <c r="R151" t="s">
        <v>68</v>
      </c>
      <c r="S151">
        <v>4</v>
      </c>
      <c r="T151" t="s">
        <v>205</v>
      </c>
      <c r="U151">
        <v>11001</v>
      </c>
      <c r="V151" t="s">
        <v>206</v>
      </c>
      <c r="W151" t="s">
        <v>207</v>
      </c>
      <c r="X151">
        <v>1985</v>
      </c>
    </row>
    <row r="152" spans="1:24">
      <c r="A152">
        <v>1912249</v>
      </c>
      <c r="B152" t="s">
        <v>24</v>
      </c>
      <c r="C152" s="3" t="s">
        <v>25</v>
      </c>
      <c r="E152" t="s">
        <v>144</v>
      </c>
      <c r="F152" t="s">
        <v>145</v>
      </c>
      <c r="G152" t="s">
        <v>154</v>
      </c>
      <c r="H152" t="s">
        <v>38</v>
      </c>
      <c r="I152" t="s">
        <v>28</v>
      </c>
      <c r="J152" t="s">
        <v>39</v>
      </c>
      <c r="L152">
        <v>270.68555350000003</v>
      </c>
      <c r="O152" t="s">
        <v>29</v>
      </c>
      <c r="P152" t="s">
        <v>30</v>
      </c>
      <c r="Q152" t="s">
        <v>30</v>
      </c>
      <c r="R152" t="s">
        <v>68</v>
      </c>
      <c r="S152">
        <v>4</v>
      </c>
      <c r="T152" t="s">
        <v>208</v>
      </c>
      <c r="U152">
        <v>93401</v>
      </c>
      <c r="V152" t="s">
        <v>209</v>
      </c>
      <c r="W152" t="s">
        <v>210</v>
      </c>
      <c r="X152">
        <v>2006</v>
      </c>
    </row>
    <row r="153" spans="1:24">
      <c r="A153">
        <v>1912249</v>
      </c>
      <c r="B153" t="s">
        <v>24</v>
      </c>
      <c r="C153" s="3" t="s">
        <v>25</v>
      </c>
      <c r="D153">
        <v>97.4</v>
      </c>
      <c r="E153" t="s">
        <v>166</v>
      </c>
      <c r="F153" t="s">
        <v>167</v>
      </c>
      <c r="H153" t="s">
        <v>106</v>
      </c>
      <c r="I153" t="s">
        <v>60</v>
      </c>
      <c r="J153" t="s">
        <v>39</v>
      </c>
      <c r="L153">
        <v>16</v>
      </c>
      <c r="O153" t="s">
        <v>29</v>
      </c>
      <c r="P153" t="s">
        <v>30</v>
      </c>
      <c r="Q153" t="s">
        <v>30</v>
      </c>
      <c r="R153" t="s">
        <v>68</v>
      </c>
      <c r="S153">
        <v>4</v>
      </c>
      <c r="T153" t="s">
        <v>205</v>
      </c>
      <c r="U153">
        <v>11001</v>
      </c>
      <c r="V153" t="s">
        <v>206</v>
      </c>
      <c r="W153" t="s">
        <v>207</v>
      </c>
      <c r="X153">
        <v>1985</v>
      </c>
    </row>
    <row r="154" spans="1:24">
      <c r="A154">
        <v>1912249</v>
      </c>
      <c r="B154" t="s">
        <v>24</v>
      </c>
      <c r="C154" s="3" t="s">
        <v>25</v>
      </c>
      <c r="D154">
        <v>97.1</v>
      </c>
      <c r="E154" t="s">
        <v>166</v>
      </c>
      <c r="F154" t="s">
        <v>167</v>
      </c>
      <c r="G154" t="s">
        <v>37</v>
      </c>
      <c r="H154" t="s">
        <v>71</v>
      </c>
      <c r="I154" t="s">
        <v>60</v>
      </c>
      <c r="J154" t="s">
        <v>39</v>
      </c>
      <c r="L154">
        <v>2</v>
      </c>
      <c r="M154">
        <v>1.21</v>
      </c>
      <c r="N154">
        <v>2.8</v>
      </c>
      <c r="O154" t="s">
        <v>29</v>
      </c>
      <c r="P154" t="s">
        <v>30</v>
      </c>
      <c r="Q154" t="s">
        <v>30</v>
      </c>
      <c r="R154" t="s">
        <v>68</v>
      </c>
      <c r="S154">
        <v>4</v>
      </c>
      <c r="T154" t="s">
        <v>202</v>
      </c>
      <c r="U154">
        <v>14715</v>
      </c>
      <c r="V154" t="s">
        <v>203</v>
      </c>
      <c r="W154" t="s">
        <v>204</v>
      </c>
      <c r="X154">
        <v>1994</v>
      </c>
    </row>
    <row r="155" spans="1:24">
      <c r="A155">
        <v>1912249</v>
      </c>
      <c r="B155" t="s">
        <v>24</v>
      </c>
      <c r="C155" s="3" t="s">
        <v>25</v>
      </c>
      <c r="E155" t="s">
        <v>144</v>
      </c>
      <c r="F155" t="s">
        <v>145</v>
      </c>
      <c r="G155" t="s">
        <v>154</v>
      </c>
      <c r="H155" t="s">
        <v>77</v>
      </c>
      <c r="I155" t="s">
        <v>28</v>
      </c>
      <c r="J155" t="s">
        <v>39</v>
      </c>
      <c r="L155">
        <v>40.98</v>
      </c>
      <c r="O155" t="s">
        <v>29</v>
      </c>
      <c r="P155" t="s">
        <v>30</v>
      </c>
      <c r="Q155" t="s">
        <v>30</v>
      </c>
      <c r="R155" t="s">
        <v>68</v>
      </c>
      <c r="S155">
        <v>1</v>
      </c>
      <c r="T155" t="s">
        <v>155</v>
      </c>
      <c r="U155">
        <v>167650</v>
      </c>
      <c r="V155" t="s">
        <v>156</v>
      </c>
      <c r="W155" t="s">
        <v>157</v>
      </c>
      <c r="X155">
        <v>2014</v>
      </c>
    </row>
    <row r="156" spans="1:24">
      <c r="A156">
        <v>1912249</v>
      </c>
      <c r="B156" t="s">
        <v>24</v>
      </c>
      <c r="C156" s="3" t="s">
        <v>25</v>
      </c>
      <c r="D156">
        <v>97</v>
      </c>
      <c r="E156" t="s">
        <v>211</v>
      </c>
      <c r="F156" t="s">
        <v>212</v>
      </c>
      <c r="G156" t="s">
        <v>105</v>
      </c>
      <c r="H156" t="s">
        <v>71</v>
      </c>
      <c r="I156" t="s">
        <v>28</v>
      </c>
      <c r="J156" t="s">
        <v>39</v>
      </c>
      <c r="K156">
        <v>7</v>
      </c>
      <c r="L156">
        <v>4.0999999999999996</v>
      </c>
      <c r="O156" t="s">
        <v>29</v>
      </c>
      <c r="P156" t="s">
        <v>30</v>
      </c>
      <c r="Q156" t="s">
        <v>30</v>
      </c>
      <c r="R156" t="s">
        <v>68</v>
      </c>
      <c r="S156">
        <v>4</v>
      </c>
      <c r="T156" t="s">
        <v>213</v>
      </c>
      <c r="U156">
        <v>81782</v>
      </c>
      <c r="V156" t="s">
        <v>214</v>
      </c>
      <c r="W156" t="s">
        <v>215</v>
      </c>
      <c r="X156">
        <v>1991</v>
      </c>
    </row>
    <row r="157" spans="1:24">
      <c r="A157">
        <v>1912249</v>
      </c>
      <c r="B157" t="s">
        <v>24</v>
      </c>
      <c r="C157" s="3" t="s">
        <v>25</v>
      </c>
      <c r="D157">
        <v>93.7</v>
      </c>
      <c r="E157" t="s">
        <v>200</v>
      </c>
      <c r="F157" t="s">
        <v>201</v>
      </c>
      <c r="H157" t="s">
        <v>38</v>
      </c>
      <c r="I157" t="s">
        <v>28</v>
      </c>
      <c r="J157" t="s">
        <v>39</v>
      </c>
      <c r="L157">
        <v>18.8</v>
      </c>
      <c r="M157">
        <v>15.7</v>
      </c>
      <c r="N157">
        <v>20.2</v>
      </c>
      <c r="O157" t="s">
        <v>29</v>
      </c>
      <c r="P157" t="s">
        <v>30</v>
      </c>
      <c r="Q157" t="s">
        <v>30</v>
      </c>
      <c r="R157" t="s">
        <v>68</v>
      </c>
      <c r="S157">
        <v>4</v>
      </c>
      <c r="T157" t="s">
        <v>216</v>
      </c>
      <c r="U157">
        <v>6681</v>
      </c>
      <c r="V157" t="s">
        <v>217</v>
      </c>
      <c r="W157" t="s">
        <v>218</v>
      </c>
      <c r="X157">
        <v>1993</v>
      </c>
    </row>
    <row r="158" spans="1:24">
      <c r="A158">
        <v>1912249</v>
      </c>
      <c r="B158" t="s">
        <v>24</v>
      </c>
      <c r="C158" s="3" t="s">
        <v>25</v>
      </c>
      <c r="D158">
        <v>93.7</v>
      </c>
      <c r="E158" t="s">
        <v>200</v>
      </c>
      <c r="F158" t="s">
        <v>201</v>
      </c>
      <c r="H158" t="s">
        <v>38</v>
      </c>
      <c r="I158" t="s">
        <v>28</v>
      </c>
      <c r="J158" t="s">
        <v>39</v>
      </c>
      <c r="L158">
        <v>41</v>
      </c>
      <c r="M158">
        <v>36.200000000000003</v>
      </c>
      <c r="N158">
        <v>45</v>
      </c>
      <c r="O158" t="s">
        <v>29</v>
      </c>
      <c r="P158" t="s">
        <v>30</v>
      </c>
      <c r="Q158" t="s">
        <v>30</v>
      </c>
      <c r="R158" t="s">
        <v>68</v>
      </c>
      <c r="S158">
        <v>1</v>
      </c>
      <c r="T158" t="s">
        <v>216</v>
      </c>
      <c r="U158">
        <v>6681</v>
      </c>
      <c r="V158" t="s">
        <v>217</v>
      </c>
      <c r="W158" t="s">
        <v>218</v>
      </c>
      <c r="X158">
        <v>1993</v>
      </c>
    </row>
    <row r="159" spans="1:24">
      <c r="A159">
        <v>1912249</v>
      </c>
      <c r="B159" t="s">
        <v>24</v>
      </c>
      <c r="C159" s="3" t="s">
        <v>25</v>
      </c>
      <c r="D159">
        <v>98</v>
      </c>
      <c r="E159" t="s">
        <v>200</v>
      </c>
      <c r="F159" t="s">
        <v>201</v>
      </c>
      <c r="H159" t="s">
        <v>38</v>
      </c>
      <c r="I159" t="s">
        <v>28</v>
      </c>
      <c r="J159" t="s">
        <v>39</v>
      </c>
      <c r="K159">
        <v>7</v>
      </c>
      <c r="L159">
        <v>2.1419999999999999</v>
      </c>
      <c r="O159" t="s">
        <v>29</v>
      </c>
      <c r="P159" t="s">
        <v>30</v>
      </c>
      <c r="Q159" t="s">
        <v>30</v>
      </c>
      <c r="R159" t="s">
        <v>68</v>
      </c>
      <c r="S159">
        <v>4</v>
      </c>
      <c r="T159" t="s">
        <v>219</v>
      </c>
      <c r="U159">
        <v>170959</v>
      </c>
      <c r="V159" t="s">
        <v>220</v>
      </c>
      <c r="W159" t="s">
        <v>221</v>
      </c>
      <c r="X159">
        <v>2015</v>
      </c>
    </row>
    <row r="160" spans="1:24">
      <c r="A160">
        <v>1912249</v>
      </c>
      <c r="B160" t="s">
        <v>24</v>
      </c>
      <c r="C160" s="3" t="s">
        <v>25</v>
      </c>
      <c r="E160" t="s">
        <v>222</v>
      </c>
      <c r="F160" t="s">
        <v>223</v>
      </c>
      <c r="H160" t="s">
        <v>71</v>
      </c>
      <c r="I160" t="s">
        <v>28</v>
      </c>
      <c r="J160" t="s">
        <v>39</v>
      </c>
      <c r="L160">
        <v>25</v>
      </c>
      <c r="O160" t="s">
        <v>29</v>
      </c>
      <c r="P160" t="s">
        <v>30</v>
      </c>
      <c r="Q160" t="s">
        <v>30</v>
      </c>
      <c r="R160" t="s">
        <v>68</v>
      </c>
      <c r="S160">
        <v>4</v>
      </c>
      <c r="T160" t="s">
        <v>224</v>
      </c>
      <c r="U160">
        <v>19224</v>
      </c>
      <c r="V160" t="s">
        <v>225</v>
      </c>
      <c r="W160" t="s">
        <v>226</v>
      </c>
      <c r="X160">
        <v>1992</v>
      </c>
    </row>
    <row r="161" spans="1:24">
      <c r="A161">
        <v>1912249</v>
      </c>
      <c r="B161" t="s">
        <v>24</v>
      </c>
      <c r="C161" s="3" t="s">
        <v>25</v>
      </c>
      <c r="D161">
        <v>93.7</v>
      </c>
      <c r="E161" t="s">
        <v>200</v>
      </c>
      <c r="F161" t="s">
        <v>201</v>
      </c>
      <c r="H161" t="s">
        <v>38</v>
      </c>
      <c r="I161" t="s">
        <v>28</v>
      </c>
      <c r="J161" t="s">
        <v>39</v>
      </c>
      <c r="L161">
        <v>41</v>
      </c>
      <c r="M161">
        <v>37.5</v>
      </c>
      <c r="N161">
        <v>44.1</v>
      </c>
      <c r="O161" t="s">
        <v>29</v>
      </c>
      <c r="P161" t="s">
        <v>30</v>
      </c>
      <c r="Q161" t="s">
        <v>30</v>
      </c>
      <c r="R161" t="s">
        <v>68</v>
      </c>
      <c r="S161">
        <v>2</v>
      </c>
      <c r="T161" t="s">
        <v>216</v>
      </c>
      <c r="U161">
        <v>6681</v>
      </c>
      <c r="V161" t="s">
        <v>217</v>
      </c>
      <c r="W161" t="s">
        <v>218</v>
      </c>
      <c r="X161">
        <v>1993</v>
      </c>
    </row>
    <row r="162" spans="1:24">
      <c r="A162">
        <v>1912249</v>
      </c>
      <c r="B162" t="s">
        <v>24</v>
      </c>
      <c r="C162" s="3" t="s">
        <v>25</v>
      </c>
      <c r="D162">
        <v>98</v>
      </c>
      <c r="E162" t="s">
        <v>144</v>
      </c>
      <c r="F162" t="s">
        <v>145</v>
      </c>
      <c r="G162" t="s">
        <v>59</v>
      </c>
      <c r="I162" t="s">
        <v>28</v>
      </c>
      <c r="J162" t="s">
        <v>39</v>
      </c>
      <c r="L162">
        <v>36.799999999999997</v>
      </c>
      <c r="O162" t="s">
        <v>29</v>
      </c>
      <c r="P162" t="s">
        <v>30</v>
      </c>
      <c r="Q162" t="s">
        <v>30</v>
      </c>
      <c r="R162" t="s">
        <v>68</v>
      </c>
      <c r="S162">
        <v>2</v>
      </c>
      <c r="T162" t="s">
        <v>227</v>
      </c>
      <c r="U162">
        <v>55587</v>
      </c>
      <c r="V162" t="s">
        <v>228</v>
      </c>
      <c r="W162" t="s">
        <v>229</v>
      </c>
      <c r="X162">
        <v>2000</v>
      </c>
    </row>
    <row r="163" spans="1:24">
      <c r="A163">
        <v>1912249</v>
      </c>
      <c r="B163" t="s">
        <v>24</v>
      </c>
      <c r="C163" s="3" t="s">
        <v>25</v>
      </c>
      <c r="D163">
        <v>40.799999999999997</v>
      </c>
      <c r="E163" t="s">
        <v>149</v>
      </c>
      <c r="F163" t="s">
        <v>150</v>
      </c>
      <c r="G163" t="s">
        <v>44</v>
      </c>
      <c r="H163" t="s">
        <v>38</v>
      </c>
      <c r="I163" t="s">
        <v>28</v>
      </c>
      <c r="J163" t="s">
        <v>39</v>
      </c>
      <c r="L163">
        <v>23.8</v>
      </c>
      <c r="M163">
        <v>22.3</v>
      </c>
      <c r="N163">
        <v>25.5</v>
      </c>
      <c r="O163" t="s">
        <v>29</v>
      </c>
      <c r="P163" t="s">
        <v>30</v>
      </c>
      <c r="Q163" t="s">
        <v>30</v>
      </c>
      <c r="R163" t="s">
        <v>68</v>
      </c>
      <c r="S163">
        <v>4</v>
      </c>
      <c r="T163" t="s">
        <v>230</v>
      </c>
      <c r="U163">
        <v>18805</v>
      </c>
      <c r="V163" t="s">
        <v>231</v>
      </c>
      <c r="W163" t="s">
        <v>232</v>
      </c>
      <c r="X163">
        <v>1998</v>
      </c>
    </row>
    <row r="164" spans="1:24">
      <c r="A164">
        <v>1912249</v>
      </c>
      <c r="B164" t="s">
        <v>24</v>
      </c>
      <c r="C164" s="3" t="s">
        <v>25</v>
      </c>
      <c r="D164">
        <v>40.799999999999997</v>
      </c>
      <c r="E164" t="s">
        <v>149</v>
      </c>
      <c r="F164" t="s">
        <v>150</v>
      </c>
      <c r="G164" t="s">
        <v>44</v>
      </c>
      <c r="H164" t="s">
        <v>38</v>
      </c>
      <c r="I164" t="s">
        <v>28</v>
      </c>
      <c r="J164" t="s">
        <v>39</v>
      </c>
      <c r="L164">
        <v>51.3</v>
      </c>
      <c r="M164">
        <v>44.6</v>
      </c>
      <c r="N164">
        <v>59</v>
      </c>
      <c r="O164" t="s">
        <v>29</v>
      </c>
      <c r="P164" t="s">
        <v>30</v>
      </c>
      <c r="Q164" t="s">
        <v>30</v>
      </c>
      <c r="R164" t="s">
        <v>68</v>
      </c>
      <c r="S164">
        <v>1</v>
      </c>
      <c r="T164" t="s">
        <v>230</v>
      </c>
      <c r="U164">
        <v>18805</v>
      </c>
      <c r="V164" t="s">
        <v>231</v>
      </c>
      <c r="W164" t="s">
        <v>232</v>
      </c>
      <c r="X164">
        <v>1998</v>
      </c>
    </row>
    <row r="165" spans="1:24">
      <c r="A165">
        <v>1912249</v>
      </c>
      <c r="B165" t="s">
        <v>24</v>
      </c>
      <c r="C165" s="3" t="s">
        <v>25</v>
      </c>
      <c r="E165" t="s">
        <v>181</v>
      </c>
      <c r="F165" t="s">
        <v>182</v>
      </c>
      <c r="H165" t="s">
        <v>77</v>
      </c>
      <c r="I165" t="s">
        <v>28</v>
      </c>
      <c r="L165">
        <v>38.200000000000003</v>
      </c>
      <c r="O165" t="s">
        <v>29</v>
      </c>
      <c r="P165" t="s">
        <v>30</v>
      </c>
      <c r="Q165" t="s">
        <v>30</v>
      </c>
      <c r="R165" t="s">
        <v>68</v>
      </c>
      <c r="S165">
        <v>2</v>
      </c>
      <c r="T165" t="s">
        <v>233</v>
      </c>
      <c r="U165">
        <v>6167</v>
      </c>
      <c r="V165" t="s">
        <v>234</v>
      </c>
      <c r="W165" t="s">
        <v>235</v>
      </c>
      <c r="X165">
        <v>1976</v>
      </c>
    </row>
    <row r="166" spans="1:24">
      <c r="A166">
        <v>1912249</v>
      </c>
      <c r="B166" t="s">
        <v>24</v>
      </c>
      <c r="C166" s="3" t="s">
        <v>25</v>
      </c>
      <c r="E166" t="s">
        <v>181</v>
      </c>
      <c r="F166" t="s">
        <v>182</v>
      </c>
      <c r="H166" t="s">
        <v>77</v>
      </c>
      <c r="I166" t="s">
        <v>28</v>
      </c>
      <c r="L166">
        <v>31.6</v>
      </c>
      <c r="O166" t="s">
        <v>29</v>
      </c>
      <c r="P166" t="s">
        <v>30</v>
      </c>
      <c r="Q166" t="s">
        <v>30</v>
      </c>
      <c r="R166" t="s">
        <v>68</v>
      </c>
      <c r="S166">
        <v>3</v>
      </c>
      <c r="T166" t="s">
        <v>233</v>
      </c>
      <c r="U166">
        <v>6167</v>
      </c>
      <c r="V166" t="s">
        <v>234</v>
      </c>
      <c r="W166" t="s">
        <v>235</v>
      </c>
      <c r="X166">
        <v>1976</v>
      </c>
    </row>
    <row r="167" spans="1:24">
      <c r="A167">
        <v>1912249</v>
      </c>
      <c r="B167" t="s">
        <v>24</v>
      </c>
      <c r="C167" s="3" t="s">
        <v>25</v>
      </c>
      <c r="D167">
        <v>99</v>
      </c>
      <c r="E167" t="s">
        <v>144</v>
      </c>
      <c r="F167" t="s">
        <v>145</v>
      </c>
      <c r="H167" t="s">
        <v>106</v>
      </c>
      <c r="I167" t="s">
        <v>28</v>
      </c>
      <c r="J167" t="s">
        <v>39</v>
      </c>
      <c r="K167">
        <v>6</v>
      </c>
      <c r="L167">
        <v>37</v>
      </c>
      <c r="O167" t="s">
        <v>29</v>
      </c>
      <c r="P167" t="s">
        <v>30</v>
      </c>
      <c r="Q167" t="s">
        <v>30</v>
      </c>
      <c r="R167" t="s">
        <v>68</v>
      </c>
      <c r="S167">
        <v>2</v>
      </c>
      <c r="T167" t="s">
        <v>146</v>
      </c>
      <c r="U167">
        <v>78669</v>
      </c>
      <c r="V167" t="s">
        <v>147</v>
      </c>
      <c r="W167" t="s">
        <v>148</v>
      </c>
      <c r="X167">
        <v>1987</v>
      </c>
    </row>
    <row r="168" spans="1:24">
      <c r="A168">
        <v>1912249</v>
      </c>
      <c r="B168" t="s">
        <v>24</v>
      </c>
      <c r="C168" s="3" t="s">
        <v>236</v>
      </c>
      <c r="D168">
        <v>97.1</v>
      </c>
      <c r="E168" t="s">
        <v>211</v>
      </c>
      <c r="F168" t="s">
        <v>212</v>
      </c>
      <c r="H168" t="s">
        <v>106</v>
      </c>
      <c r="I168" t="s">
        <v>28</v>
      </c>
      <c r="J168" t="s">
        <v>39</v>
      </c>
      <c r="K168">
        <v>6</v>
      </c>
      <c r="L168">
        <v>20</v>
      </c>
      <c r="O168" t="s">
        <v>29</v>
      </c>
      <c r="P168" t="s">
        <v>30</v>
      </c>
      <c r="Q168" t="s">
        <v>30</v>
      </c>
      <c r="R168" t="s">
        <v>68</v>
      </c>
      <c r="S168">
        <v>4</v>
      </c>
      <c r="T168" t="s">
        <v>237</v>
      </c>
      <c r="U168">
        <v>78794</v>
      </c>
      <c r="V168" t="s">
        <v>238</v>
      </c>
      <c r="W168" t="s">
        <v>239</v>
      </c>
      <c r="X168">
        <v>1992</v>
      </c>
    </row>
    <row r="169" spans="1:24">
      <c r="A169">
        <v>1912249</v>
      </c>
      <c r="B169" t="s">
        <v>24</v>
      </c>
      <c r="C169" s="3" t="s">
        <v>236</v>
      </c>
      <c r="D169">
        <v>98</v>
      </c>
      <c r="E169" t="s">
        <v>144</v>
      </c>
      <c r="F169" t="s">
        <v>145</v>
      </c>
      <c r="G169" t="s">
        <v>59</v>
      </c>
      <c r="H169" t="s">
        <v>106</v>
      </c>
      <c r="I169" t="s">
        <v>28</v>
      </c>
      <c r="J169" t="s">
        <v>39</v>
      </c>
      <c r="L169">
        <v>1.2</v>
      </c>
      <c r="O169" t="s">
        <v>29</v>
      </c>
      <c r="P169" t="s">
        <v>30</v>
      </c>
      <c r="Q169" t="s">
        <v>30</v>
      </c>
      <c r="R169" t="s">
        <v>68</v>
      </c>
      <c r="S169">
        <v>35</v>
      </c>
      <c r="T169" t="s">
        <v>240</v>
      </c>
      <c r="U169">
        <v>321</v>
      </c>
      <c r="V169" t="s">
        <v>241</v>
      </c>
      <c r="W169" t="s">
        <v>242</v>
      </c>
      <c r="X169">
        <v>1990</v>
      </c>
    </row>
    <row r="170" spans="1:24">
      <c r="A170">
        <v>1912249</v>
      </c>
      <c r="B170" t="s">
        <v>24</v>
      </c>
      <c r="C170" s="3" t="s">
        <v>236</v>
      </c>
      <c r="D170">
        <v>95</v>
      </c>
      <c r="E170" t="s">
        <v>144</v>
      </c>
      <c r="F170" t="s">
        <v>145</v>
      </c>
      <c r="G170" t="s">
        <v>154</v>
      </c>
      <c r="H170" t="s">
        <v>38</v>
      </c>
      <c r="I170" t="s">
        <v>28</v>
      </c>
      <c r="J170" t="s">
        <v>39</v>
      </c>
      <c r="L170">
        <v>98.5</v>
      </c>
      <c r="M170">
        <v>68.709999999999994</v>
      </c>
      <c r="N170">
        <v>185.7</v>
      </c>
      <c r="O170" t="s">
        <v>29</v>
      </c>
      <c r="P170" t="s">
        <v>30</v>
      </c>
      <c r="Q170" t="s">
        <v>30</v>
      </c>
      <c r="R170" t="s">
        <v>68</v>
      </c>
      <c r="S170">
        <v>2</v>
      </c>
      <c r="T170" t="s">
        <v>243</v>
      </c>
      <c r="U170">
        <v>174503</v>
      </c>
      <c r="V170" t="s">
        <v>244</v>
      </c>
      <c r="W170" t="s">
        <v>245</v>
      </c>
      <c r="X170">
        <v>2017</v>
      </c>
    </row>
    <row r="171" spans="1:24">
      <c r="A171">
        <v>1912249</v>
      </c>
      <c r="B171" t="s">
        <v>24</v>
      </c>
      <c r="C171" s="3" t="s">
        <v>236</v>
      </c>
      <c r="D171">
        <v>95</v>
      </c>
      <c r="E171" t="s">
        <v>144</v>
      </c>
      <c r="F171" t="s">
        <v>145</v>
      </c>
      <c r="G171" t="s">
        <v>154</v>
      </c>
      <c r="H171" t="s">
        <v>38</v>
      </c>
      <c r="I171" t="s">
        <v>28</v>
      </c>
      <c r="J171" t="s">
        <v>39</v>
      </c>
      <c r="L171">
        <v>34.19</v>
      </c>
      <c r="M171">
        <v>24.42</v>
      </c>
      <c r="N171">
        <v>51.9</v>
      </c>
      <c r="O171" t="s">
        <v>29</v>
      </c>
      <c r="P171" t="s">
        <v>30</v>
      </c>
      <c r="Q171" t="s">
        <v>30</v>
      </c>
      <c r="R171" t="s">
        <v>68</v>
      </c>
      <c r="S171">
        <v>4</v>
      </c>
      <c r="T171" t="s">
        <v>243</v>
      </c>
      <c r="U171">
        <v>174503</v>
      </c>
      <c r="V171" t="s">
        <v>244</v>
      </c>
      <c r="W171" t="s">
        <v>245</v>
      </c>
      <c r="X171">
        <v>2017</v>
      </c>
    </row>
    <row r="172" spans="1:24">
      <c r="A172">
        <v>1912249</v>
      </c>
      <c r="B172" t="s">
        <v>24</v>
      </c>
      <c r="C172" s="3" t="s">
        <v>236</v>
      </c>
      <c r="D172">
        <v>50</v>
      </c>
      <c r="E172" t="s">
        <v>200</v>
      </c>
      <c r="F172" t="s">
        <v>201</v>
      </c>
      <c r="I172" t="s">
        <v>28</v>
      </c>
      <c r="J172" t="s">
        <v>39</v>
      </c>
      <c r="L172">
        <v>50</v>
      </c>
      <c r="O172" t="s">
        <v>29</v>
      </c>
      <c r="P172" t="s">
        <v>30</v>
      </c>
      <c r="Q172" t="s">
        <v>30</v>
      </c>
      <c r="R172" t="s">
        <v>68</v>
      </c>
      <c r="S172">
        <v>2</v>
      </c>
      <c r="T172" t="s">
        <v>246</v>
      </c>
      <c r="U172">
        <v>5343</v>
      </c>
      <c r="V172" t="s">
        <v>247</v>
      </c>
      <c r="W172" t="s">
        <v>248</v>
      </c>
      <c r="X172">
        <v>1980</v>
      </c>
    </row>
    <row r="173" spans="1:24">
      <c r="A173">
        <v>1912249</v>
      </c>
      <c r="B173" t="s">
        <v>24</v>
      </c>
      <c r="C173" s="3" t="s">
        <v>236</v>
      </c>
      <c r="E173" t="s">
        <v>174</v>
      </c>
      <c r="F173" t="s">
        <v>175</v>
      </c>
      <c r="H173" t="s">
        <v>106</v>
      </c>
      <c r="I173" t="s">
        <v>28</v>
      </c>
      <c r="J173" t="s">
        <v>39</v>
      </c>
      <c r="L173">
        <v>8</v>
      </c>
      <c r="O173" t="s">
        <v>29</v>
      </c>
      <c r="P173" t="s">
        <v>30</v>
      </c>
      <c r="Q173" t="s">
        <v>30</v>
      </c>
      <c r="R173" t="s">
        <v>68</v>
      </c>
      <c r="S173">
        <v>4</v>
      </c>
      <c r="T173" t="s">
        <v>249</v>
      </c>
      <c r="U173">
        <v>631</v>
      </c>
      <c r="V173" t="s">
        <v>250</v>
      </c>
      <c r="W173" t="s">
        <v>251</v>
      </c>
      <c r="X173">
        <v>1976</v>
      </c>
    </row>
    <row r="174" spans="1:24">
      <c r="A174">
        <v>1912249</v>
      </c>
      <c r="B174" t="s">
        <v>24</v>
      </c>
      <c r="C174" s="3" t="s">
        <v>236</v>
      </c>
      <c r="E174" t="s">
        <v>200</v>
      </c>
      <c r="F174" t="s">
        <v>201</v>
      </c>
      <c r="I174" t="s">
        <v>28</v>
      </c>
      <c r="L174">
        <v>10</v>
      </c>
      <c r="O174" t="s">
        <v>29</v>
      </c>
      <c r="P174" t="s">
        <v>30</v>
      </c>
      <c r="Q174" t="s">
        <v>30</v>
      </c>
      <c r="R174" t="s">
        <v>68</v>
      </c>
      <c r="S174">
        <v>2</v>
      </c>
      <c r="T174" t="s">
        <v>194</v>
      </c>
      <c r="U174">
        <v>15192</v>
      </c>
      <c r="V174" t="s">
        <v>252</v>
      </c>
      <c r="W174" t="s">
        <v>253</v>
      </c>
      <c r="X174">
        <v>1967</v>
      </c>
    </row>
    <row r="175" spans="1:24">
      <c r="A175">
        <v>1912249</v>
      </c>
      <c r="B175" t="s">
        <v>24</v>
      </c>
      <c r="C175" s="3" t="s">
        <v>236</v>
      </c>
      <c r="D175">
        <v>98.8</v>
      </c>
      <c r="E175" t="s">
        <v>158</v>
      </c>
      <c r="F175" t="s">
        <v>159</v>
      </c>
      <c r="H175" t="s">
        <v>38</v>
      </c>
      <c r="I175" t="s">
        <v>28</v>
      </c>
      <c r="J175" t="s">
        <v>39</v>
      </c>
      <c r="K175">
        <v>5</v>
      </c>
      <c r="L175">
        <v>55.999960000000002</v>
      </c>
      <c r="O175" t="s">
        <v>29</v>
      </c>
      <c r="P175" t="s">
        <v>30</v>
      </c>
      <c r="Q175" t="s">
        <v>30</v>
      </c>
      <c r="R175" t="s">
        <v>68</v>
      </c>
      <c r="S175">
        <v>4</v>
      </c>
      <c r="T175" t="s">
        <v>160</v>
      </c>
      <c r="U175">
        <v>80976</v>
      </c>
      <c r="V175" t="s">
        <v>161</v>
      </c>
      <c r="W175" t="s">
        <v>162</v>
      </c>
      <c r="X175">
        <v>1965</v>
      </c>
    </row>
    <row r="176" spans="1:24">
      <c r="A176">
        <v>1912249</v>
      </c>
      <c r="B176" t="s">
        <v>24</v>
      </c>
      <c r="C176" s="3" t="s">
        <v>236</v>
      </c>
      <c r="D176">
        <v>95</v>
      </c>
      <c r="E176" t="s">
        <v>144</v>
      </c>
      <c r="F176" t="s">
        <v>145</v>
      </c>
      <c r="G176" t="s">
        <v>105</v>
      </c>
      <c r="H176" t="s">
        <v>38</v>
      </c>
      <c r="I176" t="s">
        <v>28</v>
      </c>
      <c r="J176" t="s">
        <v>39</v>
      </c>
      <c r="L176">
        <v>10.1</v>
      </c>
      <c r="M176">
        <v>7.67</v>
      </c>
      <c r="N176">
        <v>14.52</v>
      </c>
      <c r="O176" t="s">
        <v>29</v>
      </c>
      <c r="P176" t="s">
        <v>30</v>
      </c>
      <c r="Q176" t="s">
        <v>30</v>
      </c>
      <c r="R176" t="s">
        <v>68</v>
      </c>
      <c r="S176">
        <v>2</v>
      </c>
      <c r="T176" t="s">
        <v>243</v>
      </c>
      <c r="U176">
        <v>174503</v>
      </c>
      <c r="V176" t="s">
        <v>244</v>
      </c>
      <c r="W176" t="s">
        <v>245</v>
      </c>
      <c r="X176">
        <v>2017</v>
      </c>
    </row>
    <row r="177" spans="1:24">
      <c r="A177">
        <v>1912249</v>
      </c>
      <c r="B177" t="s">
        <v>24</v>
      </c>
      <c r="C177" s="3" t="s">
        <v>236</v>
      </c>
      <c r="D177">
        <v>95</v>
      </c>
      <c r="E177" t="s">
        <v>144</v>
      </c>
      <c r="F177" t="s">
        <v>145</v>
      </c>
      <c r="G177" t="s">
        <v>105</v>
      </c>
      <c r="H177" t="s">
        <v>38</v>
      </c>
      <c r="I177" t="s">
        <v>28</v>
      </c>
      <c r="J177" t="s">
        <v>39</v>
      </c>
      <c r="L177">
        <v>6.09</v>
      </c>
      <c r="M177">
        <v>3.34</v>
      </c>
      <c r="N177">
        <v>8.35</v>
      </c>
      <c r="O177" t="s">
        <v>29</v>
      </c>
      <c r="P177" t="s">
        <v>30</v>
      </c>
      <c r="Q177" t="s">
        <v>30</v>
      </c>
      <c r="R177" t="s">
        <v>68</v>
      </c>
      <c r="S177">
        <v>4</v>
      </c>
      <c r="T177" t="s">
        <v>243</v>
      </c>
      <c r="U177">
        <v>174503</v>
      </c>
      <c r="V177" t="s">
        <v>244</v>
      </c>
      <c r="W177" t="s">
        <v>245</v>
      </c>
      <c r="X177">
        <v>2017</v>
      </c>
    </row>
    <row r="178" spans="1:24">
      <c r="A178">
        <v>1912249</v>
      </c>
      <c r="B178" t="s">
        <v>24</v>
      </c>
      <c r="C178" s="3" t="s">
        <v>236</v>
      </c>
      <c r="D178">
        <v>50</v>
      </c>
      <c r="E178" t="s">
        <v>181</v>
      </c>
      <c r="F178" t="s">
        <v>182</v>
      </c>
      <c r="I178" t="s">
        <v>28</v>
      </c>
      <c r="J178" t="s">
        <v>39</v>
      </c>
      <c r="L178">
        <v>71</v>
      </c>
      <c r="O178" t="s">
        <v>29</v>
      </c>
      <c r="P178" t="s">
        <v>30</v>
      </c>
      <c r="Q178" t="s">
        <v>30</v>
      </c>
      <c r="R178" t="s">
        <v>68</v>
      </c>
      <c r="S178">
        <v>2</v>
      </c>
      <c r="T178" t="s">
        <v>246</v>
      </c>
      <c r="U178">
        <v>5343</v>
      </c>
      <c r="V178" t="s">
        <v>247</v>
      </c>
      <c r="W178" t="s">
        <v>248</v>
      </c>
      <c r="X178">
        <v>1980</v>
      </c>
    </row>
    <row r="179" spans="1:24">
      <c r="A179">
        <v>1912249</v>
      </c>
      <c r="B179" t="s">
        <v>24</v>
      </c>
      <c r="C179" s="3" t="s">
        <v>236</v>
      </c>
      <c r="E179" t="s">
        <v>192</v>
      </c>
      <c r="F179" t="s">
        <v>193</v>
      </c>
      <c r="I179" t="s">
        <v>28</v>
      </c>
      <c r="L179">
        <v>10</v>
      </c>
      <c r="O179" t="s">
        <v>29</v>
      </c>
      <c r="P179" t="s">
        <v>30</v>
      </c>
      <c r="Q179" t="s">
        <v>30</v>
      </c>
      <c r="R179" t="s">
        <v>68</v>
      </c>
      <c r="S179">
        <v>2</v>
      </c>
      <c r="T179" t="s">
        <v>194</v>
      </c>
      <c r="U179">
        <v>15192</v>
      </c>
      <c r="V179" t="s">
        <v>252</v>
      </c>
      <c r="W179" t="s">
        <v>253</v>
      </c>
      <c r="X179">
        <v>1967</v>
      </c>
    </row>
    <row r="180" spans="1:24">
      <c r="A180">
        <v>1912249</v>
      </c>
      <c r="B180" t="s">
        <v>24</v>
      </c>
      <c r="C180" s="3" t="s">
        <v>236</v>
      </c>
      <c r="D180">
        <v>98.8</v>
      </c>
      <c r="E180" t="s">
        <v>174</v>
      </c>
      <c r="F180" t="s">
        <v>175</v>
      </c>
      <c r="H180" t="s">
        <v>38</v>
      </c>
      <c r="I180" t="s">
        <v>28</v>
      </c>
      <c r="J180" t="s">
        <v>39</v>
      </c>
      <c r="K180">
        <v>8</v>
      </c>
      <c r="L180">
        <v>26</v>
      </c>
      <c r="O180" t="s">
        <v>29</v>
      </c>
      <c r="P180" t="s">
        <v>30</v>
      </c>
      <c r="Q180" t="s">
        <v>30</v>
      </c>
      <c r="R180" t="s">
        <v>68</v>
      </c>
      <c r="S180">
        <v>2</v>
      </c>
      <c r="T180" t="s">
        <v>160</v>
      </c>
      <c r="U180">
        <v>80976</v>
      </c>
      <c r="V180" t="s">
        <v>161</v>
      </c>
      <c r="W180" t="s">
        <v>162</v>
      </c>
      <c r="X180">
        <v>1965</v>
      </c>
    </row>
    <row r="181" spans="1:24">
      <c r="A181">
        <v>1912249</v>
      </c>
      <c r="B181" t="s">
        <v>24</v>
      </c>
      <c r="C181" s="3" t="s">
        <v>236</v>
      </c>
      <c r="D181">
        <v>98.8</v>
      </c>
      <c r="E181" t="s">
        <v>158</v>
      </c>
      <c r="F181" t="s">
        <v>159</v>
      </c>
      <c r="H181" t="s">
        <v>38</v>
      </c>
      <c r="I181" t="s">
        <v>28</v>
      </c>
      <c r="J181" t="s">
        <v>39</v>
      </c>
      <c r="K181">
        <v>4</v>
      </c>
      <c r="L181">
        <v>56</v>
      </c>
      <c r="O181" t="s">
        <v>29</v>
      </c>
      <c r="P181" t="s">
        <v>30</v>
      </c>
      <c r="Q181" t="s">
        <v>30</v>
      </c>
      <c r="R181" t="s">
        <v>68</v>
      </c>
      <c r="S181">
        <v>2</v>
      </c>
      <c r="T181" t="s">
        <v>160</v>
      </c>
      <c r="U181">
        <v>80976</v>
      </c>
      <c r="V181" t="s">
        <v>161</v>
      </c>
      <c r="W181" t="s">
        <v>162</v>
      </c>
      <c r="X181">
        <v>1965</v>
      </c>
    </row>
    <row r="182" spans="1:24">
      <c r="A182">
        <v>1912249</v>
      </c>
      <c r="B182" t="s">
        <v>24</v>
      </c>
      <c r="C182" s="3" t="s">
        <v>236</v>
      </c>
      <c r="D182">
        <v>95</v>
      </c>
      <c r="E182" t="s">
        <v>144</v>
      </c>
      <c r="F182" t="s">
        <v>145</v>
      </c>
      <c r="G182" t="s">
        <v>37</v>
      </c>
      <c r="H182" t="s">
        <v>38</v>
      </c>
      <c r="I182" t="s">
        <v>28</v>
      </c>
      <c r="J182" t="s">
        <v>39</v>
      </c>
      <c r="L182">
        <v>15.63</v>
      </c>
      <c r="M182">
        <v>10.71</v>
      </c>
      <c r="N182">
        <v>25.76</v>
      </c>
      <c r="O182" t="s">
        <v>29</v>
      </c>
      <c r="P182" t="s">
        <v>30</v>
      </c>
      <c r="Q182" t="s">
        <v>30</v>
      </c>
      <c r="R182" t="s">
        <v>68</v>
      </c>
      <c r="S182">
        <v>4</v>
      </c>
      <c r="T182" t="s">
        <v>243</v>
      </c>
      <c r="U182">
        <v>174503</v>
      </c>
      <c r="V182" t="s">
        <v>244</v>
      </c>
      <c r="W182" t="s">
        <v>245</v>
      </c>
      <c r="X182">
        <v>2017</v>
      </c>
    </row>
    <row r="183" spans="1:24">
      <c r="A183">
        <v>1912249</v>
      </c>
      <c r="B183" t="s">
        <v>24</v>
      </c>
      <c r="C183" s="3" t="s">
        <v>236</v>
      </c>
      <c r="D183">
        <v>95</v>
      </c>
      <c r="E183" t="s">
        <v>144</v>
      </c>
      <c r="F183" t="s">
        <v>145</v>
      </c>
      <c r="G183" t="s">
        <v>37</v>
      </c>
      <c r="H183" t="s">
        <v>38</v>
      </c>
      <c r="I183" t="s">
        <v>28</v>
      </c>
      <c r="J183" t="s">
        <v>39</v>
      </c>
      <c r="L183">
        <v>27.37</v>
      </c>
      <c r="M183">
        <v>17.25</v>
      </c>
      <c r="N183">
        <v>83.69</v>
      </c>
      <c r="O183" t="s">
        <v>29</v>
      </c>
      <c r="P183" t="s">
        <v>30</v>
      </c>
      <c r="Q183" t="s">
        <v>30</v>
      </c>
      <c r="R183" t="s">
        <v>68</v>
      </c>
      <c r="S183">
        <v>2</v>
      </c>
      <c r="T183" t="s">
        <v>243</v>
      </c>
      <c r="U183">
        <v>174503</v>
      </c>
      <c r="V183" t="s">
        <v>244</v>
      </c>
      <c r="W183" t="s">
        <v>245</v>
      </c>
      <c r="X183">
        <v>2017</v>
      </c>
    </row>
    <row r="184" spans="1:24">
      <c r="A184">
        <v>1912249</v>
      </c>
      <c r="B184" t="s">
        <v>24</v>
      </c>
      <c r="C184" s="3" t="s">
        <v>25</v>
      </c>
      <c r="D184">
        <v>98.8</v>
      </c>
      <c r="E184" t="s">
        <v>174</v>
      </c>
      <c r="F184" t="s">
        <v>175</v>
      </c>
      <c r="H184" t="s">
        <v>38</v>
      </c>
      <c r="I184" t="s">
        <v>28</v>
      </c>
      <c r="J184" t="s">
        <v>39</v>
      </c>
      <c r="K184">
        <v>8</v>
      </c>
      <c r="L184">
        <v>23.99999</v>
      </c>
      <c r="O184" t="s">
        <v>29</v>
      </c>
      <c r="P184" t="s">
        <v>30</v>
      </c>
      <c r="Q184" t="s">
        <v>30</v>
      </c>
      <c r="R184" t="s">
        <v>68</v>
      </c>
      <c r="S184">
        <v>4</v>
      </c>
      <c r="T184" t="s">
        <v>160</v>
      </c>
      <c r="U184">
        <v>80976</v>
      </c>
      <c r="V184" t="s">
        <v>161</v>
      </c>
      <c r="W184" t="s">
        <v>162</v>
      </c>
      <c r="X184">
        <v>1965</v>
      </c>
    </row>
    <row r="185" spans="1:24">
      <c r="A185">
        <v>1912249</v>
      </c>
      <c r="B185" t="s">
        <v>24</v>
      </c>
      <c r="C185" s="3" t="s">
        <v>25</v>
      </c>
      <c r="D185">
        <v>99</v>
      </c>
      <c r="E185" t="s">
        <v>211</v>
      </c>
      <c r="F185" t="s">
        <v>212</v>
      </c>
      <c r="G185" t="s">
        <v>37</v>
      </c>
      <c r="H185" t="s">
        <v>38</v>
      </c>
      <c r="I185" t="s">
        <v>28</v>
      </c>
      <c r="J185" t="s">
        <v>39</v>
      </c>
      <c r="K185">
        <v>6</v>
      </c>
      <c r="L185">
        <v>14.75</v>
      </c>
      <c r="O185" t="s">
        <v>29</v>
      </c>
      <c r="P185" t="s">
        <v>30</v>
      </c>
      <c r="Q185" t="s">
        <v>30</v>
      </c>
      <c r="R185" t="s">
        <v>68</v>
      </c>
      <c r="S185">
        <v>7</v>
      </c>
      <c r="T185" t="s">
        <v>254</v>
      </c>
      <c r="U185">
        <v>71619</v>
      </c>
      <c r="V185" t="s">
        <v>255</v>
      </c>
      <c r="W185" t="s">
        <v>256</v>
      </c>
      <c r="X185">
        <v>1985</v>
      </c>
    </row>
    <row r="186" spans="1:24">
      <c r="A186">
        <v>1912249</v>
      </c>
      <c r="B186" t="s">
        <v>24</v>
      </c>
      <c r="C186" s="3" t="s">
        <v>25</v>
      </c>
      <c r="D186">
        <v>98.8</v>
      </c>
      <c r="E186" t="s">
        <v>158</v>
      </c>
      <c r="F186" t="s">
        <v>159</v>
      </c>
      <c r="H186" t="s">
        <v>38</v>
      </c>
      <c r="I186" t="s">
        <v>28</v>
      </c>
      <c r="J186" t="s">
        <v>39</v>
      </c>
      <c r="K186">
        <v>4</v>
      </c>
      <c r="L186">
        <v>60</v>
      </c>
      <c r="M186">
        <v>35</v>
      </c>
      <c r="N186">
        <v>102</v>
      </c>
      <c r="O186" t="s">
        <v>29</v>
      </c>
      <c r="P186" t="s">
        <v>30</v>
      </c>
      <c r="Q186" t="s">
        <v>30</v>
      </c>
      <c r="R186" t="s">
        <v>68</v>
      </c>
      <c r="S186">
        <v>4</v>
      </c>
      <c r="T186" t="s">
        <v>160</v>
      </c>
      <c r="U186">
        <v>80976</v>
      </c>
      <c r="V186" t="s">
        <v>161</v>
      </c>
      <c r="W186" t="s">
        <v>162</v>
      </c>
      <c r="X186">
        <v>1965</v>
      </c>
    </row>
    <row r="187" spans="1:24">
      <c r="A187">
        <v>1912249</v>
      </c>
      <c r="B187" t="s">
        <v>24</v>
      </c>
      <c r="C187" s="3" t="s">
        <v>25</v>
      </c>
      <c r="E187" t="s">
        <v>200</v>
      </c>
      <c r="F187" t="s">
        <v>201</v>
      </c>
      <c r="I187" t="s">
        <v>28</v>
      </c>
      <c r="J187" t="s">
        <v>39</v>
      </c>
      <c r="L187">
        <v>18.5</v>
      </c>
      <c r="O187" t="s">
        <v>29</v>
      </c>
      <c r="P187" t="s">
        <v>30</v>
      </c>
      <c r="Q187" t="s">
        <v>30</v>
      </c>
      <c r="R187" t="s">
        <v>68</v>
      </c>
      <c r="S187">
        <v>1</v>
      </c>
      <c r="T187" t="s">
        <v>257</v>
      </c>
      <c r="U187">
        <v>153798</v>
      </c>
      <c r="V187" t="s">
        <v>258</v>
      </c>
      <c r="W187" t="s">
        <v>259</v>
      </c>
      <c r="X187">
        <v>2009</v>
      </c>
    </row>
    <row r="188" spans="1:24">
      <c r="A188">
        <v>1912249</v>
      </c>
      <c r="B188" t="s">
        <v>24</v>
      </c>
      <c r="C188" s="3" t="s">
        <v>25</v>
      </c>
      <c r="E188" t="s">
        <v>211</v>
      </c>
      <c r="F188" t="s">
        <v>212</v>
      </c>
      <c r="H188" t="s">
        <v>38</v>
      </c>
      <c r="I188" t="s">
        <v>28</v>
      </c>
      <c r="J188" t="s">
        <v>39</v>
      </c>
      <c r="L188">
        <v>15</v>
      </c>
      <c r="M188">
        <v>11</v>
      </c>
      <c r="N188">
        <v>20</v>
      </c>
      <c r="O188" t="s">
        <v>29</v>
      </c>
      <c r="P188" t="s">
        <v>30</v>
      </c>
      <c r="Q188" t="s">
        <v>30</v>
      </c>
      <c r="R188" t="s">
        <v>68</v>
      </c>
      <c r="S188">
        <v>4</v>
      </c>
      <c r="T188" t="s">
        <v>249</v>
      </c>
      <c r="U188">
        <v>631</v>
      </c>
      <c r="V188" t="s">
        <v>250</v>
      </c>
      <c r="W188" t="s">
        <v>251</v>
      </c>
      <c r="X188">
        <v>1976</v>
      </c>
    </row>
    <row r="189" spans="1:24">
      <c r="A189">
        <v>1912249</v>
      </c>
      <c r="B189" t="s">
        <v>24</v>
      </c>
      <c r="C189" s="3" t="s">
        <v>25</v>
      </c>
      <c r="E189" t="s">
        <v>260</v>
      </c>
      <c r="F189" t="s">
        <v>261</v>
      </c>
      <c r="H189" t="s">
        <v>106</v>
      </c>
      <c r="I189" t="s">
        <v>28</v>
      </c>
      <c r="J189" t="s">
        <v>39</v>
      </c>
      <c r="L189">
        <v>6.3</v>
      </c>
      <c r="M189">
        <v>4.0999999999999996</v>
      </c>
      <c r="N189">
        <v>9.6999999999999993</v>
      </c>
      <c r="O189" t="s">
        <v>29</v>
      </c>
      <c r="P189" t="s">
        <v>30</v>
      </c>
      <c r="Q189" t="s">
        <v>30</v>
      </c>
      <c r="R189" t="s">
        <v>68</v>
      </c>
      <c r="S189">
        <v>4</v>
      </c>
      <c r="T189" t="s">
        <v>249</v>
      </c>
      <c r="U189">
        <v>631</v>
      </c>
      <c r="V189" t="s">
        <v>250</v>
      </c>
      <c r="W189" t="s">
        <v>251</v>
      </c>
      <c r="X189">
        <v>1976</v>
      </c>
    </row>
    <row r="190" spans="1:24">
      <c r="A190">
        <v>1912249</v>
      </c>
      <c r="B190" t="s">
        <v>24</v>
      </c>
      <c r="C190" s="3" t="s">
        <v>25</v>
      </c>
      <c r="E190" t="s">
        <v>158</v>
      </c>
      <c r="F190" t="s">
        <v>159</v>
      </c>
      <c r="I190" t="s">
        <v>28</v>
      </c>
      <c r="L190">
        <v>10</v>
      </c>
      <c r="O190" t="s">
        <v>29</v>
      </c>
      <c r="P190" t="s">
        <v>30</v>
      </c>
      <c r="Q190" t="s">
        <v>30</v>
      </c>
      <c r="R190" t="s">
        <v>68</v>
      </c>
      <c r="S190">
        <v>2</v>
      </c>
      <c r="T190" t="s">
        <v>194</v>
      </c>
      <c r="U190">
        <v>15192</v>
      </c>
      <c r="V190" t="s">
        <v>252</v>
      </c>
      <c r="W190" t="s">
        <v>253</v>
      </c>
      <c r="X190">
        <v>1967</v>
      </c>
    </row>
    <row r="191" spans="1:24">
      <c r="A191">
        <v>1912249</v>
      </c>
      <c r="B191" t="s">
        <v>24</v>
      </c>
      <c r="C191" s="3" t="s">
        <v>25</v>
      </c>
      <c r="D191">
        <v>50</v>
      </c>
      <c r="E191" t="s">
        <v>181</v>
      </c>
      <c r="F191" t="s">
        <v>182</v>
      </c>
      <c r="H191" t="s">
        <v>71</v>
      </c>
      <c r="I191" t="s">
        <v>28</v>
      </c>
      <c r="J191" t="s">
        <v>39</v>
      </c>
      <c r="L191">
        <v>115.1</v>
      </c>
      <c r="M191">
        <v>97.6</v>
      </c>
      <c r="N191">
        <v>135.80000000000001</v>
      </c>
      <c r="O191" t="s">
        <v>29</v>
      </c>
      <c r="P191" t="s">
        <v>30</v>
      </c>
      <c r="Q191" t="s">
        <v>30</v>
      </c>
      <c r="R191" t="s">
        <v>68</v>
      </c>
      <c r="S191">
        <v>2</v>
      </c>
      <c r="T191" t="s">
        <v>262</v>
      </c>
      <c r="U191">
        <v>312</v>
      </c>
      <c r="V191" t="s">
        <v>263</v>
      </c>
      <c r="W191" t="s">
        <v>264</v>
      </c>
      <c r="X191">
        <v>1987</v>
      </c>
    </row>
    <row r="192" spans="1:24">
      <c r="A192">
        <v>1912249</v>
      </c>
      <c r="B192" t="s">
        <v>24</v>
      </c>
      <c r="C192" s="3" t="s">
        <v>25</v>
      </c>
      <c r="E192" t="s">
        <v>222</v>
      </c>
      <c r="F192" t="s">
        <v>223</v>
      </c>
      <c r="H192" t="s">
        <v>38</v>
      </c>
      <c r="I192" t="s">
        <v>28</v>
      </c>
      <c r="J192" t="s">
        <v>39</v>
      </c>
      <c r="L192">
        <v>27</v>
      </c>
      <c r="O192" t="s">
        <v>29</v>
      </c>
      <c r="P192" t="s">
        <v>30</v>
      </c>
      <c r="Q192" t="s">
        <v>30</v>
      </c>
      <c r="R192" t="s">
        <v>68</v>
      </c>
      <c r="S192">
        <v>4</v>
      </c>
      <c r="T192" t="s">
        <v>265</v>
      </c>
      <c r="U192">
        <v>62367</v>
      </c>
      <c r="V192" t="s">
        <v>266</v>
      </c>
      <c r="W192" t="s">
        <v>267</v>
      </c>
      <c r="X192">
        <v>1994</v>
      </c>
    </row>
    <row r="193" spans="1:24">
      <c r="A193">
        <v>1912249</v>
      </c>
      <c r="B193" t="s">
        <v>24</v>
      </c>
      <c r="C193" s="3" t="s">
        <v>25</v>
      </c>
      <c r="D193">
        <v>98.8</v>
      </c>
      <c r="E193" t="s">
        <v>158</v>
      </c>
      <c r="F193" t="s">
        <v>159</v>
      </c>
      <c r="H193" t="s">
        <v>38</v>
      </c>
      <c r="I193" t="s">
        <v>28</v>
      </c>
      <c r="J193" t="s">
        <v>39</v>
      </c>
      <c r="K193">
        <v>5</v>
      </c>
      <c r="L193">
        <v>58.615349999999999</v>
      </c>
      <c r="O193" t="s">
        <v>29</v>
      </c>
      <c r="P193" t="s">
        <v>30</v>
      </c>
      <c r="Q193" t="s">
        <v>30</v>
      </c>
      <c r="R193" t="s">
        <v>68</v>
      </c>
      <c r="S193">
        <v>4</v>
      </c>
      <c r="T193" t="s">
        <v>160</v>
      </c>
      <c r="U193">
        <v>80976</v>
      </c>
      <c r="V193" t="s">
        <v>161</v>
      </c>
      <c r="W193" t="s">
        <v>162</v>
      </c>
      <c r="X193">
        <v>1965</v>
      </c>
    </row>
    <row r="194" spans="1:24">
      <c r="A194">
        <v>1912249</v>
      </c>
      <c r="B194" t="s">
        <v>24</v>
      </c>
      <c r="C194" s="3" t="s">
        <v>25</v>
      </c>
      <c r="E194" t="s">
        <v>260</v>
      </c>
      <c r="F194" t="s">
        <v>261</v>
      </c>
      <c r="H194" t="s">
        <v>106</v>
      </c>
      <c r="I194" t="s">
        <v>28</v>
      </c>
      <c r="J194" t="s">
        <v>39</v>
      </c>
      <c r="L194">
        <v>4.9000000000000004</v>
      </c>
      <c r="M194">
        <v>4</v>
      </c>
      <c r="N194">
        <v>6</v>
      </c>
      <c r="O194" t="s">
        <v>29</v>
      </c>
      <c r="P194" t="s">
        <v>30</v>
      </c>
      <c r="Q194" t="s">
        <v>30</v>
      </c>
      <c r="R194" t="s">
        <v>68</v>
      </c>
      <c r="S194">
        <v>4</v>
      </c>
      <c r="T194" t="s">
        <v>249</v>
      </c>
      <c r="U194">
        <v>631</v>
      </c>
      <c r="V194" t="s">
        <v>250</v>
      </c>
      <c r="W194" t="s">
        <v>251</v>
      </c>
      <c r="X194">
        <v>1976</v>
      </c>
    </row>
    <row r="195" spans="1:24">
      <c r="A195">
        <v>1912249</v>
      </c>
      <c r="B195" t="s">
        <v>24</v>
      </c>
      <c r="C195" s="3" t="s">
        <v>25</v>
      </c>
      <c r="D195">
        <v>50</v>
      </c>
      <c r="E195" t="s">
        <v>181</v>
      </c>
      <c r="F195" t="s">
        <v>182</v>
      </c>
      <c r="H195" t="s">
        <v>71</v>
      </c>
      <c r="I195" t="s">
        <v>28</v>
      </c>
      <c r="J195" t="s">
        <v>39</v>
      </c>
      <c r="L195">
        <v>117.4</v>
      </c>
      <c r="M195">
        <v>109.4</v>
      </c>
      <c r="N195">
        <v>125.9</v>
      </c>
      <c r="O195" t="s">
        <v>29</v>
      </c>
      <c r="P195" t="s">
        <v>30</v>
      </c>
      <c r="Q195" t="s">
        <v>30</v>
      </c>
      <c r="R195" t="s">
        <v>68</v>
      </c>
      <c r="S195">
        <v>2</v>
      </c>
      <c r="T195" t="s">
        <v>262</v>
      </c>
      <c r="U195">
        <v>312</v>
      </c>
      <c r="V195" t="s">
        <v>263</v>
      </c>
      <c r="W195" t="s">
        <v>264</v>
      </c>
      <c r="X195">
        <v>1987</v>
      </c>
    </row>
    <row r="196" spans="1:24">
      <c r="A196">
        <v>1912249</v>
      </c>
      <c r="B196" t="s">
        <v>24</v>
      </c>
      <c r="C196" s="3" t="s">
        <v>25</v>
      </c>
      <c r="E196" t="s">
        <v>144</v>
      </c>
      <c r="F196" t="s">
        <v>145</v>
      </c>
      <c r="G196" t="s">
        <v>154</v>
      </c>
      <c r="H196" t="s">
        <v>77</v>
      </c>
      <c r="I196" t="s">
        <v>28</v>
      </c>
      <c r="J196" t="s">
        <v>39</v>
      </c>
      <c r="L196">
        <v>49.61</v>
      </c>
      <c r="O196" t="s">
        <v>29</v>
      </c>
      <c r="P196" t="s">
        <v>30</v>
      </c>
      <c r="Q196" t="s">
        <v>30</v>
      </c>
      <c r="R196" t="s">
        <v>143</v>
      </c>
      <c r="S196">
        <v>1</v>
      </c>
      <c r="T196" t="s">
        <v>155</v>
      </c>
      <c r="U196">
        <v>167650</v>
      </c>
      <c r="V196" t="s">
        <v>156</v>
      </c>
      <c r="W196" t="s">
        <v>157</v>
      </c>
      <c r="X196">
        <v>2014</v>
      </c>
    </row>
    <row r="197" spans="1:24">
      <c r="A197">
        <v>1912249</v>
      </c>
      <c r="B197" t="s">
        <v>24</v>
      </c>
      <c r="C197" s="3" t="s">
        <v>25</v>
      </c>
      <c r="E197" t="s">
        <v>181</v>
      </c>
      <c r="F197" t="s">
        <v>182</v>
      </c>
      <c r="I197" t="s">
        <v>28</v>
      </c>
      <c r="J197" t="s">
        <v>39</v>
      </c>
      <c r="L197">
        <v>50</v>
      </c>
      <c r="O197" t="s">
        <v>268</v>
      </c>
      <c r="P197" t="s">
        <v>30</v>
      </c>
      <c r="Q197" t="s">
        <v>30</v>
      </c>
      <c r="R197" t="s">
        <v>269</v>
      </c>
      <c r="T197" t="s">
        <v>270</v>
      </c>
      <c r="U197">
        <v>6265</v>
      </c>
      <c r="V197" t="s">
        <v>271</v>
      </c>
      <c r="W197" t="s">
        <v>272</v>
      </c>
      <c r="X197">
        <v>1977</v>
      </c>
    </row>
    <row r="198" spans="1:24">
      <c r="A198">
        <v>1912249</v>
      </c>
      <c r="B198" t="s">
        <v>24</v>
      </c>
      <c r="C198" s="3" t="s">
        <v>25</v>
      </c>
      <c r="D198">
        <v>98.8</v>
      </c>
      <c r="E198" t="s">
        <v>273</v>
      </c>
      <c r="F198" t="s">
        <v>274</v>
      </c>
      <c r="H198" t="s">
        <v>38</v>
      </c>
      <c r="I198" t="s">
        <v>28</v>
      </c>
      <c r="J198" t="s">
        <v>39</v>
      </c>
      <c r="K198">
        <v>8</v>
      </c>
      <c r="L198">
        <v>1.828001</v>
      </c>
      <c r="M198">
        <v>0.68637360000000003</v>
      </c>
      <c r="N198">
        <v>2.8796689999999998</v>
      </c>
      <c r="O198" t="s">
        <v>29</v>
      </c>
      <c r="P198" t="s">
        <v>30</v>
      </c>
      <c r="Q198" t="s">
        <v>30</v>
      </c>
      <c r="R198" t="s">
        <v>48</v>
      </c>
      <c r="S198">
        <v>4</v>
      </c>
      <c r="T198" t="s">
        <v>160</v>
      </c>
      <c r="U198">
        <v>80976</v>
      </c>
      <c r="V198" t="s">
        <v>161</v>
      </c>
      <c r="W198" t="s">
        <v>162</v>
      </c>
      <c r="X198">
        <v>1965</v>
      </c>
    </row>
    <row r="199" spans="1:24">
      <c r="A199">
        <v>1912249</v>
      </c>
      <c r="B199" t="s">
        <v>24</v>
      </c>
      <c r="C199" s="3" t="s">
        <v>25</v>
      </c>
      <c r="E199" t="s">
        <v>273</v>
      </c>
      <c r="F199" t="s">
        <v>274</v>
      </c>
      <c r="I199" t="s">
        <v>28</v>
      </c>
      <c r="J199" t="s">
        <v>39</v>
      </c>
      <c r="L199">
        <v>12.6</v>
      </c>
      <c r="O199" t="s">
        <v>29</v>
      </c>
      <c r="P199" t="s">
        <v>30</v>
      </c>
      <c r="Q199" t="s">
        <v>30</v>
      </c>
      <c r="R199" t="s">
        <v>68</v>
      </c>
      <c r="S199">
        <v>2</v>
      </c>
      <c r="T199" t="s">
        <v>189</v>
      </c>
      <c r="U199">
        <v>70421</v>
      </c>
      <c r="V199" t="s">
        <v>275</v>
      </c>
      <c r="W199" t="s">
        <v>276</v>
      </c>
      <c r="X199">
        <v>1974</v>
      </c>
    </row>
    <row r="200" spans="1:24">
      <c r="A200">
        <v>1912249</v>
      </c>
      <c r="B200" t="s">
        <v>24</v>
      </c>
      <c r="C200" s="3" t="s">
        <v>25</v>
      </c>
      <c r="D200">
        <v>99</v>
      </c>
      <c r="E200" t="s">
        <v>273</v>
      </c>
      <c r="F200" t="s">
        <v>274</v>
      </c>
      <c r="G200" t="s">
        <v>277</v>
      </c>
      <c r="H200" t="s">
        <v>278</v>
      </c>
      <c r="I200" t="s">
        <v>279</v>
      </c>
      <c r="J200" t="s">
        <v>39</v>
      </c>
      <c r="L200">
        <v>10784.285</v>
      </c>
      <c r="O200" t="s">
        <v>29</v>
      </c>
      <c r="P200" t="s">
        <v>30</v>
      </c>
      <c r="Q200" t="s">
        <v>30</v>
      </c>
      <c r="R200" t="s">
        <v>68</v>
      </c>
      <c r="S200">
        <v>4.1700000000000001E-2</v>
      </c>
      <c r="T200" t="s">
        <v>280</v>
      </c>
      <c r="U200">
        <v>182055</v>
      </c>
      <c r="V200" t="s">
        <v>281</v>
      </c>
      <c r="W200" t="s">
        <v>282</v>
      </c>
      <c r="X200">
        <v>2002</v>
      </c>
    </row>
    <row r="201" spans="1:24">
      <c r="A201">
        <v>1912249</v>
      </c>
      <c r="B201" t="s">
        <v>24</v>
      </c>
      <c r="C201" s="3" t="s">
        <v>25</v>
      </c>
      <c r="D201">
        <v>80</v>
      </c>
      <c r="E201" t="s">
        <v>273</v>
      </c>
      <c r="F201" t="s">
        <v>274</v>
      </c>
      <c r="G201" t="s">
        <v>59</v>
      </c>
      <c r="H201" t="s">
        <v>106</v>
      </c>
      <c r="I201" t="s">
        <v>28</v>
      </c>
      <c r="J201" t="s">
        <v>39</v>
      </c>
      <c r="L201">
        <v>1.1000000000000001</v>
      </c>
      <c r="M201">
        <v>0.86</v>
      </c>
      <c r="N201">
        <v>1.39</v>
      </c>
      <c r="O201" t="s">
        <v>29</v>
      </c>
      <c r="P201" t="s">
        <v>30</v>
      </c>
      <c r="Q201" t="s">
        <v>30</v>
      </c>
      <c r="R201" t="s">
        <v>68</v>
      </c>
      <c r="S201">
        <v>23</v>
      </c>
      <c r="T201" t="s">
        <v>151</v>
      </c>
      <c r="U201">
        <v>563</v>
      </c>
      <c r="V201" t="s">
        <v>152</v>
      </c>
      <c r="W201" t="s">
        <v>153</v>
      </c>
      <c r="X201">
        <v>1979</v>
      </c>
    </row>
    <row r="202" spans="1:24">
      <c r="A202">
        <v>1912249</v>
      </c>
      <c r="B202" t="s">
        <v>24</v>
      </c>
      <c r="C202" s="3" t="s">
        <v>25</v>
      </c>
      <c r="D202">
        <v>50</v>
      </c>
      <c r="E202" t="s">
        <v>273</v>
      </c>
      <c r="F202" t="s">
        <v>274</v>
      </c>
      <c r="H202" t="s">
        <v>71</v>
      </c>
      <c r="I202" t="s">
        <v>28</v>
      </c>
      <c r="J202" t="s">
        <v>39</v>
      </c>
      <c r="L202">
        <v>23.8</v>
      </c>
      <c r="M202">
        <v>20.2</v>
      </c>
      <c r="N202">
        <v>28</v>
      </c>
      <c r="O202" t="s">
        <v>29</v>
      </c>
      <c r="P202" t="s">
        <v>30</v>
      </c>
      <c r="Q202" t="s">
        <v>30</v>
      </c>
      <c r="R202" t="s">
        <v>68</v>
      </c>
      <c r="S202">
        <v>2</v>
      </c>
      <c r="T202" t="s">
        <v>72</v>
      </c>
      <c r="U202">
        <v>315</v>
      </c>
      <c r="V202" t="s">
        <v>73</v>
      </c>
      <c r="W202" t="s">
        <v>74</v>
      </c>
      <c r="X202">
        <v>1988</v>
      </c>
    </row>
    <row r="203" spans="1:24">
      <c r="A203">
        <v>1912249</v>
      </c>
      <c r="B203" t="s">
        <v>24</v>
      </c>
      <c r="C203" s="3" t="s">
        <v>25</v>
      </c>
      <c r="D203">
        <v>15</v>
      </c>
      <c r="E203" t="s">
        <v>273</v>
      </c>
      <c r="F203" t="s">
        <v>274</v>
      </c>
      <c r="H203" t="s">
        <v>71</v>
      </c>
      <c r="I203" t="s">
        <v>28</v>
      </c>
      <c r="J203" t="s">
        <v>39</v>
      </c>
      <c r="L203">
        <v>14.7</v>
      </c>
      <c r="M203">
        <v>9.5</v>
      </c>
      <c r="N203">
        <v>23</v>
      </c>
      <c r="O203" t="s">
        <v>29</v>
      </c>
      <c r="P203" t="s">
        <v>30</v>
      </c>
      <c r="Q203" t="s">
        <v>30</v>
      </c>
      <c r="R203" t="s">
        <v>68</v>
      </c>
      <c r="S203">
        <v>4</v>
      </c>
      <c r="T203" t="s">
        <v>83</v>
      </c>
      <c r="U203">
        <v>344</v>
      </c>
      <c r="V203" t="s">
        <v>84</v>
      </c>
      <c r="W203" t="s">
        <v>85</v>
      </c>
      <c r="X203">
        <v>1992</v>
      </c>
    </row>
    <row r="204" spans="1:24">
      <c r="A204">
        <v>1912249</v>
      </c>
      <c r="B204" t="s">
        <v>24</v>
      </c>
      <c r="C204" s="3" t="s">
        <v>25</v>
      </c>
      <c r="D204">
        <v>98.8</v>
      </c>
      <c r="E204" t="s">
        <v>273</v>
      </c>
      <c r="F204" t="s">
        <v>274</v>
      </c>
      <c r="H204" t="s">
        <v>71</v>
      </c>
      <c r="I204" t="s">
        <v>28</v>
      </c>
      <c r="J204" t="s">
        <v>39</v>
      </c>
      <c r="L204">
        <v>5.3</v>
      </c>
      <c r="M204">
        <v>3.59</v>
      </c>
      <c r="N204">
        <v>7.6</v>
      </c>
      <c r="O204" t="s">
        <v>29</v>
      </c>
      <c r="P204" t="s">
        <v>30</v>
      </c>
      <c r="Q204" t="s">
        <v>30</v>
      </c>
      <c r="R204" t="s">
        <v>68</v>
      </c>
      <c r="S204">
        <v>4</v>
      </c>
      <c r="T204" t="s">
        <v>83</v>
      </c>
      <c r="U204">
        <v>344</v>
      </c>
      <c r="V204" t="s">
        <v>84</v>
      </c>
      <c r="W204" t="s">
        <v>85</v>
      </c>
      <c r="X204">
        <v>1992</v>
      </c>
    </row>
    <row r="205" spans="1:24">
      <c r="A205">
        <v>1912249</v>
      </c>
      <c r="B205" t="s">
        <v>24</v>
      </c>
      <c r="C205" s="3" t="s">
        <v>25</v>
      </c>
      <c r="D205">
        <v>80</v>
      </c>
      <c r="E205" t="s">
        <v>273</v>
      </c>
      <c r="F205" t="s">
        <v>274</v>
      </c>
      <c r="H205" t="s">
        <v>71</v>
      </c>
      <c r="I205" t="s">
        <v>28</v>
      </c>
      <c r="J205" t="s">
        <v>39</v>
      </c>
      <c r="L205">
        <v>17</v>
      </c>
      <c r="O205" t="s">
        <v>29</v>
      </c>
      <c r="P205" t="s">
        <v>30</v>
      </c>
      <c r="Q205" t="s">
        <v>30</v>
      </c>
      <c r="R205" t="s">
        <v>68</v>
      </c>
      <c r="S205">
        <v>4</v>
      </c>
      <c r="T205" t="s">
        <v>88</v>
      </c>
      <c r="U205">
        <v>7199</v>
      </c>
      <c r="V205" t="s">
        <v>89</v>
      </c>
      <c r="W205" t="s">
        <v>90</v>
      </c>
      <c r="X205">
        <v>1975</v>
      </c>
    </row>
    <row r="206" spans="1:24">
      <c r="A206">
        <v>1912249</v>
      </c>
      <c r="B206" t="s">
        <v>24</v>
      </c>
      <c r="C206" s="3" t="s">
        <v>25</v>
      </c>
      <c r="D206">
        <v>80</v>
      </c>
      <c r="E206" t="s">
        <v>273</v>
      </c>
      <c r="F206" t="s">
        <v>274</v>
      </c>
      <c r="H206" t="s">
        <v>71</v>
      </c>
      <c r="I206" t="s">
        <v>28</v>
      </c>
      <c r="J206" t="s">
        <v>39</v>
      </c>
      <c r="L206">
        <v>30</v>
      </c>
      <c r="O206" t="s">
        <v>29</v>
      </c>
      <c r="P206" t="s">
        <v>30</v>
      </c>
      <c r="Q206" t="s">
        <v>30</v>
      </c>
      <c r="R206" t="s">
        <v>68</v>
      </c>
      <c r="S206">
        <v>2</v>
      </c>
      <c r="T206" t="s">
        <v>88</v>
      </c>
      <c r="U206">
        <v>7199</v>
      </c>
      <c r="V206" t="s">
        <v>89</v>
      </c>
      <c r="W206" t="s">
        <v>90</v>
      </c>
      <c r="X206">
        <v>1975</v>
      </c>
    </row>
    <row r="207" spans="1:24">
      <c r="A207">
        <v>1912249</v>
      </c>
      <c r="B207" t="s">
        <v>24</v>
      </c>
      <c r="C207" s="3" t="s">
        <v>25</v>
      </c>
      <c r="E207" t="s">
        <v>273</v>
      </c>
      <c r="F207" t="s">
        <v>274</v>
      </c>
      <c r="G207" t="s">
        <v>154</v>
      </c>
      <c r="H207" t="s">
        <v>106</v>
      </c>
      <c r="I207" t="s">
        <v>28</v>
      </c>
      <c r="J207" t="s">
        <v>39</v>
      </c>
      <c r="L207">
        <v>0.87</v>
      </c>
      <c r="M207">
        <v>0.63</v>
      </c>
      <c r="N207">
        <v>1.1499999999999999</v>
      </c>
      <c r="O207" t="s">
        <v>29</v>
      </c>
      <c r="P207" t="s">
        <v>30</v>
      </c>
      <c r="Q207" t="s">
        <v>30</v>
      </c>
      <c r="R207" t="s">
        <v>68</v>
      </c>
      <c r="S207">
        <v>4</v>
      </c>
      <c r="T207" t="s">
        <v>197</v>
      </c>
      <c r="U207">
        <v>19124</v>
      </c>
      <c r="V207" t="s">
        <v>198</v>
      </c>
      <c r="W207" t="s">
        <v>199</v>
      </c>
      <c r="X207">
        <v>1983</v>
      </c>
    </row>
    <row r="208" spans="1:24">
      <c r="A208">
        <v>1912249</v>
      </c>
      <c r="B208" t="s">
        <v>24</v>
      </c>
      <c r="C208" s="3" t="s">
        <v>25</v>
      </c>
      <c r="E208" t="s">
        <v>273</v>
      </c>
      <c r="F208" t="s">
        <v>274</v>
      </c>
      <c r="H208" t="s">
        <v>71</v>
      </c>
      <c r="I208" t="s">
        <v>28</v>
      </c>
      <c r="J208" t="s">
        <v>39</v>
      </c>
      <c r="L208">
        <v>8.8000000000000007</v>
      </c>
      <c r="O208" t="s">
        <v>29</v>
      </c>
      <c r="P208" t="s">
        <v>30</v>
      </c>
      <c r="Q208" t="s">
        <v>30</v>
      </c>
      <c r="R208" t="s">
        <v>68</v>
      </c>
      <c r="S208">
        <v>4</v>
      </c>
      <c r="T208" t="s">
        <v>88</v>
      </c>
      <c r="U208">
        <v>7199</v>
      </c>
      <c r="V208" t="s">
        <v>89</v>
      </c>
      <c r="W208" t="s">
        <v>90</v>
      </c>
      <c r="X208">
        <v>1975</v>
      </c>
    </row>
    <row r="209" spans="1:24">
      <c r="A209">
        <v>1912249</v>
      </c>
      <c r="B209" t="s">
        <v>24</v>
      </c>
      <c r="C209" s="3" t="s">
        <v>25</v>
      </c>
      <c r="E209" t="s">
        <v>273</v>
      </c>
      <c r="F209" t="s">
        <v>274</v>
      </c>
      <c r="H209" t="s">
        <v>71</v>
      </c>
      <c r="I209" t="s">
        <v>28</v>
      </c>
      <c r="J209" t="s">
        <v>39</v>
      </c>
      <c r="L209">
        <v>10</v>
      </c>
      <c r="O209" t="s">
        <v>29</v>
      </c>
      <c r="P209" t="s">
        <v>30</v>
      </c>
      <c r="Q209" t="s">
        <v>30</v>
      </c>
      <c r="R209" t="s">
        <v>68</v>
      </c>
      <c r="S209">
        <v>2</v>
      </c>
      <c r="T209" t="s">
        <v>88</v>
      </c>
      <c r="U209">
        <v>7199</v>
      </c>
      <c r="V209" t="s">
        <v>89</v>
      </c>
      <c r="W209" t="s">
        <v>90</v>
      </c>
      <c r="X209">
        <v>1975</v>
      </c>
    </row>
    <row r="210" spans="1:24">
      <c r="A210">
        <v>1912249</v>
      </c>
      <c r="B210" t="s">
        <v>24</v>
      </c>
      <c r="C210" s="3" t="s">
        <v>25</v>
      </c>
      <c r="D210">
        <v>43</v>
      </c>
      <c r="E210" t="s">
        <v>273</v>
      </c>
      <c r="F210" t="s">
        <v>274</v>
      </c>
      <c r="H210" t="s">
        <v>71</v>
      </c>
      <c r="I210" t="s">
        <v>28</v>
      </c>
      <c r="J210" t="s">
        <v>39</v>
      </c>
      <c r="L210">
        <v>24</v>
      </c>
      <c r="M210">
        <v>18</v>
      </c>
      <c r="N210">
        <v>32</v>
      </c>
      <c r="O210" t="s">
        <v>29</v>
      </c>
      <c r="P210" t="s">
        <v>30</v>
      </c>
      <c r="Q210" t="s">
        <v>30</v>
      </c>
      <c r="R210" t="s">
        <v>68</v>
      </c>
      <c r="S210">
        <v>4</v>
      </c>
      <c r="T210" t="s">
        <v>186</v>
      </c>
      <c r="U210">
        <v>6797</v>
      </c>
      <c r="V210" t="s">
        <v>187</v>
      </c>
      <c r="W210" t="s">
        <v>188</v>
      </c>
      <c r="X210">
        <v>1986</v>
      </c>
    </row>
    <row r="211" spans="1:24">
      <c r="A211">
        <v>1912249</v>
      </c>
      <c r="B211" t="s">
        <v>24</v>
      </c>
      <c r="C211" s="3" t="s">
        <v>25</v>
      </c>
      <c r="D211">
        <v>98</v>
      </c>
      <c r="E211" t="s">
        <v>273</v>
      </c>
      <c r="F211" t="s">
        <v>274</v>
      </c>
      <c r="G211" t="s">
        <v>105</v>
      </c>
      <c r="H211" t="s">
        <v>106</v>
      </c>
      <c r="I211" t="s">
        <v>28</v>
      </c>
      <c r="J211" t="s">
        <v>39</v>
      </c>
      <c r="L211">
        <v>0.34</v>
      </c>
      <c r="O211" t="s">
        <v>29</v>
      </c>
      <c r="P211" t="s">
        <v>30</v>
      </c>
      <c r="Q211" t="s">
        <v>30</v>
      </c>
      <c r="R211" t="s">
        <v>68</v>
      </c>
      <c r="S211">
        <v>10</v>
      </c>
      <c r="T211" t="s">
        <v>107</v>
      </c>
      <c r="U211">
        <v>4442</v>
      </c>
      <c r="V211" t="s">
        <v>108</v>
      </c>
      <c r="W211" t="s">
        <v>109</v>
      </c>
      <c r="X211">
        <v>1994</v>
      </c>
    </row>
    <row r="212" spans="1:24">
      <c r="A212">
        <v>1912249</v>
      </c>
      <c r="B212" t="s">
        <v>24</v>
      </c>
      <c r="C212" s="3" t="s">
        <v>25</v>
      </c>
      <c r="D212">
        <v>98</v>
      </c>
      <c r="E212" t="s">
        <v>273</v>
      </c>
      <c r="F212" t="s">
        <v>274</v>
      </c>
      <c r="I212" t="s">
        <v>28</v>
      </c>
      <c r="J212" t="s">
        <v>39</v>
      </c>
      <c r="L212">
        <v>13</v>
      </c>
      <c r="O212" t="s">
        <v>29</v>
      </c>
      <c r="P212" t="s">
        <v>30</v>
      </c>
      <c r="Q212" t="s">
        <v>30</v>
      </c>
      <c r="R212" t="s">
        <v>68</v>
      </c>
      <c r="S212">
        <v>2</v>
      </c>
      <c r="T212" t="s">
        <v>283</v>
      </c>
      <c r="U212">
        <v>89626</v>
      </c>
      <c r="V212" t="s">
        <v>284</v>
      </c>
      <c r="W212" t="s">
        <v>285</v>
      </c>
      <c r="X212">
        <v>2006</v>
      </c>
    </row>
    <row r="213" spans="1:24">
      <c r="A213">
        <v>1912249</v>
      </c>
      <c r="B213" t="s">
        <v>24</v>
      </c>
      <c r="C213" s="3" t="s">
        <v>25</v>
      </c>
      <c r="D213">
        <v>98</v>
      </c>
      <c r="E213" t="s">
        <v>286</v>
      </c>
      <c r="F213" t="s">
        <v>287</v>
      </c>
      <c r="I213" t="s">
        <v>28</v>
      </c>
      <c r="J213" t="s">
        <v>39</v>
      </c>
      <c r="L213">
        <v>14</v>
      </c>
      <c r="O213" t="s">
        <v>29</v>
      </c>
      <c r="P213" t="s">
        <v>30</v>
      </c>
      <c r="Q213" t="s">
        <v>30</v>
      </c>
      <c r="R213" t="s">
        <v>68</v>
      </c>
      <c r="S213">
        <v>2</v>
      </c>
      <c r="T213" t="s">
        <v>283</v>
      </c>
      <c r="U213">
        <v>89626</v>
      </c>
      <c r="V213" t="s">
        <v>284</v>
      </c>
      <c r="W213" t="s">
        <v>285</v>
      </c>
      <c r="X213">
        <v>2006</v>
      </c>
    </row>
    <row r="214" spans="1:24">
      <c r="A214">
        <v>1912249</v>
      </c>
      <c r="B214" t="s">
        <v>24</v>
      </c>
      <c r="C214" s="3" t="s">
        <v>25</v>
      </c>
      <c r="D214">
        <v>48.5</v>
      </c>
      <c r="E214" t="s">
        <v>273</v>
      </c>
      <c r="F214" t="s">
        <v>274</v>
      </c>
      <c r="I214" t="s">
        <v>28</v>
      </c>
      <c r="J214" t="s">
        <v>39</v>
      </c>
      <c r="L214">
        <v>38</v>
      </c>
      <c r="O214" t="s">
        <v>29</v>
      </c>
      <c r="P214" t="s">
        <v>30</v>
      </c>
      <c r="Q214" t="s">
        <v>30</v>
      </c>
      <c r="R214" t="s">
        <v>68</v>
      </c>
      <c r="S214">
        <v>4</v>
      </c>
      <c r="T214" t="s">
        <v>283</v>
      </c>
      <c r="U214">
        <v>89626</v>
      </c>
      <c r="V214" t="s">
        <v>284</v>
      </c>
      <c r="W214" t="s">
        <v>285</v>
      </c>
      <c r="X214">
        <v>2006</v>
      </c>
    </row>
    <row r="215" spans="1:24">
      <c r="A215">
        <v>1912249</v>
      </c>
      <c r="B215" t="s">
        <v>24</v>
      </c>
      <c r="C215" s="3" t="s">
        <v>25</v>
      </c>
      <c r="D215">
        <v>98</v>
      </c>
      <c r="E215" t="s">
        <v>286</v>
      </c>
      <c r="F215" t="s">
        <v>287</v>
      </c>
      <c r="I215" t="s">
        <v>28</v>
      </c>
      <c r="J215" t="s">
        <v>39</v>
      </c>
      <c r="L215">
        <v>14</v>
      </c>
      <c r="O215" t="s">
        <v>29</v>
      </c>
      <c r="P215" t="s">
        <v>30</v>
      </c>
      <c r="Q215" t="s">
        <v>30</v>
      </c>
      <c r="R215" t="s">
        <v>68</v>
      </c>
      <c r="S215">
        <v>1</v>
      </c>
      <c r="T215" t="s">
        <v>283</v>
      </c>
      <c r="U215">
        <v>89626</v>
      </c>
      <c r="V215" t="s">
        <v>284</v>
      </c>
      <c r="W215" t="s">
        <v>285</v>
      </c>
      <c r="X215">
        <v>2006</v>
      </c>
    </row>
    <row r="216" spans="1:24">
      <c r="A216">
        <v>1912249</v>
      </c>
      <c r="B216" t="s">
        <v>24</v>
      </c>
      <c r="C216" s="3" t="s">
        <v>25</v>
      </c>
      <c r="D216">
        <v>48.5</v>
      </c>
      <c r="E216" t="s">
        <v>286</v>
      </c>
      <c r="F216" t="s">
        <v>287</v>
      </c>
      <c r="I216" t="s">
        <v>28</v>
      </c>
      <c r="J216" t="s">
        <v>39</v>
      </c>
      <c r="L216">
        <v>48</v>
      </c>
      <c r="O216" t="s">
        <v>29</v>
      </c>
      <c r="P216" t="s">
        <v>30</v>
      </c>
      <c r="Q216" t="s">
        <v>30</v>
      </c>
      <c r="R216" t="s">
        <v>68</v>
      </c>
      <c r="S216">
        <v>2</v>
      </c>
      <c r="T216" t="s">
        <v>283</v>
      </c>
      <c r="U216">
        <v>89626</v>
      </c>
      <c r="V216" t="s">
        <v>284</v>
      </c>
      <c r="W216" t="s">
        <v>285</v>
      </c>
      <c r="X216">
        <v>2006</v>
      </c>
    </row>
    <row r="217" spans="1:24">
      <c r="A217">
        <v>1912249</v>
      </c>
      <c r="B217" t="s">
        <v>24</v>
      </c>
      <c r="C217" s="3" t="s">
        <v>25</v>
      </c>
      <c r="D217">
        <v>48.5</v>
      </c>
      <c r="E217" t="s">
        <v>286</v>
      </c>
      <c r="F217" t="s">
        <v>287</v>
      </c>
      <c r="I217" t="s">
        <v>28</v>
      </c>
      <c r="J217" t="s">
        <v>39</v>
      </c>
      <c r="L217">
        <v>43</v>
      </c>
      <c r="O217" t="s">
        <v>29</v>
      </c>
      <c r="P217" t="s">
        <v>30</v>
      </c>
      <c r="Q217" t="s">
        <v>30</v>
      </c>
      <c r="R217" t="s">
        <v>68</v>
      </c>
      <c r="S217">
        <v>4</v>
      </c>
      <c r="T217" t="s">
        <v>283</v>
      </c>
      <c r="U217">
        <v>89626</v>
      </c>
      <c r="V217" t="s">
        <v>284</v>
      </c>
      <c r="W217" t="s">
        <v>285</v>
      </c>
      <c r="X217">
        <v>2006</v>
      </c>
    </row>
    <row r="218" spans="1:24">
      <c r="A218">
        <v>1912249</v>
      </c>
      <c r="B218" t="s">
        <v>24</v>
      </c>
      <c r="C218" s="3" t="s">
        <v>25</v>
      </c>
      <c r="D218">
        <v>98</v>
      </c>
      <c r="E218" t="s">
        <v>286</v>
      </c>
      <c r="F218" t="s">
        <v>287</v>
      </c>
      <c r="I218" t="s">
        <v>28</v>
      </c>
      <c r="J218" t="s">
        <v>39</v>
      </c>
      <c r="L218">
        <v>12</v>
      </c>
      <c r="O218" t="s">
        <v>29</v>
      </c>
      <c r="P218" t="s">
        <v>30</v>
      </c>
      <c r="Q218" t="s">
        <v>30</v>
      </c>
      <c r="R218" t="s">
        <v>68</v>
      </c>
      <c r="S218">
        <v>4</v>
      </c>
      <c r="T218" t="s">
        <v>283</v>
      </c>
      <c r="U218">
        <v>89626</v>
      </c>
      <c r="V218" t="s">
        <v>284</v>
      </c>
      <c r="W218" t="s">
        <v>285</v>
      </c>
      <c r="X218">
        <v>2006</v>
      </c>
    </row>
    <row r="219" spans="1:24">
      <c r="A219">
        <v>1912249</v>
      </c>
      <c r="B219" t="s">
        <v>24</v>
      </c>
      <c r="C219" s="3" t="s">
        <v>25</v>
      </c>
      <c r="D219">
        <v>80</v>
      </c>
      <c r="E219" t="s">
        <v>273</v>
      </c>
      <c r="F219" t="s">
        <v>274</v>
      </c>
      <c r="G219" t="s">
        <v>59</v>
      </c>
      <c r="H219" t="s">
        <v>106</v>
      </c>
      <c r="I219" t="s">
        <v>28</v>
      </c>
      <c r="J219" t="s">
        <v>39</v>
      </c>
      <c r="L219">
        <v>1.08</v>
      </c>
      <c r="M219">
        <v>0.84</v>
      </c>
      <c r="N219">
        <v>1.35</v>
      </c>
      <c r="O219" t="s">
        <v>29</v>
      </c>
      <c r="P219" t="s">
        <v>30</v>
      </c>
      <c r="Q219" t="s">
        <v>30</v>
      </c>
      <c r="R219" t="s">
        <v>68</v>
      </c>
      <c r="S219">
        <v>27</v>
      </c>
      <c r="T219" t="s">
        <v>151</v>
      </c>
      <c r="U219">
        <v>563</v>
      </c>
      <c r="V219" t="s">
        <v>152</v>
      </c>
      <c r="W219" t="s">
        <v>153</v>
      </c>
      <c r="X219">
        <v>1979</v>
      </c>
    </row>
    <row r="220" spans="1:24">
      <c r="A220">
        <v>1912249</v>
      </c>
      <c r="B220" t="s">
        <v>24</v>
      </c>
      <c r="C220" s="3" t="s">
        <v>25</v>
      </c>
      <c r="D220">
        <v>80</v>
      </c>
      <c r="E220" t="s">
        <v>273</v>
      </c>
      <c r="F220" t="s">
        <v>274</v>
      </c>
      <c r="G220" t="s">
        <v>59</v>
      </c>
      <c r="H220" t="s">
        <v>106</v>
      </c>
      <c r="I220" t="s">
        <v>28</v>
      </c>
      <c r="J220" t="s">
        <v>39</v>
      </c>
      <c r="L220">
        <v>0.92</v>
      </c>
      <c r="M220">
        <v>0.67</v>
      </c>
      <c r="N220">
        <v>1.2</v>
      </c>
      <c r="O220" t="s">
        <v>29</v>
      </c>
      <c r="P220" t="s">
        <v>30</v>
      </c>
      <c r="Q220" t="s">
        <v>30</v>
      </c>
      <c r="R220" t="s">
        <v>68</v>
      </c>
      <c r="S220">
        <v>23</v>
      </c>
      <c r="T220" t="s">
        <v>151</v>
      </c>
      <c r="U220">
        <v>563</v>
      </c>
      <c r="V220" t="s">
        <v>152</v>
      </c>
      <c r="W220" t="s">
        <v>153</v>
      </c>
      <c r="X220">
        <v>1979</v>
      </c>
    </row>
    <row r="221" spans="1:24">
      <c r="A221">
        <v>1912249</v>
      </c>
      <c r="B221" t="s">
        <v>24</v>
      </c>
      <c r="C221" s="3" t="s">
        <v>25</v>
      </c>
      <c r="D221">
        <v>80</v>
      </c>
      <c r="E221" t="s">
        <v>273</v>
      </c>
      <c r="F221" t="s">
        <v>274</v>
      </c>
      <c r="G221" t="s">
        <v>59</v>
      </c>
      <c r="H221" t="s">
        <v>106</v>
      </c>
      <c r="I221" t="s">
        <v>28</v>
      </c>
      <c r="J221" t="s">
        <v>39</v>
      </c>
      <c r="L221">
        <v>0.87</v>
      </c>
      <c r="M221">
        <v>0.63</v>
      </c>
      <c r="N221">
        <v>1.1499999999999999</v>
      </c>
      <c r="O221" t="s">
        <v>29</v>
      </c>
      <c r="P221" t="s">
        <v>30</v>
      </c>
      <c r="Q221" t="s">
        <v>30</v>
      </c>
      <c r="R221" t="s">
        <v>68</v>
      </c>
      <c r="S221">
        <v>27</v>
      </c>
      <c r="T221" t="s">
        <v>151</v>
      </c>
      <c r="U221">
        <v>563</v>
      </c>
      <c r="V221" t="s">
        <v>152</v>
      </c>
      <c r="W221" t="s">
        <v>153</v>
      </c>
      <c r="X221">
        <v>1979</v>
      </c>
    </row>
    <row r="222" spans="1:24">
      <c r="A222">
        <v>1912249</v>
      </c>
      <c r="B222" t="s">
        <v>24</v>
      </c>
      <c r="C222" s="3" t="s">
        <v>25</v>
      </c>
      <c r="D222">
        <v>48.5</v>
      </c>
      <c r="E222" t="s">
        <v>286</v>
      </c>
      <c r="F222" t="s">
        <v>287</v>
      </c>
      <c r="I222" t="s">
        <v>28</v>
      </c>
      <c r="J222" t="s">
        <v>39</v>
      </c>
      <c r="L222">
        <v>47</v>
      </c>
      <c r="O222" t="s">
        <v>29</v>
      </c>
      <c r="P222" t="s">
        <v>30</v>
      </c>
      <c r="Q222" t="s">
        <v>30</v>
      </c>
      <c r="R222" t="s">
        <v>68</v>
      </c>
      <c r="S222">
        <v>3</v>
      </c>
      <c r="T222" t="s">
        <v>283</v>
      </c>
      <c r="U222">
        <v>89626</v>
      </c>
      <c r="V222" t="s">
        <v>284</v>
      </c>
      <c r="W222" t="s">
        <v>285</v>
      </c>
      <c r="X222">
        <v>2006</v>
      </c>
    </row>
    <row r="223" spans="1:24">
      <c r="A223">
        <v>1912249</v>
      </c>
      <c r="B223" t="s">
        <v>24</v>
      </c>
      <c r="C223" s="3" t="s">
        <v>25</v>
      </c>
      <c r="D223">
        <v>98.8</v>
      </c>
      <c r="E223" t="s">
        <v>273</v>
      </c>
      <c r="F223" t="s">
        <v>274</v>
      </c>
      <c r="H223" t="s">
        <v>38</v>
      </c>
      <c r="I223" t="s">
        <v>28</v>
      </c>
      <c r="J223" t="s">
        <v>39</v>
      </c>
      <c r="K223">
        <v>8</v>
      </c>
      <c r="L223">
        <v>4.5</v>
      </c>
      <c r="M223">
        <v>3</v>
      </c>
      <c r="N223">
        <v>6.75</v>
      </c>
      <c r="O223" t="s">
        <v>29</v>
      </c>
      <c r="P223" t="s">
        <v>30</v>
      </c>
      <c r="Q223" t="s">
        <v>30</v>
      </c>
      <c r="R223" t="s">
        <v>68</v>
      </c>
      <c r="S223">
        <v>4</v>
      </c>
      <c r="T223" t="s">
        <v>160</v>
      </c>
      <c r="U223">
        <v>80976</v>
      </c>
      <c r="V223" t="s">
        <v>161</v>
      </c>
      <c r="W223" t="s">
        <v>162</v>
      </c>
      <c r="X223">
        <v>1965</v>
      </c>
    </row>
    <row r="224" spans="1:24">
      <c r="A224">
        <v>1912249</v>
      </c>
      <c r="B224" t="s">
        <v>24</v>
      </c>
      <c r="C224" s="3" t="s">
        <v>25</v>
      </c>
      <c r="D224">
        <v>48.5</v>
      </c>
      <c r="E224" t="s">
        <v>288</v>
      </c>
      <c r="F224" t="s">
        <v>289</v>
      </c>
      <c r="I224" t="s">
        <v>28</v>
      </c>
      <c r="J224" t="s">
        <v>39</v>
      </c>
      <c r="L224">
        <v>68</v>
      </c>
      <c r="O224" t="s">
        <v>29</v>
      </c>
      <c r="P224" t="s">
        <v>30</v>
      </c>
      <c r="Q224" t="s">
        <v>30</v>
      </c>
      <c r="R224" t="s">
        <v>68</v>
      </c>
      <c r="S224">
        <v>1</v>
      </c>
      <c r="T224" t="s">
        <v>283</v>
      </c>
      <c r="U224">
        <v>89626</v>
      </c>
      <c r="V224" t="s">
        <v>284</v>
      </c>
      <c r="W224" t="s">
        <v>285</v>
      </c>
      <c r="X224">
        <v>2006</v>
      </c>
    </row>
    <row r="225" spans="1:24">
      <c r="A225">
        <v>1912249</v>
      </c>
      <c r="B225" t="s">
        <v>24</v>
      </c>
      <c r="C225" s="3" t="s">
        <v>25</v>
      </c>
      <c r="D225">
        <v>98</v>
      </c>
      <c r="E225" t="s">
        <v>288</v>
      </c>
      <c r="F225" t="s">
        <v>289</v>
      </c>
      <c r="I225" t="s">
        <v>28</v>
      </c>
      <c r="J225" t="s">
        <v>39</v>
      </c>
      <c r="L225">
        <v>20</v>
      </c>
      <c r="O225" t="s">
        <v>29</v>
      </c>
      <c r="P225" t="s">
        <v>30</v>
      </c>
      <c r="Q225" t="s">
        <v>30</v>
      </c>
      <c r="R225" t="s">
        <v>68</v>
      </c>
      <c r="S225">
        <v>2</v>
      </c>
      <c r="T225" t="s">
        <v>283</v>
      </c>
      <c r="U225">
        <v>89626</v>
      </c>
      <c r="V225" t="s">
        <v>284</v>
      </c>
      <c r="W225" t="s">
        <v>285</v>
      </c>
      <c r="X225">
        <v>2006</v>
      </c>
    </row>
    <row r="226" spans="1:24">
      <c r="A226">
        <v>1912249</v>
      </c>
      <c r="B226" t="s">
        <v>24</v>
      </c>
      <c r="C226" s="3" t="s">
        <v>25</v>
      </c>
      <c r="D226">
        <v>98</v>
      </c>
      <c r="E226" t="s">
        <v>273</v>
      </c>
      <c r="F226" t="s">
        <v>274</v>
      </c>
      <c r="I226" t="s">
        <v>28</v>
      </c>
      <c r="J226" t="s">
        <v>39</v>
      </c>
      <c r="L226">
        <v>13</v>
      </c>
      <c r="O226" t="s">
        <v>29</v>
      </c>
      <c r="P226" t="s">
        <v>30</v>
      </c>
      <c r="Q226" t="s">
        <v>30</v>
      </c>
      <c r="R226" t="s">
        <v>68</v>
      </c>
      <c r="S226">
        <v>4</v>
      </c>
      <c r="T226" t="s">
        <v>283</v>
      </c>
      <c r="U226">
        <v>89626</v>
      </c>
      <c r="V226" t="s">
        <v>284</v>
      </c>
      <c r="W226" t="s">
        <v>285</v>
      </c>
      <c r="X226">
        <v>2006</v>
      </c>
    </row>
    <row r="227" spans="1:24">
      <c r="A227">
        <v>1912249</v>
      </c>
      <c r="B227" t="s">
        <v>24</v>
      </c>
      <c r="C227" s="3" t="s">
        <v>25</v>
      </c>
      <c r="D227">
        <v>98</v>
      </c>
      <c r="E227" t="s">
        <v>273</v>
      </c>
      <c r="F227" t="s">
        <v>274</v>
      </c>
      <c r="I227" t="s">
        <v>28</v>
      </c>
      <c r="J227" t="s">
        <v>39</v>
      </c>
      <c r="L227">
        <v>15</v>
      </c>
      <c r="O227" t="s">
        <v>29</v>
      </c>
      <c r="P227" t="s">
        <v>30</v>
      </c>
      <c r="Q227" t="s">
        <v>30</v>
      </c>
      <c r="R227" t="s">
        <v>68</v>
      </c>
      <c r="S227">
        <v>1</v>
      </c>
      <c r="T227" t="s">
        <v>283</v>
      </c>
      <c r="U227">
        <v>89626</v>
      </c>
      <c r="V227" t="s">
        <v>284</v>
      </c>
      <c r="W227" t="s">
        <v>285</v>
      </c>
      <c r="X227">
        <v>2006</v>
      </c>
    </row>
    <row r="228" spans="1:24">
      <c r="A228">
        <v>1912249</v>
      </c>
      <c r="B228" t="s">
        <v>24</v>
      </c>
      <c r="C228" s="3" t="s">
        <v>25</v>
      </c>
      <c r="D228">
        <v>48.5</v>
      </c>
      <c r="E228" t="s">
        <v>288</v>
      </c>
      <c r="F228" t="s">
        <v>289</v>
      </c>
      <c r="I228" t="s">
        <v>28</v>
      </c>
      <c r="J228" t="s">
        <v>39</v>
      </c>
      <c r="L228">
        <v>37</v>
      </c>
      <c r="O228" t="s">
        <v>29</v>
      </c>
      <c r="P228" t="s">
        <v>30</v>
      </c>
      <c r="Q228" t="s">
        <v>30</v>
      </c>
      <c r="R228" t="s">
        <v>68</v>
      </c>
      <c r="S228">
        <v>4</v>
      </c>
      <c r="T228" t="s">
        <v>283</v>
      </c>
      <c r="U228">
        <v>89626</v>
      </c>
      <c r="V228" t="s">
        <v>284</v>
      </c>
      <c r="W228" t="s">
        <v>285</v>
      </c>
      <c r="X228">
        <v>2006</v>
      </c>
    </row>
    <row r="229" spans="1:24">
      <c r="A229">
        <v>1912249</v>
      </c>
      <c r="B229" t="s">
        <v>24</v>
      </c>
      <c r="C229" s="3" t="s">
        <v>25</v>
      </c>
      <c r="D229">
        <v>48.5</v>
      </c>
      <c r="E229" t="s">
        <v>288</v>
      </c>
      <c r="F229" t="s">
        <v>289</v>
      </c>
      <c r="I229" t="s">
        <v>28</v>
      </c>
      <c r="J229" t="s">
        <v>39</v>
      </c>
      <c r="L229">
        <v>41</v>
      </c>
      <c r="O229" t="s">
        <v>29</v>
      </c>
      <c r="P229" t="s">
        <v>30</v>
      </c>
      <c r="Q229" t="s">
        <v>30</v>
      </c>
      <c r="R229" t="s">
        <v>68</v>
      </c>
      <c r="S229">
        <v>3</v>
      </c>
      <c r="T229" t="s">
        <v>283</v>
      </c>
      <c r="U229">
        <v>89626</v>
      </c>
      <c r="V229" t="s">
        <v>284</v>
      </c>
      <c r="W229" t="s">
        <v>285</v>
      </c>
      <c r="X229">
        <v>2006</v>
      </c>
    </row>
    <row r="230" spans="1:24">
      <c r="A230">
        <v>1912249</v>
      </c>
      <c r="B230" t="s">
        <v>24</v>
      </c>
      <c r="C230" s="3" t="s">
        <v>25</v>
      </c>
      <c r="D230">
        <v>48.5</v>
      </c>
      <c r="E230" t="s">
        <v>273</v>
      </c>
      <c r="F230" t="s">
        <v>274</v>
      </c>
      <c r="I230" t="s">
        <v>28</v>
      </c>
      <c r="J230" t="s">
        <v>39</v>
      </c>
      <c r="L230">
        <v>48</v>
      </c>
      <c r="O230" t="s">
        <v>29</v>
      </c>
      <c r="P230" t="s">
        <v>30</v>
      </c>
      <c r="Q230" t="s">
        <v>30</v>
      </c>
      <c r="R230" t="s">
        <v>68</v>
      </c>
      <c r="S230">
        <v>2</v>
      </c>
      <c r="T230" t="s">
        <v>283</v>
      </c>
      <c r="U230">
        <v>89626</v>
      </c>
      <c r="V230" t="s">
        <v>284</v>
      </c>
      <c r="W230" t="s">
        <v>285</v>
      </c>
      <c r="X230">
        <v>2006</v>
      </c>
    </row>
    <row r="231" spans="1:24">
      <c r="A231">
        <v>1912249</v>
      </c>
      <c r="B231" t="s">
        <v>24</v>
      </c>
      <c r="C231" s="3" t="s">
        <v>25</v>
      </c>
      <c r="D231">
        <v>48.5</v>
      </c>
      <c r="E231" t="s">
        <v>273</v>
      </c>
      <c r="F231" t="s">
        <v>274</v>
      </c>
      <c r="I231" t="s">
        <v>28</v>
      </c>
      <c r="J231" t="s">
        <v>39</v>
      </c>
      <c r="L231">
        <v>40</v>
      </c>
      <c r="O231" t="s">
        <v>29</v>
      </c>
      <c r="P231" t="s">
        <v>30</v>
      </c>
      <c r="Q231" t="s">
        <v>30</v>
      </c>
      <c r="R231" t="s">
        <v>68</v>
      </c>
      <c r="S231">
        <v>3</v>
      </c>
      <c r="T231" t="s">
        <v>283</v>
      </c>
      <c r="U231">
        <v>89626</v>
      </c>
      <c r="V231" t="s">
        <v>284</v>
      </c>
      <c r="W231" t="s">
        <v>285</v>
      </c>
      <c r="X231">
        <v>2006</v>
      </c>
    </row>
    <row r="232" spans="1:24">
      <c r="A232">
        <v>1912249</v>
      </c>
      <c r="B232" t="s">
        <v>24</v>
      </c>
      <c r="C232" s="3" t="s">
        <v>25</v>
      </c>
      <c r="D232">
        <v>98</v>
      </c>
      <c r="E232" t="s">
        <v>288</v>
      </c>
      <c r="F232" t="s">
        <v>289</v>
      </c>
      <c r="I232" t="s">
        <v>28</v>
      </c>
      <c r="J232" t="s">
        <v>39</v>
      </c>
      <c r="L232">
        <v>22</v>
      </c>
      <c r="O232" t="s">
        <v>29</v>
      </c>
      <c r="P232" t="s">
        <v>30</v>
      </c>
      <c r="Q232" t="s">
        <v>30</v>
      </c>
      <c r="R232" t="s">
        <v>68</v>
      </c>
      <c r="S232">
        <v>1</v>
      </c>
      <c r="T232" t="s">
        <v>283</v>
      </c>
      <c r="U232">
        <v>89626</v>
      </c>
      <c r="V232" t="s">
        <v>284</v>
      </c>
      <c r="W232" t="s">
        <v>285</v>
      </c>
      <c r="X232">
        <v>2006</v>
      </c>
    </row>
    <row r="233" spans="1:24">
      <c r="A233">
        <v>1912249</v>
      </c>
      <c r="B233" t="s">
        <v>24</v>
      </c>
      <c r="C233" s="3" t="s">
        <v>25</v>
      </c>
      <c r="D233">
        <v>98</v>
      </c>
      <c r="E233" t="s">
        <v>288</v>
      </c>
      <c r="F233" t="s">
        <v>289</v>
      </c>
      <c r="I233" t="s">
        <v>28</v>
      </c>
      <c r="J233" t="s">
        <v>39</v>
      </c>
      <c r="L233">
        <v>20</v>
      </c>
      <c r="O233" t="s">
        <v>29</v>
      </c>
      <c r="P233" t="s">
        <v>30</v>
      </c>
      <c r="Q233" t="s">
        <v>30</v>
      </c>
      <c r="R233" t="s">
        <v>68</v>
      </c>
      <c r="S233">
        <v>3</v>
      </c>
      <c r="T233" t="s">
        <v>283</v>
      </c>
      <c r="U233">
        <v>89626</v>
      </c>
      <c r="V233" t="s">
        <v>284</v>
      </c>
      <c r="W233" t="s">
        <v>285</v>
      </c>
      <c r="X233">
        <v>2006</v>
      </c>
    </row>
    <row r="234" spans="1:24">
      <c r="A234">
        <v>1912249</v>
      </c>
      <c r="B234" t="s">
        <v>24</v>
      </c>
      <c r="C234" s="3" t="s">
        <v>25</v>
      </c>
      <c r="D234">
        <v>48.5</v>
      </c>
      <c r="E234" t="s">
        <v>286</v>
      </c>
      <c r="F234" t="s">
        <v>287</v>
      </c>
      <c r="I234" t="s">
        <v>28</v>
      </c>
      <c r="J234" t="s">
        <v>39</v>
      </c>
      <c r="L234">
        <v>50</v>
      </c>
      <c r="O234" t="s">
        <v>29</v>
      </c>
      <c r="P234" t="s">
        <v>30</v>
      </c>
      <c r="Q234" t="s">
        <v>30</v>
      </c>
      <c r="R234" t="s">
        <v>68</v>
      </c>
      <c r="S234">
        <v>1</v>
      </c>
      <c r="T234" t="s">
        <v>283</v>
      </c>
      <c r="U234">
        <v>89626</v>
      </c>
      <c r="V234" t="s">
        <v>284</v>
      </c>
      <c r="W234" t="s">
        <v>285</v>
      </c>
      <c r="X234">
        <v>2006</v>
      </c>
    </row>
    <row r="235" spans="1:24">
      <c r="A235">
        <v>1912249</v>
      </c>
      <c r="B235" t="s">
        <v>24</v>
      </c>
      <c r="C235" s="3" t="s">
        <v>25</v>
      </c>
      <c r="D235">
        <v>98</v>
      </c>
      <c r="E235" t="s">
        <v>273</v>
      </c>
      <c r="F235" t="s">
        <v>274</v>
      </c>
      <c r="I235" t="s">
        <v>28</v>
      </c>
      <c r="J235" t="s">
        <v>39</v>
      </c>
      <c r="L235">
        <v>13</v>
      </c>
      <c r="O235" t="s">
        <v>29</v>
      </c>
      <c r="P235" t="s">
        <v>30</v>
      </c>
      <c r="Q235" t="s">
        <v>30</v>
      </c>
      <c r="R235" t="s">
        <v>68</v>
      </c>
      <c r="S235">
        <v>3</v>
      </c>
      <c r="T235" t="s">
        <v>283</v>
      </c>
      <c r="U235">
        <v>89626</v>
      </c>
      <c r="V235" t="s">
        <v>284</v>
      </c>
      <c r="W235" t="s">
        <v>285</v>
      </c>
      <c r="X235">
        <v>2006</v>
      </c>
    </row>
    <row r="236" spans="1:24">
      <c r="A236">
        <v>1912249</v>
      </c>
      <c r="B236" t="s">
        <v>24</v>
      </c>
      <c r="C236" s="3" t="s">
        <v>25</v>
      </c>
      <c r="D236">
        <v>48.5</v>
      </c>
      <c r="E236" t="s">
        <v>288</v>
      </c>
      <c r="F236" t="s">
        <v>289</v>
      </c>
      <c r="I236" t="s">
        <v>28</v>
      </c>
      <c r="J236" t="s">
        <v>39</v>
      </c>
      <c r="L236">
        <v>46</v>
      </c>
      <c r="O236" t="s">
        <v>29</v>
      </c>
      <c r="P236" t="s">
        <v>30</v>
      </c>
      <c r="Q236" t="s">
        <v>30</v>
      </c>
      <c r="R236" t="s">
        <v>68</v>
      </c>
      <c r="S236">
        <v>2</v>
      </c>
      <c r="T236" t="s">
        <v>283</v>
      </c>
      <c r="U236">
        <v>89626</v>
      </c>
      <c r="V236" t="s">
        <v>284</v>
      </c>
      <c r="W236" t="s">
        <v>285</v>
      </c>
      <c r="X236">
        <v>2006</v>
      </c>
    </row>
    <row r="237" spans="1:24">
      <c r="A237">
        <v>1912249</v>
      </c>
      <c r="B237" t="s">
        <v>24</v>
      </c>
      <c r="C237" s="3" t="s">
        <v>25</v>
      </c>
      <c r="D237">
        <v>48.5</v>
      </c>
      <c r="E237" t="s">
        <v>273</v>
      </c>
      <c r="F237" t="s">
        <v>274</v>
      </c>
      <c r="I237" t="s">
        <v>28</v>
      </c>
      <c r="J237" t="s">
        <v>39</v>
      </c>
      <c r="L237">
        <v>250</v>
      </c>
      <c r="O237" t="s">
        <v>29</v>
      </c>
      <c r="P237" t="s">
        <v>30</v>
      </c>
      <c r="Q237" t="s">
        <v>30</v>
      </c>
      <c r="R237" t="s">
        <v>68</v>
      </c>
      <c r="S237">
        <v>1</v>
      </c>
      <c r="T237" t="s">
        <v>283</v>
      </c>
      <c r="U237">
        <v>89626</v>
      </c>
      <c r="V237" t="s">
        <v>284</v>
      </c>
      <c r="W237" t="s">
        <v>285</v>
      </c>
      <c r="X237">
        <v>2006</v>
      </c>
    </row>
    <row r="238" spans="1:24">
      <c r="A238">
        <v>1912249</v>
      </c>
      <c r="B238" t="s">
        <v>24</v>
      </c>
      <c r="C238" s="3" t="s">
        <v>25</v>
      </c>
      <c r="D238">
        <v>98</v>
      </c>
      <c r="E238" t="s">
        <v>288</v>
      </c>
      <c r="F238" t="s">
        <v>289</v>
      </c>
      <c r="I238" t="s">
        <v>28</v>
      </c>
      <c r="J238" t="s">
        <v>39</v>
      </c>
      <c r="L238">
        <v>19</v>
      </c>
      <c r="O238" t="s">
        <v>29</v>
      </c>
      <c r="P238" t="s">
        <v>30</v>
      </c>
      <c r="Q238" t="s">
        <v>30</v>
      </c>
      <c r="R238" t="s">
        <v>68</v>
      </c>
      <c r="S238">
        <v>4</v>
      </c>
      <c r="T238" t="s">
        <v>283</v>
      </c>
      <c r="U238">
        <v>89626</v>
      </c>
      <c r="V238" t="s">
        <v>284</v>
      </c>
      <c r="W238" t="s">
        <v>285</v>
      </c>
      <c r="X238">
        <v>2006</v>
      </c>
    </row>
    <row r="239" spans="1:24">
      <c r="A239">
        <v>1912249</v>
      </c>
      <c r="B239" t="s">
        <v>24</v>
      </c>
      <c r="C239" s="3" t="s">
        <v>25</v>
      </c>
      <c r="D239">
        <v>98</v>
      </c>
      <c r="E239" t="s">
        <v>286</v>
      </c>
      <c r="F239" t="s">
        <v>287</v>
      </c>
      <c r="I239" t="s">
        <v>28</v>
      </c>
      <c r="J239" t="s">
        <v>39</v>
      </c>
      <c r="L239">
        <v>12</v>
      </c>
      <c r="O239" t="s">
        <v>29</v>
      </c>
      <c r="P239" t="s">
        <v>30</v>
      </c>
      <c r="Q239" t="s">
        <v>30</v>
      </c>
      <c r="R239" t="s">
        <v>68</v>
      </c>
      <c r="S239">
        <v>3</v>
      </c>
      <c r="T239" t="s">
        <v>283</v>
      </c>
      <c r="U239">
        <v>89626</v>
      </c>
      <c r="V239" t="s">
        <v>284</v>
      </c>
      <c r="W239" t="s">
        <v>285</v>
      </c>
      <c r="X239">
        <v>2006</v>
      </c>
    </row>
    <row r="240" spans="1:24">
      <c r="A240">
        <v>1912249</v>
      </c>
      <c r="B240" t="s">
        <v>24</v>
      </c>
      <c r="C240" s="3" t="s">
        <v>25</v>
      </c>
      <c r="D240">
        <v>40.799999999999997</v>
      </c>
      <c r="E240" t="s">
        <v>273</v>
      </c>
      <c r="F240" t="s">
        <v>274</v>
      </c>
      <c r="G240" t="s">
        <v>44</v>
      </c>
      <c r="H240" t="s">
        <v>38</v>
      </c>
      <c r="I240" t="s">
        <v>28</v>
      </c>
      <c r="J240" t="s">
        <v>39</v>
      </c>
      <c r="L240">
        <v>20.5</v>
      </c>
      <c r="M240">
        <v>18.3</v>
      </c>
      <c r="N240">
        <v>22.9</v>
      </c>
      <c r="O240" t="s">
        <v>29</v>
      </c>
      <c r="P240" t="s">
        <v>30</v>
      </c>
      <c r="Q240" t="s">
        <v>30</v>
      </c>
      <c r="R240" t="s">
        <v>68</v>
      </c>
      <c r="S240">
        <v>4</v>
      </c>
      <c r="T240" t="s">
        <v>230</v>
      </c>
      <c r="U240">
        <v>18805</v>
      </c>
      <c r="V240" t="s">
        <v>231</v>
      </c>
      <c r="W240" t="s">
        <v>232</v>
      </c>
      <c r="X240">
        <v>1998</v>
      </c>
    </row>
    <row r="241" spans="1:24">
      <c r="A241">
        <v>1912249</v>
      </c>
      <c r="B241" t="s">
        <v>24</v>
      </c>
      <c r="C241" s="3" t="s">
        <v>25</v>
      </c>
      <c r="D241">
        <v>40.799999999999997</v>
      </c>
      <c r="E241" t="s">
        <v>273</v>
      </c>
      <c r="F241" t="s">
        <v>274</v>
      </c>
      <c r="G241" t="s">
        <v>44</v>
      </c>
      <c r="H241" t="s">
        <v>38</v>
      </c>
      <c r="I241" t="s">
        <v>28</v>
      </c>
      <c r="J241" t="s">
        <v>39</v>
      </c>
      <c r="L241">
        <v>31.6</v>
      </c>
      <c r="M241">
        <v>28.2</v>
      </c>
      <c r="N241">
        <v>35.4</v>
      </c>
      <c r="O241" t="s">
        <v>29</v>
      </c>
      <c r="P241" t="s">
        <v>30</v>
      </c>
      <c r="Q241" t="s">
        <v>30</v>
      </c>
      <c r="R241" t="s">
        <v>68</v>
      </c>
      <c r="S241">
        <v>1</v>
      </c>
      <c r="T241" t="s">
        <v>230</v>
      </c>
      <c r="U241">
        <v>18805</v>
      </c>
      <c r="V241" t="s">
        <v>231</v>
      </c>
      <c r="W241" t="s">
        <v>232</v>
      </c>
      <c r="X241">
        <v>1998</v>
      </c>
    </row>
    <row r="242" spans="1:24">
      <c r="A242">
        <v>1912249</v>
      </c>
      <c r="B242" t="s">
        <v>24</v>
      </c>
      <c r="C242" s="3" t="s">
        <v>25</v>
      </c>
      <c r="E242" t="s">
        <v>273</v>
      </c>
      <c r="F242" t="s">
        <v>274</v>
      </c>
      <c r="H242" t="s">
        <v>71</v>
      </c>
      <c r="I242" t="s">
        <v>28</v>
      </c>
      <c r="J242" t="s">
        <v>39</v>
      </c>
      <c r="L242">
        <v>4.5</v>
      </c>
      <c r="M242">
        <v>3.5</v>
      </c>
      <c r="N242">
        <v>5.7</v>
      </c>
      <c r="O242" t="s">
        <v>29</v>
      </c>
      <c r="P242" t="s">
        <v>30</v>
      </c>
      <c r="Q242" t="s">
        <v>30</v>
      </c>
      <c r="R242" t="s">
        <v>68</v>
      </c>
      <c r="S242">
        <v>4</v>
      </c>
      <c r="T242" t="s">
        <v>124</v>
      </c>
      <c r="U242">
        <v>12999</v>
      </c>
      <c r="V242" t="s">
        <v>125</v>
      </c>
      <c r="W242" t="s">
        <v>126</v>
      </c>
      <c r="X242">
        <v>1975</v>
      </c>
    </row>
    <row r="243" spans="1:24">
      <c r="A243">
        <v>1912249</v>
      </c>
      <c r="B243" t="s">
        <v>24</v>
      </c>
      <c r="C243" s="3" t="s">
        <v>25</v>
      </c>
      <c r="D243">
        <v>50</v>
      </c>
      <c r="E243" t="s">
        <v>273</v>
      </c>
      <c r="F243" t="s">
        <v>274</v>
      </c>
      <c r="I243" t="s">
        <v>28</v>
      </c>
      <c r="J243" t="s">
        <v>39</v>
      </c>
      <c r="L243">
        <v>26.4</v>
      </c>
      <c r="O243" t="s">
        <v>29</v>
      </c>
      <c r="P243" t="s">
        <v>30</v>
      </c>
      <c r="Q243" t="s">
        <v>30</v>
      </c>
      <c r="R243" t="s">
        <v>68</v>
      </c>
      <c r="S243">
        <v>2</v>
      </c>
      <c r="T243" t="s">
        <v>246</v>
      </c>
      <c r="U243">
        <v>5343</v>
      </c>
      <c r="V243" t="s">
        <v>247</v>
      </c>
      <c r="W243" t="s">
        <v>248</v>
      </c>
      <c r="X243">
        <v>1980</v>
      </c>
    </row>
    <row r="244" spans="1:24">
      <c r="A244">
        <v>1912249</v>
      </c>
      <c r="B244" t="s">
        <v>24</v>
      </c>
      <c r="C244" s="3" t="s">
        <v>25</v>
      </c>
      <c r="D244">
        <v>98.8</v>
      </c>
      <c r="E244" t="s">
        <v>273</v>
      </c>
      <c r="F244" t="s">
        <v>274</v>
      </c>
      <c r="H244" t="s">
        <v>38</v>
      </c>
      <c r="I244" t="s">
        <v>28</v>
      </c>
      <c r="J244" t="s">
        <v>39</v>
      </c>
      <c r="K244">
        <v>7</v>
      </c>
      <c r="L244">
        <v>6.030818</v>
      </c>
      <c r="M244">
        <v>3.8397239999999999</v>
      </c>
      <c r="N244">
        <v>10.058450000000001</v>
      </c>
      <c r="O244" t="s">
        <v>29</v>
      </c>
      <c r="P244" t="s">
        <v>30</v>
      </c>
      <c r="Q244" t="s">
        <v>30</v>
      </c>
      <c r="R244" t="s">
        <v>68</v>
      </c>
      <c r="S244">
        <v>4</v>
      </c>
      <c r="T244" t="s">
        <v>160</v>
      </c>
      <c r="U244">
        <v>80976</v>
      </c>
      <c r="V244" t="s">
        <v>161</v>
      </c>
      <c r="W244" t="s">
        <v>162</v>
      </c>
      <c r="X244">
        <v>1965</v>
      </c>
    </row>
    <row r="245" spans="1:24">
      <c r="A245">
        <v>1912249</v>
      </c>
      <c r="B245" t="s">
        <v>24</v>
      </c>
      <c r="C245" s="3" t="s">
        <v>25</v>
      </c>
      <c r="D245">
        <v>98.8</v>
      </c>
      <c r="E245" t="s">
        <v>273</v>
      </c>
      <c r="F245" t="s">
        <v>274</v>
      </c>
      <c r="H245" t="s">
        <v>38</v>
      </c>
      <c r="I245" t="s">
        <v>28</v>
      </c>
      <c r="J245" t="s">
        <v>39</v>
      </c>
      <c r="K245">
        <v>8</v>
      </c>
      <c r="L245">
        <v>10</v>
      </c>
      <c r="M245">
        <v>4.5</v>
      </c>
      <c r="N245">
        <v>22</v>
      </c>
      <c r="O245" t="s">
        <v>29</v>
      </c>
      <c r="P245" t="s">
        <v>30</v>
      </c>
      <c r="Q245" t="s">
        <v>30</v>
      </c>
      <c r="R245" t="s">
        <v>68</v>
      </c>
      <c r="S245">
        <v>2</v>
      </c>
      <c r="T245" t="s">
        <v>160</v>
      </c>
      <c r="U245">
        <v>80976</v>
      </c>
      <c r="V245" t="s">
        <v>161</v>
      </c>
      <c r="W245" t="s">
        <v>162</v>
      </c>
      <c r="X245">
        <v>1965</v>
      </c>
    </row>
    <row r="246" spans="1:24">
      <c r="A246">
        <v>1912249</v>
      </c>
      <c r="B246" t="s">
        <v>24</v>
      </c>
      <c r="C246" s="3" t="s">
        <v>25</v>
      </c>
      <c r="D246">
        <v>98.8</v>
      </c>
      <c r="E246" t="s">
        <v>273</v>
      </c>
      <c r="F246" t="s">
        <v>274</v>
      </c>
      <c r="H246" t="s">
        <v>38</v>
      </c>
      <c r="I246" t="s">
        <v>28</v>
      </c>
      <c r="J246" t="s">
        <v>39</v>
      </c>
      <c r="K246">
        <v>8</v>
      </c>
      <c r="L246">
        <v>5.3498039999999998</v>
      </c>
      <c r="M246">
        <v>3.5996990000000002</v>
      </c>
      <c r="N246">
        <v>7.6057959999999998</v>
      </c>
      <c r="O246" t="s">
        <v>29</v>
      </c>
      <c r="P246" t="s">
        <v>30</v>
      </c>
      <c r="Q246" t="s">
        <v>30</v>
      </c>
      <c r="R246" t="s">
        <v>68</v>
      </c>
      <c r="S246">
        <v>4</v>
      </c>
      <c r="T246" t="s">
        <v>160</v>
      </c>
      <c r="U246">
        <v>80976</v>
      </c>
      <c r="V246" t="s">
        <v>161</v>
      </c>
      <c r="W246" t="s">
        <v>162</v>
      </c>
      <c r="X246">
        <v>1965</v>
      </c>
    </row>
    <row r="247" spans="1:24">
      <c r="A247">
        <v>1912249</v>
      </c>
      <c r="B247" t="s">
        <v>24</v>
      </c>
      <c r="C247" s="3" t="s">
        <v>25</v>
      </c>
      <c r="D247">
        <v>50</v>
      </c>
      <c r="E247" t="s">
        <v>290</v>
      </c>
      <c r="F247" t="s">
        <v>291</v>
      </c>
      <c r="G247" t="s">
        <v>93</v>
      </c>
      <c r="H247" t="s">
        <v>71</v>
      </c>
      <c r="I247" t="s">
        <v>28</v>
      </c>
      <c r="J247" t="s">
        <v>39</v>
      </c>
      <c r="K247">
        <v>7</v>
      </c>
      <c r="L247">
        <v>37</v>
      </c>
      <c r="O247" t="s">
        <v>29</v>
      </c>
      <c r="P247" t="s">
        <v>30</v>
      </c>
      <c r="Q247" t="s">
        <v>30</v>
      </c>
      <c r="R247" t="s">
        <v>68</v>
      </c>
      <c r="S247">
        <v>4</v>
      </c>
      <c r="T247" t="s">
        <v>292</v>
      </c>
      <c r="U247">
        <v>159421</v>
      </c>
      <c r="V247" t="s">
        <v>293</v>
      </c>
      <c r="W247" t="s">
        <v>294</v>
      </c>
      <c r="X247">
        <v>2012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326E0-A651-F140-9FFE-A9ADEA4A165D}">
  <dimension ref="A1:C25"/>
  <sheetViews>
    <sheetView workbookViewId="0">
      <selection activeCell="A14" sqref="A14"/>
    </sheetView>
  </sheetViews>
  <sheetFormatPr defaultColWidth="11.42578125" defaultRowHeight="15"/>
  <cols>
    <col min="1" max="1" width="28" customWidth="1"/>
    <col min="2" max="2" width="14.7109375" customWidth="1"/>
    <col min="6" max="6" width="24.85546875" customWidth="1"/>
  </cols>
  <sheetData>
    <row r="1" spans="1:3">
      <c r="A1" s="4" t="s">
        <v>295</v>
      </c>
      <c r="B1" s="4" t="s">
        <v>296</v>
      </c>
      <c r="C1" s="4" t="s">
        <v>297</v>
      </c>
    </row>
    <row r="2" spans="1:3">
      <c r="A2" t="s">
        <v>0</v>
      </c>
      <c r="B2" t="s">
        <v>298</v>
      </c>
    </row>
    <row r="3" spans="1:3">
      <c r="A3" t="s">
        <v>1</v>
      </c>
      <c r="B3" t="s">
        <v>299</v>
      </c>
    </row>
    <row r="4" spans="1:3">
      <c r="A4" s="3" t="s">
        <v>2</v>
      </c>
      <c r="B4" t="s">
        <v>300</v>
      </c>
    </row>
    <row r="5" spans="1:3">
      <c r="A5" t="s">
        <v>3</v>
      </c>
      <c r="B5" t="s">
        <v>301</v>
      </c>
    </row>
    <row r="6" spans="1:3">
      <c r="A6" t="s">
        <v>4</v>
      </c>
      <c r="B6" t="s">
        <v>302</v>
      </c>
    </row>
    <row r="7" spans="1:3">
      <c r="A7" t="s">
        <v>5</v>
      </c>
      <c r="B7" t="s">
        <v>303</v>
      </c>
    </row>
    <row r="8" spans="1:3">
      <c r="A8" t="s">
        <v>6</v>
      </c>
      <c r="B8" t="s">
        <v>304</v>
      </c>
      <c r="C8" t="s">
        <v>305</v>
      </c>
    </row>
    <row r="9" spans="1:3">
      <c r="A9" t="s">
        <v>7</v>
      </c>
      <c r="B9" t="s">
        <v>306</v>
      </c>
      <c r="C9" t="s">
        <v>307</v>
      </c>
    </row>
    <row r="10" spans="1:3">
      <c r="A10" t="s">
        <v>8</v>
      </c>
      <c r="B10" t="s">
        <v>308</v>
      </c>
    </row>
    <row r="11" spans="1:3">
      <c r="A11" t="s">
        <v>9</v>
      </c>
      <c r="B11" t="s">
        <v>309</v>
      </c>
    </row>
    <row r="12" spans="1:3">
      <c r="A12" t="s">
        <v>10</v>
      </c>
      <c r="B12" t="s">
        <v>310</v>
      </c>
    </row>
    <row r="13" spans="1:3">
      <c r="A13" t="s">
        <v>11</v>
      </c>
      <c r="B13" t="s">
        <v>311</v>
      </c>
      <c r="C13" t="s">
        <v>312</v>
      </c>
    </row>
    <row r="14" spans="1:3">
      <c r="A14" t="s">
        <v>12</v>
      </c>
      <c r="B14" t="s">
        <v>313</v>
      </c>
    </row>
    <row r="15" spans="1:3">
      <c r="A15" t="s">
        <v>13</v>
      </c>
      <c r="B15" t="s">
        <v>314</v>
      </c>
    </row>
    <row r="16" spans="1:3">
      <c r="A16" t="s">
        <v>14</v>
      </c>
      <c r="B16" t="s">
        <v>315</v>
      </c>
    </row>
    <row r="17" spans="1:2">
      <c r="A17" t="s">
        <v>15</v>
      </c>
      <c r="B17" t="s">
        <v>316</v>
      </c>
    </row>
    <row r="18" spans="1:2">
      <c r="A18" t="s">
        <v>16</v>
      </c>
      <c r="B18" t="s">
        <v>317</v>
      </c>
    </row>
    <row r="19" spans="1:2">
      <c r="A19" t="s">
        <v>17</v>
      </c>
      <c r="B19" t="s">
        <v>318</v>
      </c>
    </row>
    <row r="20" spans="1:2">
      <c r="A20" t="s">
        <v>18</v>
      </c>
      <c r="B20" t="s">
        <v>319</v>
      </c>
    </row>
    <row r="21" spans="1:2">
      <c r="A21" t="s">
        <v>19</v>
      </c>
      <c r="B21" t="s">
        <v>320</v>
      </c>
    </row>
    <row r="22" spans="1:2">
      <c r="A22" t="s">
        <v>20</v>
      </c>
      <c r="B22" t="s">
        <v>321</v>
      </c>
    </row>
    <row r="23" spans="1:2">
      <c r="A23" t="s">
        <v>21</v>
      </c>
      <c r="B23" t="s">
        <v>322</v>
      </c>
    </row>
    <row r="24" spans="1:2">
      <c r="A24" t="s">
        <v>22</v>
      </c>
      <c r="B24" t="s">
        <v>323</v>
      </c>
    </row>
    <row r="25" spans="1:2">
      <c r="A25" t="s">
        <v>23</v>
      </c>
      <c r="B25" t="s">
        <v>324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8"/>
  <sheetViews>
    <sheetView workbookViewId="0">
      <pane xSplit="1" ySplit="1" topLeftCell="B2" activePane="bottomRight" state="frozen"/>
      <selection pane="bottomRight"/>
      <selection pane="bottomLeft"/>
      <selection pane="topRight"/>
    </sheetView>
  </sheetViews>
  <sheetFormatPr defaultColWidth="8.85546875" defaultRowHeight="15"/>
  <sheetData>
    <row r="1" spans="1:8">
      <c r="A1" t="s">
        <v>325</v>
      </c>
      <c r="B1" t="s">
        <v>19</v>
      </c>
      <c r="C1" t="s">
        <v>21</v>
      </c>
      <c r="D1" t="s">
        <v>22</v>
      </c>
      <c r="E1" t="s">
        <v>326</v>
      </c>
      <c r="F1" t="s">
        <v>327</v>
      </c>
      <c r="G1" t="s">
        <v>328</v>
      </c>
      <c r="H1" t="s">
        <v>329</v>
      </c>
    </row>
    <row r="2" spans="1:8">
      <c r="A2">
        <v>19224</v>
      </c>
      <c r="B2" t="s">
        <v>224</v>
      </c>
      <c r="C2" t="s">
        <v>225</v>
      </c>
      <c r="D2" t="s">
        <v>226</v>
      </c>
      <c r="E2">
        <v>1992</v>
      </c>
      <c r="G2" t="s">
        <v>330</v>
      </c>
      <c r="H2" s="1" t="str">
        <f>HYPERLINK("https://scholar.google.com/scholar?hl=en&amp;as_q=&amp;as_oq=&amp;as_eq=&amp;as_sauthors=&amp;as_publication=&amp;as_ylo=&amp;as_yhi=&amp;as_occt=title&amp;as_sdt=0%2C5&amp;as_epq=%22Some+Pesticides+Used+in+Norwegian+Agriculture+and+Their+Environmental+Effects+on+Common+Inhabitants+in+Freshwate", "Google Scholar")</f>
        <v>Google Scholar</v>
      </c>
    </row>
    <row r="3" spans="1:8">
      <c r="A3">
        <v>160628</v>
      </c>
      <c r="B3" t="s">
        <v>78</v>
      </c>
      <c r="C3" t="s">
        <v>79</v>
      </c>
      <c r="D3" t="s">
        <v>80</v>
      </c>
      <c r="E3">
        <v>2012</v>
      </c>
      <c r="G3" t="s">
        <v>331</v>
      </c>
      <c r="H3" s="1" t="str">
        <f>HYPERLINK("https://scholar.google.com/scholar?hl=en&amp;as_q=&amp;as_oq=&amp;as_eq=&amp;as_sauthors=&amp;as_publication=&amp;as_ylo=&amp;as_yhi=&amp;as_occt=title&amp;as_sdt=0%2C5&amp;as_epq=%22Some+Biological+and+Hematological+Responses+of+Oreochromis+niloticus+Juveniles+Exposed+to+Atrazine+Herbicide", "Google Scholar")</f>
        <v>Google Scholar</v>
      </c>
    </row>
    <row r="4" spans="1:8">
      <c r="A4">
        <v>542</v>
      </c>
      <c r="B4" t="s">
        <v>127</v>
      </c>
      <c r="C4" t="s">
        <v>128</v>
      </c>
      <c r="D4" t="s">
        <v>129</v>
      </c>
      <c r="E4">
        <v>1969</v>
      </c>
      <c r="G4" t="s">
        <v>332</v>
      </c>
      <c r="H4" s="1" t="str">
        <f>HYPERLINK("https://scholar.google.com/scholar?hl=en&amp;as_q=&amp;as_oq=&amp;as_eq=&amp;as_sauthors=&amp;as_publication=&amp;as_ylo=&amp;as_yhi=&amp;as_occt=title&amp;as_sdt=0%2C5&amp;as_epq=%22Survival+of+Fish+in+164+Herbicides%2C+Insecticides%2C+Fungicides%2C+Wetting+Agents+and+Miscellaneous+Substances", "Google Scholar")</f>
        <v>Google Scholar</v>
      </c>
    </row>
    <row r="5" spans="1:8">
      <c r="A5">
        <v>7199</v>
      </c>
      <c r="B5" t="s">
        <v>88</v>
      </c>
      <c r="C5" t="s">
        <v>89</v>
      </c>
      <c r="D5" t="s">
        <v>90</v>
      </c>
      <c r="E5">
        <v>1975</v>
      </c>
      <c r="G5" t="s">
        <v>333</v>
      </c>
      <c r="H5" s="1" t="str">
        <f>HYPERLINK("https://scholar.google.com/scholar?hl=en&amp;as_q=&amp;as_oq=&amp;as_eq=&amp;as_sauthors=&amp;as_publication=&amp;as_ylo=&amp;as_yhi=&amp;as_occt=title&amp;as_sdt=0%2C5&amp;as_epq=%22The+Evaluation+of+Fish+Toxicity+in+the+Laboratory", "Google Scholar")</f>
        <v>Google Scholar</v>
      </c>
    </row>
    <row r="6" spans="1:8">
      <c r="A6">
        <v>12999</v>
      </c>
      <c r="B6" t="s">
        <v>124</v>
      </c>
      <c r="C6" t="s">
        <v>125</v>
      </c>
      <c r="D6" t="s">
        <v>126</v>
      </c>
      <c r="E6">
        <v>1975</v>
      </c>
      <c r="G6" t="s">
        <v>334</v>
      </c>
      <c r="H6" s="1" t="str">
        <f>HYPERLINK("https://scholar.google.com/scholar?hl=en&amp;as_q=&amp;as_oq=&amp;as_eq=&amp;as_sauthors=&amp;as_publication=&amp;as_ylo=&amp;as_yhi=&amp;as_occt=title&amp;as_sdt=0%2C5&amp;as_epq=%22Relationship+between+Toxicity+to+Fish+and+to+Mammals%3A++A+Comparative+Study+Under+Defined+Laboratory+Conditions", "Google Scholar")</f>
        <v>Google Scholar</v>
      </c>
    </row>
    <row r="7" spans="1:8">
      <c r="A7">
        <v>80976</v>
      </c>
      <c r="B7" t="s">
        <v>160</v>
      </c>
      <c r="C7" t="s">
        <v>161</v>
      </c>
      <c r="D7" t="s">
        <v>162</v>
      </c>
      <c r="E7">
        <v>1965</v>
      </c>
      <c r="G7" t="s">
        <v>335</v>
      </c>
      <c r="H7" s="1" t="str">
        <f>HYPERLINK("https://scholar.google.com/scholar?hl=en&amp;as_q=&amp;as_oq=&amp;as_eq=&amp;as_sauthors=&amp;as_publication=&amp;as_ylo=&amp;as_yhi=&amp;as_occt=title&amp;as_sdt=0%2C5&amp;as_epq=%22Atrazine+Safety+Evaluations+on+Fish+and+Wildlife+%28Bobwhite+Quail%2C+Mallard+Ducks%2C+Rainbow+Trout%2C+Sunfish%", "Google Scholar")</f>
        <v>Google Scholar</v>
      </c>
    </row>
    <row r="8" spans="1:8">
      <c r="A8">
        <v>19124</v>
      </c>
      <c r="B8" t="s">
        <v>197</v>
      </c>
      <c r="C8" t="s">
        <v>198</v>
      </c>
      <c r="D8" t="s">
        <v>199</v>
      </c>
      <c r="E8">
        <v>1983</v>
      </c>
      <c r="G8" t="s">
        <v>336</v>
      </c>
      <c r="H8" s="1" t="str">
        <f>HYPERLINK("https://scholar.google.com/scholar?hl=en&amp;as_q=&amp;as_oq=&amp;as_eq=&amp;as_sauthors=&amp;as_publication=&amp;as_ylo=&amp;as_yhi=&amp;as_occt=title&amp;as_sdt=0%2C5&amp;as_epq=%22Fish+and+Amphibian+Embryos+-+a+Model+System+for+Evaluating+Teratogenicity", "Google Scholar")</f>
        <v>Google Scholar</v>
      </c>
    </row>
    <row r="9" spans="1:8">
      <c r="A9">
        <v>563</v>
      </c>
      <c r="B9" t="s">
        <v>151</v>
      </c>
      <c r="C9" t="s">
        <v>152</v>
      </c>
      <c r="D9" t="s">
        <v>153</v>
      </c>
      <c r="E9">
        <v>1979</v>
      </c>
      <c r="F9" t="s">
        <v>337</v>
      </c>
      <c r="G9" t="s">
        <v>338</v>
      </c>
      <c r="H9" s="1" t="str">
        <f>HYPERLINK("https://scholar.google.com/scholar?hl=en&amp;as_q=&amp;as_oq=&amp;as_eq=&amp;as_sauthors=&amp;as_publication=&amp;as_ylo=&amp;as_yhi=&amp;as_occt=title&amp;as_sdt=0%2C5&amp;as_epq=%22Toxicity+of+Organic+Chemicals+to+Embryo-Larval+Stages+of+Fish", "Google Scholar")</f>
        <v>Google Scholar</v>
      </c>
    </row>
    <row r="10" spans="1:8">
      <c r="A10">
        <v>182055</v>
      </c>
      <c r="B10" t="s">
        <v>280</v>
      </c>
      <c r="C10" t="s">
        <v>281</v>
      </c>
      <c r="D10" t="s">
        <v>282</v>
      </c>
      <c r="E10">
        <v>2002</v>
      </c>
      <c r="G10" t="s">
        <v>339</v>
      </c>
      <c r="H10" s="1" t="str">
        <f>HYPERLINK("https://scholar.google.com/scholar?hl=en&amp;as_q=&amp;as_oq=&amp;as_eq=&amp;as_sauthors=&amp;as_publication=&amp;as_ylo=&amp;as_yhi=&amp;as_occt=title&amp;as_sdt=0%2C5&amp;as_epq=%22Cytotoxic+and+Endocrine-Disrupting+Potential+of+Atrazine%2C+Diazinon%2C+Endosulfan%2C+and+Mancozeb+in+Adrenocort", "Google Scholar")</f>
        <v>Google Scholar</v>
      </c>
    </row>
    <row r="11" spans="1:8">
      <c r="A11">
        <v>71619</v>
      </c>
      <c r="B11" t="s">
        <v>254</v>
      </c>
      <c r="C11" t="s">
        <v>255</v>
      </c>
      <c r="D11" t="s">
        <v>256</v>
      </c>
      <c r="E11">
        <v>1985</v>
      </c>
      <c r="G11" t="s">
        <v>340</v>
      </c>
      <c r="H11" s="1" t="str">
        <f>HYPERLINK("https://scholar.google.com/scholar?hl=en&amp;as_q=&amp;as_oq=&amp;as_eq=&amp;as_sauthors=&amp;as_publication=&amp;as_ylo=&amp;as_yhi=&amp;as_occt=title&amp;as_sdt=0%2C5&amp;as_epq=%22The+Effects+of+Single+and+Joint+Toxicity+of+Atrazine+and+Alachlor+on+Three+Non-Target+Aquatic+Organisms", "Google Scholar")</f>
        <v>Google Scholar</v>
      </c>
    </row>
    <row r="12" spans="1:8">
      <c r="A12">
        <v>159421</v>
      </c>
      <c r="B12" t="s">
        <v>292</v>
      </c>
      <c r="C12" t="s">
        <v>293</v>
      </c>
      <c r="D12" t="s">
        <v>294</v>
      </c>
      <c r="E12">
        <v>2012</v>
      </c>
      <c r="G12" t="s">
        <v>341</v>
      </c>
      <c r="H12" s="1" t="str">
        <f>HYPERLINK("https://scholar.google.com/scholar?hl=en&amp;as_q=&amp;as_oq=&amp;as_eq=&amp;as_sauthors=&amp;as_publication=&amp;as_ylo=&amp;as_yhi=&amp;as_occt=title&amp;as_sdt=0%2C5&amp;as_epq=%22Effects+of+Atrazine+and+Picloram+on+Grass+Carp%3A+Acute+Toxicity+and+Histological+Assessment", "Google Scholar")</f>
        <v>Google Scholar</v>
      </c>
    </row>
    <row r="13" spans="1:8">
      <c r="A13">
        <v>4442</v>
      </c>
      <c r="B13" t="s">
        <v>107</v>
      </c>
      <c r="C13" t="s">
        <v>108</v>
      </c>
      <c r="D13" t="s">
        <v>109</v>
      </c>
      <c r="E13">
        <v>1994</v>
      </c>
      <c r="F13" t="s">
        <v>337</v>
      </c>
      <c r="G13" t="s">
        <v>342</v>
      </c>
      <c r="H13" s="1" t="str">
        <f>HYPERLINK("https://scholar.google.com/scholar?hl=en&amp;as_q=&amp;as_oq=&amp;as_eq=&amp;as_sauthors=&amp;as_publication=&amp;as_ylo=&amp;as_yhi=&amp;as_occt=title&amp;as_sdt=0%2C5&amp;as_epq=%22Sublethal+Responses+to+Pesticides+of+Several+Species+of+Australian+Freshwater+Fish+and+Crustaceans+and+Rainbow+T", "Google Scholar")</f>
        <v>Google Scholar</v>
      </c>
    </row>
    <row r="14" spans="1:8">
      <c r="A14">
        <v>78794</v>
      </c>
      <c r="B14" t="s">
        <v>237</v>
      </c>
      <c r="C14" t="s">
        <v>238</v>
      </c>
      <c r="D14" t="s">
        <v>239</v>
      </c>
      <c r="E14">
        <v>1992</v>
      </c>
      <c r="G14" t="s">
        <v>343</v>
      </c>
      <c r="H14" s="1" t="str">
        <f>HYPERLINK("https://scholar.google.com/scholar?hl=en&amp;as_q=&amp;as_oq=&amp;as_eq=&amp;as_sauthors=&amp;as_publication=&amp;as_ylo=&amp;as_yhi=&amp;as_occt=title&amp;as_sdt=0%2C5&amp;as_epq=%22Chronic+Toxicity+to+the+Fathead+Minnow+%28Pimephales+promelas%29+During+a+Full+Life-Cycle+Exposure", "Google Scholar")</f>
        <v>Google Scholar</v>
      </c>
    </row>
    <row r="15" spans="1:8">
      <c r="A15">
        <v>170980</v>
      </c>
      <c r="B15" t="s">
        <v>113</v>
      </c>
      <c r="C15" t="s">
        <v>114</v>
      </c>
      <c r="D15" t="s">
        <v>115</v>
      </c>
      <c r="E15">
        <v>2015</v>
      </c>
      <c r="G15" t="s">
        <v>344</v>
      </c>
      <c r="H15" s="1" t="str">
        <f>HYPERLINK("https://scholar.google.com/scholar?hl=en&amp;as_q=&amp;as_oq=&amp;as_eq=&amp;as_sauthors=&amp;as_publication=&amp;as_ylo=&amp;as_yhi=&amp;as_occt=title&amp;as_sdt=0%2C5&amp;as_epq=%22Atrazine+Levels+in+the+Jaboticabal+Water+Stream+%28Sao+Paulo+State%2C+Brazil%29+and+Its+Toxicological+Effects+on", "Google Scholar")</f>
        <v>Google Scholar</v>
      </c>
    </row>
    <row r="16" spans="1:8">
      <c r="A16">
        <v>78669</v>
      </c>
      <c r="B16" t="s">
        <v>146</v>
      </c>
      <c r="C16" t="s">
        <v>147</v>
      </c>
      <c r="D16" t="s">
        <v>148</v>
      </c>
      <c r="E16">
        <v>1987</v>
      </c>
      <c r="G16" t="s">
        <v>345</v>
      </c>
      <c r="H16" s="1" t="str">
        <f>HYPERLINK("https://scholar.google.com/scholar?hl=en&amp;as_q=&amp;as_oq=&amp;as_eq=&amp;as_sauthors=&amp;as_publication=&amp;as_ylo=&amp;as_yhi=&amp;as_occt=title&amp;as_sdt=0%2C5&amp;as_epq=%22Assessments+of+the+Feasibility+and+Evidence+of+Test+Methods+of+Levels+I+and+II+of+the+Chemicals+Act+on+Thiourea", "Google Scholar")</f>
        <v>Google Scholar</v>
      </c>
    </row>
    <row r="17" spans="1:8">
      <c r="A17">
        <v>321</v>
      </c>
      <c r="B17" t="s">
        <v>240</v>
      </c>
      <c r="C17" t="s">
        <v>241</v>
      </c>
      <c r="D17" t="s">
        <v>242</v>
      </c>
      <c r="E17">
        <v>1990</v>
      </c>
      <c r="F17" t="s">
        <v>337</v>
      </c>
      <c r="G17" t="s">
        <v>346</v>
      </c>
      <c r="H17" s="1" t="str">
        <f>HYPERLINK("https://scholar.google.com/scholar?hl=en&amp;as_q=&amp;as_oq=&amp;as_eq=&amp;as_sauthors=&amp;as_publication=&amp;as_ylo=&amp;as_yhi=&amp;as_occt=title&amp;as_sdt=0%2C5&amp;as_epq=%22Toxicity+of+Lindane%2C+Atrazine%2C+and+Deltamethrin+to+Early+Life+Stages+of+Zebrafish+%28Brachydanio+rerio%29", "Google Scholar")</f>
        <v>Google Scholar</v>
      </c>
    </row>
    <row r="18" spans="1:8">
      <c r="A18">
        <v>62367</v>
      </c>
      <c r="B18" t="s">
        <v>265</v>
      </c>
      <c r="C18" t="s">
        <v>266</v>
      </c>
      <c r="D18" t="s">
        <v>267</v>
      </c>
      <c r="E18">
        <v>1994</v>
      </c>
      <c r="G18" t="s">
        <v>347</v>
      </c>
      <c r="H18" s="1" t="str">
        <f>HYPERLINK("https://scholar.google.com/scholar?hl=en&amp;as_q=&amp;as_oq=&amp;as_eq=&amp;as_sauthors=&amp;as_publication=&amp;as_ylo=&amp;as_yhi=&amp;as_occt=title&amp;as_sdt=0%2C5&amp;as_epq=%22Effects+of+Pesticides+on+Fish+Experimental+and+Field+Studies", "Google Scholar")</f>
        <v>Google Scholar</v>
      </c>
    </row>
    <row r="19" spans="1:8">
      <c r="A19">
        <v>7792</v>
      </c>
      <c r="B19" t="s">
        <v>132</v>
      </c>
      <c r="C19" t="s">
        <v>133</v>
      </c>
      <c r="D19" t="s">
        <v>134</v>
      </c>
      <c r="E19">
        <v>1976</v>
      </c>
      <c r="G19" t="s">
        <v>348</v>
      </c>
      <c r="H19" s="1" t="str">
        <f>HYPERLINK("https://scholar.google.com/scholar?hl=en&amp;as_q=&amp;as_oq=&amp;as_eq=&amp;as_sauthors=&amp;as_publication=&amp;as_ylo=&amp;as_yhi=&amp;as_occt=title&amp;as_sdt=0%2C5&amp;as_epq=%22Acute+Toxicity+of+Atrazine+%28S-Triazine%29+on+Coregonus+fera+Under+Starvation+Conditions", "Google Scholar")</f>
        <v>Google Scholar</v>
      </c>
    </row>
    <row r="20" spans="1:8">
      <c r="A20">
        <v>6265</v>
      </c>
      <c r="B20" t="s">
        <v>270</v>
      </c>
      <c r="C20" t="s">
        <v>271</v>
      </c>
      <c r="D20" t="s">
        <v>272</v>
      </c>
      <c r="E20">
        <v>1977</v>
      </c>
      <c r="G20" t="s">
        <v>349</v>
      </c>
      <c r="H20" s="1" t="str">
        <f>HYPERLINK("https://scholar.google.com/scholar?hl=en&amp;as_q=&amp;as_oq=&amp;as_eq=&amp;as_sauthors=&amp;as_publication=&amp;as_ylo=&amp;as_yhi=&amp;as_occt=title&amp;as_sdt=0%2C5&amp;as_epq=%22Toxicological+Characteristics+of+the+Herbicide+Zeazin", "Google Scholar")</f>
        <v>Google Scholar</v>
      </c>
    </row>
    <row r="21" spans="1:8">
      <c r="A21">
        <v>14715</v>
      </c>
      <c r="B21" t="s">
        <v>202</v>
      </c>
      <c r="C21" t="s">
        <v>203</v>
      </c>
      <c r="D21" t="s">
        <v>204</v>
      </c>
      <c r="E21">
        <v>1994</v>
      </c>
      <c r="G21" t="s">
        <v>350</v>
      </c>
      <c r="H21" s="1" t="str">
        <f>HYPERLINK("https://scholar.google.com/scholar?hl=en&amp;as_q=&amp;as_oq=&amp;as_eq=&amp;as_sauthors=&amp;as_publication=&amp;as_ylo=&amp;as_yhi=&amp;as_occt=title&amp;as_sdt=0%2C5&amp;as_epq=%22Influence+of+Salinity+on+Atrazine+Toxicity+to+a+Chesapeake+Bay+Copepod+%28Eurytemora+affinis%29+and+Fish+%28Cypr", "Google Scholar")</f>
        <v>Google Scholar</v>
      </c>
    </row>
    <row r="22" spans="1:8">
      <c r="A22">
        <v>18805</v>
      </c>
      <c r="B22" t="s">
        <v>230</v>
      </c>
      <c r="C22" t="s">
        <v>231</v>
      </c>
      <c r="D22" t="s">
        <v>232</v>
      </c>
      <c r="E22">
        <v>1998</v>
      </c>
      <c r="G22" t="s">
        <v>351</v>
      </c>
      <c r="H22" s="1" t="str">
        <f>HYPERLINK("https://scholar.google.com/scholar?hl=en&amp;as_q=&amp;as_oq=&amp;as_eq=&amp;as_sauthors=&amp;as_publication=&amp;as_ylo=&amp;as_yhi=&amp;as_occt=title&amp;as_sdt=0%2C5&amp;as_epq=%22Effect+of+Chemical+Synergy+and+Larval+Stage+on+the+Toxicity+of+Atrazine+and+Alachlor+to+Amphibian+Larvae", "Google Scholar")</f>
        <v>Google Scholar</v>
      </c>
    </row>
    <row r="23" spans="1:8">
      <c r="A23">
        <v>81782</v>
      </c>
      <c r="B23" t="s">
        <v>213</v>
      </c>
      <c r="C23" t="s">
        <v>214</v>
      </c>
      <c r="D23" t="s">
        <v>215</v>
      </c>
      <c r="E23">
        <v>1991</v>
      </c>
      <c r="G23" t="s">
        <v>352</v>
      </c>
      <c r="H23" s="1" t="str">
        <f>HYPERLINK("https://scholar.google.com/scholar?hl=en&amp;as_q=&amp;as_oq=&amp;as_eq=&amp;as_sauthors=&amp;as_publication=&amp;as_ylo=&amp;as_yhi=&amp;as_occt=title&amp;as_sdt=0%2C5&amp;as_epq=%22%28Atrazine+Technical%29+-+Acute+Toxicity+to+Fathead+Minnows+%28Pimephales+promelas%29+Under+Static+Conditions", "Google Scholar")</f>
        <v>Google Scholar</v>
      </c>
    </row>
    <row r="24" spans="1:8">
      <c r="A24">
        <v>547</v>
      </c>
      <c r="B24" t="s">
        <v>32</v>
      </c>
      <c r="C24" t="s">
        <v>33</v>
      </c>
      <c r="D24" t="s">
        <v>34</v>
      </c>
      <c r="E24">
        <v>1978</v>
      </c>
      <c r="F24" t="s">
        <v>337</v>
      </c>
      <c r="G24" t="s">
        <v>353</v>
      </c>
      <c r="H24" s="1" t="str">
        <f>HYPERLINK("https://scholar.google.com/scholar?hl=en&amp;as_q=&amp;as_oq=&amp;as_eq=&amp;as_sauthors=&amp;as_publication=&amp;as_ylo=&amp;as_yhi=&amp;as_occt=title&amp;as_sdt=0%2C5&amp;as_epq=%22Results+of+the+Investigation+of+200+Chemical+Compounds+for+Acute+Fish+Toxicity+with+the+Golden+Orfe+Test+%28Erge", "Google Scholar")</f>
        <v>Google Scholar</v>
      </c>
    </row>
    <row r="25" spans="1:8">
      <c r="A25">
        <v>171062</v>
      </c>
      <c r="B25" t="s">
        <v>45</v>
      </c>
      <c r="C25" t="s">
        <v>46</v>
      </c>
      <c r="D25" t="s">
        <v>47</v>
      </c>
      <c r="E25">
        <v>2014</v>
      </c>
      <c r="G25" t="s">
        <v>354</v>
      </c>
      <c r="H25" s="1" t="str">
        <f>HYPERLINK("https://scholar.google.com/scholar?hl=en&amp;as_q=&amp;as_oq=&amp;as_eq=&amp;as_sauthors=&amp;as_publication=&amp;as_ylo=&amp;as_yhi=&amp;as_occt=title&amp;as_sdt=0%2C5&amp;as_epq=%22Histopathological+Effects+and+Toxicity+of+Atrazine+Herbicide+in+Caspian+Kutum%2C+Rutilus+frisii+kutum%2C+Fry", "Google Scholar")</f>
        <v>Google Scholar</v>
      </c>
    </row>
    <row r="26" spans="1:8">
      <c r="A26">
        <v>171061</v>
      </c>
      <c r="B26" t="s">
        <v>41</v>
      </c>
      <c r="C26" t="s">
        <v>42</v>
      </c>
      <c r="D26" t="s">
        <v>43</v>
      </c>
      <c r="E26">
        <v>2014</v>
      </c>
      <c r="G26" t="s">
        <v>355</v>
      </c>
      <c r="H26" s="1" t="str">
        <f>HYPERLINK("https://scholar.google.com/scholar?hl=en&amp;as_q=&amp;as_oq=&amp;as_eq=&amp;as_sauthors=&amp;as_publication=&amp;as_ylo=&amp;as_yhi=&amp;as_occt=title&amp;as_sdt=0%2C5&amp;as_epq=%22Determination+of+Acute+Toxicity+of+Atrazine+Herbicide+in+Caspian+Kutum%2C+Rutilus+frisii+kutum%2C+Larvae", "Google Scholar")</f>
        <v>Google Scholar</v>
      </c>
    </row>
    <row r="27" spans="1:8">
      <c r="A27">
        <v>111938</v>
      </c>
      <c r="B27" t="s">
        <v>94</v>
      </c>
      <c r="C27" t="s">
        <v>95</v>
      </c>
      <c r="D27" t="s">
        <v>96</v>
      </c>
      <c r="E27">
        <v>2008</v>
      </c>
      <c r="G27" t="s">
        <v>356</v>
      </c>
      <c r="H27" s="1" t="str">
        <f>HYPERLINK("https://scholar.google.com/scholar?hl=en&amp;as_q=&amp;as_oq=&amp;as_eq=&amp;as_sauthors=&amp;as_publication=&amp;as_ylo=&amp;as_yhi=&amp;as_occt=title&amp;as_sdt=0%2C5&amp;as_epq=%22Acute+Toxicity+Test+of+Agricultural+Pesticides+on+Silver+Catfish+%28Rhamdia+quelen%29+Fingerlings", "Google Scholar")</f>
        <v>Google Scholar</v>
      </c>
    </row>
    <row r="28" spans="1:8">
      <c r="A28">
        <v>167650</v>
      </c>
      <c r="B28" t="s">
        <v>155</v>
      </c>
      <c r="C28" t="s">
        <v>156</v>
      </c>
      <c r="D28" t="s">
        <v>157</v>
      </c>
      <c r="E28">
        <v>2014</v>
      </c>
      <c r="G28" t="s">
        <v>357</v>
      </c>
      <c r="H28" s="1" t="str">
        <f>HYPERLINK("https://scholar.google.com/scholar?hl=en&amp;as_q=&amp;as_oq=&amp;as_eq=&amp;as_sauthors=&amp;as_publication=&amp;as_ylo=&amp;as_yhi=&amp;as_occt=title&amp;as_sdt=0%2C5&amp;as_epq=%22Zebrafish+Transgenic+Line+huORFZ+is+an+Effective+Living+Bioindicator+for+Detecting+Environmental+Toxicants", "Google Scholar")</f>
        <v>Google Scholar</v>
      </c>
    </row>
    <row r="29" spans="1:8">
      <c r="A29">
        <v>631</v>
      </c>
      <c r="B29" t="s">
        <v>249</v>
      </c>
      <c r="C29" t="s">
        <v>250</v>
      </c>
      <c r="D29" t="s">
        <v>251</v>
      </c>
      <c r="E29">
        <v>1976</v>
      </c>
      <c r="G29" t="s">
        <v>358</v>
      </c>
      <c r="H29" s="1" t="str">
        <f>HYPERLINK("https://scholar.google.com/scholar?hl=en&amp;as_q=&amp;as_oq=&amp;as_eq=&amp;as_sauthors=&amp;as_publication=&amp;as_ylo=&amp;as_yhi=&amp;as_occt=title&amp;as_sdt=0%2C5&amp;as_epq=%22Chronic+Toxicity+of+Atrazine+to+Selected+Aquatic+Invertebrates+and+Fishes", "Google Scholar")</f>
        <v>Google Scholar</v>
      </c>
    </row>
    <row r="30" spans="1:8">
      <c r="A30">
        <v>71608</v>
      </c>
      <c r="B30" t="s">
        <v>168</v>
      </c>
      <c r="C30" t="s">
        <v>169</v>
      </c>
      <c r="D30" t="s">
        <v>170</v>
      </c>
      <c r="E30">
        <v>1994</v>
      </c>
      <c r="G30" t="s">
        <v>359</v>
      </c>
      <c r="H30" s="1" t="str">
        <f>HYPERLINK("https://scholar.google.com/scholar?hl=en&amp;as_q=&amp;as_oq=&amp;as_eq=&amp;as_sauthors=&amp;as_publication=&amp;as_ylo=&amp;as_yhi=&amp;as_occt=title&amp;as_sdt=0%2C5&amp;as_epq=%22Atrazine+Technical+-+Acute+Toxicity+to+Sheepshead+Minnow+%28Cyprinodon+variegatus%29+Under+Flow-Through+Conditio", "Google Scholar")</f>
        <v>Google Scholar</v>
      </c>
    </row>
    <row r="31" spans="1:8">
      <c r="A31">
        <v>3947</v>
      </c>
      <c r="B31" t="s">
        <v>189</v>
      </c>
      <c r="C31" t="s">
        <v>190</v>
      </c>
      <c r="D31" t="s">
        <v>191</v>
      </c>
      <c r="E31">
        <v>1987</v>
      </c>
      <c r="G31" t="s">
        <v>360</v>
      </c>
      <c r="H31" s="1" t="str">
        <f>HYPERLINK("https://scholar.google.com/scholar?hl=en&amp;as_q=&amp;as_oq=&amp;as_eq=&amp;as_sauthors=&amp;as_publication=&amp;as_ylo=&amp;as_yhi=&amp;as_occt=title&amp;as_sdt=0%2C5&amp;as_epq=%22Acute+Toxicity+Handbook+of+Chemicals+to+Estuarine+Organisms", "Google Scholar")</f>
        <v>Google Scholar</v>
      </c>
    </row>
    <row r="32" spans="1:8">
      <c r="A32">
        <v>70421</v>
      </c>
      <c r="B32" t="s">
        <v>189</v>
      </c>
      <c r="C32" t="s">
        <v>275</v>
      </c>
      <c r="D32" t="s">
        <v>276</v>
      </c>
      <c r="E32">
        <v>1974</v>
      </c>
      <c r="G32" t="s">
        <v>361</v>
      </c>
      <c r="H32" s="1" t="str">
        <f>HYPERLINK("https://scholar.google.com/scholar?hl=en&amp;as_q=&amp;as_oq=&amp;as_eq=&amp;as_sauthors=&amp;as_publication=&amp;as_ylo=&amp;as_yhi=&amp;as_occt=title&amp;as_sdt=0%2C5&amp;as_epq=%22Pesticides+as+Pollutants", "Google Scholar")</f>
        <v>Google Scholar</v>
      </c>
    </row>
    <row r="33" spans="1:8">
      <c r="A33">
        <v>6797</v>
      </c>
      <c r="B33" t="s">
        <v>186</v>
      </c>
      <c r="C33" t="s">
        <v>187</v>
      </c>
      <c r="D33" t="s">
        <v>188</v>
      </c>
      <c r="E33">
        <v>1986</v>
      </c>
      <c r="F33" t="s">
        <v>362</v>
      </c>
      <c r="G33" t="s">
        <v>363</v>
      </c>
      <c r="H33" s="1" t="str">
        <f>HYPERLINK("https://scholar.google.com/scholar?hl=en&amp;as_q=&amp;as_oq=&amp;as_eq=&amp;as_sauthors=&amp;as_publication=&amp;as_ylo=&amp;as_yhi=&amp;as_occt=title&amp;as_sdt=0%2C5&amp;as_epq=%22Manual+of+Acute+Toxicity%3A+Interpretation+and+Data+Base+for+410+Chemicals+and+66+Species+of+Freshwater+Animals", "Google Scholar")</f>
        <v>Google Scholar</v>
      </c>
    </row>
    <row r="34" spans="1:8">
      <c r="A34">
        <v>165346</v>
      </c>
      <c r="B34" t="s">
        <v>183</v>
      </c>
      <c r="C34" t="s">
        <v>184</v>
      </c>
      <c r="D34" t="s">
        <v>185</v>
      </c>
      <c r="E34">
        <v>2011</v>
      </c>
      <c r="G34" t="s">
        <v>364</v>
      </c>
      <c r="H34" s="1" t="str">
        <f>HYPERLINK("https://scholar.google.com/scholar?hl=en&amp;as_q=&amp;as_oq=&amp;as_eq=&amp;as_sauthors=&amp;as_publication=&amp;as_ylo=&amp;as_yhi=&amp;as_occt=title&amp;as_sdt=0%2C5&amp;as_epq=%22Effect+of+Atrazine+on+Antioxidant+Enzyme+and+Its+Bioaccumulation+in+Kidney+of+Crucian+Carp%2C+Carassius+auratus", "Google Scholar")</f>
        <v>Google Scholar</v>
      </c>
    </row>
    <row r="35" spans="1:8">
      <c r="A35">
        <v>160499</v>
      </c>
      <c r="B35" t="s">
        <v>61</v>
      </c>
      <c r="C35" t="s">
        <v>62</v>
      </c>
      <c r="D35" t="s">
        <v>63</v>
      </c>
      <c r="E35">
        <v>2012</v>
      </c>
      <c r="G35" t="s">
        <v>365</v>
      </c>
      <c r="H35" s="1" t="str">
        <f>HYPERLINK("https://scholar.google.com/scholar?hl=en&amp;as_q=&amp;as_oq=&amp;as_eq=&amp;as_sauthors=&amp;as_publication=&amp;as_ylo=&amp;as_yhi=&amp;as_occt=title&amp;as_sdt=0%2C5&amp;as_epq=%22Toxicity+of+Three+Selected+Pesticides+%28Alachlor%2C+Atrazine+and+Diuron%29+to+the+Marine+Fish+%28Turbot+Psetta+", "Google Scholar")</f>
        <v>Google Scholar</v>
      </c>
    </row>
    <row r="36" spans="1:8">
      <c r="A36">
        <v>6681</v>
      </c>
      <c r="B36" t="s">
        <v>216</v>
      </c>
      <c r="C36" t="s">
        <v>217</v>
      </c>
      <c r="D36" t="s">
        <v>218</v>
      </c>
      <c r="E36">
        <v>1993</v>
      </c>
      <c r="F36" t="s">
        <v>337</v>
      </c>
      <c r="G36" t="s">
        <v>366</v>
      </c>
      <c r="H36" s="1" t="str">
        <f>HYPERLINK("https://scholar.google.com/scholar?hl=en&amp;as_q=&amp;as_oq=&amp;as_eq=&amp;as_sauthors=&amp;as_publication=&amp;as_ylo=&amp;as_yhi=&amp;as_occt=title&amp;as_sdt=0%2C5&amp;as_epq=%22Acute+and+Subacute+Toxicity+of+Atrazine+to+Carp+%28Cyprinus+carpio+L.%29", "Google Scholar")</f>
        <v>Google Scholar</v>
      </c>
    </row>
    <row r="37" spans="1:8">
      <c r="A37">
        <v>2682</v>
      </c>
      <c r="B37" t="s">
        <v>194</v>
      </c>
      <c r="C37" t="s">
        <v>195</v>
      </c>
      <c r="D37" t="s">
        <v>196</v>
      </c>
      <c r="E37">
        <v>1969</v>
      </c>
      <c r="G37" t="s">
        <v>367</v>
      </c>
      <c r="H37" s="1" t="str">
        <f>HYPERLINK("https://scholar.google.com/scholar?hl=en&amp;as_q=&amp;as_oq=&amp;as_eq=&amp;as_sauthors=&amp;as_publication=&amp;as_ylo=&amp;as_yhi=&amp;as_occt=title&amp;as_sdt=0%2C5&amp;as_epq=%22Toxicity+of+Pesticides+to+Some+Fresh+Water+Organisms", "Google Scholar")</f>
        <v>Google Scholar</v>
      </c>
    </row>
    <row r="38" spans="1:8">
      <c r="A38">
        <v>15192</v>
      </c>
      <c r="B38" t="s">
        <v>194</v>
      </c>
      <c r="C38" t="s">
        <v>252</v>
      </c>
      <c r="D38" t="s">
        <v>253</v>
      </c>
      <c r="E38">
        <v>1967</v>
      </c>
      <c r="G38" t="s">
        <v>368</v>
      </c>
      <c r="H38" s="1" t="str">
        <f>HYPERLINK("https://scholar.google.com/scholar?hl=en&amp;as_q=&amp;as_oq=&amp;as_eq=&amp;as_sauthors=&amp;as_publication=&amp;as_ylo=&amp;as_yhi=&amp;as_occt=title&amp;as_sdt=0%2C5&amp;as_epq=%22Toxicity+of+Pesticide+Ingredients+to+Some+Fresh+Water+Organisms", "Google Scholar")</f>
        <v>Google Scholar</v>
      </c>
    </row>
    <row r="39" spans="1:8">
      <c r="A39">
        <v>171387</v>
      </c>
      <c r="B39" t="s">
        <v>369</v>
      </c>
      <c r="C39" t="s">
        <v>370</v>
      </c>
      <c r="D39" t="s">
        <v>371</v>
      </c>
      <c r="E39">
        <v>2014</v>
      </c>
      <c r="G39" t="s">
        <v>372</v>
      </c>
      <c r="H39" s="1" t="str">
        <f>HYPERLINK("https://scholar.google.com/scholar?hl=en&amp;as_q=&amp;as_oq=&amp;as_eq=&amp;as_sauthors=&amp;as_publication=&amp;as_ylo=&amp;as_yhi=&amp;as_occt=title&amp;as_sdt=0%2C5&amp;as_epq=%22Comparative+Evaluation+of+the+Acute+Toxicity+and+Behavioural+Changes+in+Clarias+gariepinus+Following+Exposure+to", "Google Scholar")</f>
        <v>Google Scholar</v>
      </c>
    </row>
    <row r="40" spans="1:8">
      <c r="A40">
        <v>153834</v>
      </c>
      <c r="B40" t="s">
        <v>51</v>
      </c>
      <c r="C40" t="s">
        <v>52</v>
      </c>
      <c r="D40" t="s">
        <v>53</v>
      </c>
      <c r="E40">
        <v>2010</v>
      </c>
      <c r="G40" t="s">
        <v>373</v>
      </c>
      <c r="H40" s="1" t="str">
        <f>HYPERLINK("https://scholar.google.com/scholar?hl=en&amp;as_q=&amp;as_oq=&amp;as_eq=&amp;as_sauthors=&amp;as_publication=&amp;as_ylo=&amp;as_yhi=&amp;as_occt=title&amp;as_sdt=0%2C5&amp;as_epq=%22Lethal+Concentration+and+Toxicity+Stress+of+Carbosulfan%2C+Glyphosate+and+Atrazine+to+Freshwater+Air+Breathing+F", "Google Scholar")</f>
        <v>Google Scholar</v>
      </c>
    </row>
    <row r="41" spans="1:8">
      <c r="A41">
        <v>153817</v>
      </c>
      <c r="B41" t="s">
        <v>54</v>
      </c>
      <c r="C41" t="s">
        <v>55</v>
      </c>
      <c r="D41" t="s">
        <v>56</v>
      </c>
      <c r="E41">
        <v>2010</v>
      </c>
      <c r="G41" t="s">
        <v>374</v>
      </c>
      <c r="H41" s="1" t="str">
        <f>HYPERLINK("https://scholar.google.com/scholar?hl=en&amp;as_q=&amp;as_oq=&amp;as_eq=&amp;as_sauthors=&amp;as_publication=&amp;as_ylo=&amp;as_yhi=&amp;as_occt=title&amp;as_sdt=0%2C5&amp;as_epq=%22Toxicity+of+the+Herbicide+Atrazine%3A++Effects+on+Lipid+Peroxidation+and+Activities+of+Antioxidant+Enzymes+in+th", "Google Scholar")</f>
        <v>Google Scholar</v>
      </c>
    </row>
    <row r="42" spans="1:8">
      <c r="A42">
        <v>153798</v>
      </c>
      <c r="B42" t="s">
        <v>257</v>
      </c>
      <c r="C42" t="s">
        <v>258</v>
      </c>
      <c r="D42" t="s">
        <v>259</v>
      </c>
      <c r="E42">
        <v>2009</v>
      </c>
      <c r="G42" t="s">
        <v>375</v>
      </c>
      <c r="H42" s="1" t="str">
        <f>HYPERLINK("https://scholar.google.com/scholar?hl=en&amp;as_q=&amp;as_oq=&amp;as_eq=&amp;as_sauthors=&amp;as_publication=&amp;as_ylo=&amp;as_yhi=&amp;as_occt=title&amp;as_sdt=0%2C5&amp;as_epq=%22Effect+of+Atrazine+%28Herbicide%29+on+Blood+Parameters+of+Common+Carp+Cyprinus+carpio+%28Actinopterygii%3A++Cypr", "Google Scholar")</f>
        <v>Google Scholar</v>
      </c>
    </row>
    <row r="43" spans="1:8">
      <c r="A43">
        <v>5343</v>
      </c>
      <c r="B43" t="s">
        <v>246</v>
      </c>
      <c r="C43" t="s">
        <v>247</v>
      </c>
      <c r="D43" t="s">
        <v>248</v>
      </c>
      <c r="E43">
        <v>1980</v>
      </c>
      <c r="G43" t="s">
        <v>376</v>
      </c>
      <c r="H43" s="1" t="str">
        <f>HYPERLINK("https://scholar.google.com/scholar?hl=en&amp;as_q=&amp;as_oq=&amp;as_eq=&amp;as_sauthors=&amp;as_publication=&amp;as_ylo=&amp;as_yhi=&amp;as_occt=title&amp;as_sdt=0%2C5&amp;as_epq=%22Acute+Toxicity+of+Pesticides+to+Fish+%28Akutni+Toxicita+Pesticidu+pro+Ryby%29", "Google Scholar")</f>
        <v>Google Scholar</v>
      </c>
    </row>
    <row r="44" spans="1:8">
      <c r="A44">
        <v>315</v>
      </c>
      <c r="B44" t="s">
        <v>72</v>
      </c>
      <c r="C44" t="s">
        <v>73</v>
      </c>
      <c r="D44" t="s">
        <v>74</v>
      </c>
      <c r="E44">
        <v>1988</v>
      </c>
      <c r="G44" t="s">
        <v>377</v>
      </c>
      <c r="H44" s="1" t="str">
        <f>HYPERLINK("https://scholar.google.com/scholar?hl=en&amp;as_q=&amp;as_oq=&amp;as_eq=&amp;as_sauthors=&amp;as_publication=&amp;as_ylo=&amp;as_yhi=&amp;as_occt=title&amp;as_sdt=0%2C5&amp;as_epq=%22Comparing+the+Sensitivity+of+Rainbow+Trout+and+Rasbora+heteromorpha+to+Various+Toxic+Substances+%28Porovnani+Cit", "Google Scholar")</f>
        <v>Google Scholar</v>
      </c>
    </row>
    <row r="45" spans="1:8">
      <c r="A45">
        <v>93401</v>
      </c>
      <c r="B45" t="s">
        <v>208</v>
      </c>
      <c r="C45" t="s">
        <v>209</v>
      </c>
      <c r="D45" t="s">
        <v>210</v>
      </c>
      <c r="E45">
        <v>2006</v>
      </c>
      <c r="G45" t="s">
        <v>378</v>
      </c>
      <c r="H45" s="1" t="str">
        <f>HYPERLINK("https://scholar.google.com/scholar?hl=en&amp;as_q=&amp;as_oq=&amp;as_eq=&amp;as_sauthors=&amp;as_publication=&amp;as_ylo=&amp;as_yhi=&amp;as_occt=title&amp;as_sdt=0%2C5&amp;as_epq=%22Zebrafish+as+a+Model+for+Developmental+Neurotoxicity+Testing", "Google Scholar")</f>
        <v>Google Scholar</v>
      </c>
    </row>
    <row r="46" spans="1:8">
      <c r="A46">
        <v>6167</v>
      </c>
      <c r="B46" t="s">
        <v>233</v>
      </c>
      <c r="C46" t="s">
        <v>234</v>
      </c>
      <c r="D46" t="s">
        <v>235</v>
      </c>
      <c r="E46">
        <v>1976</v>
      </c>
      <c r="G46" t="s">
        <v>379</v>
      </c>
      <c r="H46" s="1" t="str">
        <f>HYPERLINK("https://scholar.google.com/scholar?hl=en&amp;as_q=&amp;as_oq=&amp;as_eq=&amp;as_sauthors=&amp;as_publication=&amp;as_ylo=&amp;as_yhi=&amp;as_occt=title&amp;as_sdt=0%2C5&amp;as_epq=%22On+the+Acute+Toxicity+of+Herbicides+to+Selected+Aquatic+Organisms.+Part+2.+Triazine+Herbicides+and+Amitrole+%28Z", "Google Scholar")</f>
        <v>Google Scholar</v>
      </c>
    </row>
    <row r="47" spans="1:8">
      <c r="A47">
        <v>344</v>
      </c>
      <c r="B47" t="s">
        <v>83</v>
      </c>
      <c r="C47" t="s">
        <v>84</v>
      </c>
      <c r="D47" t="s">
        <v>85</v>
      </c>
      <c r="E47">
        <v>1992</v>
      </c>
      <c r="F47" t="s">
        <v>380</v>
      </c>
      <c r="G47" t="s">
        <v>381</v>
      </c>
      <c r="H47" s="1" t="str">
        <f>HYPERLINK("https://scholar.google.com/scholar?hl=en&amp;as_q=&amp;as_oq=&amp;as_eq=&amp;as_sauthors=&amp;as_publication=&amp;as_ylo=&amp;as_yhi=&amp;as_occt=title&amp;as_sdt=0%2C5&amp;as_epq=%22Pesticide+Ecotoxicity+Database+%28Formerly%3A+Environmental+Effects+Database+%28EEDB%29%29", "Google Scholar")</f>
        <v>Google Scholar</v>
      </c>
    </row>
    <row r="48" spans="1:8">
      <c r="A48">
        <v>174467</v>
      </c>
      <c r="B48" t="s">
        <v>121</v>
      </c>
      <c r="C48" t="s">
        <v>122</v>
      </c>
      <c r="D48" t="s">
        <v>123</v>
      </c>
      <c r="E48">
        <v>1965</v>
      </c>
      <c r="G48" t="s">
        <v>382</v>
      </c>
      <c r="H48" s="1" t="str">
        <f>HYPERLINK("https://scholar.google.com/scholar?hl=en&amp;as_q=&amp;as_oq=&amp;as_eq=&amp;as_sauthors=&amp;as_publication=&amp;as_ylo=&amp;as_yhi=&amp;as_occt=title&amp;as_sdt=0%2C5&amp;as_epq=%22Toxicity+of+Some+Herbicides%2C+Insecticides%2C+and+Industrial+Wastes", "Google Scholar")</f>
        <v>Google Scholar</v>
      </c>
    </row>
    <row r="49" spans="1:8">
      <c r="A49">
        <v>312</v>
      </c>
      <c r="B49" t="s">
        <v>262</v>
      </c>
      <c r="C49" t="s">
        <v>263</v>
      </c>
      <c r="D49" t="s">
        <v>264</v>
      </c>
      <c r="E49">
        <v>1987</v>
      </c>
      <c r="G49" t="s">
        <v>383</v>
      </c>
      <c r="H49" s="1" t="str">
        <f>HYPERLINK("https://scholar.google.com/scholar?hl=en&amp;as_q=&amp;as_oq=&amp;as_eq=&amp;as_sauthors=&amp;as_publication=&amp;as_ylo=&amp;as_yhi=&amp;as_occt=title&amp;as_sdt=0%2C5&amp;as_epq=%22Comparison+of+the+Sensitivity+of+Male+and+Female+Guppies+%28Poecilia+reticulata+Peters%29+to+Toxic+Substances+%2", "Google Scholar")</f>
        <v>Google Scholar</v>
      </c>
    </row>
    <row r="50" spans="1:8">
      <c r="A50">
        <v>89626</v>
      </c>
      <c r="B50" t="s">
        <v>283</v>
      </c>
      <c r="C50" t="s">
        <v>284</v>
      </c>
      <c r="D50" t="s">
        <v>285</v>
      </c>
      <c r="E50">
        <v>2006</v>
      </c>
      <c r="G50" t="s">
        <v>384</v>
      </c>
      <c r="H50" s="1" t="str">
        <f>HYPERLINK("https://scholar.google.com/scholar?hl=en&amp;as_q=&amp;as_oq=&amp;as_eq=&amp;as_sauthors=&amp;as_publication=&amp;as_ylo=&amp;as_yhi=&amp;as_occt=title&amp;as_sdt=0%2C5&amp;as_epq=%22Toxicity+to+Daphnia+magna%2C+Hyalella+azteca%2C+Oncorhynchus+kisutch%2C+Oncorhynchus+mykiss%2C+Oncorhynchus+tsha", "Google Scholar")</f>
        <v>Google Scholar</v>
      </c>
    </row>
    <row r="51" spans="1:8">
      <c r="A51">
        <v>174473</v>
      </c>
      <c r="B51" t="s">
        <v>178</v>
      </c>
      <c r="C51" t="s">
        <v>179</v>
      </c>
      <c r="D51" t="s">
        <v>180</v>
      </c>
      <c r="E51">
        <v>2016</v>
      </c>
      <c r="G51" t="s">
        <v>385</v>
      </c>
      <c r="H51" s="1" t="str">
        <f>HYPERLINK("https://scholar.google.com/scholar?hl=en&amp;as_q=&amp;as_oq=&amp;as_eq=&amp;as_sauthors=&amp;as_publication=&amp;as_ylo=&amp;as_yhi=&amp;as_occt=title&amp;as_sdt=0%2C5&amp;as_epq=%22Individual+and+Mixture+Effects+of+Five+Agricultural+Pesticides+on+Zebrafish+%28Danio+rerio%29+Larvae", "Google Scholar")</f>
        <v>Google Scholar</v>
      </c>
    </row>
    <row r="52" spans="1:8">
      <c r="A52">
        <v>174503</v>
      </c>
      <c r="B52" t="s">
        <v>243</v>
      </c>
      <c r="C52" t="s">
        <v>244</v>
      </c>
      <c r="D52" t="s">
        <v>245</v>
      </c>
      <c r="E52">
        <v>2017</v>
      </c>
      <c r="G52" t="s">
        <v>386</v>
      </c>
      <c r="H52" s="1" t="str">
        <f>HYPERLINK("https://scholar.google.com/scholar?hl=en&amp;as_q=&amp;as_oq=&amp;as_eq=&amp;as_sauthors=&amp;as_publication=&amp;as_ylo=&amp;as_yhi=&amp;as_occt=title&amp;as_sdt=0%2C5&amp;as_epq=%22Single+and+Joint+Toxic+Effects+of+Five+Selected+Pesticides+on+the+Early+Life+Stages+of+Zebrafish+%28Denio+rerio%", "Google Scholar")</f>
        <v>Google Scholar</v>
      </c>
    </row>
    <row r="53" spans="1:8">
      <c r="A53">
        <v>165344</v>
      </c>
      <c r="B53" t="s">
        <v>137</v>
      </c>
      <c r="C53" t="s">
        <v>138</v>
      </c>
      <c r="D53" t="s">
        <v>139</v>
      </c>
      <c r="E53">
        <v>2011</v>
      </c>
      <c r="G53" t="s">
        <v>387</v>
      </c>
      <c r="H53" s="1" t="str">
        <f>HYPERLINK("https://scholar.google.com/scholar?hl=en&amp;as_q=&amp;as_oq=&amp;as_eq=&amp;as_sauthors=&amp;as_publication=&amp;as_ylo=&amp;as_yhi=&amp;as_occt=title&amp;as_sdt=0%2C5&amp;as_epq=%22Effect+of+Atrazine+%28Herbicide%29+on+Histology+and+Protein+Content+of+the+Freshwater+Teleost+Barbus+carnaticus", "Google Scholar")</f>
        <v>Google Scholar</v>
      </c>
    </row>
    <row r="54" spans="1:8">
      <c r="A54">
        <v>11001</v>
      </c>
      <c r="B54" t="s">
        <v>205</v>
      </c>
      <c r="C54" t="s">
        <v>206</v>
      </c>
      <c r="D54" t="s">
        <v>207</v>
      </c>
      <c r="E54">
        <v>1985</v>
      </c>
      <c r="G54" t="s">
        <v>388</v>
      </c>
      <c r="H54" s="1" t="str">
        <f>HYPERLINK("https://scholar.google.com/scholar?hl=en&amp;as_q=&amp;as_oq=&amp;as_eq=&amp;as_sauthors=&amp;as_publication=&amp;as_ylo=&amp;as_yhi=&amp;as_occt=title&amp;as_sdt=0%2C5&amp;as_epq=%22Acute+and+Chronic+Toxicity+of+Atrazine+to+Estuarine+Fauna", "Google Scholar")</f>
        <v>Google Scholar</v>
      </c>
    </row>
    <row r="55" spans="1:8">
      <c r="A55">
        <v>169185</v>
      </c>
      <c r="B55" t="s">
        <v>163</v>
      </c>
      <c r="C55" t="s">
        <v>164</v>
      </c>
      <c r="D55" t="s">
        <v>165</v>
      </c>
      <c r="E55">
        <v>2009</v>
      </c>
      <c r="G55" t="s">
        <v>389</v>
      </c>
      <c r="H55" s="1" t="str">
        <f>HYPERLINK("https://scholar.google.com/scholar?hl=en&amp;as_q=&amp;as_oq=&amp;as_eq=&amp;as_sauthors=&amp;as_publication=&amp;as_ylo=&amp;as_yhi=&amp;as_occt=title&amp;as_sdt=0%2C5&amp;as_epq=%22Gene+Expression+Analysis+in+Zebrafish+Embryos%3A+A+Potential+Approach+to+Predict+Effect+Concentrations+in+the+Fi", "Google Scholar")</f>
        <v>Google Scholar</v>
      </c>
    </row>
    <row r="56" spans="1:8">
      <c r="A56">
        <v>55587</v>
      </c>
      <c r="B56" t="s">
        <v>227</v>
      </c>
      <c r="C56" t="s">
        <v>228</v>
      </c>
      <c r="D56" t="s">
        <v>229</v>
      </c>
      <c r="E56">
        <v>2000</v>
      </c>
      <c r="G56" t="s">
        <v>390</v>
      </c>
      <c r="H56" s="1" t="str">
        <f>HYPERLINK("https://scholar.google.com/scholar?hl=en&amp;as_q=&amp;as_oq=&amp;as_eq=&amp;as_sauthors=&amp;as_publication=&amp;as_ylo=&amp;as_yhi=&amp;as_occt=title&amp;as_sdt=0%2C5&amp;as_epq=%22Uptake%2C+Toxicity%2C+and+Effects+on+Detoxication+Enzymes+of+Atrazine+and+Trifluoroacetate+in+Embryos+of+Zebrafi", "Google Scholar")</f>
        <v>Google Scholar</v>
      </c>
    </row>
    <row r="57" spans="1:8">
      <c r="A57">
        <v>170959</v>
      </c>
      <c r="B57" t="s">
        <v>219</v>
      </c>
      <c r="C57" t="s">
        <v>220</v>
      </c>
      <c r="D57" t="s">
        <v>221</v>
      </c>
      <c r="E57">
        <v>2015</v>
      </c>
      <c r="G57" t="s">
        <v>391</v>
      </c>
      <c r="H57" s="1" t="str">
        <f>HYPERLINK("https://scholar.google.com/scholar?hl=en&amp;as_q=&amp;as_oq=&amp;as_eq=&amp;as_sauthors=&amp;as_publication=&amp;as_ylo=&amp;as_yhi=&amp;as_occt=title&amp;as_sdt=0%2C5&amp;as_epq=%22Acute+and+Subchronic+Toxic+Effects+of+Atrazine+and+Chlorpyrifos+on+Common+Carp+%28Cyprinus+carpio+L.%29%3A+Immun", "Google Scholar")</f>
        <v>Google Scholar</v>
      </c>
    </row>
    <row r="58" spans="1:8">
      <c r="A58">
        <v>170833</v>
      </c>
      <c r="B58" t="s">
        <v>171</v>
      </c>
      <c r="C58" t="s">
        <v>172</v>
      </c>
      <c r="D58" t="s">
        <v>173</v>
      </c>
      <c r="E58">
        <v>2015</v>
      </c>
      <c r="G58" t="s">
        <v>392</v>
      </c>
      <c r="H58" s="1" t="str">
        <f>HYPERLINK("https://scholar.google.com/scholar?hl=en&amp;as_q=&amp;as_oq=&amp;as_eq=&amp;as_sauthors=&amp;as_publication=&amp;as_ylo=&amp;as_yhi=&amp;as_occt=title&amp;as_sdt=0%2C5&amp;as_epq=%22Kinetic+Processes+of+Acute+Atrazine+Toxicity+to+Brachydanio+rerio+in+the+Presence+and+Absence+of+Suspended+Sedim", "Google Scholar")</f>
        <v>Google Scholar</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
  <sheetViews>
    <sheetView workbookViewId="0">
      <pane xSplit="1" ySplit="1" topLeftCell="B2" activePane="bottomRight" state="frozen"/>
      <selection pane="bottomRight" activeCell="D23" sqref="D23"/>
      <selection pane="bottomLeft"/>
      <selection pane="topRight"/>
    </sheetView>
  </sheetViews>
  <sheetFormatPr defaultColWidth="8.85546875" defaultRowHeight="15"/>
  <cols>
    <col min="3" max="3" width="19.42578125" customWidth="1"/>
    <col min="4" max="4" width="15.28515625" customWidth="1"/>
  </cols>
  <sheetData>
    <row r="1" spans="1:7">
      <c r="A1" t="s">
        <v>393</v>
      </c>
      <c r="B1" t="s">
        <v>394</v>
      </c>
      <c r="C1" t="s">
        <v>395</v>
      </c>
      <c r="D1" t="s">
        <v>396</v>
      </c>
      <c r="E1" t="s">
        <v>397</v>
      </c>
      <c r="G1" t="s">
        <v>398</v>
      </c>
    </row>
    <row r="2" spans="1:7">
      <c r="G2" s="2">
        <v>44803.234409722223</v>
      </c>
    </row>
    <row r="4" spans="1:7">
      <c r="A4" t="s">
        <v>399</v>
      </c>
    </row>
    <row r="5" spans="1:7">
      <c r="C5" t="s">
        <v>400</v>
      </c>
      <c r="D5" t="s">
        <v>400</v>
      </c>
    </row>
    <row r="7" spans="1:7">
      <c r="A7" t="s">
        <v>401</v>
      </c>
    </row>
    <row r="8" spans="1:7">
      <c r="C8" t="s">
        <v>402</v>
      </c>
      <c r="D8" t="s">
        <v>403</v>
      </c>
    </row>
    <row r="10" spans="1:7">
      <c r="A10" t="s">
        <v>404</v>
      </c>
    </row>
    <row r="12" spans="1:7">
      <c r="A12" t="s">
        <v>405</v>
      </c>
    </row>
    <row r="13" spans="1:7">
      <c r="B13" t="s">
        <v>406</v>
      </c>
      <c r="C13" t="s">
        <v>407</v>
      </c>
      <c r="D13" t="s">
        <v>408</v>
      </c>
    </row>
    <row r="14" spans="1:7">
      <c r="B14" t="s">
        <v>406</v>
      </c>
      <c r="C14" t="s">
        <v>68</v>
      </c>
      <c r="D14" t="s">
        <v>408</v>
      </c>
    </row>
    <row r="15" spans="1:7">
      <c r="B15" t="s">
        <v>406</v>
      </c>
      <c r="C15" t="s">
        <v>409</v>
      </c>
      <c r="D15" t="s">
        <v>408</v>
      </c>
    </row>
    <row r="17" spans="1:4">
      <c r="A17" t="s">
        <v>410</v>
      </c>
    </row>
    <row r="18" spans="1:4">
      <c r="B18" t="s">
        <v>411</v>
      </c>
      <c r="C18" t="s">
        <v>412</v>
      </c>
      <c r="D18" t="s">
        <v>408</v>
      </c>
    </row>
    <row r="20" spans="1:4">
      <c r="A20" t="s">
        <v>413</v>
      </c>
    </row>
    <row r="22" spans="1:4">
      <c r="A22" t="s">
        <v>414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Randel Kreitsberg</cp:lastModifiedBy>
  <cp:revision/>
  <dcterms:created xsi:type="dcterms:W3CDTF">2022-08-30T09:37:32Z</dcterms:created>
  <dcterms:modified xsi:type="dcterms:W3CDTF">2023-03-24T08:35:14Z</dcterms:modified>
  <cp:category/>
  <cp:contentStatus/>
</cp:coreProperties>
</file>