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Ignacio\Paper workshop EmpER 2024\Zenodo\"/>
    </mc:Choice>
  </mc:AlternateContent>
  <xr:revisionPtr revIDLastSave="0" documentId="13_ncr:1_{F322837F-6C5E-4871-96F6-57FAE5FDA853}" xr6:coauthVersionLast="47" xr6:coauthVersionMax="47" xr10:uidLastSave="{00000000-0000-0000-0000-000000000000}"/>
  <bookViews>
    <workbookView xWindow="-120" yWindow="-120" windowWidth="29040" windowHeight="1584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102" i="1" l="1"/>
  <c r="S102" i="1"/>
  <c r="T102" i="1"/>
  <c r="V102" i="1"/>
  <c r="X102" i="1"/>
  <c r="Z102" i="1"/>
  <c r="Q94" i="1" l="1"/>
  <c r="Z93" i="1" l="1"/>
  <c r="C52" i="1"/>
  <c r="X94" i="1"/>
  <c r="F77" i="1" l="1"/>
  <c r="F78" i="1" s="1"/>
  <c r="C73" i="1"/>
  <c r="C55" i="1"/>
  <c r="C58" i="1"/>
  <c r="C61" i="1"/>
  <c r="C64" i="1"/>
  <c r="C67" i="1"/>
  <c r="C70" i="1"/>
  <c r="C49" i="1"/>
  <c r="C46" i="1"/>
  <c r="C43" i="1"/>
  <c r="C40" i="1"/>
  <c r="C37" i="1"/>
  <c r="C34" i="1"/>
  <c r="C31" i="1"/>
  <c r="C28" i="1"/>
  <c r="C25" i="1"/>
  <c r="C22" i="1"/>
  <c r="C19" i="1"/>
  <c r="C16" i="1"/>
  <c r="C13" i="1"/>
  <c r="C10" i="1"/>
  <c r="C7" i="1"/>
  <c r="C4" i="1"/>
  <c r="Z94" i="1"/>
  <c r="Z95" i="1"/>
  <c r="X95" i="1"/>
  <c r="X101" i="1" s="1"/>
  <c r="X96" i="1"/>
  <c r="X97" i="1"/>
  <c r="V94" i="1"/>
  <c r="V95" i="1"/>
  <c r="V96" i="1"/>
  <c r="V97" i="1"/>
  <c r="V98" i="1"/>
  <c r="T94" i="1"/>
  <c r="T95" i="1"/>
  <c r="T96" i="1"/>
  <c r="T97" i="1"/>
  <c r="Q95" i="1"/>
  <c r="Q96" i="1"/>
  <c r="Q97" i="1"/>
  <c r="S94" i="1"/>
  <c r="S95" i="1"/>
  <c r="S96" i="1"/>
  <c r="S77" i="1"/>
  <c r="U77" i="1"/>
  <c r="U78" i="1" s="1"/>
  <c r="U81" i="1" s="1"/>
  <c r="G77" i="1"/>
  <c r="G80" i="1" s="1"/>
  <c r="H77" i="1"/>
  <c r="H80" i="1" s="1"/>
  <c r="I77" i="1"/>
  <c r="I80" i="1" s="1"/>
  <c r="S80" i="1" l="1"/>
  <c r="J80" i="1" s="1"/>
  <c r="S78" i="1"/>
  <c r="S81" i="1" s="1"/>
  <c r="J81" i="1" s="1"/>
  <c r="Q101" i="1"/>
  <c r="AC94" i="1" s="1"/>
  <c r="S101" i="1"/>
  <c r="Z101" i="1"/>
  <c r="AG94" i="1"/>
  <c r="F81" i="1"/>
  <c r="V101" i="1"/>
  <c r="Z99" i="1"/>
  <c r="AD94" i="1"/>
  <c r="X99" i="1"/>
  <c r="T101" i="1"/>
  <c r="V99" i="1"/>
  <c r="T99" i="1"/>
  <c r="S99" i="1"/>
  <c r="Q99" i="1"/>
  <c r="I78" i="1"/>
  <c r="I81" i="1" s="1"/>
  <c r="H78" i="1"/>
  <c r="H81" i="1" s="1"/>
  <c r="U80" i="1"/>
  <c r="F80" i="1"/>
  <c r="G78" i="1"/>
  <c r="G81" i="1" s="1"/>
  <c r="AE94" i="1" l="1"/>
  <c r="AH94" i="1"/>
  <c r="AF94" i="1"/>
</calcChain>
</file>

<file path=xl/sharedStrings.xml><?xml version="1.0" encoding="utf-8"?>
<sst xmlns="http://schemas.openxmlformats.org/spreadsheetml/2006/main" count="381" uniqueCount="200">
  <si>
    <t>Marca temporal</t>
  </si>
  <si>
    <t>Title</t>
  </si>
  <si>
    <t>Authors</t>
  </si>
  <si>
    <t>List the representation used/treated as a conceptual model in this work</t>
  </si>
  <si>
    <t>Which groups of users are likely to create, modify, read, or otherwise use this representation?</t>
  </si>
  <si>
    <t>What is captured in this representation?</t>
  </si>
  <si>
    <t>What is the level of abstraction for this representation?</t>
  </si>
  <si>
    <t>Is the contribution type a model, language, metamodel, notation ... for conceptual modeling?</t>
  </si>
  <si>
    <t>List the model, conceptual modeling language, notation, or metamodel</t>
  </si>
  <si>
    <t>What is the nature of the significant contribution?</t>
  </si>
  <si>
    <t>Briefly describe the contribution</t>
  </si>
  <si>
    <t>List the method, process, tool, or algorithm</t>
  </si>
  <si>
    <t>What is its purpose</t>
  </si>
  <si>
    <t>What type of high-level contribution is made?</t>
  </si>
  <si>
    <t>Platform-independent</t>
  </si>
  <si>
    <t>Yes</t>
  </si>
  <si>
    <t>Past Trends and Future Prospects in Conceptual Modeling - A Bibliometric Analysis</t>
  </si>
  <si>
    <t>Felix Härer and Hans-Georg Fill</t>
  </si>
  <si>
    <t>Any conceptual model from several topics</t>
  </si>
  <si>
    <t>Philosophers, Foundational ontology developers or conceptual modeling language developers, Stakeholders, domain experts (e.g. business experts, AI application experts), requirements developers, Software, database, or knowledge representation designers, Software, database, or knowledge representation implementors, Software, database, or knowledge representation system performance specialists</t>
  </si>
  <si>
    <t>Data (e.g. database, data warehouse, dataspace, data lake, ...), Processes (e.g. business processes, goals, preferences, priorities, ...), Scenarios, events, agents, Interactions (e.g. among human users and automated components, ...), Knowledge, rules, "smart" systems</t>
  </si>
  <si>
    <t>Computation-independent, Platform-independent, Platform-specific</t>
  </si>
  <si>
    <t>No</t>
  </si>
  <si>
    <t>A vision of (perhaps part of) the fields of conceptual modeling, A broad survey of (perhaps part of) the field of conceptual modeling</t>
  </si>
  <si>
    <t>Data (e.g. database, data warehouse, dataspace, data lake, ...), Knowledge, rules, "smart" systems</t>
  </si>
  <si>
    <t>Computation-independent</t>
  </si>
  <si>
    <t>Data (e.g. database, data warehouse, dataspace, data lake, ...), Processes (e.g. business processes, goals, preferences, priorities, ...), Knowledge, rules, "smart" systems</t>
  </si>
  <si>
    <t>Define or extend a method/process, tool, algorithm, Evaluate the method/process, tool, algorithm, e.g. through a case study, performance study, or user study</t>
  </si>
  <si>
    <t>Foundational ontology developers or conceptual modeling language developers, Software, database, or knowledge representation designers, Software, database, or knowledge representation implementors</t>
  </si>
  <si>
    <t>Computation-independent, Platform-independent</t>
  </si>
  <si>
    <t>Foundational ontology developers or conceptual modeling language developers</t>
  </si>
  <si>
    <t>Define or extend a model, language, notation, representation, metamodel, ..., Evaluate the model, language, notation, representation, metamodel, e.g. through a case study, performance study, or user study, Compare it in depth to other models, languages, metamodels, ...</t>
  </si>
  <si>
    <t>Foundational ontology developers or conceptual modeling language developers, Software, database, or knowledge representation designers</t>
  </si>
  <si>
    <t>Platform-specific</t>
  </si>
  <si>
    <t>A broad survey of (perhaps part of) the field of conceptual modeling</t>
  </si>
  <si>
    <t>A vision of (perhaps part of) the fields of conceptual modeling</t>
  </si>
  <si>
    <t>Evaluate the method/process, tool, algorithm, e.g. through a case study, performance study, or user study</t>
  </si>
  <si>
    <t>Knowledge, rules, "smart" systems</t>
  </si>
  <si>
    <t>Software, database, or knowledge representation designers, Software, database, or knowledge representation implementors, Software, database, or knowledge representation system performance specialists</t>
  </si>
  <si>
    <t>A vision of (perhaps part of) the fields of conceptual modeling, A discussion of the philosophical issues surrounding conceptual modeling languages, tools, or conceptual modeling research, Principles for conceptual modeling, conceptual modeling languages, tools, or conceptual modeling research</t>
  </si>
  <si>
    <t>Stakeholders, domain experts (e.g. business experts, AI application experts), requirements developers, Software, database, or knowledge representation implementors, Software, database, or knowledge representation system performance specialists</t>
  </si>
  <si>
    <t>Philosophers, Foundational ontology developers or conceptual modeling language developers</t>
  </si>
  <si>
    <t>Data (e.g. database, data warehouse, dataspace, data lake, ...), Scenarios, events, agents</t>
  </si>
  <si>
    <t>Past Trends and Future Prospects
in Conceptual Modeling - A Bibliometric
Analysis</t>
  </si>
  <si>
    <t>Felix Harer &amp;&amp; Hans-Georg Fill</t>
  </si>
  <si>
    <t>Un modelo de BBDD que se usa para analizar y extraer metainformación de artículos sobre conceptual modeling</t>
  </si>
  <si>
    <t>Investigadores en el área de conceptual modeling</t>
  </si>
  <si>
    <t>Data (e.g. database, data warehouse, dataspace, data lake, ...)</t>
  </si>
  <si>
    <t>Extraer metainformación de artículos de CM</t>
  </si>
  <si>
    <t>Principles for conceptual modeling, conceptual modeling languages, tools, or conceptual modeling research, A broad survey of (perhaps part of) the field of conceptual modeling</t>
  </si>
  <si>
    <t>Past Trends and Future Prospectsin Conceptual Modeling - A BibliometricAnalysis</t>
  </si>
  <si>
    <t>Felix Härer(B) y Hans-Georg Fil</t>
  </si>
  <si>
    <t>Esquemas de bases de datos, análisis bibliométrico, tablas</t>
  </si>
  <si>
    <t>Data (e.g. database, data warehouse, dataspace, data lake, ...), Knowledge, rules, "smart" systems, Recopilación de artículos, conocimiento en general</t>
  </si>
  <si>
    <t>La contribución de este articulo es contestar a una serie de preguntas de investigación que se plantean para desambiguar de alguna forma algunos aspectos del modelado conceptual, qué temas se investigan o donde se llevan a cabo las investigaciones correspondientes.</t>
  </si>
  <si>
    <t>Análisis por medio de tablas</t>
  </si>
  <si>
    <t>Foundational ontology developers or conceptual modeling language developers, Stakeholders, domain experts (e.g. business experts, AI application experts), requirements developers, Software, database, or knowledge representation designers, Software, database, or knowledge representation implementors</t>
  </si>
  <si>
    <t>The LDA implementation of MALLET</t>
  </si>
  <si>
    <t>CM extraction, reverse engineering, Query or keyword search over data in a CM</t>
  </si>
  <si>
    <t>Se utiliza DBLP para analizar los datos acerca del mundo del modelado conceptual y concluir ciertas cuestiones como cuantos autores de papers lo utilizan, de que países son, etc.</t>
  </si>
  <si>
    <t>Felix Harer and Hans-Georg Fill</t>
  </si>
  <si>
    <t>Se muestra un modelo de proceso para la extracción de datos y un modelo de una base de datos en el que se representa el almacenamiento de los datos.</t>
  </si>
  <si>
    <t>Philosophers, Foundational ontology developers or conceptual modeling language developers, Software, database, or knowledge representation designers, Software, database, or knowledge representation implementors</t>
  </si>
  <si>
    <t>Data (e.g. database, data warehouse, dataspace, data lake, ...), Processes (e.g. business processes, goals, preferences, priorities, ...)</t>
  </si>
  <si>
    <t>A vision of (perhaps part of) the fields of conceptual modeling, How CM is used for data extraction and analysis</t>
  </si>
  <si>
    <t>Model of how to extract data from article-websites and how to storage it. Analyisis of the data obtained</t>
  </si>
  <si>
    <t>Felix H¨arer and Hans-Georg Fill</t>
  </si>
  <si>
    <t>Esquema de proceso de extracción de datos, Modelo de base de datos</t>
  </si>
  <si>
    <t>Se muestra de manera detallada un estudio sobre la bibliografía en el modelo conceptual, pasando por diferentes años, así como también el análisis a nivel geográfico y la validación de diferentes tópicos mostrados en el articulo. Es por ello que establece un resumen sobre la cantidad y calidad de los diferentes artículos publicados a la fecha del 2019. No obstante hace falta revisar aquellos artículos que no están escritos en lenguaje ingles, por lo que lo dejan como una tarea al futuro.</t>
  </si>
  <si>
    <t>Un modelo de proceso de obtención de los datos y como han sido posteriormente tratados. A su vez otro modelo de esquema de BBDD es usado, para saber como han almacenado los datos que posteriormente analizan mediante un análisis bibliométrico.</t>
  </si>
  <si>
    <t>Foundational ontology developers or conceptual modeling language developers, Cualquier persona relacionada con artículos divulgativos sobre modelo conceptural</t>
  </si>
  <si>
    <t>A vision of (perhaps part of) the fields of conceptual modeling, Una discusión sobre la evolución de la popularidad de los papers presentados en conferencias sobre modelos conceptuales</t>
  </si>
  <si>
    <t>Analiza diversos papers, extraídos de distintas conferencias, con el objetivo de analizar y realizar un estudio sobre la evolución de la popularidad de los temas de los papers. Si estos a lo largo de los años han ido a una tendencia de hablar mas sobre modelos conceptuales, o en cambio se mantiene o ha decrecido este interés.</t>
  </si>
  <si>
    <t>Modelo de base de datos y un modelo de proceso de recogida y análisis de datos</t>
  </si>
  <si>
    <t>Foundational ontology developers or conceptual modeling language developers, Sector de personas que quieran informarse sobre la perspectiva de futuro del modelado conceptual</t>
  </si>
  <si>
    <t>A vision of (perhaps part of) the fields of conceptual modeling, Analiza los resultados basados en la recopilacion de papers en los que se trata el topic de modelado conceptual y hace un estudio de como ha ido evolucionando.</t>
  </si>
  <si>
    <t>Analisis de las tendencias pasadas en la investigación de modelos conceptuales y que perspectiva de futuro supone para esta comunidad.</t>
  </si>
  <si>
    <t>DBLP database</t>
  </si>
  <si>
    <t xml:space="preserve">Data Collection and Analysis Process
Node.js scraping scripts
</t>
  </si>
  <si>
    <t>Query or keyword search over data in a CM</t>
  </si>
  <si>
    <t>la contribución analiza datos para conocer las regiones geográficas es la investigación de modelos conceptuales realizada y conocer la cantidad y la calidad del papel elaborado por los investigadores,tambien describir temas en términos de publicaciones
investigar,describir y demostrar la evolución del modelo conceptual al final hacer que los prospectos en el campo</t>
  </si>
  <si>
    <t>.</t>
  </si>
  <si>
    <t>Foundational ontology developers or conceptual modeling language developers, Stakeholders, domain experts (e.g. business experts, AI application experts), requirements developers</t>
  </si>
  <si>
    <t>Felix Härer, Hans-Georg Fill</t>
  </si>
  <si>
    <t>Se ha utilizado un proceso para la extracción de artículos que se tratarían posteriormente mediante un modelo o un esquema con diferentes datos relevantes, junto a los atributos más relevantes de esos artículos.</t>
  </si>
  <si>
    <t>Software, database, or knowledge representation system performance specialists, En general, investigadores, desarrolladores o especialistas que le interese conocer datos estadísticos acerca del tópico de modelado conceptual.</t>
  </si>
  <si>
    <t>El artículo representa un mapeo sistemático acerca de los diferentes artículos existentes en relación con la temática de modelado conceptual, según diferentes autores pertenecientes a diferentes continentes con el propósito de conocer la situación actual y futuros aspectos a tener en cuenta en este ámbito, sobretodo de cara a los investigadores.</t>
  </si>
  <si>
    <t>Data about conceptual modeling as a whole (it's a literature review)</t>
  </si>
  <si>
    <t>The article includes a formal literature review of the field of conceptual modeling, extracting information about the current research trends of the field (topics, quantity...) alonside their context (country, author profile...).</t>
  </si>
  <si>
    <t>Es un análisis sobre la evolución, creación y futuras aplicaciones de la literatura científica en el tema del "Conceptual Modeling"</t>
  </si>
  <si>
    <t>Stakeholders, domain experts (e.g. business experts, AI application experts), requirements developers, Gente que quiere aplicar CM y quiere ver si es ampliamente utilizado</t>
  </si>
  <si>
    <t>Knowledge, rules, "smart" systems, He valorado que era conocimiento porque la representación es un análisis</t>
  </si>
  <si>
    <t>La contribución es un análisis en el que los autores presentan los datos junto a unas conclusiones sobre el uso del Conceptual Modeling, su evolución, sus "topics" más importantes y su aplicación a lo largo de la literatura científica escrita.</t>
  </si>
  <si>
    <t>Felix H ̈arer and Hans-Georg Fill</t>
  </si>
  <si>
    <t>They represent the state of the art and future steps on the conceptual modeling field obtained with their bibliometric analysis.</t>
  </si>
  <si>
    <t>A discussion of the philosophical issues surrounding conceptual modeling languages, tools, or conceptual modeling research</t>
  </si>
  <si>
    <t>They performed a bibliometric analysis, wich is similar to a mapping review, on the conceptual modeling field. They concluded the major trends/topics that have been covered with conceptual modeling, and also mention the topics that haven't benn covered. Finally, they propose some domains that would benefit from the conceptual modeling world.</t>
  </si>
  <si>
    <t>Es un análisis bibliométrico del modelado conceptual</t>
  </si>
  <si>
    <t>Knowledge, rules, "smart" systems, Patrones, tendencias sobre el concepto de modelado conceptual</t>
  </si>
  <si>
    <t>No se trata de una representación concreta, por lo que no aplica esta pregunta.</t>
  </si>
  <si>
    <t>A vision of (perhaps part of) the fields of conceptual modeling, Análisis bibliométrico</t>
  </si>
  <si>
    <t>Análisis bibliométrico para conocer las tendencias pasadas y estado actual sobre el modelado conceptual y por lo tanto intuir cuales pueden ser las proyecciones a futuro.</t>
  </si>
  <si>
    <t>Felix Harer, Hans-Georg Fill</t>
  </si>
  <si>
    <t>Se tratan de diagramas entidad-relación que representan los papers estudiados por los autores. También contiene diferentes tablas con información acerca de los papers (origen de los papers, año de publicación, cantidad...)</t>
  </si>
  <si>
    <t>Básicamente analiza la literatura en tres diferentes épocas acerca del modelado conceptual en función de las regiones geográficas. Todo esto para intentar dar una respuesta a una afirmación anónima que dice que algunas regiones geográfica dominarían diferentes áreas del modelado conceptual</t>
  </si>
  <si>
    <t>Stakeholders, domain experts (e.g. business experts, AI application experts), requirements developers, Software, database, or knowledge representation designers</t>
  </si>
  <si>
    <t>Un análisis bibliométrico de las principales tendencias de investigación de modelos conceptuales para investigar la evolución de los temas de investigación.</t>
  </si>
  <si>
    <t>En este artículo se realiza una revisión de las principales tendencias de investigación del modelado conceptual con el objetivo de investigar la evolución de los temas de investigación. Los resultados de esta revisión se muestran con un análisis bibliométrico de un gran número de artículos revisados en la base de datos DBLP. Estos resultados han servido para responder una serie de cuestiones planteadas por los autores.</t>
  </si>
  <si>
    <t>Felix Härer(B) and Hans-Georg Fill</t>
  </si>
  <si>
    <t>Estudio de l modelado conceptual</t>
  </si>
  <si>
    <t>El artículo analiza el modelado conceptual en el presente y como va a evolucionar al futuro, además de explicar como se le podrá sacar provecho en el futuro</t>
  </si>
  <si>
    <t>Felix Härer Hans-Georg Fill</t>
  </si>
  <si>
    <t>Fact tables for the storage of DBLP publications and author groups reference according dimension tables</t>
  </si>
  <si>
    <t>Philosophers, Researchers</t>
  </si>
  <si>
    <t>Schema of the analysis database</t>
  </si>
  <si>
    <t>It's a storage of DBLP publications and author groups references to reseach which topics are investigated and where according research takes place</t>
  </si>
  <si>
    <t>They mined data to know which topics are investigated about conceptual modeling and where according research takes place</t>
  </si>
  <si>
    <t>A data collection representation was used to represent the data collection and analysis process. A database graph was used to represent the data stored (3.756 entries). Several tables are used during the review in order to representate and compare information gathered.</t>
  </si>
  <si>
    <t>The authors try to gather all the available information regarding conceptual modeling. Even though they have to create a schema in order to sort all the information they have gather, they conclude stating that since most of the papers written in the field come from Europe and they have discarded all papers that are not in english, several papers that come from, for example, germany are not valid and the information gathered incomplete.However, they foresee with the data that several domains in which to include conceptual modeliing.</t>
  </si>
  <si>
    <t>Se describe los resultados de un análisis bibliométrico de los artículos de investigación en el área de modelamiento conceptual para ver la evolución del tema de investigación en modelos conceptuales</t>
  </si>
  <si>
    <t>Data (e.g. database, data warehouse, dataspace, data lake, ...), Scenarios, events, agents, Knowledge, rules, "smart" systems</t>
  </si>
  <si>
    <t>A discussion of the philosophical issues surrounding conceptual modeling languages, tools, or conceptual modeling research, A broad survey of (perhaps part of) the field of conceptual modeling</t>
  </si>
  <si>
    <t>Se recopilo toda la información encontrada en los diferentes repositorios, conferencias acerca de las investigaciones en el modelado conceptual para así describir la evolución de la investigación en esta área</t>
  </si>
  <si>
    <t>Analysis of the CM field of research</t>
  </si>
  <si>
    <t>Analytical review of the CM field of research</t>
  </si>
  <si>
    <t>Analytical review of the CM field of research to discuss the field's future and viability</t>
  </si>
  <si>
    <t>Härer, Felix; Fill, Hans-Georg</t>
  </si>
  <si>
    <t>The article offers a bibliometic analysis of conceptual modeling trends</t>
  </si>
  <si>
    <t>The article offers a vision about trends in conceptual modeling field, for this purpose, it analyzes the articles downloaded from different sources to characterize and classify them, in order to obtain analytical results from them.</t>
  </si>
  <si>
    <t>Análisis en la literatura del uso e investigación del modelado conceptual y evolución</t>
  </si>
  <si>
    <t>Knowledge, rules, "smart" systems, Evolución, estado del arte del modelado conceptual</t>
  </si>
  <si>
    <t>Estado del arte</t>
  </si>
  <si>
    <t>El artículo consiste en una revisión literaria con la que se representa el estado del arte, la evolución que sigue y los posibles campos en los que se podría usar en el futuro</t>
  </si>
  <si>
    <t>Análisis temporal y geográfico sobre la publicación de artículos de modelado conceptual</t>
  </si>
  <si>
    <t>Análisis sobre el estado de modelado conceptual en la investigación</t>
  </si>
  <si>
    <t>Hace una extracción de datos sobre publicaciones y autores de modelado conceptual para observar su desarrollo a lo largo del tiempo y las zonas donde es mas popular.</t>
  </si>
  <si>
    <t>A vision of (perhaps part of) the fields of conceptual modeling, Bibliometric analysis of conceptual-modeling-related Papers.</t>
  </si>
  <si>
    <t>They describe the results from a bibliometric analysis of major outlets for conceptual modeling research for investigating the evolution of research topic.</t>
  </si>
  <si>
    <t>Bibliometric analysis of major outlets for conceptual modeling research</t>
  </si>
  <si>
    <t>S1-Agreement</t>
  </si>
  <si>
    <t>S1-Correctness</t>
  </si>
  <si>
    <t>S2-Agreement</t>
  </si>
  <si>
    <t>S2-Correctness</t>
  </si>
  <si>
    <t>S3-Agreement</t>
  </si>
  <si>
    <t>S3-Correctness</t>
  </si>
  <si>
    <t>S4-Agreement</t>
  </si>
  <si>
    <t>S4-Correctness</t>
  </si>
  <si>
    <t>S5-Agreement</t>
  </si>
  <si>
    <t>S5-Correctness</t>
  </si>
  <si>
    <t>S6-Agreement</t>
  </si>
  <si>
    <t>S6-Correctness</t>
  </si>
  <si>
    <t>S7-Agreement</t>
  </si>
  <si>
    <t>S8-Correctness</t>
  </si>
  <si>
    <t>S7-Correctness</t>
  </si>
  <si>
    <t>S8-Agreement</t>
  </si>
  <si>
    <t>S9-Agreement</t>
  </si>
  <si>
    <t>S9-Correctness</t>
  </si>
  <si>
    <t>S10-Agreement</t>
  </si>
  <si>
    <t>S10-Correctness</t>
  </si>
  <si>
    <t>S11-Agreement</t>
  </si>
  <si>
    <t>S11-Correctness</t>
  </si>
  <si>
    <t>S12-Agreement</t>
  </si>
  <si>
    <t>S12-Correctness</t>
  </si>
  <si>
    <t>S13-Agreement</t>
  </si>
  <si>
    <t>S13-Correctness</t>
  </si>
  <si>
    <t>S14-Agreement</t>
  </si>
  <si>
    <t>S14-Correctness</t>
  </si>
  <si>
    <t>S15-Agreement</t>
  </si>
  <si>
    <t>S15-Correctness</t>
  </si>
  <si>
    <t>S16-Agreement</t>
  </si>
  <si>
    <t>S16-Correctness</t>
  </si>
  <si>
    <t>S17-Agreement</t>
  </si>
  <si>
    <t>S17-Correctness</t>
  </si>
  <si>
    <t>S18-Agreement</t>
  </si>
  <si>
    <t>S18-Correctness</t>
  </si>
  <si>
    <t>S19-Agreement</t>
  </si>
  <si>
    <t>S19-Correctness</t>
  </si>
  <si>
    <t>S20-Agreement</t>
  </si>
  <si>
    <t>S20-Correctness</t>
  </si>
  <si>
    <t>S21-Agreement</t>
  </si>
  <si>
    <t>S21-Correctness</t>
  </si>
  <si>
    <t>S22-Agreement</t>
  </si>
  <si>
    <t>S22-Correctness</t>
  </si>
  <si>
    <t>S23-Agreement</t>
  </si>
  <si>
    <t>S23-Correctness</t>
  </si>
  <si>
    <t>S24-Agreement</t>
  </si>
  <si>
    <t>S24-Correctness</t>
  </si>
  <si>
    <t>Correctness</t>
  </si>
  <si>
    <t>OK</t>
  </si>
  <si>
    <t>KO</t>
  </si>
  <si>
    <t>FAIL</t>
  </si>
  <si>
    <t>Agreement</t>
  </si>
  <si>
    <t>Q1</t>
  </si>
  <si>
    <t>Q2</t>
  </si>
  <si>
    <t>Q3</t>
  </si>
  <si>
    <t>Q4</t>
  </si>
  <si>
    <t>normalizado</t>
  </si>
  <si>
    <t>Indice de Blau</t>
  </si>
  <si>
    <t>Q11</t>
  </si>
  <si>
    <t>Q10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</si>
</sst>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1"/>
      <color theme="1"/>
      <name val="Calibri"/>
      <family val="2"/>
      <scheme val="minor"/>
    </font>
    <font>
      <sz val="12"/>
      <color theme="1"/>
      <name val="Calibri"/>
      <family val="2"/>
      <scheme val="minor"/>
    </font>
    <font>
      <u/>
      <sz val="11"/>
      <color theme="10"/>
      <name val="Calibri"/>
      <family val="2"/>
      <scheme val="minor"/>
    </font>
    <font>
      <sz val="8"/>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0" fontId="0" fillId="2" borderId="0" xfId="0" applyFill="1"/>
    <xf numFmtId="0" fontId="1" fillId="0" borderId="0" xfId="0" applyFont="1"/>
    <xf numFmtId="14" fontId="0" fillId="0" borderId="0" xfId="0" applyNumberFormat="1"/>
    <xf numFmtId="164" fontId="0" fillId="0" borderId="0" xfId="0" applyNumberFormat="1"/>
    <xf numFmtId="2" fontId="0" fillId="0" borderId="0" xfId="0" applyNumberFormat="1"/>
    <xf numFmtId="0" fontId="2" fillId="0" borderId="0" xfId="1"/>
    <xf numFmtId="1" fontId="0" fillId="0" borderId="0" xfId="0" applyNumberFormat="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607457649883313E-2"/>
          <c:y val="0.1603025664446231"/>
          <c:w val="0.86073434850494435"/>
          <c:h val="0.64056877373265331"/>
        </c:manualLayout>
      </c:layout>
      <c:barChart>
        <c:barDir val="bar"/>
        <c:grouping val="stacked"/>
        <c:varyColors val="0"/>
        <c:ser>
          <c:idx val="0"/>
          <c:order val="0"/>
          <c:tx>
            <c:strRef>
              <c:f>Hoja1!$E$80</c:f>
              <c:strCache>
                <c:ptCount val="1"/>
                <c:pt idx="0">
                  <c:v>OK</c:v>
                </c:pt>
              </c:strCache>
            </c:strRef>
          </c:tx>
          <c:spPr>
            <a:pattFill prst="pct75">
              <a:fgClr>
                <a:srgbClr val="00B050"/>
              </a:fgClr>
              <a:bgClr>
                <a:schemeClr val="bg1"/>
              </a:bgClr>
            </a:pattFill>
            <a:ln>
              <a:noFill/>
            </a:ln>
            <a:effectLst/>
          </c:spPr>
          <c:invertIfNegative val="0"/>
          <c:cat>
            <c:strRef>
              <c:f>Hoja1!$F$79:$K$79</c:f>
              <c:strCache>
                <c:ptCount val="6"/>
                <c:pt idx="0">
                  <c:v>Q1</c:v>
                </c:pt>
                <c:pt idx="1">
                  <c:v>Q2</c:v>
                </c:pt>
                <c:pt idx="2">
                  <c:v>Q3</c:v>
                </c:pt>
                <c:pt idx="3">
                  <c:v>Q4</c:v>
                </c:pt>
                <c:pt idx="4">
                  <c:v>Q10</c:v>
                </c:pt>
                <c:pt idx="5">
                  <c:v>Q11</c:v>
                </c:pt>
              </c:strCache>
            </c:strRef>
          </c:cat>
          <c:val>
            <c:numRef>
              <c:f>Hoja1!$F$80:$K$80</c:f>
              <c:numCache>
                <c:formatCode>0.00</c:formatCode>
                <c:ptCount val="6"/>
                <c:pt idx="0">
                  <c:v>58.333333333333336</c:v>
                </c:pt>
                <c:pt idx="1">
                  <c:v>95.833333333333329</c:v>
                </c:pt>
                <c:pt idx="2">
                  <c:v>70.833333333333329</c:v>
                </c:pt>
                <c:pt idx="3">
                  <c:v>95.833333333333329</c:v>
                </c:pt>
                <c:pt idx="4">
                  <c:v>65.217391304347828</c:v>
                </c:pt>
                <c:pt idx="5">
                  <c:v>95.833333333333329</c:v>
                </c:pt>
              </c:numCache>
            </c:numRef>
          </c:val>
          <c:extLst>
            <c:ext xmlns:c16="http://schemas.microsoft.com/office/drawing/2014/chart" uri="{C3380CC4-5D6E-409C-BE32-E72D297353CC}">
              <c16:uniqueId val="{00000000-6D3D-429D-B765-5CA3191691EC}"/>
            </c:ext>
          </c:extLst>
        </c:ser>
        <c:ser>
          <c:idx val="1"/>
          <c:order val="1"/>
          <c:tx>
            <c:strRef>
              <c:f>Hoja1!$E$81</c:f>
              <c:strCache>
                <c:ptCount val="1"/>
                <c:pt idx="0">
                  <c:v>FAIL</c:v>
                </c:pt>
              </c:strCache>
            </c:strRef>
          </c:tx>
          <c:spPr>
            <a:solidFill>
              <a:srgbClr val="FF0000"/>
            </a:solidFill>
            <a:ln>
              <a:noFill/>
            </a:ln>
            <a:effectLst/>
          </c:spPr>
          <c:invertIfNegative val="0"/>
          <c:cat>
            <c:strRef>
              <c:f>Hoja1!$F$79:$K$79</c:f>
              <c:strCache>
                <c:ptCount val="6"/>
                <c:pt idx="0">
                  <c:v>Q1</c:v>
                </c:pt>
                <c:pt idx="1">
                  <c:v>Q2</c:v>
                </c:pt>
                <c:pt idx="2">
                  <c:v>Q3</c:v>
                </c:pt>
                <c:pt idx="3">
                  <c:v>Q4</c:v>
                </c:pt>
                <c:pt idx="4">
                  <c:v>Q10</c:v>
                </c:pt>
                <c:pt idx="5">
                  <c:v>Q11</c:v>
                </c:pt>
              </c:strCache>
            </c:strRef>
          </c:cat>
          <c:val>
            <c:numRef>
              <c:f>Hoja1!$F$81:$K$81</c:f>
              <c:numCache>
                <c:formatCode>0.00</c:formatCode>
                <c:ptCount val="6"/>
                <c:pt idx="0">
                  <c:v>41.666666666666664</c:v>
                </c:pt>
                <c:pt idx="1">
                  <c:v>4.166666666666667</c:v>
                </c:pt>
                <c:pt idx="2">
                  <c:v>29.166666666666668</c:v>
                </c:pt>
                <c:pt idx="3">
                  <c:v>4.166666666666667</c:v>
                </c:pt>
                <c:pt idx="4">
                  <c:v>34.782608695652172</c:v>
                </c:pt>
                <c:pt idx="5">
                  <c:v>4.166666666666667</c:v>
                </c:pt>
              </c:numCache>
            </c:numRef>
          </c:val>
          <c:extLst>
            <c:ext xmlns:c16="http://schemas.microsoft.com/office/drawing/2014/chart" uri="{C3380CC4-5D6E-409C-BE32-E72D297353CC}">
              <c16:uniqueId val="{00000003-6D3D-429D-B765-5CA3191691EC}"/>
            </c:ext>
          </c:extLst>
        </c:ser>
        <c:dLbls>
          <c:showLegendKey val="0"/>
          <c:showVal val="0"/>
          <c:showCatName val="0"/>
          <c:showSerName val="0"/>
          <c:showPercent val="0"/>
          <c:showBubbleSize val="0"/>
        </c:dLbls>
        <c:gapWidth val="150"/>
        <c:overlap val="100"/>
        <c:axId val="1060709535"/>
        <c:axId val="1060710367"/>
      </c:barChart>
      <c:catAx>
        <c:axId val="106070953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crossAx val="1060710367"/>
        <c:crosses val="autoZero"/>
        <c:auto val="1"/>
        <c:lblAlgn val="ctr"/>
        <c:lblOffset val="100"/>
        <c:noMultiLvlLbl val="0"/>
      </c:catAx>
      <c:valAx>
        <c:axId val="1060710367"/>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crossAx val="106070953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Hoja1!$AC$92:$AH$92</c:f>
              <c:strCache>
                <c:ptCount val="6"/>
                <c:pt idx="0">
                  <c:v>Q1</c:v>
                </c:pt>
                <c:pt idx="1">
                  <c:v>Q2</c:v>
                </c:pt>
                <c:pt idx="2">
                  <c:v>Q3</c:v>
                </c:pt>
                <c:pt idx="3">
                  <c:v>Q4</c:v>
                </c:pt>
                <c:pt idx="4">
                  <c:v>Q10</c:v>
                </c:pt>
                <c:pt idx="5">
                  <c:v>Q11</c:v>
                </c:pt>
              </c:strCache>
            </c:strRef>
          </c:cat>
          <c:val>
            <c:numRef>
              <c:f>Hoja1!$AC$94:$AH$94</c:f>
              <c:numCache>
                <c:formatCode>General</c:formatCode>
                <c:ptCount val="6"/>
                <c:pt idx="0" formatCode="0.000">
                  <c:v>0.91203703703703709</c:v>
                </c:pt>
                <c:pt idx="1">
                  <c:v>0.11866435529139811</c:v>
                </c:pt>
                <c:pt idx="2">
                  <c:v>0.80092592592592593</c:v>
                </c:pt>
                <c:pt idx="3">
                  <c:v>0.73784722222222232</c:v>
                </c:pt>
                <c:pt idx="4">
                  <c:v>0.75694444444444453</c:v>
                </c:pt>
                <c:pt idx="5">
                  <c:v>0.15972222222222188</c:v>
                </c:pt>
              </c:numCache>
            </c:numRef>
          </c:val>
          <c:extLst>
            <c:ext xmlns:c16="http://schemas.microsoft.com/office/drawing/2014/chart" uri="{C3380CC4-5D6E-409C-BE32-E72D297353CC}">
              <c16:uniqueId val="{00000000-6A4E-4F1D-B3A8-A99EA6A05070}"/>
            </c:ext>
          </c:extLst>
        </c:ser>
        <c:dLbls>
          <c:showLegendKey val="0"/>
          <c:showVal val="0"/>
          <c:showCatName val="0"/>
          <c:showSerName val="0"/>
          <c:showPercent val="0"/>
          <c:showBubbleSize val="0"/>
        </c:dLbls>
        <c:gapWidth val="219"/>
        <c:overlap val="-27"/>
        <c:axId val="1243540879"/>
        <c:axId val="1243545871"/>
      </c:barChart>
      <c:catAx>
        <c:axId val="12435408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crossAx val="1243545871"/>
        <c:crosses val="autoZero"/>
        <c:auto val="1"/>
        <c:lblAlgn val="ctr"/>
        <c:lblOffset val="100"/>
        <c:noMultiLvlLbl val="0"/>
      </c:catAx>
      <c:valAx>
        <c:axId val="1243545871"/>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crossAx val="124354087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EFFICIENCY BASELINE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yVal>
            <c:numRef>
              <c:f>Hoja1!$BG$1:$BG$24</c:f>
              <c:numCache>
                <c:formatCode>General</c:formatCode>
                <c:ptCount val="24"/>
                <c:pt idx="0">
                  <c:v>8</c:v>
                </c:pt>
                <c:pt idx="1">
                  <c:v>32</c:v>
                </c:pt>
                <c:pt idx="2">
                  <c:v>35</c:v>
                </c:pt>
                <c:pt idx="3">
                  <c:v>38</c:v>
                </c:pt>
                <c:pt idx="4">
                  <c:v>44</c:v>
                </c:pt>
                <c:pt idx="5">
                  <c:v>48</c:v>
                </c:pt>
                <c:pt idx="6">
                  <c:v>50</c:v>
                </c:pt>
                <c:pt idx="7">
                  <c:v>51</c:v>
                </c:pt>
                <c:pt idx="8">
                  <c:v>57</c:v>
                </c:pt>
                <c:pt idx="9">
                  <c:v>27</c:v>
                </c:pt>
                <c:pt idx="10">
                  <c:v>28</c:v>
                </c:pt>
                <c:pt idx="11">
                  <c:v>40</c:v>
                </c:pt>
                <c:pt idx="12">
                  <c:v>42</c:v>
                </c:pt>
                <c:pt idx="13">
                  <c:v>43</c:v>
                </c:pt>
                <c:pt idx="14">
                  <c:v>45</c:v>
                </c:pt>
                <c:pt idx="15">
                  <c:v>11</c:v>
                </c:pt>
                <c:pt idx="16">
                  <c:v>55</c:v>
                </c:pt>
                <c:pt idx="17">
                  <c:v>28</c:v>
                </c:pt>
                <c:pt idx="18">
                  <c:v>58</c:v>
                </c:pt>
                <c:pt idx="19">
                  <c:v>19</c:v>
                </c:pt>
                <c:pt idx="20">
                  <c:v>33</c:v>
                </c:pt>
                <c:pt idx="21">
                  <c:v>31</c:v>
                </c:pt>
                <c:pt idx="22">
                  <c:v>32</c:v>
                </c:pt>
                <c:pt idx="23">
                  <c:v>32</c:v>
                </c:pt>
              </c:numCache>
            </c:numRef>
          </c:yVal>
          <c:smooth val="0"/>
          <c:extLst>
            <c:ext xmlns:c16="http://schemas.microsoft.com/office/drawing/2014/chart" uri="{C3380CC4-5D6E-409C-BE32-E72D297353CC}">
              <c16:uniqueId val="{00000000-B341-4D18-A72A-F0EA0C134026}"/>
            </c:ext>
          </c:extLst>
        </c:ser>
        <c:dLbls>
          <c:showLegendKey val="0"/>
          <c:showVal val="0"/>
          <c:showCatName val="0"/>
          <c:showSerName val="0"/>
          <c:showPercent val="0"/>
          <c:showBubbleSize val="0"/>
        </c:dLbls>
        <c:axId val="1874896655"/>
        <c:axId val="1874899151"/>
      </c:scatterChart>
      <c:valAx>
        <c:axId val="1874896655"/>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74899151"/>
        <c:crosses val="autoZero"/>
        <c:crossBetween val="midCat"/>
      </c:valAx>
      <c:valAx>
        <c:axId val="18748991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7489665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EFFICIENCY REPLICATION 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yVal>
            <c:numRef>
              <c:f>Hoja1!$BG$63:$BG$70</c:f>
              <c:numCache>
                <c:formatCode>General</c:formatCode>
                <c:ptCount val="8"/>
                <c:pt idx="0">
                  <c:v>16</c:v>
                </c:pt>
                <c:pt idx="1">
                  <c:v>69</c:v>
                </c:pt>
                <c:pt idx="2">
                  <c:v>64</c:v>
                </c:pt>
                <c:pt idx="3">
                  <c:v>24</c:v>
                </c:pt>
                <c:pt idx="4">
                  <c:v>43</c:v>
                </c:pt>
                <c:pt idx="5">
                  <c:v>26</c:v>
                </c:pt>
                <c:pt idx="6">
                  <c:v>39</c:v>
                </c:pt>
                <c:pt idx="7">
                  <c:v>37</c:v>
                </c:pt>
              </c:numCache>
            </c:numRef>
          </c:yVal>
          <c:smooth val="0"/>
          <c:extLst>
            <c:ext xmlns:c16="http://schemas.microsoft.com/office/drawing/2014/chart" uri="{C3380CC4-5D6E-409C-BE32-E72D297353CC}">
              <c16:uniqueId val="{00000000-71AF-418D-9543-BACA1E2AC6E0}"/>
            </c:ext>
          </c:extLst>
        </c:ser>
        <c:dLbls>
          <c:showLegendKey val="0"/>
          <c:showVal val="0"/>
          <c:showCatName val="0"/>
          <c:showSerName val="0"/>
          <c:showPercent val="0"/>
          <c:showBubbleSize val="0"/>
        </c:dLbls>
        <c:axId val="655332736"/>
        <c:axId val="655331488"/>
      </c:scatterChart>
      <c:valAx>
        <c:axId val="655332736"/>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655331488"/>
        <c:crosses val="autoZero"/>
        <c:crossBetween val="midCat"/>
      </c:valAx>
      <c:valAx>
        <c:axId val="6553314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6553327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895351</xdr:colOff>
      <xdr:row>84</xdr:row>
      <xdr:rowOff>161925</xdr:rowOff>
    </xdr:from>
    <xdr:to>
      <xdr:col>9</xdr:col>
      <xdr:colOff>304800</xdr:colOff>
      <xdr:row>101</xdr:row>
      <xdr:rowOff>52387</xdr:rowOff>
    </xdr:to>
    <xdr:graphicFrame macro="">
      <xdr:nvGraphicFramePr>
        <xdr:cNvPr id="3" name="Gráfico 2">
          <a:extLst>
            <a:ext uri="{FF2B5EF4-FFF2-40B4-BE49-F238E27FC236}">
              <a16:creationId xmlns:a16="http://schemas.microsoft.com/office/drawing/2014/main" id="{D7F57366-28DF-4630-B6E0-3D1984F4F9C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xdr:col>
      <xdr:colOff>447676</xdr:colOff>
      <xdr:row>95</xdr:row>
      <xdr:rowOff>4762</xdr:rowOff>
    </xdr:from>
    <xdr:to>
      <xdr:col>33</xdr:col>
      <xdr:colOff>561976</xdr:colOff>
      <xdr:row>109</xdr:row>
      <xdr:rowOff>80962</xdr:rowOff>
    </xdr:to>
    <xdr:graphicFrame macro="">
      <xdr:nvGraphicFramePr>
        <xdr:cNvPr id="4" name="Gráfico 3">
          <a:extLst>
            <a:ext uri="{FF2B5EF4-FFF2-40B4-BE49-F238E27FC236}">
              <a16:creationId xmlns:a16="http://schemas.microsoft.com/office/drawing/2014/main" id="{F729DCDE-04FD-45B8-B297-E319B6E44AD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47</xdr:col>
      <xdr:colOff>533400</xdr:colOff>
      <xdr:row>10</xdr:row>
      <xdr:rowOff>71437</xdr:rowOff>
    </xdr:from>
    <xdr:to>
      <xdr:col>55</xdr:col>
      <xdr:colOff>228600</xdr:colOff>
      <xdr:row>24</xdr:row>
      <xdr:rowOff>147637</xdr:rowOff>
    </xdr:to>
    <xdr:graphicFrame macro="">
      <xdr:nvGraphicFramePr>
        <xdr:cNvPr id="6" name="Gráfico 5">
          <a:extLst>
            <a:ext uri="{FF2B5EF4-FFF2-40B4-BE49-F238E27FC236}">
              <a16:creationId xmlns:a16="http://schemas.microsoft.com/office/drawing/2014/main" id="{158C42E3-D83D-4DC3-ACCF-A6630CD65AD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49</xdr:col>
      <xdr:colOff>561975</xdr:colOff>
      <xdr:row>59</xdr:row>
      <xdr:rowOff>147637</xdr:rowOff>
    </xdr:from>
    <xdr:to>
      <xdr:col>57</xdr:col>
      <xdr:colOff>257175</xdr:colOff>
      <xdr:row>74</xdr:row>
      <xdr:rowOff>33337</xdr:rowOff>
    </xdr:to>
    <xdr:graphicFrame macro="">
      <xdr:nvGraphicFramePr>
        <xdr:cNvPr id="2" name="Gráfico 1">
          <a:extLst>
            <a:ext uri="{FF2B5EF4-FFF2-40B4-BE49-F238E27FC236}">
              <a16:creationId xmlns:a16="http://schemas.microsoft.com/office/drawing/2014/main" id="{632B60AC-3700-49B1-A3A2-AF19D9EF952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G157"/>
  <sheetViews>
    <sheetView tabSelected="1" topLeftCell="A19" zoomScale="80" zoomScaleNormal="80" workbookViewId="0">
      <selection activeCell="A85" sqref="A85"/>
    </sheetView>
  </sheetViews>
  <sheetFormatPr baseColWidth="10" defaultColWidth="9.140625" defaultRowHeight="15" x14ac:dyDescent="0.25"/>
  <cols>
    <col min="1" max="3" width="15.140625" customWidth="1"/>
    <col min="6" max="6" width="9.5703125" bestFit="1" customWidth="1"/>
    <col min="10" max="13" width="9.140625" customWidth="1"/>
    <col min="17" max="17" width="17.42578125" bestFit="1" customWidth="1"/>
  </cols>
  <sheetData>
    <row r="1" spans="1:59" x14ac:dyDescent="0.25">
      <c r="A1" t="s">
        <v>0</v>
      </c>
      <c r="D1" t="s">
        <v>1</v>
      </c>
      <c r="E1" t="s">
        <v>2</v>
      </c>
      <c r="F1" t="s">
        <v>3</v>
      </c>
      <c r="G1" t="s">
        <v>4</v>
      </c>
      <c r="H1" t="s">
        <v>5</v>
      </c>
      <c r="I1" t="s">
        <v>6</v>
      </c>
      <c r="J1" t="s">
        <v>7</v>
      </c>
      <c r="K1" t="s">
        <v>8</v>
      </c>
      <c r="L1" t="s">
        <v>9</v>
      </c>
      <c r="M1" t="s">
        <v>10</v>
      </c>
      <c r="O1" t="s">
        <v>11</v>
      </c>
      <c r="P1" t="s">
        <v>12</v>
      </c>
      <c r="Q1" t="s">
        <v>9</v>
      </c>
      <c r="S1" t="s">
        <v>13</v>
      </c>
      <c r="T1" t="s">
        <v>10</v>
      </c>
      <c r="U1" t="s">
        <v>10</v>
      </c>
      <c r="BG1">
        <v>8</v>
      </c>
    </row>
    <row r="2" spans="1:59" x14ac:dyDescent="0.25">
      <c r="A2">
        <v>44512.723611111112</v>
      </c>
      <c r="D2" t="s">
        <v>16</v>
      </c>
      <c r="E2" t="s">
        <v>17</v>
      </c>
      <c r="F2" t="s">
        <v>18</v>
      </c>
      <c r="G2" t="s">
        <v>19</v>
      </c>
      <c r="H2" t="s">
        <v>20</v>
      </c>
      <c r="I2" t="s">
        <v>21</v>
      </c>
      <c r="J2" t="s">
        <v>22</v>
      </c>
      <c r="N2" t="s">
        <v>22</v>
      </c>
      <c r="R2" t="s">
        <v>15</v>
      </c>
      <c r="S2" t="s">
        <v>23</v>
      </c>
      <c r="U2" t="s">
        <v>138</v>
      </c>
      <c r="BG2">
        <v>32</v>
      </c>
    </row>
    <row r="3" spans="1:59" x14ac:dyDescent="0.25">
      <c r="F3">
        <v>1</v>
      </c>
      <c r="G3">
        <v>1</v>
      </c>
      <c r="BG3">
        <v>35</v>
      </c>
    </row>
    <row r="4" spans="1:59" x14ac:dyDescent="0.25">
      <c r="A4" s="3">
        <v>44530.828599537039</v>
      </c>
      <c r="B4" s="3">
        <v>44530.822916666664</v>
      </c>
      <c r="C4" s="5">
        <f>MINUTE(TEXT(A4-B4,"HH:MM"))+(HOUR(TEXT(A4-B4,"HH:MM")))*60</f>
        <v>8</v>
      </c>
      <c r="D4" t="s">
        <v>43</v>
      </c>
      <c r="E4" t="s">
        <v>44</v>
      </c>
      <c r="F4" t="s">
        <v>45</v>
      </c>
      <c r="G4" t="s">
        <v>46</v>
      </c>
      <c r="H4" t="s">
        <v>47</v>
      </c>
      <c r="I4" t="s">
        <v>25</v>
      </c>
      <c r="J4" t="s">
        <v>22</v>
      </c>
      <c r="N4" t="s">
        <v>22</v>
      </c>
      <c r="R4" t="s">
        <v>15</v>
      </c>
      <c r="S4" t="s">
        <v>34</v>
      </c>
      <c r="U4" t="s">
        <v>48</v>
      </c>
      <c r="BG4">
        <v>38</v>
      </c>
    </row>
    <row r="5" spans="1:59" x14ac:dyDescent="0.25">
      <c r="A5" t="s">
        <v>139</v>
      </c>
      <c r="F5">
        <v>2</v>
      </c>
      <c r="G5">
        <v>3</v>
      </c>
      <c r="H5">
        <v>1</v>
      </c>
      <c r="I5">
        <v>2</v>
      </c>
      <c r="S5">
        <v>1</v>
      </c>
      <c r="U5">
        <v>1</v>
      </c>
      <c r="BG5">
        <v>44</v>
      </c>
    </row>
    <row r="6" spans="1:59" x14ac:dyDescent="0.25">
      <c r="A6" t="s">
        <v>140</v>
      </c>
      <c r="F6">
        <v>1</v>
      </c>
      <c r="G6">
        <v>0</v>
      </c>
      <c r="H6">
        <v>1</v>
      </c>
      <c r="I6">
        <v>1</v>
      </c>
      <c r="S6">
        <v>1</v>
      </c>
      <c r="U6">
        <v>1</v>
      </c>
      <c r="BG6">
        <v>48</v>
      </c>
    </row>
    <row r="7" spans="1:59" x14ac:dyDescent="0.25">
      <c r="A7" s="3">
        <v>44530.845185185186</v>
      </c>
      <c r="B7" s="3"/>
      <c r="C7" s="5">
        <f>MINUTE(TEXT(A7-B4,"HH:MM"))+(HOUR(TEXT(A7-B4,"HH:MM")))*60</f>
        <v>32</v>
      </c>
      <c r="D7" t="s">
        <v>50</v>
      </c>
      <c r="E7" t="s">
        <v>51</v>
      </c>
      <c r="F7" t="s">
        <v>52</v>
      </c>
      <c r="G7" t="s">
        <v>38</v>
      </c>
      <c r="H7" t="s">
        <v>53</v>
      </c>
      <c r="I7" t="s">
        <v>25</v>
      </c>
      <c r="J7" t="s">
        <v>22</v>
      </c>
      <c r="N7" t="s">
        <v>22</v>
      </c>
      <c r="R7" t="s">
        <v>15</v>
      </c>
      <c r="S7" t="s">
        <v>49</v>
      </c>
      <c r="U7" t="s">
        <v>54</v>
      </c>
      <c r="BG7">
        <v>50</v>
      </c>
    </row>
    <row r="8" spans="1:59" x14ac:dyDescent="0.25">
      <c r="A8" t="s">
        <v>141</v>
      </c>
      <c r="F8">
        <v>2</v>
      </c>
      <c r="G8">
        <v>2</v>
      </c>
      <c r="H8">
        <v>1</v>
      </c>
      <c r="I8">
        <v>2</v>
      </c>
      <c r="S8">
        <v>2</v>
      </c>
      <c r="U8">
        <v>2</v>
      </c>
      <c r="BG8">
        <v>51</v>
      </c>
    </row>
    <row r="9" spans="1:59" x14ac:dyDescent="0.25">
      <c r="A9" t="s">
        <v>142</v>
      </c>
      <c r="F9">
        <v>1</v>
      </c>
      <c r="G9">
        <v>1</v>
      </c>
      <c r="H9">
        <v>1</v>
      </c>
      <c r="I9">
        <v>1</v>
      </c>
      <c r="S9">
        <v>0</v>
      </c>
      <c r="U9">
        <v>0</v>
      </c>
      <c r="BG9">
        <v>57</v>
      </c>
    </row>
    <row r="10" spans="1:59" x14ac:dyDescent="0.25">
      <c r="A10" s="3">
        <v>44530.847719907404</v>
      </c>
      <c r="B10" s="3"/>
      <c r="C10" s="5">
        <f>MINUTE(TEXT(A10-B4,"HH:MM"))+(HOUR(TEXT(A10-B4,"HH:MM")))*60</f>
        <v>35</v>
      </c>
      <c r="D10" t="s">
        <v>16</v>
      </c>
      <c r="E10" t="s">
        <v>17</v>
      </c>
      <c r="F10" t="s">
        <v>55</v>
      </c>
      <c r="G10" t="s">
        <v>56</v>
      </c>
      <c r="H10" t="s">
        <v>47</v>
      </c>
      <c r="I10" t="s">
        <v>29</v>
      </c>
      <c r="J10" t="s">
        <v>22</v>
      </c>
      <c r="N10" s="1" t="s">
        <v>15</v>
      </c>
      <c r="O10" t="s">
        <v>57</v>
      </c>
      <c r="P10" t="s">
        <v>58</v>
      </c>
      <c r="Q10" t="s">
        <v>36</v>
      </c>
      <c r="R10" t="s">
        <v>22</v>
      </c>
      <c r="T10" t="s">
        <v>59</v>
      </c>
      <c r="BG10">
        <v>27</v>
      </c>
    </row>
    <row r="11" spans="1:59" x14ac:dyDescent="0.25">
      <c r="A11" t="s">
        <v>143</v>
      </c>
      <c r="F11">
        <v>2</v>
      </c>
      <c r="G11">
        <v>2</v>
      </c>
      <c r="H11">
        <v>1</v>
      </c>
      <c r="I11">
        <v>1</v>
      </c>
      <c r="S11">
        <v>0</v>
      </c>
      <c r="U11">
        <v>1</v>
      </c>
      <c r="BG11">
        <v>28</v>
      </c>
    </row>
    <row r="12" spans="1:59" x14ac:dyDescent="0.25">
      <c r="A12" t="s">
        <v>144</v>
      </c>
      <c r="F12">
        <v>1</v>
      </c>
      <c r="G12">
        <v>1</v>
      </c>
      <c r="H12">
        <v>1</v>
      </c>
      <c r="I12">
        <v>1</v>
      </c>
      <c r="S12">
        <v>0</v>
      </c>
      <c r="U12">
        <v>0</v>
      </c>
      <c r="BG12">
        <v>40</v>
      </c>
    </row>
    <row r="13" spans="1:59" x14ac:dyDescent="0.25">
      <c r="A13" s="3">
        <v>44530.849548611113</v>
      </c>
      <c r="B13" s="3"/>
      <c r="C13" s="5">
        <f>MINUTE(TEXT(A13-B4,"HH:MM"))+(HOUR(TEXT(A13-B4,"HH:MM")))*60</f>
        <v>38</v>
      </c>
      <c r="D13" t="s">
        <v>16</v>
      </c>
      <c r="E13" t="s">
        <v>60</v>
      </c>
      <c r="F13" t="s">
        <v>61</v>
      </c>
      <c r="G13" t="s">
        <v>62</v>
      </c>
      <c r="H13" t="s">
        <v>63</v>
      </c>
      <c r="I13" t="s">
        <v>25</v>
      </c>
      <c r="J13" t="s">
        <v>22</v>
      </c>
      <c r="N13" t="s">
        <v>22</v>
      </c>
      <c r="R13" t="s">
        <v>15</v>
      </c>
      <c r="S13" t="s">
        <v>64</v>
      </c>
      <c r="U13" t="s">
        <v>65</v>
      </c>
      <c r="BG13">
        <v>42</v>
      </c>
    </row>
    <row r="14" spans="1:59" x14ac:dyDescent="0.25">
      <c r="A14" t="s">
        <v>145</v>
      </c>
      <c r="F14">
        <v>1</v>
      </c>
      <c r="G14">
        <v>2</v>
      </c>
      <c r="H14">
        <v>2</v>
      </c>
      <c r="I14">
        <v>2</v>
      </c>
      <c r="S14">
        <v>2</v>
      </c>
      <c r="U14">
        <v>1</v>
      </c>
      <c r="BG14">
        <v>43</v>
      </c>
    </row>
    <row r="15" spans="1:59" x14ac:dyDescent="0.25">
      <c r="A15" t="s">
        <v>146</v>
      </c>
      <c r="F15">
        <v>1</v>
      </c>
      <c r="G15">
        <v>1</v>
      </c>
      <c r="H15">
        <v>1</v>
      </c>
      <c r="I15">
        <v>1</v>
      </c>
      <c r="S15">
        <v>0</v>
      </c>
      <c r="U15">
        <v>1</v>
      </c>
      <c r="BG15">
        <v>45</v>
      </c>
    </row>
    <row r="16" spans="1:59" x14ac:dyDescent="0.25">
      <c r="A16" s="3">
        <v>44530.853703703702</v>
      </c>
      <c r="B16" s="3"/>
      <c r="C16" s="5">
        <f>MINUTE(TEXT(A16-B4,"HH:MM"))+(HOUR(TEXT(A16-B4,"HH:MM")))*60</f>
        <v>44</v>
      </c>
      <c r="D16" t="s">
        <v>16</v>
      </c>
      <c r="E16" t="s">
        <v>66</v>
      </c>
      <c r="F16" t="s">
        <v>67</v>
      </c>
      <c r="G16" t="s">
        <v>32</v>
      </c>
      <c r="H16" t="s">
        <v>63</v>
      </c>
      <c r="I16" t="s">
        <v>33</v>
      </c>
      <c r="J16" t="s">
        <v>22</v>
      </c>
      <c r="N16" t="s">
        <v>22</v>
      </c>
      <c r="R16" t="s">
        <v>15</v>
      </c>
      <c r="S16" t="s">
        <v>34</v>
      </c>
      <c r="U16" t="s">
        <v>68</v>
      </c>
      <c r="BG16">
        <v>11</v>
      </c>
    </row>
    <row r="17" spans="1:59" x14ac:dyDescent="0.25">
      <c r="A17" t="s">
        <v>147</v>
      </c>
      <c r="F17">
        <v>1</v>
      </c>
      <c r="G17">
        <v>2</v>
      </c>
      <c r="H17">
        <v>2</v>
      </c>
      <c r="I17">
        <v>4</v>
      </c>
      <c r="S17">
        <v>1</v>
      </c>
      <c r="U17">
        <v>1</v>
      </c>
      <c r="BG17">
        <v>55</v>
      </c>
    </row>
    <row r="18" spans="1:59" x14ac:dyDescent="0.25">
      <c r="A18" t="s">
        <v>148</v>
      </c>
      <c r="F18">
        <v>1</v>
      </c>
      <c r="G18">
        <v>1</v>
      </c>
      <c r="H18">
        <v>1</v>
      </c>
      <c r="I18">
        <v>1</v>
      </c>
      <c r="S18">
        <v>1</v>
      </c>
      <c r="U18">
        <v>1</v>
      </c>
      <c r="BG18">
        <v>28</v>
      </c>
    </row>
    <row r="19" spans="1:59" x14ac:dyDescent="0.25">
      <c r="A19" s="3">
        <v>44530.856666666667</v>
      </c>
      <c r="B19" s="3"/>
      <c r="C19" s="5">
        <f>MINUTE(TEXT(A19-B4,"HH:MM"))+(HOUR(TEXT(A19-B4,"HH:MM")))*60</f>
        <v>48</v>
      </c>
      <c r="D19" t="s">
        <v>16</v>
      </c>
      <c r="E19" t="s">
        <v>17</v>
      </c>
      <c r="F19" t="s">
        <v>69</v>
      </c>
      <c r="G19" t="s">
        <v>70</v>
      </c>
      <c r="H19" t="s">
        <v>26</v>
      </c>
      <c r="I19" t="s">
        <v>14</v>
      </c>
      <c r="J19" t="s">
        <v>22</v>
      </c>
      <c r="N19" t="s">
        <v>22</v>
      </c>
      <c r="R19" t="s">
        <v>15</v>
      </c>
      <c r="S19" t="s">
        <v>71</v>
      </c>
      <c r="U19" t="s">
        <v>72</v>
      </c>
      <c r="BG19">
        <v>58</v>
      </c>
    </row>
    <row r="20" spans="1:59" x14ac:dyDescent="0.25">
      <c r="A20" t="s">
        <v>149</v>
      </c>
      <c r="F20">
        <v>1</v>
      </c>
      <c r="G20">
        <v>2</v>
      </c>
      <c r="H20">
        <v>2</v>
      </c>
      <c r="I20">
        <v>3</v>
      </c>
      <c r="S20">
        <v>1</v>
      </c>
      <c r="U20">
        <v>1</v>
      </c>
      <c r="BG20">
        <v>19</v>
      </c>
    </row>
    <row r="21" spans="1:59" x14ac:dyDescent="0.25">
      <c r="A21" t="s">
        <v>150</v>
      </c>
      <c r="F21">
        <v>1</v>
      </c>
      <c r="G21">
        <v>1</v>
      </c>
      <c r="H21">
        <v>1</v>
      </c>
      <c r="I21">
        <v>1</v>
      </c>
      <c r="S21">
        <v>1</v>
      </c>
      <c r="U21">
        <v>1</v>
      </c>
      <c r="BG21">
        <v>33</v>
      </c>
    </row>
    <row r="22" spans="1:59" x14ac:dyDescent="0.25">
      <c r="A22" s="3">
        <v>44530.857881944445</v>
      </c>
      <c r="B22" s="3"/>
      <c r="C22" s="5">
        <f>MINUTE(TEXT(A22-B4,"HH:MM"))+(HOUR(TEXT(A22-B4,"HH:MM")))*60</f>
        <v>50</v>
      </c>
      <c r="D22" t="s">
        <v>43</v>
      </c>
      <c r="E22" t="s">
        <v>17</v>
      </c>
      <c r="F22" t="s">
        <v>73</v>
      </c>
      <c r="G22" t="s">
        <v>74</v>
      </c>
      <c r="H22" t="s">
        <v>26</v>
      </c>
      <c r="I22" t="s">
        <v>14</v>
      </c>
      <c r="J22" t="s">
        <v>22</v>
      </c>
      <c r="N22" t="s">
        <v>22</v>
      </c>
      <c r="R22" t="s">
        <v>15</v>
      </c>
      <c r="S22" t="s">
        <v>75</v>
      </c>
      <c r="U22" t="s">
        <v>76</v>
      </c>
      <c r="BG22">
        <v>31</v>
      </c>
    </row>
    <row r="23" spans="1:59" x14ac:dyDescent="0.25">
      <c r="A23" t="s">
        <v>151</v>
      </c>
      <c r="F23">
        <v>1</v>
      </c>
      <c r="G23">
        <v>2</v>
      </c>
      <c r="H23">
        <v>2</v>
      </c>
      <c r="I23">
        <v>3</v>
      </c>
      <c r="S23">
        <v>1</v>
      </c>
      <c r="U23">
        <v>1</v>
      </c>
      <c r="BG23">
        <v>32</v>
      </c>
    </row>
    <row r="24" spans="1:59" x14ac:dyDescent="0.25">
      <c r="A24" t="s">
        <v>153</v>
      </c>
      <c r="F24">
        <v>1</v>
      </c>
      <c r="G24">
        <v>1</v>
      </c>
      <c r="H24">
        <v>1</v>
      </c>
      <c r="I24">
        <v>1</v>
      </c>
      <c r="S24">
        <v>1</v>
      </c>
      <c r="U24">
        <v>1</v>
      </c>
      <c r="BG24">
        <v>32</v>
      </c>
    </row>
    <row r="25" spans="1:59" x14ac:dyDescent="0.25">
      <c r="A25" s="3">
        <v>44530.858506944445</v>
      </c>
      <c r="B25" s="3"/>
      <c r="C25" s="5">
        <f>MINUTE(TEXT(A25-B4,"HH:MM"))+(HOUR(TEXT(A25-B4,"HH:MM")))*60</f>
        <v>51</v>
      </c>
      <c r="D25" t="s">
        <v>43</v>
      </c>
      <c r="E25" t="s">
        <v>60</v>
      </c>
      <c r="F25" t="s">
        <v>77</v>
      </c>
      <c r="G25" t="s">
        <v>40</v>
      </c>
      <c r="H25" t="s">
        <v>47</v>
      </c>
      <c r="I25" t="s">
        <v>14</v>
      </c>
      <c r="J25" t="s">
        <v>22</v>
      </c>
      <c r="N25" s="1" t="s">
        <v>15</v>
      </c>
      <c r="O25" t="s">
        <v>78</v>
      </c>
      <c r="P25" t="s">
        <v>79</v>
      </c>
      <c r="Q25" t="s">
        <v>27</v>
      </c>
      <c r="R25" t="s">
        <v>15</v>
      </c>
      <c r="S25" t="s">
        <v>35</v>
      </c>
      <c r="T25" t="s">
        <v>80</v>
      </c>
      <c r="U25" t="s">
        <v>81</v>
      </c>
    </row>
    <row r="26" spans="1:59" x14ac:dyDescent="0.25">
      <c r="A26" t="s">
        <v>154</v>
      </c>
      <c r="F26">
        <v>2</v>
      </c>
      <c r="G26">
        <v>2</v>
      </c>
      <c r="H26">
        <v>1</v>
      </c>
      <c r="I26">
        <v>3</v>
      </c>
      <c r="N26" s="1"/>
      <c r="S26">
        <v>1</v>
      </c>
      <c r="U26">
        <v>1</v>
      </c>
    </row>
    <row r="27" spans="1:59" x14ac:dyDescent="0.25">
      <c r="A27" t="s">
        <v>152</v>
      </c>
      <c r="F27">
        <v>1</v>
      </c>
      <c r="G27">
        <v>1</v>
      </c>
      <c r="H27">
        <v>1</v>
      </c>
      <c r="I27">
        <v>1</v>
      </c>
      <c r="N27" s="1"/>
      <c r="S27">
        <v>1</v>
      </c>
      <c r="U27">
        <v>1</v>
      </c>
    </row>
    <row r="28" spans="1:59" x14ac:dyDescent="0.25">
      <c r="A28" s="3">
        <v>44530.862870370373</v>
      </c>
      <c r="B28" s="3"/>
      <c r="C28" s="5">
        <f>MINUTE(TEXT(A28-B4,"HH:MM"))+(HOUR(TEXT(A28-B4,"HH:MM")))*60</f>
        <v>57</v>
      </c>
      <c r="D28" t="s">
        <v>16</v>
      </c>
      <c r="E28" t="s">
        <v>83</v>
      </c>
      <c r="F28" t="s">
        <v>84</v>
      </c>
      <c r="G28" t="s">
        <v>85</v>
      </c>
      <c r="H28" t="s">
        <v>63</v>
      </c>
      <c r="I28" t="s">
        <v>25</v>
      </c>
      <c r="J28" t="s">
        <v>22</v>
      </c>
      <c r="N28" t="s">
        <v>22</v>
      </c>
      <c r="R28" t="s">
        <v>15</v>
      </c>
      <c r="S28" t="s">
        <v>34</v>
      </c>
      <c r="U28" t="s">
        <v>86</v>
      </c>
    </row>
    <row r="29" spans="1:59" x14ac:dyDescent="0.25">
      <c r="A29" t="s">
        <v>155</v>
      </c>
      <c r="F29">
        <v>2</v>
      </c>
      <c r="G29">
        <v>2</v>
      </c>
      <c r="H29">
        <v>2</v>
      </c>
      <c r="I29">
        <v>2</v>
      </c>
      <c r="S29">
        <v>1</v>
      </c>
      <c r="U29">
        <v>1</v>
      </c>
    </row>
    <row r="30" spans="1:59" x14ac:dyDescent="0.25">
      <c r="A30" t="s">
        <v>156</v>
      </c>
      <c r="F30">
        <v>1</v>
      </c>
      <c r="G30">
        <v>1</v>
      </c>
      <c r="H30">
        <v>1</v>
      </c>
      <c r="I30">
        <v>1</v>
      </c>
      <c r="S30">
        <v>1</v>
      </c>
      <c r="U30">
        <v>1</v>
      </c>
    </row>
    <row r="31" spans="1:59" x14ac:dyDescent="0.25">
      <c r="A31" s="3">
        <v>44532.820925925924</v>
      </c>
      <c r="B31" s="3">
        <v>44532.802083333336</v>
      </c>
      <c r="C31" s="5">
        <f>MINUTE(TEXT(A31-B31,"HH:MM"))+(HOUR(TEXT(A31-B31,"HH:MM")))*60</f>
        <v>27</v>
      </c>
      <c r="D31" t="s">
        <v>16</v>
      </c>
      <c r="E31" t="s">
        <v>83</v>
      </c>
      <c r="F31" t="s">
        <v>87</v>
      </c>
      <c r="G31" t="s">
        <v>32</v>
      </c>
      <c r="H31" t="s">
        <v>37</v>
      </c>
      <c r="I31" t="s">
        <v>25</v>
      </c>
      <c r="J31" t="s">
        <v>22</v>
      </c>
      <c r="N31" t="s">
        <v>22</v>
      </c>
      <c r="R31" t="s">
        <v>15</v>
      </c>
      <c r="S31" t="s">
        <v>34</v>
      </c>
      <c r="U31" t="s">
        <v>88</v>
      </c>
    </row>
    <row r="32" spans="1:59" x14ac:dyDescent="0.25">
      <c r="A32" t="s">
        <v>157</v>
      </c>
      <c r="F32">
        <v>2</v>
      </c>
      <c r="G32">
        <v>2</v>
      </c>
      <c r="H32">
        <v>3</v>
      </c>
      <c r="I32">
        <v>2</v>
      </c>
      <c r="S32">
        <v>1</v>
      </c>
      <c r="U32">
        <v>1</v>
      </c>
    </row>
    <row r="33" spans="1:21" x14ac:dyDescent="0.25">
      <c r="A33" t="s">
        <v>158</v>
      </c>
      <c r="F33">
        <v>1</v>
      </c>
      <c r="G33">
        <v>1</v>
      </c>
      <c r="H33">
        <v>0</v>
      </c>
      <c r="I33">
        <v>1</v>
      </c>
      <c r="S33">
        <v>1</v>
      </c>
      <c r="U33">
        <v>1</v>
      </c>
    </row>
    <row r="34" spans="1:21" x14ac:dyDescent="0.25">
      <c r="A34" s="3">
        <v>44532.822199074071</v>
      </c>
      <c r="B34" s="3"/>
      <c r="C34" s="5">
        <f>MINUTE(TEXT(A34-B31,"HH:MM"))+(HOUR(TEXT(A34-B31,"HH:MM")))*60</f>
        <v>28</v>
      </c>
      <c r="D34" t="s">
        <v>16</v>
      </c>
      <c r="E34" t="s">
        <v>60</v>
      </c>
      <c r="F34" t="s">
        <v>89</v>
      </c>
      <c r="G34" t="s">
        <v>90</v>
      </c>
      <c r="H34" t="s">
        <v>91</v>
      </c>
      <c r="I34" t="s">
        <v>25</v>
      </c>
      <c r="J34" t="s">
        <v>22</v>
      </c>
      <c r="N34" t="s">
        <v>22</v>
      </c>
      <c r="R34" t="s">
        <v>15</v>
      </c>
      <c r="S34" t="s">
        <v>34</v>
      </c>
      <c r="U34" t="s">
        <v>92</v>
      </c>
    </row>
    <row r="35" spans="1:21" x14ac:dyDescent="0.25">
      <c r="A35" t="s">
        <v>159</v>
      </c>
      <c r="F35">
        <v>4</v>
      </c>
      <c r="G35">
        <v>2</v>
      </c>
      <c r="H35">
        <v>3</v>
      </c>
      <c r="I35">
        <v>2</v>
      </c>
      <c r="S35">
        <v>1</v>
      </c>
      <c r="U35">
        <v>1</v>
      </c>
    </row>
    <row r="36" spans="1:21" x14ac:dyDescent="0.25">
      <c r="A36" t="s">
        <v>160</v>
      </c>
      <c r="F36">
        <v>0</v>
      </c>
      <c r="G36">
        <v>1</v>
      </c>
      <c r="H36">
        <v>0</v>
      </c>
      <c r="I36">
        <v>1</v>
      </c>
      <c r="S36">
        <v>1</v>
      </c>
      <c r="U36">
        <v>1</v>
      </c>
    </row>
    <row r="37" spans="1:21" x14ac:dyDescent="0.25">
      <c r="A37" s="3">
        <v>44532.83</v>
      </c>
      <c r="B37" s="3"/>
      <c r="C37" s="5">
        <f>MINUTE(TEXT(A37-B31,"HH:MM"))+(HOUR(TEXT(A37-B31,"HH:MM")))*60</f>
        <v>40</v>
      </c>
      <c r="D37" t="s">
        <v>16</v>
      </c>
      <c r="E37" t="s">
        <v>93</v>
      </c>
      <c r="F37" t="s">
        <v>94</v>
      </c>
      <c r="G37" t="s">
        <v>82</v>
      </c>
      <c r="H37" t="s">
        <v>37</v>
      </c>
      <c r="I37" t="s">
        <v>25</v>
      </c>
      <c r="J37" t="s">
        <v>22</v>
      </c>
      <c r="N37" t="s">
        <v>22</v>
      </c>
      <c r="R37" t="s">
        <v>15</v>
      </c>
      <c r="S37" t="s">
        <v>95</v>
      </c>
      <c r="U37" t="s">
        <v>96</v>
      </c>
    </row>
    <row r="38" spans="1:21" x14ac:dyDescent="0.25">
      <c r="A38" t="s">
        <v>161</v>
      </c>
      <c r="F38">
        <v>4</v>
      </c>
      <c r="G38">
        <v>2</v>
      </c>
      <c r="H38">
        <v>3</v>
      </c>
      <c r="I38">
        <v>2</v>
      </c>
      <c r="S38">
        <v>3</v>
      </c>
      <c r="U38">
        <v>1</v>
      </c>
    </row>
    <row r="39" spans="1:21" s="2" customFormat="1" ht="15.75" x14ac:dyDescent="0.25">
      <c r="A39" t="s">
        <v>162</v>
      </c>
      <c r="B39"/>
      <c r="C39"/>
      <c r="F39" s="2">
        <v>0</v>
      </c>
      <c r="G39" s="2">
        <v>1</v>
      </c>
      <c r="H39" s="2">
        <v>0</v>
      </c>
      <c r="I39" s="2">
        <v>1</v>
      </c>
      <c r="S39" s="2">
        <v>0</v>
      </c>
      <c r="U39" s="2">
        <v>1</v>
      </c>
    </row>
    <row r="40" spans="1:21" x14ac:dyDescent="0.25">
      <c r="A40" s="3">
        <v>44532.831712962965</v>
      </c>
      <c r="B40" s="3"/>
      <c r="C40" s="5">
        <f>MINUTE(TEXT(A40-B31,"HH:MM"))+(HOUR(TEXT(A40-B31,"HH:MM")))*60</f>
        <v>42</v>
      </c>
      <c r="D40" t="s">
        <v>16</v>
      </c>
      <c r="E40" t="s">
        <v>17</v>
      </c>
      <c r="F40" t="s">
        <v>97</v>
      </c>
      <c r="G40" t="s">
        <v>82</v>
      </c>
      <c r="H40" t="s">
        <v>98</v>
      </c>
      <c r="I40" t="s">
        <v>99</v>
      </c>
      <c r="J40" t="s">
        <v>22</v>
      </c>
      <c r="N40" t="s">
        <v>22</v>
      </c>
      <c r="R40" t="s">
        <v>15</v>
      </c>
      <c r="S40" t="s">
        <v>100</v>
      </c>
      <c r="U40" t="s">
        <v>101</v>
      </c>
    </row>
    <row r="41" spans="1:21" x14ac:dyDescent="0.25">
      <c r="A41" t="s">
        <v>163</v>
      </c>
      <c r="F41">
        <v>4</v>
      </c>
      <c r="G41">
        <v>2</v>
      </c>
      <c r="H41">
        <v>3</v>
      </c>
      <c r="I41">
        <v>5</v>
      </c>
      <c r="S41">
        <v>1</v>
      </c>
      <c r="U41">
        <v>1</v>
      </c>
    </row>
    <row r="42" spans="1:21" x14ac:dyDescent="0.25">
      <c r="A42" t="s">
        <v>164</v>
      </c>
      <c r="F42">
        <v>0</v>
      </c>
      <c r="G42">
        <v>1</v>
      </c>
      <c r="H42">
        <v>0</v>
      </c>
      <c r="I42">
        <v>0</v>
      </c>
      <c r="S42">
        <v>1</v>
      </c>
      <c r="U42">
        <v>1</v>
      </c>
    </row>
    <row r="43" spans="1:21" x14ac:dyDescent="0.25">
      <c r="A43" s="3">
        <v>44532.832627314812</v>
      </c>
      <c r="B43" s="3"/>
      <c r="C43" s="5">
        <f>MINUTE(TEXT(A43-B31,"HH:MM"))+(HOUR(TEXT(A43-B31,"HH:MM")))*60</f>
        <v>43</v>
      </c>
      <c r="D43" t="s">
        <v>43</v>
      </c>
      <c r="E43" t="s">
        <v>102</v>
      </c>
      <c r="F43" t="s">
        <v>103</v>
      </c>
      <c r="G43" t="s">
        <v>82</v>
      </c>
      <c r="H43" t="s">
        <v>47</v>
      </c>
      <c r="I43" t="s">
        <v>14</v>
      </c>
      <c r="J43" t="s">
        <v>22</v>
      </c>
      <c r="N43" t="s">
        <v>22</v>
      </c>
      <c r="R43" t="s">
        <v>15</v>
      </c>
      <c r="S43" t="s">
        <v>23</v>
      </c>
      <c r="U43" t="s">
        <v>104</v>
      </c>
    </row>
    <row r="44" spans="1:21" x14ac:dyDescent="0.25">
      <c r="A44" t="s">
        <v>165</v>
      </c>
      <c r="F44">
        <v>2</v>
      </c>
      <c r="G44">
        <v>2</v>
      </c>
      <c r="H44">
        <v>1</v>
      </c>
      <c r="I44">
        <v>3</v>
      </c>
      <c r="S44">
        <v>1</v>
      </c>
      <c r="U44">
        <v>1</v>
      </c>
    </row>
    <row r="45" spans="1:21" x14ac:dyDescent="0.25">
      <c r="A45" t="s">
        <v>166</v>
      </c>
      <c r="F45">
        <v>1</v>
      </c>
      <c r="G45">
        <v>1</v>
      </c>
      <c r="H45">
        <v>1</v>
      </c>
      <c r="I45">
        <v>1</v>
      </c>
      <c r="S45">
        <v>1</v>
      </c>
      <c r="U45">
        <v>1</v>
      </c>
    </row>
    <row r="46" spans="1:21" x14ac:dyDescent="0.25">
      <c r="A46" s="3">
        <v>44532.833796296298</v>
      </c>
      <c r="B46" s="3"/>
      <c r="C46" s="5">
        <f>MINUTE(TEXT(A46-B31,"HH:MM"))+(HOUR(TEXT(A46-B31,"HH:MM")))*60</f>
        <v>45</v>
      </c>
      <c r="D46" t="s">
        <v>16</v>
      </c>
      <c r="E46" t="s">
        <v>17</v>
      </c>
      <c r="F46" t="s">
        <v>106</v>
      </c>
      <c r="G46" t="s">
        <v>82</v>
      </c>
      <c r="H46" t="s">
        <v>37</v>
      </c>
      <c r="I46" t="s">
        <v>25</v>
      </c>
      <c r="J46" t="s">
        <v>22</v>
      </c>
      <c r="N46" t="s">
        <v>22</v>
      </c>
      <c r="R46" t="s">
        <v>15</v>
      </c>
      <c r="S46" t="s">
        <v>23</v>
      </c>
      <c r="U46" t="s">
        <v>107</v>
      </c>
    </row>
    <row r="47" spans="1:21" x14ac:dyDescent="0.25">
      <c r="A47" t="s">
        <v>167</v>
      </c>
      <c r="F47">
        <v>4</v>
      </c>
      <c r="G47">
        <v>2</v>
      </c>
      <c r="H47">
        <v>3</v>
      </c>
      <c r="I47">
        <v>2</v>
      </c>
      <c r="S47">
        <v>1</v>
      </c>
      <c r="U47">
        <v>1</v>
      </c>
    </row>
    <row r="48" spans="1:21" x14ac:dyDescent="0.25">
      <c r="A48" t="s">
        <v>168</v>
      </c>
      <c r="F48">
        <v>0</v>
      </c>
      <c r="G48">
        <v>1</v>
      </c>
      <c r="H48">
        <v>0</v>
      </c>
      <c r="I48">
        <v>1</v>
      </c>
      <c r="S48">
        <v>1</v>
      </c>
      <c r="U48">
        <v>1</v>
      </c>
    </row>
    <row r="49" spans="1:59" x14ac:dyDescent="0.25">
      <c r="A49" s="3">
        <v>44532.839756944442</v>
      </c>
      <c r="B49" s="3">
        <v>44532.831944444442</v>
      </c>
      <c r="C49" s="5">
        <f>MINUTE(TEXT(A49-B49,"HH:MM"))+(HOUR(TEXT(A49-B49,"HH:MM")))*60</f>
        <v>11</v>
      </c>
      <c r="D49" t="s">
        <v>16</v>
      </c>
      <c r="E49" t="s">
        <v>108</v>
      </c>
      <c r="F49" t="s">
        <v>109</v>
      </c>
      <c r="G49" t="s">
        <v>32</v>
      </c>
      <c r="H49" t="s">
        <v>24</v>
      </c>
      <c r="I49" t="s">
        <v>14</v>
      </c>
      <c r="J49" t="s">
        <v>22</v>
      </c>
      <c r="N49" t="s">
        <v>22</v>
      </c>
      <c r="R49" t="s">
        <v>15</v>
      </c>
      <c r="S49" t="s">
        <v>39</v>
      </c>
      <c r="U49" t="s">
        <v>110</v>
      </c>
    </row>
    <row r="50" spans="1:59" x14ac:dyDescent="0.25">
      <c r="A50" t="s">
        <v>169</v>
      </c>
      <c r="C50" s="5"/>
      <c r="F50">
        <v>3</v>
      </c>
      <c r="G50">
        <v>2</v>
      </c>
      <c r="H50">
        <v>1</v>
      </c>
      <c r="I50">
        <v>3</v>
      </c>
      <c r="S50">
        <v>2</v>
      </c>
      <c r="U50">
        <v>1</v>
      </c>
    </row>
    <row r="51" spans="1:59" x14ac:dyDescent="0.25">
      <c r="A51" t="s">
        <v>170</v>
      </c>
      <c r="C51" s="5"/>
      <c r="F51">
        <v>0</v>
      </c>
      <c r="G51">
        <v>1</v>
      </c>
      <c r="H51">
        <v>1</v>
      </c>
      <c r="I51">
        <v>1</v>
      </c>
      <c r="S51">
        <v>0</v>
      </c>
      <c r="U51">
        <v>1</v>
      </c>
    </row>
    <row r="52" spans="1:59" x14ac:dyDescent="0.25">
      <c r="A52" s="3">
        <v>44532.840752314813</v>
      </c>
      <c r="B52" s="3">
        <v>44532.802083333336</v>
      </c>
      <c r="C52" s="5">
        <f>MINUTE(TEXT(A52-B52,"HH:MM"))+(HOUR(TEXT(A52-B52,"HH:MM")))*60</f>
        <v>55</v>
      </c>
      <c r="D52" t="s">
        <v>16</v>
      </c>
      <c r="E52" t="s">
        <v>111</v>
      </c>
      <c r="F52" t="s">
        <v>112</v>
      </c>
      <c r="G52" t="s">
        <v>113</v>
      </c>
      <c r="H52" t="s">
        <v>42</v>
      </c>
      <c r="I52" t="s">
        <v>25</v>
      </c>
      <c r="J52" s="1" t="s">
        <v>15</v>
      </c>
      <c r="K52" t="s">
        <v>114</v>
      </c>
      <c r="L52" t="s">
        <v>31</v>
      </c>
      <c r="M52" t="s">
        <v>115</v>
      </c>
      <c r="N52" t="s">
        <v>22</v>
      </c>
      <c r="R52" t="s">
        <v>15</v>
      </c>
      <c r="S52" t="s">
        <v>34</v>
      </c>
      <c r="U52" t="s">
        <v>116</v>
      </c>
    </row>
    <row r="53" spans="1:59" x14ac:dyDescent="0.25">
      <c r="A53" t="s">
        <v>171</v>
      </c>
      <c r="C53" s="5"/>
      <c r="F53">
        <v>1</v>
      </c>
      <c r="G53">
        <v>2</v>
      </c>
      <c r="H53">
        <v>1</v>
      </c>
      <c r="I53">
        <v>2</v>
      </c>
      <c r="J53" s="1"/>
      <c r="S53">
        <v>1</v>
      </c>
      <c r="U53">
        <v>1</v>
      </c>
    </row>
    <row r="54" spans="1:59" x14ac:dyDescent="0.25">
      <c r="A54" t="s">
        <v>172</v>
      </c>
      <c r="C54" s="5"/>
      <c r="F54">
        <v>1</v>
      </c>
      <c r="G54">
        <v>1</v>
      </c>
      <c r="H54">
        <v>1</v>
      </c>
      <c r="I54">
        <v>1</v>
      </c>
      <c r="J54" s="1"/>
      <c r="S54">
        <v>1</v>
      </c>
      <c r="U54">
        <v>1</v>
      </c>
    </row>
    <row r="55" spans="1:59" x14ac:dyDescent="0.25">
      <c r="A55" s="3">
        <v>44532.841874999998</v>
      </c>
      <c r="B55" s="3">
        <v>44532.822430555556</v>
      </c>
      <c r="C55" s="5">
        <f t="shared" ref="C55:C70" si="0">MINUTE(TEXT(A55-B55,"HH:MM"))+(HOUR(TEXT(A55-B55,"HH:MM")))*60</f>
        <v>28</v>
      </c>
      <c r="D55" t="s">
        <v>16</v>
      </c>
      <c r="E55" t="s">
        <v>17</v>
      </c>
      <c r="F55" t="s">
        <v>117</v>
      </c>
      <c r="G55" t="s">
        <v>30</v>
      </c>
      <c r="H55" t="s">
        <v>47</v>
      </c>
      <c r="I55" t="s">
        <v>25</v>
      </c>
      <c r="J55" t="s">
        <v>22</v>
      </c>
      <c r="N55" t="s">
        <v>22</v>
      </c>
      <c r="R55" t="s">
        <v>15</v>
      </c>
      <c r="S55" t="s">
        <v>34</v>
      </c>
      <c r="U55" t="s">
        <v>118</v>
      </c>
    </row>
    <row r="56" spans="1:59" x14ac:dyDescent="0.25">
      <c r="A56" t="s">
        <v>173</v>
      </c>
      <c r="C56" s="5"/>
      <c r="F56">
        <v>1</v>
      </c>
      <c r="G56">
        <v>2</v>
      </c>
      <c r="H56">
        <v>1</v>
      </c>
      <c r="I56">
        <v>2</v>
      </c>
      <c r="S56">
        <v>1</v>
      </c>
      <c r="U56">
        <v>1</v>
      </c>
    </row>
    <row r="57" spans="1:59" x14ac:dyDescent="0.25">
      <c r="A57" t="s">
        <v>174</v>
      </c>
      <c r="C57" s="5"/>
      <c r="F57">
        <v>1</v>
      </c>
      <c r="G57">
        <v>1</v>
      </c>
      <c r="H57">
        <v>1</v>
      </c>
      <c r="I57">
        <v>1</v>
      </c>
      <c r="S57">
        <v>1</v>
      </c>
      <c r="U57">
        <v>1</v>
      </c>
    </row>
    <row r="58" spans="1:59" x14ac:dyDescent="0.25">
      <c r="A58" s="3">
        <v>44532.842824074076</v>
      </c>
      <c r="B58" s="3">
        <v>44532.802083333336</v>
      </c>
      <c r="C58" s="5">
        <f t="shared" si="0"/>
        <v>58</v>
      </c>
      <c r="D58" t="s">
        <v>16</v>
      </c>
      <c r="E58" t="s">
        <v>102</v>
      </c>
      <c r="F58" t="s">
        <v>119</v>
      </c>
      <c r="G58" t="s">
        <v>82</v>
      </c>
      <c r="H58" t="s">
        <v>120</v>
      </c>
      <c r="I58" t="s">
        <v>14</v>
      </c>
      <c r="J58" t="s">
        <v>22</v>
      </c>
      <c r="N58" t="s">
        <v>22</v>
      </c>
      <c r="R58" t="s">
        <v>15</v>
      </c>
      <c r="S58" t="s">
        <v>121</v>
      </c>
      <c r="U58" t="s">
        <v>122</v>
      </c>
    </row>
    <row r="59" spans="1:59" x14ac:dyDescent="0.25">
      <c r="A59" t="s">
        <v>175</v>
      </c>
      <c r="C59" s="5"/>
      <c r="F59">
        <v>4</v>
      </c>
      <c r="G59">
        <v>2</v>
      </c>
      <c r="H59">
        <v>1</v>
      </c>
      <c r="I59">
        <v>3</v>
      </c>
      <c r="S59">
        <v>2</v>
      </c>
      <c r="U59">
        <v>1</v>
      </c>
    </row>
    <row r="60" spans="1:59" x14ac:dyDescent="0.25">
      <c r="A60" t="s">
        <v>176</v>
      </c>
      <c r="C60" s="5"/>
      <c r="F60">
        <v>0</v>
      </c>
      <c r="G60">
        <v>1</v>
      </c>
      <c r="H60">
        <v>1</v>
      </c>
      <c r="I60">
        <v>1</v>
      </c>
      <c r="S60">
        <v>0</v>
      </c>
      <c r="U60">
        <v>1</v>
      </c>
    </row>
    <row r="61" spans="1:59" x14ac:dyDescent="0.25">
      <c r="A61" s="3">
        <v>44532.843275462961</v>
      </c>
      <c r="B61" s="3">
        <v>44532.829942129632</v>
      </c>
      <c r="C61" s="5">
        <f t="shared" si="0"/>
        <v>19</v>
      </c>
      <c r="D61" t="s">
        <v>43</v>
      </c>
      <c r="E61" t="s">
        <v>17</v>
      </c>
      <c r="F61" t="s">
        <v>123</v>
      </c>
      <c r="G61" t="s">
        <v>28</v>
      </c>
      <c r="H61" t="s">
        <v>47</v>
      </c>
      <c r="I61" t="s">
        <v>25</v>
      </c>
      <c r="J61" t="s">
        <v>22</v>
      </c>
      <c r="N61" t="s">
        <v>22</v>
      </c>
      <c r="R61" t="s">
        <v>15</v>
      </c>
      <c r="S61" t="s">
        <v>124</v>
      </c>
      <c r="U61" t="s">
        <v>125</v>
      </c>
    </row>
    <row r="62" spans="1:59" x14ac:dyDescent="0.25">
      <c r="A62" t="s">
        <v>177</v>
      </c>
      <c r="C62" s="5"/>
      <c r="F62">
        <v>4</v>
      </c>
      <c r="G62">
        <v>2</v>
      </c>
      <c r="H62">
        <v>1</v>
      </c>
      <c r="I62">
        <v>2</v>
      </c>
      <c r="S62">
        <v>3</v>
      </c>
      <c r="U62">
        <v>1</v>
      </c>
    </row>
    <row r="63" spans="1:59" x14ac:dyDescent="0.25">
      <c r="A63" t="s">
        <v>178</v>
      </c>
      <c r="C63" s="5"/>
      <c r="F63">
        <v>0</v>
      </c>
      <c r="G63">
        <v>1</v>
      </c>
      <c r="H63">
        <v>1</v>
      </c>
      <c r="I63">
        <v>1</v>
      </c>
      <c r="S63">
        <v>0</v>
      </c>
      <c r="U63">
        <v>1</v>
      </c>
      <c r="BG63">
        <v>16</v>
      </c>
    </row>
    <row r="64" spans="1:59" x14ac:dyDescent="0.25">
      <c r="A64" s="3">
        <v>44532.846678240741</v>
      </c>
      <c r="B64" s="3">
        <v>44532.823692129627</v>
      </c>
      <c r="C64" s="5">
        <f t="shared" si="0"/>
        <v>33</v>
      </c>
      <c r="D64" t="s">
        <v>16</v>
      </c>
      <c r="E64" t="s">
        <v>126</v>
      </c>
      <c r="F64" t="s">
        <v>127</v>
      </c>
      <c r="G64" t="s">
        <v>30</v>
      </c>
      <c r="H64" t="s">
        <v>47</v>
      </c>
      <c r="I64" t="s">
        <v>33</v>
      </c>
      <c r="J64" t="s">
        <v>22</v>
      </c>
      <c r="N64" t="s">
        <v>22</v>
      </c>
      <c r="R64" t="s">
        <v>15</v>
      </c>
      <c r="S64" t="s">
        <v>34</v>
      </c>
      <c r="U64" t="s">
        <v>128</v>
      </c>
      <c r="BG64">
        <v>69</v>
      </c>
    </row>
    <row r="65" spans="1:59" x14ac:dyDescent="0.25">
      <c r="A65" t="s">
        <v>179</v>
      </c>
      <c r="C65" s="5"/>
      <c r="F65">
        <v>4</v>
      </c>
      <c r="G65">
        <v>2</v>
      </c>
      <c r="H65">
        <v>1</v>
      </c>
      <c r="I65">
        <v>3</v>
      </c>
      <c r="S65">
        <v>1</v>
      </c>
      <c r="U65">
        <v>1</v>
      </c>
      <c r="BG65">
        <v>64</v>
      </c>
    </row>
    <row r="66" spans="1:59" x14ac:dyDescent="0.25">
      <c r="A66" t="s">
        <v>180</v>
      </c>
      <c r="C66" s="5"/>
      <c r="F66">
        <v>0</v>
      </c>
      <c r="G66">
        <v>1</v>
      </c>
      <c r="H66">
        <v>1</v>
      </c>
      <c r="I66">
        <v>1</v>
      </c>
      <c r="S66">
        <v>1</v>
      </c>
      <c r="U66">
        <v>1</v>
      </c>
      <c r="BG66">
        <v>24</v>
      </c>
    </row>
    <row r="67" spans="1:59" x14ac:dyDescent="0.25">
      <c r="A67" s="3">
        <v>44532.850451388891</v>
      </c>
      <c r="B67" s="3">
        <v>44532.8283912037</v>
      </c>
      <c r="C67" s="5">
        <f t="shared" si="0"/>
        <v>31</v>
      </c>
      <c r="D67" t="s">
        <v>16</v>
      </c>
      <c r="E67" t="s">
        <v>60</v>
      </c>
      <c r="F67" t="s">
        <v>129</v>
      </c>
      <c r="G67" t="s">
        <v>105</v>
      </c>
      <c r="H67" t="s">
        <v>130</v>
      </c>
      <c r="I67" t="s">
        <v>25</v>
      </c>
      <c r="J67" t="s">
        <v>22</v>
      </c>
      <c r="N67" t="s">
        <v>22</v>
      </c>
      <c r="R67" t="s">
        <v>15</v>
      </c>
      <c r="S67" t="s">
        <v>131</v>
      </c>
      <c r="U67" t="s">
        <v>132</v>
      </c>
      <c r="BG67">
        <v>43</v>
      </c>
    </row>
    <row r="68" spans="1:59" x14ac:dyDescent="0.25">
      <c r="A68" t="s">
        <v>181</v>
      </c>
      <c r="C68" s="5"/>
      <c r="F68">
        <v>4</v>
      </c>
      <c r="G68">
        <v>2</v>
      </c>
      <c r="H68">
        <v>3</v>
      </c>
      <c r="I68">
        <v>2</v>
      </c>
      <c r="S68">
        <v>4</v>
      </c>
      <c r="U68">
        <v>1</v>
      </c>
      <c r="BG68">
        <v>26</v>
      </c>
    </row>
    <row r="69" spans="1:59" x14ac:dyDescent="0.25">
      <c r="A69" t="s">
        <v>182</v>
      </c>
      <c r="C69" s="5"/>
      <c r="F69">
        <v>0</v>
      </c>
      <c r="G69">
        <v>1</v>
      </c>
      <c r="H69">
        <v>0</v>
      </c>
      <c r="I69">
        <v>1</v>
      </c>
      <c r="S69">
        <v>0</v>
      </c>
      <c r="U69">
        <v>1</v>
      </c>
      <c r="BG69">
        <v>39</v>
      </c>
    </row>
    <row r="70" spans="1:59" x14ac:dyDescent="0.25">
      <c r="A70" s="3">
        <v>44532.852650462963</v>
      </c>
      <c r="B70" s="3">
        <v>44532.830335648148</v>
      </c>
      <c r="C70" s="5">
        <f t="shared" si="0"/>
        <v>32</v>
      </c>
      <c r="D70" t="s">
        <v>16</v>
      </c>
      <c r="E70" t="s">
        <v>17</v>
      </c>
      <c r="F70" t="s">
        <v>133</v>
      </c>
      <c r="G70" t="s">
        <v>30</v>
      </c>
      <c r="H70" t="s">
        <v>47</v>
      </c>
      <c r="I70" t="s">
        <v>25</v>
      </c>
      <c r="J70" t="s">
        <v>22</v>
      </c>
      <c r="N70" t="s">
        <v>22</v>
      </c>
      <c r="R70" t="s">
        <v>15</v>
      </c>
      <c r="S70" t="s">
        <v>134</v>
      </c>
      <c r="U70" t="s">
        <v>135</v>
      </c>
      <c r="BG70">
        <v>37</v>
      </c>
    </row>
    <row r="71" spans="1:59" x14ac:dyDescent="0.25">
      <c r="A71" t="s">
        <v>183</v>
      </c>
      <c r="C71" s="5"/>
      <c r="F71">
        <v>4</v>
      </c>
      <c r="G71">
        <v>2</v>
      </c>
      <c r="H71">
        <v>1</v>
      </c>
      <c r="I71">
        <v>2</v>
      </c>
      <c r="S71">
        <v>4</v>
      </c>
      <c r="U71">
        <v>1</v>
      </c>
    </row>
    <row r="72" spans="1:59" x14ac:dyDescent="0.25">
      <c r="A72" t="s">
        <v>184</v>
      </c>
      <c r="C72" s="5"/>
      <c r="F72">
        <v>0</v>
      </c>
      <c r="G72">
        <v>1</v>
      </c>
      <c r="H72">
        <v>0</v>
      </c>
      <c r="I72">
        <v>1</v>
      </c>
      <c r="S72">
        <v>0</v>
      </c>
      <c r="U72">
        <v>1</v>
      </c>
    </row>
    <row r="73" spans="1:59" x14ac:dyDescent="0.25">
      <c r="A73" s="3">
        <v>44532.852650462963</v>
      </c>
      <c r="B73" s="3">
        <v>44532.830335648148</v>
      </c>
      <c r="C73" s="5">
        <f>MINUTE(TEXT(A73-B73,"HH:MM"))+(HOUR(TEXT(A73-B73,"HH:MM")))*60</f>
        <v>32</v>
      </c>
      <c r="D73" t="s">
        <v>16</v>
      </c>
      <c r="E73" t="s">
        <v>60</v>
      </c>
      <c r="F73" t="s">
        <v>114</v>
      </c>
      <c r="G73" t="s">
        <v>41</v>
      </c>
      <c r="H73" t="s">
        <v>47</v>
      </c>
      <c r="I73" t="s">
        <v>14</v>
      </c>
      <c r="J73" t="s">
        <v>22</v>
      </c>
      <c r="N73" t="s">
        <v>22</v>
      </c>
      <c r="R73" t="s">
        <v>15</v>
      </c>
      <c r="S73" t="s">
        <v>136</v>
      </c>
      <c r="U73" t="s">
        <v>137</v>
      </c>
    </row>
    <row r="74" spans="1:59" x14ac:dyDescent="0.25">
      <c r="A74" t="s">
        <v>185</v>
      </c>
      <c r="F74">
        <v>2</v>
      </c>
      <c r="G74">
        <v>2</v>
      </c>
      <c r="H74">
        <v>1</v>
      </c>
      <c r="I74">
        <v>3</v>
      </c>
      <c r="S74">
        <v>1</v>
      </c>
      <c r="U74">
        <v>1</v>
      </c>
    </row>
    <row r="75" spans="1:59" x14ac:dyDescent="0.25">
      <c r="A75" t="s">
        <v>186</v>
      </c>
      <c r="F75">
        <v>1</v>
      </c>
      <c r="G75">
        <v>1</v>
      </c>
      <c r="H75">
        <v>1</v>
      </c>
      <c r="I75">
        <v>1</v>
      </c>
      <c r="S75">
        <v>1</v>
      </c>
      <c r="U75">
        <v>1</v>
      </c>
    </row>
    <row r="77" spans="1:59" x14ac:dyDescent="0.25">
      <c r="A77">
        <v>24</v>
      </c>
      <c r="B77">
        <v>23</v>
      </c>
      <c r="D77" t="s">
        <v>187</v>
      </c>
      <c r="E77" t="s">
        <v>188</v>
      </c>
      <c r="F77">
        <f>SUM(F6,F9,F12,F15,F18,F21,F24,F27,F30,F33,F36,F39,F42,F45,F48,F51,F54,F57,F60,F63,F66,F69,F72,F75)</f>
        <v>14</v>
      </c>
      <c r="G77">
        <f t="shared" ref="G77:U77" si="1">SUM(G6,G9,G12,G15,G18,G21,G24,G27,G30,G33,G36,G39,G42,G45,G48,G51,G54,G57,G60,G63,G66,G69,G72,G75)</f>
        <v>23</v>
      </c>
      <c r="H77">
        <f t="shared" si="1"/>
        <v>17</v>
      </c>
      <c r="I77">
        <f t="shared" si="1"/>
        <v>23</v>
      </c>
      <c r="S77">
        <f t="shared" si="1"/>
        <v>15</v>
      </c>
      <c r="U77">
        <f t="shared" si="1"/>
        <v>22</v>
      </c>
    </row>
    <row r="78" spans="1:59" x14ac:dyDescent="0.25">
      <c r="E78" t="s">
        <v>189</v>
      </c>
      <c r="F78">
        <f>$A$77-F77</f>
        <v>10</v>
      </c>
      <c r="G78">
        <f t="shared" ref="G78:I78" si="2">$A$77-G77</f>
        <v>1</v>
      </c>
      <c r="H78">
        <f t="shared" si="2"/>
        <v>7</v>
      </c>
      <c r="I78">
        <f t="shared" si="2"/>
        <v>1</v>
      </c>
      <c r="S78">
        <f>$B$77-S77</f>
        <v>8</v>
      </c>
      <c r="U78">
        <f t="shared" ref="U78" si="3">$A$77-U77</f>
        <v>2</v>
      </c>
    </row>
    <row r="79" spans="1:59" x14ac:dyDescent="0.25">
      <c r="F79" t="s">
        <v>192</v>
      </c>
      <c r="G79" t="s">
        <v>193</v>
      </c>
      <c r="H79" t="s">
        <v>194</v>
      </c>
      <c r="I79" t="s">
        <v>195</v>
      </c>
      <c r="J79" t="s">
        <v>199</v>
      </c>
      <c r="K79" t="s">
        <v>198</v>
      </c>
    </row>
    <row r="80" spans="1:59" x14ac:dyDescent="0.25">
      <c r="D80" t="s">
        <v>187</v>
      </c>
      <c r="E80" t="s">
        <v>188</v>
      </c>
      <c r="F80" s="5">
        <f>(F77*100)/$A$77</f>
        <v>58.333333333333336</v>
      </c>
      <c r="G80" s="5">
        <f t="shared" ref="G80:I80" si="4">(G77*100)/$A$77</f>
        <v>95.833333333333329</v>
      </c>
      <c r="H80" s="5">
        <f t="shared" si="4"/>
        <v>70.833333333333329</v>
      </c>
      <c r="I80" s="5">
        <f t="shared" si="4"/>
        <v>95.833333333333329</v>
      </c>
      <c r="J80" s="5">
        <f>S80</f>
        <v>65.217391304347828</v>
      </c>
      <c r="K80" s="5">
        <v>95.833333333333329</v>
      </c>
      <c r="L80" s="5"/>
      <c r="M80" s="5"/>
      <c r="N80" s="5"/>
      <c r="O80" s="5"/>
      <c r="P80" s="5"/>
      <c r="Q80" s="5"/>
      <c r="R80" s="5"/>
      <c r="S80" s="5">
        <f>(S77*100)/$B$77</f>
        <v>65.217391304347828</v>
      </c>
      <c r="T80" s="5"/>
      <c r="U80" s="5">
        <f t="shared" ref="U80" si="5">(U77*100)/$A$77</f>
        <v>91.666666666666671</v>
      </c>
    </row>
    <row r="81" spans="1:34" x14ac:dyDescent="0.25">
      <c r="E81" t="s">
        <v>190</v>
      </c>
      <c r="F81" s="5">
        <f>(F78*100)/$A$77</f>
        <v>41.666666666666664</v>
      </c>
      <c r="G81" s="5">
        <f t="shared" ref="G81:I81" si="6">(G78*100)/$A$77</f>
        <v>4.166666666666667</v>
      </c>
      <c r="H81" s="5">
        <f t="shared" si="6"/>
        <v>29.166666666666668</v>
      </c>
      <c r="I81" s="5">
        <f t="shared" si="6"/>
        <v>4.166666666666667</v>
      </c>
      <c r="J81" s="5">
        <f>S81</f>
        <v>34.782608695652172</v>
      </c>
      <c r="K81" s="5">
        <v>4.166666666666667</v>
      </c>
      <c r="L81" s="5"/>
      <c r="M81" s="5"/>
      <c r="N81" s="5"/>
      <c r="O81" s="5"/>
      <c r="P81" s="5"/>
      <c r="Q81" s="5"/>
      <c r="R81" s="5"/>
      <c r="S81" s="5">
        <f>(S78*100)/$B$77</f>
        <v>34.782608695652172</v>
      </c>
      <c r="T81" s="5"/>
      <c r="U81" s="5">
        <f t="shared" ref="U81" si="7">(U78*100)/$A$77</f>
        <v>8.3333333333333339</v>
      </c>
    </row>
    <row r="82" spans="1:34" x14ac:dyDescent="0.25">
      <c r="O82" t="s">
        <v>191</v>
      </c>
      <c r="P82" t="s">
        <v>192</v>
      </c>
      <c r="R82" t="s">
        <v>193</v>
      </c>
      <c r="U82" t="s">
        <v>195</v>
      </c>
      <c r="W82" t="s">
        <v>199</v>
      </c>
      <c r="Y82" t="s">
        <v>198</v>
      </c>
    </row>
    <row r="83" spans="1:34" x14ac:dyDescent="0.25">
      <c r="W83">
        <v>0</v>
      </c>
      <c r="X83">
        <v>1</v>
      </c>
      <c r="Y83">
        <v>0</v>
      </c>
    </row>
    <row r="84" spans="1:34" x14ac:dyDescent="0.25">
      <c r="P84">
        <v>1</v>
      </c>
      <c r="Q84">
        <v>6</v>
      </c>
      <c r="R84">
        <v>1</v>
      </c>
      <c r="S84">
        <v>0</v>
      </c>
      <c r="T84">
        <v>13</v>
      </c>
      <c r="U84">
        <v>1</v>
      </c>
      <c r="V84">
        <v>1</v>
      </c>
      <c r="W84">
        <v>1</v>
      </c>
      <c r="X84">
        <v>15</v>
      </c>
      <c r="Y84">
        <v>1</v>
      </c>
      <c r="Z84">
        <v>23</v>
      </c>
    </row>
    <row r="85" spans="1:34" x14ac:dyDescent="0.25">
      <c r="A85" s="6"/>
      <c r="B85" s="6"/>
      <c r="C85" s="6"/>
      <c r="P85">
        <v>2</v>
      </c>
      <c r="Q85">
        <v>8</v>
      </c>
      <c r="R85">
        <v>2</v>
      </c>
      <c r="S85">
        <v>23</v>
      </c>
      <c r="T85">
        <v>5</v>
      </c>
      <c r="U85">
        <v>2</v>
      </c>
      <c r="V85">
        <v>13</v>
      </c>
      <c r="W85">
        <v>2</v>
      </c>
      <c r="X85">
        <v>4</v>
      </c>
      <c r="Y85">
        <v>2</v>
      </c>
      <c r="Z85">
        <v>1</v>
      </c>
    </row>
    <row r="86" spans="1:34" x14ac:dyDescent="0.25">
      <c r="P86">
        <v>3</v>
      </c>
      <c r="Q86">
        <v>1</v>
      </c>
      <c r="R86">
        <v>3</v>
      </c>
      <c r="S86">
        <v>1</v>
      </c>
      <c r="T86">
        <v>6</v>
      </c>
      <c r="U86">
        <v>3</v>
      </c>
      <c r="V86">
        <v>8</v>
      </c>
      <c r="W86">
        <v>3</v>
      </c>
      <c r="X86">
        <v>2</v>
      </c>
    </row>
    <row r="87" spans="1:34" x14ac:dyDescent="0.25">
      <c r="P87">
        <v>4</v>
      </c>
      <c r="Q87">
        <v>9</v>
      </c>
      <c r="T87">
        <v>0</v>
      </c>
      <c r="U87">
        <v>4</v>
      </c>
      <c r="V87">
        <v>1</v>
      </c>
      <c r="W87">
        <v>4</v>
      </c>
      <c r="X87">
        <v>2</v>
      </c>
    </row>
    <row r="88" spans="1:34" x14ac:dyDescent="0.25">
      <c r="U88">
        <v>5</v>
      </c>
      <c r="V88">
        <v>1</v>
      </c>
      <c r="X88">
        <v>0</v>
      </c>
    </row>
    <row r="92" spans="1:34" x14ac:dyDescent="0.25">
      <c r="O92" t="s">
        <v>191</v>
      </c>
      <c r="P92" t="s">
        <v>192</v>
      </c>
      <c r="R92" t="s">
        <v>193</v>
      </c>
      <c r="U92" t="s">
        <v>195</v>
      </c>
      <c r="W92" t="s">
        <v>199</v>
      </c>
      <c r="Y92" t="s">
        <v>198</v>
      </c>
      <c r="AC92" t="s">
        <v>192</v>
      </c>
      <c r="AD92" t="s">
        <v>193</v>
      </c>
      <c r="AE92" t="s">
        <v>194</v>
      </c>
      <c r="AF92" t="s">
        <v>195</v>
      </c>
      <c r="AG92" t="s">
        <v>199</v>
      </c>
      <c r="AH92" t="s">
        <v>198</v>
      </c>
    </row>
    <row r="93" spans="1:34" x14ac:dyDescent="0.25">
      <c r="W93">
        <v>0</v>
      </c>
      <c r="Y93">
        <v>0</v>
      </c>
      <c r="Z93">
        <f>Z83/$A$77</f>
        <v>0</v>
      </c>
    </row>
    <row r="94" spans="1:34" x14ac:dyDescent="0.25">
      <c r="P94">
        <v>1</v>
      </c>
      <c r="Q94">
        <f>Q84/$A$77</f>
        <v>0.25</v>
      </c>
      <c r="R94">
        <v>1</v>
      </c>
      <c r="S94">
        <f>100*S84/$A$77</f>
        <v>0</v>
      </c>
      <c r="T94">
        <f>T84/$A$77</f>
        <v>0.54166666666666663</v>
      </c>
      <c r="U94">
        <v>1</v>
      </c>
      <c r="V94">
        <f>V84/$A$77</f>
        <v>4.1666666666666664E-2</v>
      </c>
      <c r="W94">
        <v>1</v>
      </c>
      <c r="X94">
        <f>X84/$A$77</f>
        <v>0.625</v>
      </c>
      <c r="Y94">
        <v>1</v>
      </c>
      <c r="Z94">
        <f>Z84/$A$77</f>
        <v>0.95833333333333337</v>
      </c>
      <c r="AC94" s="4">
        <f>Q102</f>
        <v>0.91203703703703709</v>
      </c>
      <c r="AD94">
        <f>S102</f>
        <v>0.11866435529139811</v>
      </c>
      <c r="AE94">
        <f>T102</f>
        <v>0.80092592592592593</v>
      </c>
      <c r="AF94">
        <f>V102</f>
        <v>0.73784722222222232</v>
      </c>
      <c r="AG94">
        <f>X102</f>
        <v>0.75694444444444453</v>
      </c>
      <c r="AH94">
        <f>Z102</f>
        <v>0.15972222222222188</v>
      </c>
    </row>
    <row r="95" spans="1:34" x14ac:dyDescent="0.25">
      <c r="P95">
        <v>2</v>
      </c>
      <c r="Q95">
        <f>Q85/$A$77</f>
        <v>0.33333333333333331</v>
      </c>
      <c r="R95">
        <v>2</v>
      </c>
      <c r="S95">
        <f>S85/$A$77</f>
        <v>0.95833333333333337</v>
      </c>
      <c r="T95">
        <f>T85/$A$77</f>
        <v>0.20833333333333334</v>
      </c>
      <c r="U95">
        <v>2</v>
      </c>
      <c r="V95">
        <f>V85/$A$77</f>
        <v>0.54166666666666663</v>
      </c>
      <c r="W95">
        <v>2</v>
      </c>
      <c r="X95">
        <f>X85/$A$77</f>
        <v>0.16666666666666666</v>
      </c>
      <c r="Y95">
        <v>2</v>
      </c>
      <c r="Z95">
        <f>Z85/$A$77</f>
        <v>4.1666666666666664E-2</v>
      </c>
    </row>
    <row r="96" spans="1:34" x14ac:dyDescent="0.25">
      <c r="P96">
        <v>3</v>
      </c>
      <c r="Q96">
        <f>Q86/$A$77</f>
        <v>4.1666666666666664E-2</v>
      </c>
      <c r="R96">
        <v>3</v>
      </c>
      <c r="S96">
        <f>S86/$A$77</f>
        <v>4.1666666666666664E-2</v>
      </c>
      <c r="T96">
        <f>T86/$A$77</f>
        <v>0.25</v>
      </c>
      <c r="U96">
        <v>3</v>
      </c>
      <c r="V96">
        <f>V86/$A$77</f>
        <v>0.33333333333333331</v>
      </c>
      <c r="W96">
        <v>3</v>
      </c>
      <c r="X96">
        <f>X86/$A$77</f>
        <v>8.3333333333333329E-2</v>
      </c>
    </row>
    <row r="97" spans="1:26" x14ac:dyDescent="0.25">
      <c r="P97">
        <v>4</v>
      </c>
      <c r="Q97">
        <f>Q87/$A$77</f>
        <v>0.375</v>
      </c>
      <c r="T97">
        <f t="shared" ref="T97" si="8">100*T87/$A$77</f>
        <v>0</v>
      </c>
      <c r="U97">
        <v>4</v>
      </c>
      <c r="V97">
        <f>V87/$A$77</f>
        <v>4.1666666666666664E-2</v>
      </c>
      <c r="W97">
        <v>4</v>
      </c>
      <c r="X97">
        <f>X87/$A$77</f>
        <v>8.3333333333333329E-2</v>
      </c>
    </row>
    <row r="98" spans="1:26" x14ac:dyDescent="0.25">
      <c r="U98">
        <v>5</v>
      </c>
      <c r="V98">
        <f>V88/$A$77</f>
        <v>4.1666666666666664E-2</v>
      </c>
    </row>
    <row r="99" spans="1:26" x14ac:dyDescent="0.25">
      <c r="Q99">
        <f>SUM(Q94:Q97)</f>
        <v>0.99999999999999989</v>
      </c>
      <c r="S99">
        <f t="shared" ref="S99:Z99" si="9">SUM(S94:S97)</f>
        <v>1</v>
      </c>
      <c r="T99">
        <f t="shared" si="9"/>
        <v>1</v>
      </c>
      <c r="V99">
        <f>SUM(V94:V98)</f>
        <v>0.99999999999999978</v>
      </c>
      <c r="X99">
        <f t="shared" si="9"/>
        <v>0.95833333333333337</v>
      </c>
      <c r="Z99">
        <f t="shared" si="9"/>
        <v>1</v>
      </c>
    </row>
    <row r="101" spans="1:26" x14ac:dyDescent="0.25">
      <c r="P101" t="s">
        <v>197</v>
      </c>
      <c r="Q101" s="4">
        <f>1-(POWER(Q94,2)+POWER(Q95,2)+POWER(Q96,2)+POWER(Q97,2))</f>
        <v>0.68402777777777779</v>
      </c>
      <c r="R101" s="7"/>
      <c r="S101" s="4">
        <f>1-(POWER(S94,2)+POWER(S95,2)+POWER(S96,2))</f>
        <v>7.9861111111110938E-2</v>
      </c>
      <c r="T101" s="4">
        <f>1-(POWER(T94,2)+POWER(T95,2)+POWER(T96,2)+POWER(T97,2))</f>
        <v>0.60069444444444442</v>
      </c>
      <c r="U101" s="4"/>
      <c r="V101" s="4">
        <f>1-(POWER(V94,2)+POWER(V95,2)+POWER(V96,2)+POWER(V97,2)+POWER(V98,2))</f>
        <v>0.5902777777777779</v>
      </c>
      <c r="W101" s="4"/>
      <c r="X101" s="4">
        <f>1-(POWER(X94,2)+POWER(X95,2)+POWER(X96,2)+POWER(X97,2)+POWER(X93,2))</f>
        <v>0.56770833333333337</v>
      </c>
      <c r="Y101" s="4"/>
      <c r="Z101" s="4">
        <f>1-(POWER(Z94,2)+POWER(Z95,2)+POWER(Z93,2))</f>
        <v>7.9861111111110938E-2</v>
      </c>
    </row>
    <row r="102" spans="1:26" x14ac:dyDescent="0.25">
      <c r="P102" t="s">
        <v>196</v>
      </c>
      <c r="Q102" s="4">
        <f>Q101/0.75</f>
        <v>0.91203703703703709</v>
      </c>
      <c r="S102">
        <f>S101/0.673</f>
        <v>0.11866435529139811</v>
      </c>
      <c r="T102">
        <f>T101/0.75</f>
        <v>0.80092592592592593</v>
      </c>
      <c r="V102">
        <f>V101/0.8</f>
        <v>0.73784722222222232</v>
      </c>
      <c r="X102">
        <f>X101/0.75</f>
        <v>0.75694444444444453</v>
      </c>
      <c r="Z102">
        <f>Z101/0.5</f>
        <v>0.15972222222222188</v>
      </c>
    </row>
    <row r="103" spans="1:26" x14ac:dyDescent="0.25">
      <c r="A103" s="3"/>
      <c r="B103" s="3"/>
      <c r="C103" s="5"/>
    </row>
    <row r="104" spans="1:26" x14ac:dyDescent="0.25">
      <c r="C104" s="5"/>
    </row>
    <row r="105" spans="1:26" x14ac:dyDescent="0.25">
      <c r="C105" s="5"/>
    </row>
    <row r="106" spans="1:26" x14ac:dyDescent="0.25">
      <c r="A106" s="3"/>
      <c r="B106" s="3"/>
      <c r="C106" s="5"/>
    </row>
    <row r="107" spans="1:26" x14ac:dyDescent="0.25">
      <c r="C107" s="5"/>
    </row>
    <row r="108" spans="1:26" x14ac:dyDescent="0.25">
      <c r="C108" s="5"/>
    </row>
    <row r="109" spans="1:26" x14ac:dyDescent="0.25">
      <c r="A109" s="3"/>
      <c r="B109" s="3"/>
      <c r="C109" s="5"/>
    </row>
    <row r="110" spans="1:26" x14ac:dyDescent="0.25">
      <c r="C110" s="5"/>
    </row>
    <row r="111" spans="1:26" x14ac:dyDescent="0.25">
      <c r="C111" s="5"/>
    </row>
    <row r="112" spans="1:26" x14ac:dyDescent="0.25">
      <c r="A112" s="3"/>
      <c r="B112" s="3"/>
      <c r="C112" s="5"/>
    </row>
    <row r="113" spans="1:29" x14ac:dyDescent="0.25">
      <c r="C113" s="5"/>
    </row>
    <row r="114" spans="1:29" x14ac:dyDescent="0.25">
      <c r="C114" s="5"/>
    </row>
    <row r="115" spans="1:29" x14ac:dyDescent="0.25">
      <c r="A115" s="3"/>
      <c r="B115" s="3"/>
      <c r="C115" s="5"/>
    </row>
    <row r="116" spans="1:29" x14ac:dyDescent="0.25">
      <c r="C116" s="5"/>
    </row>
    <row r="117" spans="1:29" x14ac:dyDescent="0.25">
      <c r="C117" s="5"/>
    </row>
    <row r="118" spans="1:29" x14ac:dyDescent="0.25">
      <c r="A118" s="3"/>
      <c r="B118" s="3"/>
      <c r="C118" s="5"/>
    </row>
    <row r="119" spans="1:29" x14ac:dyDescent="0.25">
      <c r="C119" s="5"/>
    </row>
    <row r="120" spans="1:29" x14ac:dyDescent="0.25">
      <c r="C120" s="5"/>
    </row>
    <row r="121" spans="1:29" x14ac:dyDescent="0.25">
      <c r="A121" s="3"/>
      <c r="B121" s="3"/>
      <c r="C121" s="5"/>
    </row>
    <row r="122" spans="1:29" x14ac:dyDescent="0.25">
      <c r="C122" s="5"/>
    </row>
    <row r="123" spans="1:29" x14ac:dyDescent="0.2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row>
    <row r="124" spans="1:29" x14ac:dyDescent="0.25">
      <c r="A124" s="3"/>
      <c r="B124" s="3"/>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row>
    <row r="125" spans="1:29" x14ac:dyDescent="0.2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row>
    <row r="126" spans="1:29" x14ac:dyDescent="0.2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row>
    <row r="127" spans="1:29" x14ac:dyDescent="0.2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row>
    <row r="128" spans="1:29" x14ac:dyDescent="0.2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row>
    <row r="129" spans="4:29" x14ac:dyDescent="0.2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row>
    <row r="134" spans="4:29" x14ac:dyDescent="0.25">
      <c r="F134" s="5"/>
      <c r="G134" s="5"/>
      <c r="H134" s="5"/>
      <c r="I134" s="5"/>
      <c r="J134" s="5"/>
      <c r="K134" s="5"/>
    </row>
    <row r="135" spans="4:29" x14ac:dyDescent="0.25">
      <c r="F135" s="5"/>
      <c r="G135" s="5"/>
      <c r="H135" s="5"/>
      <c r="I135" s="5"/>
      <c r="J135" s="5"/>
      <c r="K135" s="5"/>
    </row>
    <row r="137" spans="4:29" x14ac:dyDescent="0.25">
      <c r="F137" s="5"/>
      <c r="G137" s="5"/>
      <c r="H137" s="5"/>
      <c r="I137" s="5"/>
      <c r="J137" s="5"/>
      <c r="K137" s="5"/>
    </row>
    <row r="146" spans="17:30" x14ac:dyDescent="0.25">
      <c r="AD146" s="4"/>
    </row>
    <row r="156" spans="17:30" x14ac:dyDescent="0.25">
      <c r="Q156" s="4"/>
      <c r="R156" s="7"/>
      <c r="S156" s="4"/>
      <c r="T156" s="4"/>
      <c r="U156" s="4"/>
      <c r="V156" s="4"/>
      <c r="W156" s="4"/>
      <c r="X156" s="4"/>
      <c r="Y156" s="4"/>
      <c r="Z156" s="4"/>
    </row>
    <row r="157" spans="17:30" x14ac:dyDescent="0.25">
      <c r="Q157" s="4"/>
    </row>
  </sheetData>
  <phoneticPr fontId="3" type="noConversion"/>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jopana</dc:creator>
  <cp:lastModifiedBy>Jose Ignacio Panach Navarrete</cp:lastModifiedBy>
  <dcterms:created xsi:type="dcterms:W3CDTF">2015-06-05T18:19:34Z</dcterms:created>
  <dcterms:modified xsi:type="dcterms:W3CDTF">2024-07-04T15:20:30Z</dcterms:modified>
</cp:coreProperties>
</file>