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Ignacio\Paper workshop EmpER 2024\Zenodo\"/>
    </mc:Choice>
  </mc:AlternateContent>
  <xr:revisionPtr revIDLastSave="0" documentId="13_ncr:1_{48966E26-4779-4361-B2C4-FFF95F18D746}" xr6:coauthVersionLast="47" xr6:coauthVersionMax="47" xr10:uidLastSave="{00000000-0000-0000-0000-000000000000}"/>
  <bookViews>
    <workbookView xWindow="-120" yWindow="-120" windowWidth="29040" windowHeight="15840"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C111" i="1" l="1"/>
  <c r="AC107" i="1"/>
  <c r="AC108" i="1"/>
  <c r="AC109" i="1"/>
  <c r="AC110" i="1"/>
  <c r="AC106" i="1"/>
  <c r="AA107" i="1"/>
  <c r="AA108" i="1"/>
  <c r="AA109" i="1"/>
  <c r="AA110" i="1"/>
  <c r="AA111" i="1"/>
  <c r="AA112" i="1"/>
  <c r="AA106" i="1"/>
  <c r="Y107" i="1"/>
  <c r="Y106" i="1"/>
  <c r="AE106" i="1"/>
  <c r="Q79" i="1"/>
  <c r="Q80" i="1" s="1"/>
  <c r="Q83" i="1" s="1"/>
  <c r="L87" i="1" s="1"/>
  <c r="Q82" i="1" l="1"/>
  <c r="L86" i="1" s="1"/>
  <c r="C75" i="1"/>
  <c r="C48" i="1" l="1"/>
  <c r="C6" i="1"/>
  <c r="C9" i="1"/>
  <c r="C12" i="1"/>
  <c r="C18" i="1"/>
  <c r="C21" i="1"/>
  <c r="C24" i="1"/>
  <c r="C27" i="1"/>
  <c r="C30" i="1"/>
  <c r="C33" i="1"/>
  <c r="C36" i="1"/>
  <c r="C39" i="1"/>
  <c r="C42" i="1"/>
  <c r="C45" i="1"/>
  <c r="C51" i="1"/>
  <c r="C54" i="1"/>
  <c r="C57" i="1"/>
  <c r="C60" i="1"/>
  <c r="C63" i="1"/>
  <c r="C66" i="1"/>
  <c r="C69" i="1"/>
  <c r="C72" i="1"/>
  <c r="C3" i="1"/>
  <c r="AK105" i="1" l="1"/>
  <c r="AC117" i="1"/>
  <c r="AC115" i="1"/>
  <c r="AA117" i="1"/>
  <c r="Y117" i="1"/>
  <c r="AE107" i="1"/>
  <c r="AE105" i="1"/>
  <c r="AA115" i="1"/>
  <c r="W109" i="1"/>
  <c r="W110" i="1"/>
  <c r="W108" i="1"/>
  <c r="W107" i="1"/>
  <c r="W106" i="1"/>
  <c r="U109" i="1"/>
  <c r="U110" i="1"/>
  <c r="U108" i="1"/>
  <c r="U107" i="1"/>
  <c r="U106" i="1"/>
  <c r="S115" i="1"/>
  <c r="T115" i="1"/>
  <c r="V115" i="1"/>
  <c r="X115" i="1"/>
  <c r="Z115" i="1"/>
  <c r="AB115" i="1"/>
  <c r="AD115" i="1"/>
  <c r="T82" i="1"/>
  <c r="M86" i="1" s="1"/>
  <c r="Y115" i="1"/>
  <c r="R108" i="1"/>
  <c r="R107" i="1"/>
  <c r="R106" i="1"/>
  <c r="O79" i="1"/>
  <c r="P79" i="1"/>
  <c r="I79" i="1"/>
  <c r="I82" i="1" s="1"/>
  <c r="H79" i="1"/>
  <c r="H82" i="1" s="1"/>
  <c r="G79" i="1"/>
  <c r="G82" i="1" s="1"/>
  <c r="F79" i="1"/>
  <c r="F80" i="1" s="1"/>
  <c r="F83" i="1" s="1"/>
  <c r="R117" i="1" l="1"/>
  <c r="R118" i="1" s="1"/>
  <c r="AJ105" i="1" s="1"/>
  <c r="U115" i="1"/>
  <c r="W117" i="1"/>
  <c r="W118" i="1" s="1"/>
  <c r="AM105" i="1" s="1"/>
  <c r="P82" i="1"/>
  <c r="K86" i="1" s="1"/>
  <c r="P80" i="1"/>
  <c r="P83" i="1" s="1"/>
  <c r="K87" i="1" s="1"/>
  <c r="Y118" i="1"/>
  <c r="AN105" i="1" s="1"/>
  <c r="U117" i="1"/>
  <c r="U118" i="1" s="1"/>
  <c r="AL105" i="1" s="1"/>
  <c r="O82" i="1"/>
  <c r="J86" i="1" s="1"/>
  <c r="O80" i="1"/>
  <c r="O83" i="1" s="1"/>
  <c r="J87" i="1" s="1"/>
  <c r="AA118" i="1"/>
  <c r="AO105" i="1" s="1"/>
  <c r="AC118" i="1"/>
  <c r="AP105" i="1" s="1"/>
  <c r="AE115" i="1"/>
  <c r="AE117" i="1"/>
  <c r="R115" i="1"/>
  <c r="W115" i="1"/>
  <c r="T83" i="1"/>
  <c r="M87" i="1" s="1"/>
  <c r="F82" i="1"/>
  <c r="I80" i="1"/>
  <c r="I83" i="1" s="1"/>
  <c r="H80" i="1"/>
  <c r="H83" i="1" s="1"/>
  <c r="G80" i="1"/>
  <c r="G83" i="1" s="1"/>
  <c r="AE118" i="1" l="1"/>
  <c r="AQ105" i="1" s="1"/>
</calcChain>
</file>

<file path=xl/sharedStrings.xml><?xml version="1.0" encoding="utf-8"?>
<sst xmlns="http://schemas.openxmlformats.org/spreadsheetml/2006/main" count="466" uniqueCount="233">
  <si>
    <t>Marca temporal</t>
  </si>
  <si>
    <t>Title</t>
  </si>
  <si>
    <t>Authors</t>
  </si>
  <si>
    <t>List the representation used/treated as a conceptual model in this work</t>
  </si>
  <si>
    <t>Which groups of users are likely to create, modify, read, or otherwise use this representation?</t>
  </si>
  <si>
    <t>What is captured in this representation?</t>
  </si>
  <si>
    <t>What is the level of abstraction for this representation?</t>
  </si>
  <si>
    <t>Is the contribution type a model, language, metamodel, notation ... for conceptual modeling?</t>
  </si>
  <si>
    <t>List the model, conceptual modeling language, notation, or metamodel</t>
  </si>
  <si>
    <t>What is the nature of the significant contribution?</t>
  </si>
  <si>
    <t>Briefly describe the contribution</t>
  </si>
  <si>
    <t>List the method, process, tool, or algorithm</t>
  </si>
  <si>
    <t>What is its purpose</t>
  </si>
  <si>
    <t>What type of high-level contribution is made?</t>
  </si>
  <si>
    <t>Processes (e.g. business processes, goals, preferences, priorities, ...), Knowledge, rules, "smart" systems</t>
  </si>
  <si>
    <t>Platform-independent</t>
  </si>
  <si>
    <t>Yes</t>
  </si>
  <si>
    <t>CM integration, exchange, migration</t>
  </si>
  <si>
    <t>Data (e.g. database, data warehouse, dataspace, data lake, ...), Processes (e.g. business processes, goals, preferences, priorities, ...), Scenarios, events, agents, Interactions (e.g. among human users and automated components, ...), Knowledge, rules, "smart" systems</t>
  </si>
  <si>
    <t>No</t>
  </si>
  <si>
    <t>Computation-independent</t>
  </si>
  <si>
    <t>DEMOS: A Participatory Design Approach for Democratic Empowerment of IS Users</t>
  </si>
  <si>
    <t>Raphaëlle Bour, Chantal Soule-Dupuy, and Nathalie Vallès-Parlangeau</t>
  </si>
  <si>
    <t>Identify end-users, define view points, Design a Model by Viewpoint, Consolidate Viewpoint Models</t>
  </si>
  <si>
    <t>Define or extend a method/process, tool, algorithm, Evaluate the method/process, tool, algorithm, e.g. through a case study, performance study, or user study</t>
  </si>
  <si>
    <t>Description of the DEMOS method, a method to generate democratic information systems. The paper describes the 4 steps of the method and describes a short illustrative example (named experiment in the paper)</t>
  </si>
  <si>
    <t>Computation-independent, Platform-independent</t>
  </si>
  <si>
    <t>CM translation downward (to other representations/implementations)</t>
  </si>
  <si>
    <t>Define or extend a model, language, notation, representation, metamodel, ...</t>
  </si>
  <si>
    <t>CM instance generation</t>
  </si>
  <si>
    <t>Define or extend a method/process, tool, algorithm</t>
  </si>
  <si>
    <t>Processes (e.g. business processes, goals, preferences, priorities, ...), Scenarios, events, agents, Interactions (e.g. among human users and automated components, ...)</t>
  </si>
  <si>
    <t>CM validation, simulation, verification</t>
  </si>
  <si>
    <t>Define or extend a model, language, notation, representation, metamodel, ..., Provide a formal definition</t>
  </si>
  <si>
    <t>Define or extend a method/process, tool, algorithm, Provide a formal definition</t>
  </si>
  <si>
    <t>Evaluate the model, language, notation, representation, metamodel, e.g. through a case study, performance study, or user study</t>
  </si>
  <si>
    <t>A vision of (perhaps part of) the fields of conceptual modeling</t>
  </si>
  <si>
    <t>Software, database, or knowledge representation designers</t>
  </si>
  <si>
    <t>Processes (e.g. business processes, goals, preferences, priorities, ...)</t>
  </si>
  <si>
    <t>Evaluate the method/process, tool, algorithm, e.g. through a case study, performance study, or user study</t>
  </si>
  <si>
    <t>Stakeholders, domain experts (e.g. business experts, AI application experts), requirements developers, Software, database, or knowledge representation designers, Software, database, or knowledge representation implementors</t>
  </si>
  <si>
    <t>Knowledge, rules, "smart" systems</t>
  </si>
  <si>
    <t>Software, database, or knowledge representation designers, Software, database, or knowledge representation implementors</t>
  </si>
  <si>
    <t>Software, database, or knowledge representation designers, Software, database, or knowledge representation implementors, Software, database, or knowledge representation system performance specialists</t>
  </si>
  <si>
    <t>Foundational ontology developers or conceptual modeling language developers, Stakeholders, domain experts (e.g. business experts, AI application experts), requirements developers, Software, database, or knowledge representation designers</t>
  </si>
  <si>
    <t>Processes (e.g. business processes, goals, preferences, priorities, ...), Interactions (e.g. among human users and automated components, ...)</t>
  </si>
  <si>
    <t>CM integration, exchange, migration, Reuse of a CM</t>
  </si>
  <si>
    <t>Raphaëlle Bour, Chantal Soule-Dupuy, Nathalie Vallès-Parlangeau</t>
  </si>
  <si>
    <t>simplified UML class diagram formalism</t>
  </si>
  <si>
    <t>Data (e.g. database, data warehouse, dataspace, data lake, ...), Scenarios, events, agents</t>
  </si>
  <si>
    <t>DEMOS: A DEsign Method for demOcratic Information System</t>
  </si>
  <si>
    <t>The authors propose DEMO: a method for DEsign Method for demOcratic information systems. As a result, the guidelines allow development teams for generating a conceptual representation design based on a simplified UML class diagram formalism.</t>
  </si>
  <si>
    <t>Raphaëlle Bour , Chantal Soule-Dupuy, and Nathalie Vallès-Parlangeau</t>
  </si>
  <si>
    <t>Utiliza DEMOS como modelo conceptual y habla del modelo de DEMOS</t>
  </si>
  <si>
    <t>CM instance generation, contribuir a integrar la democracia en SI</t>
  </si>
  <si>
    <t>DEMOS es un proceso para los negocios el cual se centra en contribuir a
integrar la democracia en SI y para ello han creado un método para que se realice de forma efectiva</t>
  </si>
  <si>
    <t>DEMOS: A participatory design approach for democratic empowerment of IS users</t>
  </si>
  <si>
    <t>Bour, Raphaëlle; Soule-Dupuy, Chantal; Vallès-Parlangeau, Nathalie</t>
  </si>
  <si>
    <t>DEMOS, a method named for DEsign Method for democratic information System</t>
  </si>
  <si>
    <t>Philosophers, Foundational ontology developers or conceptual modeling language developers, Stakeholders, domain experts (e.g. business experts, AI application experts), requirements developers</t>
  </si>
  <si>
    <t>Principles for conceptual modeling, conceptual modeling languages, tools, or conceptual modeling research, A broad survey of (perhaps part of) the field of conceptual modeling</t>
  </si>
  <si>
    <t>The article has two differents parts. In the first one it presents the state of art.
Secondly, the article offers a real project that uses the conceptual model.</t>
  </si>
  <si>
    <t>Raphaëlle Bour(&amp;) , Chantal Soule-Dupuy, and Nathalie Vallès-Parlangeau</t>
  </si>
  <si>
    <t>Democracy in Information Technology</t>
  </si>
  <si>
    <t>DEMOS</t>
  </si>
  <si>
    <t>The authors present DEMOS a navigational structure for methodical design of information technologies. It allows for democracy inside the roject bringing the stakeholders and the developers closer.</t>
  </si>
  <si>
    <t>Implantar la democracia en los sistemas de información</t>
  </si>
  <si>
    <t>Define un proceso formado por varias fases: provocación, diseño e implementación</t>
  </si>
  <si>
    <t>Data (e.g. database, data warehouse, dataspace, data lake, ...), Processes (e.g. business processes, goals, preferences, priorities, ...)</t>
  </si>
  <si>
    <t>DEMOS: A Participatory Design Approach
for Democratic Empowerment of IS Users</t>
  </si>
  <si>
    <t>DEMOS: A Participatory DRaphaëlle Bour, Chantal Soule-Dupuy, and Nathalie Vallès-Parlangeau</t>
  </si>
  <si>
    <t>The democratization of IS development through the DEMOS method</t>
  </si>
  <si>
    <t>DEMOS Method</t>
  </si>
  <si>
    <t>Proposal of a new method with CM</t>
  </si>
  <si>
    <t>Evaluate the method/process, tool, algorithm, e.g. through a case study, performance study, or user study, Provide a formal definition, Discuss the philosophical basis for the model, language, metamodel, ...</t>
  </si>
  <si>
    <t>Highlight the importance of user participation in IS development through an experiment and proposing the DEMOS model and proving it's effectiveness in said experiment</t>
  </si>
  <si>
    <t>Método para democratizar sistemas de información. Ejemplificado con un sistema de gestión de asistencia de una universidad</t>
  </si>
  <si>
    <t>El método se llama DEMOS y lo representa mediante un diagrama MAP y utiliza UML en el proceso</t>
  </si>
  <si>
    <t>Presenta un método basado en CM para el desarrollo de sistemas de información democratizados</t>
  </si>
  <si>
    <t>.</t>
  </si>
  <si>
    <t>Foundational ontology developers or conceptual modeling language developers, Stakeholders, domain experts (e.g. business experts, AI application experts), requirements developers</t>
  </si>
  <si>
    <t>Una nueva forma de crear CM usando diferentes puntos de vista</t>
  </si>
  <si>
    <t>Method</t>
  </si>
  <si>
    <t>Define un nuevo método para crear modelados usando la contribución más directa de varios usuarios finales</t>
  </si>
  <si>
    <t>Raphaëlle Bour &amp;&amp; Chantal Soule-Dupuy &amp;&amp; Nathalie Vallès-Parlangeau</t>
  </si>
  <si>
    <t>Design Method for demOcratic information System, named DEMOS</t>
  </si>
  <si>
    <t>Software, database, or knowledge representation designers, Software, database, or knowledge representation implementors, Software, database, or knowledge representation system performance specialists, He marcado varias pero la verdadera respuesta es "cualquier persona relacionada con cualquiera de las fases de desarrollo de un sistema de información"</t>
  </si>
  <si>
    <t>Design Method for demOcratic information System, named DEMOS
Es un proceso de diseño para sistemas de información que integran componentes democráticos. En una de las etapas obtiene un modelado conceptual.</t>
  </si>
  <si>
    <t>Define or extend a method/process, tool, algorithm, Evaluate the method/process, tool, algorithm, e.g. through a case study, performance study, or user study, Provide a formal definition, Discuss the philosophical basis for the model, language, metamodel, ..., Los autores proponen este proceso/método y señalan su capacidad para generar sistemas de información con un componente democrático</t>
  </si>
  <si>
    <t>Es un proceso de diseño para sistemas de información que integran componentes democráticos. En una de las etapas obtiene un modelado conceptual.
Los autores proponen este proceso/método y señalan su capacidad para generar sistemas de información con un componente democrático</t>
  </si>
  <si>
    <t>Grafos, MAP, diagrama UML</t>
  </si>
  <si>
    <t>El método (DEMOS) permite presentar el método como una selección de intenciones a través de círculos y estrategias adecuadas a través de flechas. Además, hay 4 intenciones en el método, cada una para resolver un problema que aborda el método.</t>
  </si>
  <si>
    <t>Se ha demostrado que DEMOS( como método de diseño) si puede contribuir a integrar la democracia en IS, a través de diferentes pruebas y evaluaciones. Además, se ha mostrado un caso práctico del mismo.</t>
  </si>
  <si>
    <t>Sistema DEMOS, en el que se muestra tanto un esquema de sus procesos y su metamodelo</t>
  </si>
  <si>
    <t>Philosophers, Foundational ontology developers or conceptual modeling language developers, Stakeholders, domain experts (e.g. business experts, AI application experts), requirements developers, Software, database, or knowledge representation designers</t>
  </si>
  <si>
    <t>Processes (e.g. business processes, goals, preferences, priorities, ...), Metamodelo</t>
  </si>
  <si>
    <t>Metamodelo de DEMOS</t>
  </si>
  <si>
    <t>Define or extend a model, language, notation, representation, metamodel, ..., Evaluate the model, language, notation, representation, metamodel, e.g. through a case study, performance study, or user study</t>
  </si>
  <si>
    <t>Metodo para democratizar el IS</t>
  </si>
  <si>
    <t>Proceso de DEMOS method</t>
  </si>
  <si>
    <t>Democratizar la IS con los participantes</t>
  </si>
  <si>
    <t>Metodo para democratizar el proceso de IS</t>
  </si>
  <si>
    <t>Vista conceptual/general del modelo, Representación conceptual del diseño</t>
  </si>
  <si>
    <t>Modelo conceptual para la estrategia del diseño así como la búsqueda de similares</t>
  </si>
  <si>
    <t>Se hace interesante el proceso a medida que los usuarios finales pueden aportar en el proceso de diseño e implementación para el desarrollo de Sistema de Información. A su vez, que la iteración que propone el articulo en los puntos de vista creados como diagramas o conceptos gráficos es de gran aporte para verificar cada uno de los conceptos que maneja cada integrante.</t>
  </si>
  <si>
    <t>Design Method for democratic Information
System / viewpoint models</t>
  </si>
  <si>
    <t>Stakeholders, domain experts (e.g. business experts, AI application experts), requirements developers, Software, database, or knowledge representation designers</t>
  </si>
  <si>
    <t>Trabajo en equipo</t>
  </si>
  <si>
    <t>Método : Design Method for demOcratic Information
System</t>
  </si>
  <si>
    <t>la contribución describe un método de trabajo o un mapa a seguir para lograr el objetivo que es hacer el diseño con el aporte del punto de vista de todos,comenzando por el punto de vista del cliente o del usuario al punto de vista de todo ,tiene como objetivo lograr la democracia de los usuarios de SI.</t>
  </si>
  <si>
    <t>DEMOS : Design Method for democratic Information
System</t>
  </si>
  <si>
    <t>La democracia de SI</t>
  </si>
  <si>
    <t>la contribución es una visión para democratizar el sistema de SI y solucionar el problema de la democracia dentro del SI</t>
  </si>
  <si>
    <t>La representación utilizada ha sido MAP (una estructura de navegación)</t>
  </si>
  <si>
    <t>Philosophers, Foundational ontology developers or conceptual modeling language developers, Stakeholders, domain experts (e.g. business experts, AI application experts), requirements developers, Software, database, or knowledge representation designers, Software, database, or knowledge representation implementors, Software, database, or knowledge representation system performance specialists, Está pensado para dar voz a todos los usuarios que formen parte de un proyecto</t>
  </si>
  <si>
    <t>Por medio de la estructura de navegación por medio de la que se presenta la solución se pueden diferenciar las "tareas" que tiene que realizar el equipo del proyecto. El método pues se muestra con intenciones (círculos) y estrategias (flechas).</t>
  </si>
  <si>
    <t>Se tratan cuatro intenciones en el método: identificación de usuarios finalez, definición de puntos de vista, diseño del modelo en base a un punto de vista y consolidación del modelo anterior. Cada una de estas intenciones propone una forma de resolver los problemas que se presentan en el modelo mediante las estrategias apropiadas y da una serie de resultados esperados.</t>
  </si>
  <si>
    <t>Un modelo de entidad relacion es usado, 'By conceptual representation design', y posteriormente un model de 'Instantiation of the strategy, By searching for similarities', relacionando atributos entre sí que tienen relación</t>
  </si>
  <si>
    <t>Data (e.g. database, data warehouse, dataspace, data lake, ...), Processes (e.g. business processes, goals, preferences, priorities, ...), Interactions (e.g. among human users and automated components, ...), Knowledge, rules, "smart" systems</t>
  </si>
  <si>
    <t>A structured method to integrate democracy into information systems.</t>
  </si>
  <si>
    <t>Proponen un metodo estructurado para integrar lo que es el concepto de democracia en sistemas informaticos. Con todo lo que conlleva por detrar, es decir, que los usuarios puedan tener un peso importante en la toma de decisiones, etc...</t>
  </si>
  <si>
    <t>Raphaëlle Bour, Chantal Soule-Dupuy and Nathalie Vallès-Parlangeau</t>
  </si>
  <si>
    <t xml:space="preserve">-Una representación de las diferentes fases o intenciones de la metodología de diseño para sistemas de información democráticos, DEMOS
-Para algunas de las fases definidas, los grupos de personas seleccionados para experimentar la metodología han utilizado diferentes técnicas para el modelado de un problema planteado, como photolanguage, brainstorming o modelando ellos mismos. En el artículo se muestra dos diagramas, instanciaciones de los conceptos que se habían recogido o capturado por los participantes en la sesión del experimento.
</t>
  </si>
  <si>
    <t>Foundational ontology developers or conceptual modeling language developers, Software, database, or knowledge representation designers, En general, también personas que puedan interesarles extender el experimento o aplicar algún experimento similar utilizando una metodología más amplia</t>
  </si>
  <si>
    <t>Data (e.g. database, data warehouse, dataspace, data lake, ...), Processes (e.g. business processes, goals, preferences, priorities, ...), Scenarios, events, agents</t>
  </si>
  <si>
    <t>Provee una visión acerca del uso de la metodología DEMOS para los futuros desarrolladores o investigadores que les interese aplicar un sistema democrático para el desarrollo de sistemas de información.</t>
  </si>
  <si>
    <t>Raphaëlle Bour,Chantal Soule-Dupuy y Nathalie Vallès-Parlangeau</t>
  </si>
  <si>
    <t>Modelo Entidad relacion y un diagrama de estados</t>
  </si>
  <si>
    <t>Un metamodelo</t>
  </si>
  <si>
    <t>Propuesta de un método estructurado para integrar la democracia en los sistemas de información</t>
  </si>
  <si>
    <t>Design Method for democratic information System</t>
  </si>
  <si>
    <t>Dado varios modelos conceptuales, consolidarlos y encontrar similitudes entre ellos</t>
  </si>
  <si>
    <t>The DEMOS (A DEsign Method for demOcratic Information System) method</t>
  </si>
  <si>
    <t>Platform-independent, The representation could be considered computation-indepedent as it can be mostly executed in the real world manually. However, the last phase explicitly mentions the existence of a NoSQL graph database.</t>
  </si>
  <si>
    <t>CM instance generation, CM translation downward (to other representations/implementations), Requirement elicitation</t>
  </si>
  <si>
    <t>The DEMOS method allows its users to design new Information Systems in a participative and democratic view, capturing the different viewpoints of the stakeholders and ensuring they are considered in the final IS. The method generates a new CM of the target domain that democratically considers the different interests of its end users and guides the implementation phase by translating this CM to a NoSQL graph database schema.</t>
  </si>
  <si>
    <t>Un proceso de democratización para sistemas de información donde el usuario es capaz de participar desde el inicio en el proceso de diseño.</t>
  </si>
  <si>
    <t>Proceso de democratización dentro de los sistemas de información para hacer participe al usuario desde los primeros stages del diseño.</t>
  </si>
  <si>
    <t>CM integration, exchange, migration, Integración del usuario final en la etapa de diseño</t>
  </si>
  <si>
    <t>La contribución aporta un proceso para la participación del usuario en las fases de diseño además de un experimento aportado donde se practicaba su aplicación en un proyecto real.</t>
  </si>
  <si>
    <t>Básicamente eran grafos y tablas entidad-relación que describen DEMOS (desde la vista general hasta las instanciaciones de las estrategias mencionadas en el paper)</t>
  </si>
  <si>
    <t>DEMOS, que es un tipo de MAP o estructura de navegación</t>
  </si>
  <si>
    <t>La idea de DEMOS es la de definir los end-users, los puntos de vista, diseñar un modelo según puntos de vista y consolidar los modelos de punto de vista. Todo esto para democratizar el diseño de un IS</t>
  </si>
  <si>
    <t>Un método para el diseño de sistemas de información de manera colaborativa y democrática.</t>
  </si>
  <si>
    <t>Data (e.g. database, data warehouse, dataspace, data lake, ...), Interactions (e.g. among human users and automated components, ...), Knowledge, rules, "smart" systems</t>
  </si>
  <si>
    <t>DEMOS: un enfoque para democratizar y hacer colaborativo el diseño de sistemas de información.</t>
  </si>
  <si>
    <t>CM validation, simulation, verification, CM extraction, reverse engineering</t>
  </si>
  <si>
    <t>Define or extend a method/process, tool, algorithm, Evaluate the method/process, tool, algorithm, e.g. through a case study, performance study, or user study, Discuss the philosophical basis for the model, language, metamodel, ...</t>
  </si>
  <si>
    <t>Principles for conceptual modeling process y parte de discusión filosófica de ello.</t>
  </si>
  <si>
    <t>Aporta un enfoque o método para el modelado conceptual de sistemas de información de manera colaborativa y democrática. Además realiza un experimento utilizándolo. En base a diferentes puntos de vista trata de conseguir un modelo.</t>
  </si>
  <si>
    <t>El autor busca dar un nuevo enfoque a cómo realizar un modelo de manera colaborativa, desde diferentes puntos de vista. Se define términos como punto de vista o democrático.</t>
  </si>
  <si>
    <t>They represent their own method (DEMOS) to gather and include democracy into information systems, in other words, a process to identify end users and collect their views on an information system.</t>
  </si>
  <si>
    <t>DEsign Method for democratic information System (DEMOS)</t>
  </si>
  <si>
    <t>identify end users and store their views about an information system</t>
  </si>
  <si>
    <t>They first do a brief state of the art on design aproaches and viewpoint concept. Then identify the main issues that affect infomation systems and propose DEMOS to as a solution to all of them. Then describe how this method work. Finally they present their results on a real experiment applying this method, addressing the two main issues presented at the beginning.</t>
  </si>
  <si>
    <t>DEMOS (DEsign Method for democratic information System)</t>
  </si>
  <si>
    <t>Philosophers, Person that vote</t>
  </si>
  <si>
    <t>A navigational structure for DEMOS</t>
  </si>
  <si>
    <t>It describes a navigational structure that will be a prototype of DEMOS to be tested by users</t>
  </si>
  <si>
    <t>It's a vision of how to define viewpoints of users in a model</t>
  </si>
  <si>
    <t>Raphaëlle Bour, Chantal Soule-Dupuy y Nathalie Vallès-Parlangeau</t>
  </si>
  <si>
    <t>Se presento un método que considere los puntos de vista de cada usuario, para luego integrarlo y consolidarlo</t>
  </si>
  <si>
    <t>Un método estructurado que considere los puntos de vista de cada usuario, para luego integrarlo y consolidarlo</t>
  </si>
  <si>
    <t>Un método estructurado que considere los puntos de vista de cada usuario, para luego integrarlo y consolidarlo haciendo énfasis en herramientas y modelos que ya existen para la recolección de datos, esto se hace un programa piloto para ver cuanto funciona este método</t>
  </si>
  <si>
    <t>El método DEMOS. Un método de diseño de sistemas de información que integra la democracia en dicho diseño, mediante la participación de usuarios finales.</t>
  </si>
  <si>
    <t>Identificar a los usuarios finales para que participen en la elicitación de requisitos para poder diseñar el sistema de información,</t>
  </si>
  <si>
    <t>La falta de usuarios durante la fase de diseño es considerada como uno de los principales factores de fracaso de un sistema de información. Es por ello que se define el método DEMOS con el objetivo de introducir democracia durante la fase de diseño de los SI. Este método permite elicitar requisitos a los usuarios finales del SI mediante la aportación de diferentes puntos de vista, los cuales se van debatiendo y refinando en iteraciones hasta que se implementan en una base de datos. El método se probó con usuarios y obtuvo resultados positivos.</t>
  </si>
  <si>
    <t>MAP, Class diagram, BPMN</t>
  </si>
  <si>
    <t>Stakeholders, domain experts (e.g. business experts, AI application experts), requirements developers;Foundational ontology developers or conceptual modeling language developers; Software, database, or knowledge representation designers;</t>
  </si>
  <si>
    <t>CM validation, simulation, verification; CM integration, exchange, migration; otros</t>
  </si>
  <si>
    <t>S24-Agreement</t>
  </si>
  <si>
    <t>S24-Correctness</t>
  </si>
  <si>
    <t>S16-Agreement</t>
  </si>
  <si>
    <t>S16-Correctness</t>
  </si>
  <si>
    <t>S21-Agreement</t>
  </si>
  <si>
    <t>S21-Correctness</t>
  </si>
  <si>
    <t>S18-Agreement</t>
  </si>
  <si>
    <t>S18-Correctness</t>
  </si>
  <si>
    <t>S20-Agreement</t>
  </si>
  <si>
    <t>S20-Correctness</t>
  </si>
  <si>
    <t>S22-Agreement</t>
  </si>
  <si>
    <t>S22-Correctness</t>
  </si>
  <si>
    <t>S23-Agreement</t>
  </si>
  <si>
    <t>S23-Correctness</t>
  </si>
  <si>
    <t>S1-Agreement</t>
  </si>
  <si>
    <t>S1-Correctness</t>
  </si>
  <si>
    <t>S2-Agreement</t>
  </si>
  <si>
    <t>S2-Correctness</t>
  </si>
  <si>
    <t>S4-Agreement</t>
  </si>
  <si>
    <t>S4-Correctness</t>
  </si>
  <si>
    <t>S5-Agreement</t>
  </si>
  <si>
    <t>S5-Correctness</t>
  </si>
  <si>
    <t>S8-Agreement</t>
  </si>
  <si>
    <t>S8-Correctness</t>
  </si>
  <si>
    <t>S3-Agreement</t>
  </si>
  <si>
    <t>S3-Correctness</t>
  </si>
  <si>
    <t>S6-Agreement</t>
  </si>
  <si>
    <t>S6-Correctness</t>
  </si>
  <si>
    <t>S9-Agreement</t>
  </si>
  <si>
    <t>S9-Correctness</t>
  </si>
  <si>
    <t>S7-Agreement</t>
  </si>
  <si>
    <t>S7-Correctness</t>
  </si>
  <si>
    <t>S10-Agreement</t>
  </si>
  <si>
    <t>S10-Correctness</t>
  </si>
  <si>
    <t>S11-Agreement</t>
  </si>
  <si>
    <t>S11-Correctness</t>
  </si>
  <si>
    <t>S14-Agreement</t>
  </si>
  <si>
    <t>S14-Correctness</t>
  </si>
  <si>
    <t>S13-Agreement</t>
  </si>
  <si>
    <t>S13-Correctness</t>
  </si>
  <si>
    <t>S12-Agreement</t>
  </si>
  <si>
    <t>S12-Correctness</t>
  </si>
  <si>
    <t>S17-Agreement</t>
  </si>
  <si>
    <t>S17-Correctness</t>
  </si>
  <si>
    <t>S19-Agreement</t>
  </si>
  <si>
    <t>S19-Correctness</t>
  </si>
  <si>
    <t>S15-Agreement</t>
  </si>
  <si>
    <t>S15-Correctness</t>
  </si>
  <si>
    <t>Correctness</t>
  </si>
  <si>
    <t>OK</t>
  </si>
  <si>
    <t>KO</t>
  </si>
  <si>
    <t>Q1</t>
  </si>
  <si>
    <t>Q2</t>
  </si>
  <si>
    <t>Q3</t>
  </si>
  <si>
    <t>Q4</t>
  </si>
  <si>
    <t>Q7</t>
  </si>
  <si>
    <t>FAIL</t>
  </si>
  <si>
    <t>Agreement</t>
  </si>
  <si>
    <t>Q8</t>
  </si>
  <si>
    <t>Indice de Blau</t>
  </si>
  <si>
    <t>normalizado</t>
  </si>
  <si>
    <t>Q9</t>
  </si>
  <si>
    <t>Q11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</si>
</sst>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F800]dddd\,\ mmmm\ dd\,\ yyyy"/>
  </numFmts>
  <fonts count="1" x14ac:knownFonts="1">
    <font>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8">
    <xf numFmtId="0" fontId="0" fillId="0" borderId="0" xfId="0"/>
    <xf numFmtId="14" fontId="0" fillId="0" borderId="0" xfId="0" applyNumberFormat="1"/>
    <xf numFmtId="0" fontId="0" fillId="2" borderId="0" xfId="0" applyFill="1"/>
    <xf numFmtId="14" fontId="0" fillId="3" borderId="0" xfId="0" applyNumberFormat="1" applyFill="1"/>
    <xf numFmtId="2" fontId="0" fillId="0" borderId="0" xfId="0" applyNumberFormat="1"/>
    <xf numFmtId="164" fontId="0" fillId="0" borderId="0" xfId="0" applyNumberFormat="1"/>
    <xf numFmtId="1" fontId="0" fillId="0" borderId="0" xfId="0" applyNumberFormat="1"/>
    <xf numFmtId="165"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607457649883313E-2"/>
          <c:y val="0.1603025664446231"/>
          <c:w val="0.86073434850494435"/>
          <c:h val="0.64056877373265331"/>
        </c:manualLayout>
      </c:layout>
      <c:barChart>
        <c:barDir val="bar"/>
        <c:grouping val="stacked"/>
        <c:varyColors val="0"/>
        <c:ser>
          <c:idx val="0"/>
          <c:order val="0"/>
          <c:tx>
            <c:strRef>
              <c:f>Hoja1!$E$86</c:f>
              <c:strCache>
                <c:ptCount val="1"/>
                <c:pt idx="0">
                  <c:v>OK</c:v>
                </c:pt>
              </c:strCache>
            </c:strRef>
          </c:tx>
          <c:spPr>
            <a:pattFill prst="pct80">
              <a:fgClr>
                <a:srgbClr val="00B050"/>
              </a:fgClr>
              <a:bgClr>
                <a:schemeClr val="bg1"/>
              </a:bgClr>
            </a:pattFill>
            <a:ln>
              <a:noFill/>
            </a:ln>
            <a:effectLst/>
          </c:spPr>
          <c:invertIfNegative val="0"/>
          <c:cat>
            <c:strRef>
              <c:f>Hoja1!$F$85:$M$85</c:f>
              <c:strCache>
                <c:ptCount val="8"/>
                <c:pt idx="0">
                  <c:v>Q1</c:v>
                </c:pt>
                <c:pt idx="1">
                  <c:v>Q2</c:v>
                </c:pt>
                <c:pt idx="2">
                  <c:v>Q3</c:v>
                </c:pt>
                <c:pt idx="3">
                  <c:v>Q4</c:v>
                </c:pt>
                <c:pt idx="4">
                  <c:v>Q7</c:v>
                </c:pt>
                <c:pt idx="5">
                  <c:v>Q8</c:v>
                </c:pt>
                <c:pt idx="6">
                  <c:v>Q9</c:v>
                </c:pt>
                <c:pt idx="7">
                  <c:v>Q11</c:v>
                </c:pt>
              </c:strCache>
            </c:strRef>
          </c:cat>
          <c:val>
            <c:numRef>
              <c:f>Hoja1!$F$86:$M$86</c:f>
              <c:numCache>
                <c:formatCode>0.00</c:formatCode>
                <c:ptCount val="8"/>
                <c:pt idx="0">
                  <c:v>91.666666666666671</c:v>
                </c:pt>
                <c:pt idx="1">
                  <c:v>50</c:v>
                </c:pt>
                <c:pt idx="2">
                  <c:v>62.5</c:v>
                </c:pt>
                <c:pt idx="3">
                  <c:v>95.833333333333329</c:v>
                </c:pt>
                <c:pt idx="4">
                  <c:v>85.714285714285708</c:v>
                </c:pt>
                <c:pt idx="5">
                  <c:v>42.857142857142854</c:v>
                </c:pt>
                <c:pt idx="6">
                  <c:v>71.428571428571431</c:v>
                </c:pt>
                <c:pt idx="7">
                  <c:v>95.833333333333329</c:v>
                </c:pt>
              </c:numCache>
            </c:numRef>
          </c:val>
          <c:extLst>
            <c:ext xmlns:c16="http://schemas.microsoft.com/office/drawing/2014/chart" uri="{C3380CC4-5D6E-409C-BE32-E72D297353CC}">
              <c16:uniqueId val="{00000000-7074-4FE4-A920-2A2C6E7F724C}"/>
            </c:ext>
          </c:extLst>
        </c:ser>
        <c:ser>
          <c:idx val="1"/>
          <c:order val="1"/>
          <c:tx>
            <c:strRef>
              <c:f>Hoja1!$E$87</c:f>
              <c:strCache>
                <c:ptCount val="1"/>
                <c:pt idx="0">
                  <c:v>FAIL</c:v>
                </c:pt>
              </c:strCache>
            </c:strRef>
          </c:tx>
          <c:spPr>
            <a:solidFill>
              <a:srgbClr val="FF0000"/>
            </a:solidFill>
            <a:ln>
              <a:noFill/>
            </a:ln>
            <a:effectLst/>
          </c:spPr>
          <c:invertIfNegative val="0"/>
          <c:cat>
            <c:strRef>
              <c:f>Hoja1!$F$85:$M$85</c:f>
              <c:strCache>
                <c:ptCount val="8"/>
                <c:pt idx="0">
                  <c:v>Q1</c:v>
                </c:pt>
                <c:pt idx="1">
                  <c:v>Q2</c:v>
                </c:pt>
                <c:pt idx="2">
                  <c:v>Q3</c:v>
                </c:pt>
                <c:pt idx="3">
                  <c:v>Q4</c:v>
                </c:pt>
                <c:pt idx="4">
                  <c:v>Q7</c:v>
                </c:pt>
                <c:pt idx="5">
                  <c:v>Q8</c:v>
                </c:pt>
                <c:pt idx="6">
                  <c:v>Q9</c:v>
                </c:pt>
                <c:pt idx="7">
                  <c:v>Q11</c:v>
                </c:pt>
              </c:strCache>
            </c:strRef>
          </c:cat>
          <c:val>
            <c:numRef>
              <c:f>Hoja1!$F$87:$M$87</c:f>
              <c:numCache>
                <c:formatCode>0.00</c:formatCode>
                <c:ptCount val="8"/>
                <c:pt idx="0">
                  <c:v>8.3333333333333339</c:v>
                </c:pt>
                <c:pt idx="1">
                  <c:v>50</c:v>
                </c:pt>
                <c:pt idx="2">
                  <c:v>37.5</c:v>
                </c:pt>
                <c:pt idx="3">
                  <c:v>4.166666666666667</c:v>
                </c:pt>
                <c:pt idx="4">
                  <c:v>14.285714285714286</c:v>
                </c:pt>
                <c:pt idx="5">
                  <c:v>57.142857142857146</c:v>
                </c:pt>
                <c:pt idx="6">
                  <c:v>28.571428571428573</c:v>
                </c:pt>
                <c:pt idx="7">
                  <c:v>4.166666666666667</c:v>
                </c:pt>
              </c:numCache>
            </c:numRef>
          </c:val>
          <c:extLst>
            <c:ext xmlns:c16="http://schemas.microsoft.com/office/drawing/2014/chart" uri="{C3380CC4-5D6E-409C-BE32-E72D297353CC}">
              <c16:uniqueId val="{00000001-7074-4FE4-A920-2A2C6E7F724C}"/>
            </c:ext>
          </c:extLst>
        </c:ser>
        <c:dLbls>
          <c:showLegendKey val="0"/>
          <c:showVal val="0"/>
          <c:showCatName val="0"/>
          <c:showSerName val="0"/>
          <c:showPercent val="0"/>
          <c:showBubbleSize val="0"/>
        </c:dLbls>
        <c:gapWidth val="150"/>
        <c:overlap val="100"/>
        <c:axId val="1060709535"/>
        <c:axId val="1060710367"/>
      </c:barChart>
      <c:catAx>
        <c:axId val="106070953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ES"/>
          </a:p>
        </c:txPr>
        <c:crossAx val="1060710367"/>
        <c:crosses val="autoZero"/>
        <c:auto val="1"/>
        <c:lblAlgn val="ctr"/>
        <c:lblOffset val="100"/>
        <c:noMultiLvlLbl val="0"/>
      </c:catAx>
      <c:valAx>
        <c:axId val="1060710367"/>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ES"/>
          </a:p>
        </c:txPr>
        <c:crossAx val="106070953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strRef>
              <c:f>Hoja1!$AJ$104:$AQ$104</c:f>
              <c:strCache>
                <c:ptCount val="8"/>
                <c:pt idx="0">
                  <c:v>Q1</c:v>
                </c:pt>
                <c:pt idx="1">
                  <c:v>Q2</c:v>
                </c:pt>
                <c:pt idx="2">
                  <c:v>Q3</c:v>
                </c:pt>
                <c:pt idx="3">
                  <c:v>Q4</c:v>
                </c:pt>
                <c:pt idx="4">
                  <c:v>Q7</c:v>
                </c:pt>
                <c:pt idx="5">
                  <c:v>Q8</c:v>
                </c:pt>
                <c:pt idx="6">
                  <c:v>Q9</c:v>
                </c:pt>
                <c:pt idx="7">
                  <c:v>Q11</c:v>
                </c:pt>
              </c:strCache>
            </c:strRef>
          </c:cat>
          <c:val>
            <c:numRef>
              <c:f>Hoja1!$AJ$105:$AQ$105</c:f>
              <c:numCache>
                <c:formatCode>0.000</c:formatCode>
                <c:ptCount val="8"/>
                <c:pt idx="0">
                  <c:v>0.64814814814814825</c:v>
                </c:pt>
                <c:pt idx="1">
                  <c:v>0</c:v>
                </c:pt>
                <c:pt idx="2">
                  <c:v>0.7921263462043604</c:v>
                </c:pt>
                <c:pt idx="3">
                  <c:v>0.75954861111111105</c:v>
                </c:pt>
                <c:pt idx="4">
                  <c:v>0.18140589569161003</c:v>
                </c:pt>
                <c:pt idx="5">
                  <c:v>0.98352594049668063</c:v>
                </c:pt>
                <c:pt idx="6">
                  <c:v>0.87868480725623588</c:v>
                </c:pt>
                <c:pt idx="7">
                  <c:v>0.15972222222222188</c:v>
                </c:pt>
              </c:numCache>
            </c:numRef>
          </c:val>
          <c:extLst>
            <c:ext xmlns:c16="http://schemas.microsoft.com/office/drawing/2014/chart" uri="{C3380CC4-5D6E-409C-BE32-E72D297353CC}">
              <c16:uniqueId val="{00000000-D5B0-41E1-AA24-B899D7F628E9}"/>
            </c:ext>
          </c:extLst>
        </c:ser>
        <c:dLbls>
          <c:showLegendKey val="0"/>
          <c:showVal val="0"/>
          <c:showCatName val="0"/>
          <c:showSerName val="0"/>
          <c:showPercent val="0"/>
          <c:showBubbleSize val="0"/>
        </c:dLbls>
        <c:gapWidth val="219"/>
        <c:overlap val="-27"/>
        <c:axId val="1243540879"/>
        <c:axId val="1243545871"/>
      </c:barChart>
      <c:catAx>
        <c:axId val="12435408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243545871"/>
        <c:crosses val="autoZero"/>
        <c:auto val="1"/>
        <c:lblAlgn val="ctr"/>
        <c:lblOffset val="100"/>
        <c:noMultiLvlLbl val="0"/>
      </c:catAx>
      <c:valAx>
        <c:axId val="1243545871"/>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ES"/>
          </a:p>
        </c:txPr>
        <c:crossAx val="124354087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EFFICIENCY BASELINE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yVal>
            <c:numRef>
              <c:f>Hoja1!$AY$3:$AY$26</c:f>
              <c:numCache>
                <c:formatCode>General</c:formatCode>
                <c:ptCount val="24"/>
                <c:pt idx="0">
                  <c:v>33</c:v>
                </c:pt>
                <c:pt idx="1">
                  <c:v>56</c:v>
                </c:pt>
                <c:pt idx="2">
                  <c:v>56</c:v>
                </c:pt>
                <c:pt idx="3">
                  <c:v>61</c:v>
                </c:pt>
                <c:pt idx="4">
                  <c:v>70</c:v>
                </c:pt>
                <c:pt idx="5">
                  <c:v>70</c:v>
                </c:pt>
                <c:pt idx="6">
                  <c:v>21</c:v>
                </c:pt>
                <c:pt idx="7">
                  <c:v>16</c:v>
                </c:pt>
                <c:pt idx="8">
                  <c:v>36</c:v>
                </c:pt>
                <c:pt idx="9">
                  <c:v>36</c:v>
                </c:pt>
                <c:pt idx="10">
                  <c:v>42</c:v>
                </c:pt>
                <c:pt idx="11">
                  <c:v>43</c:v>
                </c:pt>
                <c:pt idx="12">
                  <c:v>46</c:v>
                </c:pt>
                <c:pt idx="13">
                  <c:v>49</c:v>
                </c:pt>
                <c:pt idx="14">
                  <c:v>49</c:v>
                </c:pt>
                <c:pt idx="15">
                  <c:v>50</c:v>
                </c:pt>
                <c:pt idx="16">
                  <c:v>25</c:v>
                </c:pt>
                <c:pt idx="17">
                  <c:v>40</c:v>
                </c:pt>
                <c:pt idx="18">
                  <c:v>33</c:v>
                </c:pt>
                <c:pt idx="19">
                  <c:v>43</c:v>
                </c:pt>
                <c:pt idx="20">
                  <c:v>54</c:v>
                </c:pt>
                <c:pt idx="21">
                  <c:v>41</c:v>
                </c:pt>
                <c:pt idx="22">
                  <c:v>40</c:v>
                </c:pt>
                <c:pt idx="23">
                  <c:v>55</c:v>
                </c:pt>
              </c:numCache>
            </c:numRef>
          </c:yVal>
          <c:smooth val="0"/>
          <c:extLst>
            <c:ext xmlns:c16="http://schemas.microsoft.com/office/drawing/2014/chart" uri="{C3380CC4-5D6E-409C-BE32-E72D297353CC}">
              <c16:uniqueId val="{00000000-2AE4-4863-A1C2-E4655561D9F6}"/>
            </c:ext>
          </c:extLst>
        </c:ser>
        <c:dLbls>
          <c:showLegendKey val="0"/>
          <c:showVal val="0"/>
          <c:showCatName val="0"/>
          <c:showSerName val="0"/>
          <c:showPercent val="0"/>
          <c:showBubbleSize val="0"/>
        </c:dLbls>
        <c:axId val="1874896655"/>
        <c:axId val="1874899151"/>
      </c:scatterChart>
      <c:valAx>
        <c:axId val="1874896655"/>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74899151"/>
        <c:crosses val="autoZero"/>
        <c:crossBetween val="midCat"/>
      </c:valAx>
      <c:valAx>
        <c:axId val="18748991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87489665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535783</xdr:colOff>
      <xdr:row>91</xdr:row>
      <xdr:rowOff>11906</xdr:rowOff>
    </xdr:from>
    <xdr:to>
      <xdr:col>11</xdr:col>
      <xdr:colOff>404814</xdr:colOff>
      <xdr:row>115</xdr:row>
      <xdr:rowOff>35718</xdr:rowOff>
    </xdr:to>
    <xdr:graphicFrame macro="">
      <xdr:nvGraphicFramePr>
        <xdr:cNvPr id="2" name="Gráfico 1">
          <a:extLst>
            <a:ext uri="{FF2B5EF4-FFF2-40B4-BE49-F238E27FC236}">
              <a16:creationId xmlns:a16="http://schemas.microsoft.com/office/drawing/2014/main" id="{5E0C892F-74FF-47BA-B5D6-07F2A0DCF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323850</xdr:colOff>
      <xdr:row>107</xdr:row>
      <xdr:rowOff>123825</xdr:rowOff>
    </xdr:from>
    <xdr:to>
      <xdr:col>41</xdr:col>
      <xdr:colOff>23813</xdr:colOff>
      <xdr:row>122</xdr:row>
      <xdr:rowOff>9525</xdr:rowOff>
    </xdr:to>
    <xdr:graphicFrame macro="">
      <xdr:nvGraphicFramePr>
        <xdr:cNvPr id="4" name="Gráfico 3">
          <a:extLst>
            <a:ext uri="{FF2B5EF4-FFF2-40B4-BE49-F238E27FC236}">
              <a16:creationId xmlns:a16="http://schemas.microsoft.com/office/drawing/2014/main" id="{BB357491-4F4E-458D-83C7-FF52C8D6AC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53</xdr:col>
      <xdr:colOff>28575</xdr:colOff>
      <xdr:row>7</xdr:row>
      <xdr:rowOff>95250</xdr:rowOff>
    </xdr:from>
    <xdr:to>
      <xdr:col>60</xdr:col>
      <xdr:colOff>333375</xdr:colOff>
      <xdr:row>21</xdr:row>
      <xdr:rowOff>171450</xdr:rowOff>
    </xdr:to>
    <xdr:graphicFrame macro="">
      <xdr:nvGraphicFramePr>
        <xdr:cNvPr id="7" name="Gráfico 6">
          <a:extLst>
            <a:ext uri="{FF2B5EF4-FFF2-40B4-BE49-F238E27FC236}">
              <a16:creationId xmlns:a16="http://schemas.microsoft.com/office/drawing/2014/main" id="{9C419EEA-C757-43BF-B74B-ECD46E6E18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184"/>
  <sheetViews>
    <sheetView tabSelected="1" zoomScale="80" zoomScaleNormal="80" workbookViewId="0">
      <selection activeCell="N98" sqref="N98"/>
    </sheetView>
  </sheetViews>
  <sheetFormatPr baseColWidth="10" defaultColWidth="9.140625" defaultRowHeight="15" x14ac:dyDescent="0.25"/>
  <cols>
    <col min="1" max="1" width="34.140625" bestFit="1" customWidth="1"/>
    <col min="2" max="2" width="10.7109375" style="7" customWidth="1"/>
    <col min="3" max="3" width="10.7109375" customWidth="1"/>
  </cols>
  <sheetData>
    <row r="1" spans="1:51" x14ac:dyDescent="0.25">
      <c r="A1" t="s">
        <v>0</v>
      </c>
      <c r="D1" t="s">
        <v>1</v>
      </c>
      <c r="E1" t="s">
        <v>2</v>
      </c>
      <c r="F1" t="s">
        <v>3</v>
      </c>
      <c r="G1" t="s">
        <v>4</v>
      </c>
      <c r="H1" t="s">
        <v>5</v>
      </c>
      <c r="I1" t="s">
        <v>6</v>
      </c>
      <c r="J1" t="s">
        <v>7</v>
      </c>
      <c r="K1" t="s">
        <v>8</v>
      </c>
      <c r="L1" t="s">
        <v>9</v>
      </c>
      <c r="M1" t="s">
        <v>10</v>
      </c>
      <c r="O1" t="s">
        <v>11</v>
      </c>
      <c r="P1" t="s">
        <v>12</v>
      </c>
      <c r="Q1" t="s">
        <v>9</v>
      </c>
      <c r="S1" t="s">
        <v>13</v>
      </c>
      <c r="T1" t="s">
        <v>10</v>
      </c>
      <c r="U1" t="s">
        <v>10</v>
      </c>
    </row>
    <row r="2" spans="1:51" x14ac:dyDescent="0.25">
      <c r="A2" s="7">
        <v>44519.475868055553</v>
      </c>
      <c r="D2" t="s">
        <v>21</v>
      </c>
      <c r="E2" t="s">
        <v>22</v>
      </c>
      <c r="F2" t="s">
        <v>167</v>
      </c>
      <c r="G2" t="s">
        <v>168</v>
      </c>
      <c r="H2" t="s">
        <v>38</v>
      </c>
      <c r="I2" t="s">
        <v>20</v>
      </c>
      <c r="J2" t="s">
        <v>19</v>
      </c>
      <c r="N2" t="s">
        <v>16</v>
      </c>
      <c r="O2" t="s">
        <v>23</v>
      </c>
      <c r="P2" t="s">
        <v>169</v>
      </c>
      <c r="Q2" t="s">
        <v>24</v>
      </c>
      <c r="R2" t="s">
        <v>19</v>
      </c>
      <c r="T2" t="s">
        <v>25</v>
      </c>
    </row>
    <row r="3" spans="1:51" x14ac:dyDescent="0.25">
      <c r="A3" s="1">
        <v>44530.658437500002</v>
      </c>
      <c r="B3" s="1">
        <v>44530.635520833333</v>
      </c>
      <c r="C3" s="4">
        <f>MINUTE(TEXT(A3-B3,"HH:MM"))+(HOUR(TEXT(A3-B3,"HH:MM")))*60</f>
        <v>33</v>
      </c>
      <c r="D3" t="s">
        <v>21</v>
      </c>
      <c r="E3" t="s">
        <v>47</v>
      </c>
      <c r="F3" t="s">
        <v>48</v>
      </c>
      <c r="G3" t="s">
        <v>42</v>
      </c>
      <c r="H3" t="s">
        <v>49</v>
      </c>
      <c r="I3" t="s">
        <v>20</v>
      </c>
      <c r="J3" t="s">
        <v>19</v>
      </c>
      <c r="N3" t="s">
        <v>16</v>
      </c>
      <c r="O3" t="s">
        <v>50</v>
      </c>
      <c r="P3" t="s">
        <v>29</v>
      </c>
      <c r="Q3" t="s">
        <v>30</v>
      </c>
      <c r="R3" t="s">
        <v>19</v>
      </c>
      <c r="T3" t="s">
        <v>51</v>
      </c>
      <c r="AY3">
        <v>33</v>
      </c>
    </row>
    <row r="4" spans="1:51" x14ac:dyDescent="0.25">
      <c r="A4" s="1"/>
      <c r="C4" s="4"/>
      <c r="D4" t="s">
        <v>170</v>
      </c>
      <c r="F4">
        <v>1</v>
      </c>
      <c r="G4">
        <v>2</v>
      </c>
      <c r="H4">
        <v>1</v>
      </c>
      <c r="I4">
        <v>2</v>
      </c>
      <c r="O4">
        <v>1</v>
      </c>
      <c r="P4">
        <v>3</v>
      </c>
      <c r="Q4">
        <v>1</v>
      </c>
      <c r="T4">
        <v>1</v>
      </c>
      <c r="AY4">
        <v>56</v>
      </c>
    </row>
    <row r="5" spans="1:51" x14ac:dyDescent="0.25">
      <c r="A5" s="1"/>
      <c r="C5" s="4"/>
      <c r="D5" t="s">
        <v>171</v>
      </c>
      <c r="F5">
        <v>1</v>
      </c>
      <c r="G5">
        <v>0</v>
      </c>
      <c r="H5">
        <v>1</v>
      </c>
      <c r="I5">
        <v>1</v>
      </c>
      <c r="O5">
        <v>1</v>
      </c>
      <c r="P5">
        <v>1</v>
      </c>
      <c r="Q5">
        <v>1</v>
      </c>
      <c r="T5">
        <v>1</v>
      </c>
      <c r="AY5">
        <v>56</v>
      </c>
    </row>
    <row r="6" spans="1:51" x14ac:dyDescent="0.25">
      <c r="A6" s="1">
        <v>44530.841319444444</v>
      </c>
      <c r="B6" s="7">
        <v>44530.802430555559</v>
      </c>
      <c r="C6" s="4">
        <f t="shared" ref="C6:C66" si="0">MINUTE(TEXT(A6-B6,"HH:MM"))+(HOUR(TEXT(A6-B6,"HH:MM")))*60</f>
        <v>56</v>
      </c>
      <c r="D6" t="s">
        <v>21</v>
      </c>
      <c r="E6" t="s">
        <v>52</v>
      </c>
      <c r="F6" t="s">
        <v>53</v>
      </c>
      <c r="G6" t="s">
        <v>42</v>
      </c>
      <c r="H6" t="s">
        <v>38</v>
      </c>
      <c r="I6" t="s">
        <v>20</v>
      </c>
      <c r="J6" t="s">
        <v>19</v>
      </c>
      <c r="N6" t="s">
        <v>16</v>
      </c>
      <c r="O6" t="s">
        <v>50</v>
      </c>
      <c r="P6" t="s">
        <v>54</v>
      </c>
      <c r="Q6" t="s">
        <v>30</v>
      </c>
      <c r="R6" t="s">
        <v>19</v>
      </c>
      <c r="T6" t="s">
        <v>55</v>
      </c>
      <c r="AY6">
        <v>61</v>
      </c>
    </row>
    <row r="7" spans="1:51" x14ac:dyDescent="0.25">
      <c r="A7" s="1"/>
      <c r="C7" s="4"/>
      <c r="D7" t="s">
        <v>172</v>
      </c>
      <c r="F7">
        <v>2</v>
      </c>
      <c r="G7">
        <v>2</v>
      </c>
      <c r="H7">
        <v>3</v>
      </c>
      <c r="I7">
        <v>2</v>
      </c>
      <c r="O7">
        <v>1</v>
      </c>
      <c r="P7">
        <v>3</v>
      </c>
      <c r="Q7">
        <v>1</v>
      </c>
      <c r="T7">
        <v>1</v>
      </c>
      <c r="AY7">
        <v>70</v>
      </c>
    </row>
    <row r="8" spans="1:51" x14ac:dyDescent="0.25">
      <c r="A8" s="1"/>
      <c r="C8" s="4"/>
      <c r="D8" t="s">
        <v>173</v>
      </c>
      <c r="F8">
        <v>1</v>
      </c>
      <c r="G8">
        <v>0</v>
      </c>
      <c r="H8">
        <v>1</v>
      </c>
      <c r="I8">
        <v>1</v>
      </c>
      <c r="O8">
        <v>1</v>
      </c>
      <c r="P8">
        <v>1</v>
      </c>
      <c r="Q8">
        <v>1</v>
      </c>
      <c r="T8">
        <v>1</v>
      </c>
      <c r="AY8">
        <v>70</v>
      </c>
    </row>
    <row r="9" spans="1:51" x14ac:dyDescent="0.25">
      <c r="A9" s="1">
        <v>44530.84165509259</v>
      </c>
      <c r="B9" s="7">
        <v>44530.802430555559</v>
      </c>
      <c r="C9" s="4">
        <f t="shared" si="0"/>
        <v>56</v>
      </c>
      <c r="D9" t="s">
        <v>56</v>
      </c>
      <c r="E9" t="s">
        <v>57</v>
      </c>
      <c r="F9" t="s">
        <v>58</v>
      </c>
      <c r="G9" t="s">
        <v>59</v>
      </c>
      <c r="H9" t="s">
        <v>31</v>
      </c>
      <c r="I9" t="s">
        <v>20</v>
      </c>
      <c r="J9" t="s">
        <v>19</v>
      </c>
      <c r="N9" s="2" t="s">
        <v>19</v>
      </c>
      <c r="R9" t="s">
        <v>16</v>
      </c>
      <c r="S9" t="s">
        <v>60</v>
      </c>
      <c r="U9" t="s">
        <v>61</v>
      </c>
      <c r="AY9">
        <v>21</v>
      </c>
    </row>
    <row r="10" spans="1:51" x14ac:dyDescent="0.25">
      <c r="A10" s="1"/>
      <c r="C10" s="4"/>
      <c r="D10" t="s">
        <v>174</v>
      </c>
      <c r="F10">
        <v>2</v>
      </c>
      <c r="G10">
        <v>1</v>
      </c>
      <c r="H10">
        <v>3</v>
      </c>
      <c r="I10">
        <v>2</v>
      </c>
      <c r="AY10">
        <v>16</v>
      </c>
    </row>
    <row r="11" spans="1:51" x14ac:dyDescent="0.25">
      <c r="A11" s="1"/>
      <c r="C11" s="4"/>
      <c r="D11" t="s">
        <v>175</v>
      </c>
      <c r="F11">
        <v>1</v>
      </c>
      <c r="G11">
        <v>1</v>
      </c>
      <c r="H11">
        <v>1</v>
      </c>
      <c r="I11">
        <v>1</v>
      </c>
      <c r="AY11">
        <v>36</v>
      </c>
    </row>
    <row r="12" spans="1:51" x14ac:dyDescent="0.25">
      <c r="A12" s="1">
        <v>44530.845196759263</v>
      </c>
      <c r="B12" s="7">
        <v>44530.802430555559</v>
      </c>
      <c r="C12" s="4">
        <f t="shared" si="0"/>
        <v>61</v>
      </c>
      <c r="D12" t="s">
        <v>21</v>
      </c>
      <c r="E12" t="s">
        <v>62</v>
      </c>
      <c r="F12" t="s">
        <v>63</v>
      </c>
      <c r="G12" t="s">
        <v>37</v>
      </c>
      <c r="H12" t="s">
        <v>38</v>
      </c>
      <c r="I12" t="s">
        <v>15</v>
      </c>
      <c r="J12" t="s">
        <v>19</v>
      </c>
      <c r="N12" t="s">
        <v>16</v>
      </c>
      <c r="O12" t="s">
        <v>64</v>
      </c>
      <c r="P12" t="s">
        <v>32</v>
      </c>
      <c r="Q12" t="s">
        <v>39</v>
      </c>
      <c r="R12" t="s">
        <v>19</v>
      </c>
      <c r="T12" t="s">
        <v>65</v>
      </c>
      <c r="AY12">
        <v>36</v>
      </c>
    </row>
    <row r="13" spans="1:51" x14ac:dyDescent="0.25">
      <c r="A13" s="1"/>
      <c r="C13" s="4"/>
      <c r="D13" t="s">
        <v>176</v>
      </c>
      <c r="F13">
        <v>2</v>
      </c>
      <c r="G13">
        <v>1</v>
      </c>
      <c r="H13">
        <v>3</v>
      </c>
      <c r="I13">
        <v>3</v>
      </c>
      <c r="O13">
        <v>1</v>
      </c>
      <c r="P13">
        <v>1</v>
      </c>
      <c r="Q13">
        <v>2</v>
      </c>
      <c r="T13">
        <v>1</v>
      </c>
      <c r="AY13">
        <v>42</v>
      </c>
    </row>
    <row r="14" spans="1:51" x14ac:dyDescent="0.25">
      <c r="A14" s="1"/>
      <c r="C14" s="4"/>
      <c r="D14" t="s">
        <v>177</v>
      </c>
      <c r="F14">
        <v>1</v>
      </c>
      <c r="G14">
        <v>1</v>
      </c>
      <c r="H14">
        <v>1</v>
      </c>
      <c r="I14">
        <v>1</v>
      </c>
      <c r="O14">
        <v>1</v>
      </c>
      <c r="P14">
        <v>1</v>
      </c>
      <c r="Q14">
        <v>1</v>
      </c>
      <c r="T14">
        <v>1</v>
      </c>
      <c r="AY14">
        <v>43</v>
      </c>
    </row>
    <row r="15" spans="1:51" x14ac:dyDescent="0.25">
      <c r="A15" s="3">
        <v>44530.847337962965</v>
      </c>
      <c r="C15" s="4"/>
      <c r="D15" t="s">
        <v>21</v>
      </c>
      <c r="E15" t="s">
        <v>22</v>
      </c>
      <c r="F15" t="s">
        <v>66</v>
      </c>
      <c r="G15" t="s">
        <v>37</v>
      </c>
      <c r="H15" t="s">
        <v>38</v>
      </c>
      <c r="I15" t="s">
        <v>20</v>
      </c>
      <c r="J15" t="s">
        <v>19</v>
      </c>
      <c r="N15" t="s">
        <v>16</v>
      </c>
      <c r="O15" t="s">
        <v>64</v>
      </c>
      <c r="P15" t="s">
        <v>29</v>
      </c>
      <c r="Q15" t="s">
        <v>30</v>
      </c>
      <c r="R15" t="s">
        <v>19</v>
      </c>
      <c r="T15" t="s">
        <v>67</v>
      </c>
      <c r="AY15">
        <v>46</v>
      </c>
    </row>
    <row r="16" spans="1:51" x14ac:dyDescent="0.25">
      <c r="A16" s="3"/>
      <c r="C16" s="4"/>
      <c r="T16">
        <v>1</v>
      </c>
      <c r="AY16">
        <v>49</v>
      </c>
    </row>
    <row r="17" spans="1:51" x14ac:dyDescent="0.25">
      <c r="A17" s="3"/>
      <c r="C17" s="4"/>
      <c r="T17">
        <v>1</v>
      </c>
      <c r="AY17">
        <v>49</v>
      </c>
    </row>
    <row r="18" spans="1:51" x14ac:dyDescent="0.25">
      <c r="A18" s="1">
        <v>44530.851122685184</v>
      </c>
      <c r="B18" s="7">
        <v>44530.802430555559</v>
      </c>
      <c r="C18" s="4">
        <f t="shared" si="0"/>
        <v>70</v>
      </c>
      <c r="D18" t="s">
        <v>69</v>
      </c>
      <c r="E18" t="s">
        <v>70</v>
      </c>
      <c r="F18" t="s">
        <v>71</v>
      </c>
      <c r="G18" t="s">
        <v>42</v>
      </c>
      <c r="H18" t="s">
        <v>41</v>
      </c>
      <c r="I18" t="s">
        <v>20</v>
      </c>
      <c r="J18" t="s">
        <v>19</v>
      </c>
      <c r="N18" t="s">
        <v>16</v>
      </c>
      <c r="O18" t="s">
        <v>72</v>
      </c>
      <c r="P18" t="s">
        <v>73</v>
      </c>
      <c r="Q18" t="s">
        <v>74</v>
      </c>
      <c r="R18" t="s">
        <v>19</v>
      </c>
      <c r="T18" t="s">
        <v>75</v>
      </c>
      <c r="AY18">
        <v>50</v>
      </c>
    </row>
    <row r="19" spans="1:51" x14ac:dyDescent="0.25">
      <c r="A19" s="1"/>
      <c r="C19" s="4"/>
      <c r="D19" t="s">
        <v>178</v>
      </c>
      <c r="F19">
        <v>2</v>
      </c>
      <c r="G19">
        <v>2</v>
      </c>
      <c r="H19">
        <v>4</v>
      </c>
      <c r="I19">
        <v>2</v>
      </c>
      <c r="O19">
        <v>1</v>
      </c>
      <c r="P19">
        <v>5</v>
      </c>
      <c r="Q19">
        <v>5</v>
      </c>
      <c r="T19">
        <v>1</v>
      </c>
      <c r="AY19">
        <v>25</v>
      </c>
    </row>
    <row r="20" spans="1:51" x14ac:dyDescent="0.25">
      <c r="A20" s="1"/>
      <c r="C20" s="4"/>
      <c r="D20" t="s">
        <v>179</v>
      </c>
      <c r="F20">
        <v>1</v>
      </c>
      <c r="G20">
        <v>0</v>
      </c>
      <c r="H20">
        <v>0</v>
      </c>
      <c r="I20">
        <v>1</v>
      </c>
      <c r="O20">
        <v>1</v>
      </c>
      <c r="P20">
        <v>0</v>
      </c>
      <c r="Q20">
        <v>0</v>
      </c>
      <c r="T20">
        <v>1</v>
      </c>
      <c r="AY20">
        <v>40</v>
      </c>
    </row>
    <row r="21" spans="1:51" x14ac:dyDescent="0.25">
      <c r="A21" s="1">
        <v>44530.851377314815</v>
      </c>
      <c r="B21" s="7">
        <v>44530.802430555559</v>
      </c>
      <c r="C21" s="4">
        <f t="shared" si="0"/>
        <v>70</v>
      </c>
      <c r="D21" t="s">
        <v>21</v>
      </c>
      <c r="E21" t="s">
        <v>22</v>
      </c>
      <c r="F21" t="s">
        <v>76</v>
      </c>
      <c r="G21" t="s">
        <v>40</v>
      </c>
      <c r="H21" t="s">
        <v>45</v>
      </c>
      <c r="I21" t="s">
        <v>15</v>
      </c>
      <c r="J21" t="s">
        <v>19</v>
      </c>
      <c r="N21" t="s">
        <v>16</v>
      </c>
      <c r="O21" t="s">
        <v>77</v>
      </c>
      <c r="P21" t="s">
        <v>29</v>
      </c>
      <c r="Q21" t="s">
        <v>30</v>
      </c>
      <c r="R21" t="s">
        <v>19</v>
      </c>
      <c r="T21" t="s">
        <v>78</v>
      </c>
      <c r="AY21">
        <v>33</v>
      </c>
    </row>
    <row r="22" spans="1:51" x14ac:dyDescent="0.25">
      <c r="A22" s="1"/>
      <c r="C22" s="4"/>
      <c r="D22" t="s">
        <v>180</v>
      </c>
      <c r="F22">
        <v>2</v>
      </c>
      <c r="G22">
        <v>2</v>
      </c>
      <c r="H22">
        <v>5</v>
      </c>
      <c r="I22">
        <v>3</v>
      </c>
      <c r="O22">
        <v>1</v>
      </c>
      <c r="P22">
        <v>3</v>
      </c>
      <c r="Q22">
        <v>1</v>
      </c>
      <c r="T22">
        <v>1</v>
      </c>
      <c r="AY22">
        <v>43</v>
      </c>
    </row>
    <row r="23" spans="1:51" x14ac:dyDescent="0.25">
      <c r="A23" s="1"/>
      <c r="C23" s="4"/>
      <c r="D23" t="s">
        <v>181</v>
      </c>
      <c r="F23">
        <v>1</v>
      </c>
      <c r="G23">
        <v>0</v>
      </c>
      <c r="H23">
        <v>0</v>
      </c>
      <c r="I23">
        <v>1</v>
      </c>
      <c r="O23">
        <v>1</v>
      </c>
      <c r="P23">
        <v>1</v>
      </c>
      <c r="Q23">
        <v>1</v>
      </c>
      <c r="T23">
        <v>1</v>
      </c>
      <c r="AY23">
        <v>54</v>
      </c>
    </row>
    <row r="24" spans="1:51" x14ac:dyDescent="0.25">
      <c r="A24" s="1">
        <v>44532.535925925928</v>
      </c>
      <c r="B24" s="7">
        <v>44532.52134259259</v>
      </c>
      <c r="C24" s="4">
        <f t="shared" si="0"/>
        <v>21</v>
      </c>
      <c r="D24" t="s">
        <v>21</v>
      </c>
      <c r="E24" t="s">
        <v>47</v>
      </c>
      <c r="F24" t="s">
        <v>81</v>
      </c>
      <c r="G24" t="s">
        <v>44</v>
      </c>
      <c r="H24" t="s">
        <v>38</v>
      </c>
      <c r="I24" t="s">
        <v>15</v>
      </c>
      <c r="J24" t="s">
        <v>19</v>
      </c>
      <c r="N24" t="s">
        <v>16</v>
      </c>
      <c r="O24" t="s">
        <v>82</v>
      </c>
      <c r="P24" t="s">
        <v>29</v>
      </c>
      <c r="Q24" t="s">
        <v>30</v>
      </c>
      <c r="R24" t="s">
        <v>19</v>
      </c>
      <c r="T24" t="s">
        <v>83</v>
      </c>
      <c r="AY24">
        <v>41</v>
      </c>
    </row>
    <row r="25" spans="1:51" x14ac:dyDescent="0.25">
      <c r="A25" s="1"/>
      <c r="C25" s="4"/>
      <c r="D25" t="s">
        <v>182</v>
      </c>
      <c r="F25">
        <v>3</v>
      </c>
      <c r="G25">
        <v>1</v>
      </c>
      <c r="H25">
        <v>3</v>
      </c>
      <c r="I25">
        <v>3</v>
      </c>
      <c r="O25">
        <v>1</v>
      </c>
      <c r="P25">
        <v>3</v>
      </c>
      <c r="Q25">
        <v>1</v>
      </c>
      <c r="T25">
        <v>1</v>
      </c>
      <c r="AY25">
        <v>40</v>
      </c>
    </row>
    <row r="26" spans="1:51" x14ac:dyDescent="0.25">
      <c r="A26" s="1"/>
      <c r="C26" s="4"/>
      <c r="D26" t="s">
        <v>183</v>
      </c>
      <c r="F26">
        <v>0</v>
      </c>
      <c r="G26">
        <v>1</v>
      </c>
      <c r="H26">
        <v>1</v>
      </c>
      <c r="I26">
        <v>1</v>
      </c>
      <c r="O26">
        <v>1</v>
      </c>
      <c r="P26">
        <v>1</v>
      </c>
      <c r="Q26">
        <v>1</v>
      </c>
      <c r="T26">
        <v>1</v>
      </c>
      <c r="AY26">
        <v>55</v>
      </c>
    </row>
    <row r="27" spans="1:51" x14ac:dyDescent="0.25">
      <c r="A27" s="1">
        <v>44532.813773148147</v>
      </c>
      <c r="B27" s="7">
        <v>44532.802662037036</v>
      </c>
      <c r="C27" s="4">
        <f t="shared" si="0"/>
        <v>16</v>
      </c>
      <c r="D27" t="s">
        <v>69</v>
      </c>
      <c r="E27" t="s">
        <v>84</v>
      </c>
      <c r="F27" t="s">
        <v>85</v>
      </c>
      <c r="G27" t="s">
        <v>86</v>
      </c>
      <c r="H27" t="s">
        <v>18</v>
      </c>
      <c r="I27" t="s">
        <v>20</v>
      </c>
      <c r="J27" t="s">
        <v>19</v>
      </c>
      <c r="N27" t="s">
        <v>16</v>
      </c>
      <c r="O27" t="s">
        <v>87</v>
      </c>
      <c r="P27" t="s">
        <v>29</v>
      </c>
      <c r="Q27" t="s">
        <v>88</v>
      </c>
      <c r="R27" t="s">
        <v>19</v>
      </c>
      <c r="T27" t="s">
        <v>89</v>
      </c>
    </row>
    <row r="28" spans="1:51" x14ac:dyDescent="0.25">
      <c r="A28" s="1"/>
      <c r="C28" s="4"/>
      <c r="D28" t="s">
        <v>184</v>
      </c>
      <c r="F28">
        <v>2</v>
      </c>
      <c r="G28">
        <v>2</v>
      </c>
      <c r="H28">
        <v>1</v>
      </c>
      <c r="I28">
        <v>2</v>
      </c>
      <c r="O28">
        <v>1</v>
      </c>
      <c r="P28">
        <v>3</v>
      </c>
      <c r="Q28">
        <v>5</v>
      </c>
      <c r="T28">
        <v>1</v>
      </c>
    </row>
    <row r="29" spans="1:51" x14ac:dyDescent="0.25">
      <c r="A29" s="1"/>
      <c r="C29" s="4"/>
      <c r="D29" t="s">
        <v>185</v>
      </c>
      <c r="F29">
        <v>1</v>
      </c>
      <c r="G29">
        <v>0</v>
      </c>
      <c r="H29">
        <v>1</v>
      </c>
      <c r="I29">
        <v>1</v>
      </c>
      <c r="O29">
        <v>1</v>
      </c>
      <c r="P29">
        <v>1</v>
      </c>
      <c r="Q29">
        <v>0</v>
      </c>
      <c r="T29">
        <v>1</v>
      </c>
    </row>
    <row r="30" spans="1:51" x14ac:dyDescent="0.25">
      <c r="A30" s="1">
        <v>44532.827824074076</v>
      </c>
      <c r="B30" s="7">
        <v>44532.802662037036</v>
      </c>
      <c r="C30" s="4">
        <f t="shared" si="0"/>
        <v>36</v>
      </c>
      <c r="D30" t="s">
        <v>21</v>
      </c>
      <c r="E30" t="s">
        <v>47</v>
      </c>
      <c r="F30" t="s">
        <v>90</v>
      </c>
      <c r="G30" t="s">
        <v>37</v>
      </c>
      <c r="H30" t="s">
        <v>38</v>
      </c>
      <c r="I30" t="s">
        <v>15</v>
      </c>
      <c r="J30" t="s">
        <v>19</v>
      </c>
      <c r="N30" t="s">
        <v>16</v>
      </c>
      <c r="O30" t="s">
        <v>91</v>
      </c>
      <c r="P30" t="s">
        <v>17</v>
      </c>
      <c r="Q30" t="s">
        <v>24</v>
      </c>
      <c r="R30" t="s">
        <v>19</v>
      </c>
      <c r="T30" t="s">
        <v>92</v>
      </c>
    </row>
    <row r="31" spans="1:51" x14ac:dyDescent="0.25">
      <c r="A31" s="1"/>
      <c r="C31" s="4"/>
      <c r="D31" t="s">
        <v>186</v>
      </c>
      <c r="F31">
        <v>1</v>
      </c>
      <c r="G31">
        <v>1</v>
      </c>
      <c r="H31">
        <v>3</v>
      </c>
      <c r="I31">
        <v>3</v>
      </c>
      <c r="O31">
        <v>1</v>
      </c>
      <c r="P31">
        <v>2</v>
      </c>
      <c r="Q31">
        <v>3</v>
      </c>
      <c r="T31">
        <v>1</v>
      </c>
    </row>
    <row r="32" spans="1:51" x14ac:dyDescent="0.25">
      <c r="A32" s="1"/>
      <c r="C32" s="4"/>
      <c r="D32" t="s">
        <v>187</v>
      </c>
      <c r="F32">
        <v>1</v>
      </c>
      <c r="G32">
        <v>1</v>
      </c>
      <c r="H32">
        <v>1</v>
      </c>
      <c r="I32">
        <v>1</v>
      </c>
      <c r="O32">
        <v>1</v>
      </c>
      <c r="P32">
        <v>1</v>
      </c>
      <c r="Q32">
        <v>1</v>
      </c>
      <c r="T32">
        <v>1</v>
      </c>
    </row>
    <row r="33" spans="1:21" x14ac:dyDescent="0.25">
      <c r="A33" s="1">
        <v>44532.828217592592</v>
      </c>
      <c r="B33" s="7">
        <v>44532.802662037036</v>
      </c>
      <c r="C33" s="4">
        <f t="shared" si="0"/>
        <v>36</v>
      </c>
      <c r="D33" t="s">
        <v>21</v>
      </c>
      <c r="E33" t="s">
        <v>22</v>
      </c>
      <c r="F33" t="s">
        <v>93</v>
      </c>
      <c r="G33" t="s">
        <v>94</v>
      </c>
      <c r="H33" t="s">
        <v>95</v>
      </c>
      <c r="I33" t="s">
        <v>20</v>
      </c>
      <c r="J33" t="s">
        <v>16</v>
      </c>
      <c r="K33" t="s">
        <v>96</v>
      </c>
      <c r="L33" t="s">
        <v>97</v>
      </c>
      <c r="M33" t="s">
        <v>98</v>
      </c>
      <c r="N33" t="s">
        <v>16</v>
      </c>
      <c r="O33" t="s">
        <v>99</v>
      </c>
      <c r="P33" t="s">
        <v>100</v>
      </c>
      <c r="Q33" t="s">
        <v>24</v>
      </c>
      <c r="R33" t="s">
        <v>19</v>
      </c>
      <c r="T33" t="s">
        <v>101</v>
      </c>
    </row>
    <row r="34" spans="1:21" x14ac:dyDescent="0.25">
      <c r="A34" s="1"/>
      <c r="C34" s="4"/>
      <c r="D34" t="s">
        <v>188</v>
      </c>
      <c r="F34">
        <v>2</v>
      </c>
      <c r="G34">
        <v>1</v>
      </c>
      <c r="H34">
        <v>3</v>
      </c>
      <c r="I34">
        <v>2</v>
      </c>
      <c r="O34">
        <v>1</v>
      </c>
      <c r="P34">
        <v>6</v>
      </c>
      <c r="Q34">
        <v>3</v>
      </c>
      <c r="T34">
        <v>1</v>
      </c>
    </row>
    <row r="35" spans="1:21" x14ac:dyDescent="0.25">
      <c r="A35" s="1"/>
      <c r="C35" s="4"/>
      <c r="D35" t="s">
        <v>189</v>
      </c>
      <c r="F35">
        <v>1</v>
      </c>
      <c r="G35">
        <v>1</v>
      </c>
      <c r="H35">
        <v>1</v>
      </c>
      <c r="I35">
        <v>1</v>
      </c>
      <c r="O35">
        <v>1</v>
      </c>
      <c r="P35">
        <v>0</v>
      </c>
      <c r="Q35">
        <v>1</v>
      </c>
      <c r="T35">
        <v>1</v>
      </c>
    </row>
    <row r="36" spans="1:21" x14ac:dyDescent="0.25">
      <c r="A36" s="1">
        <v>44532.831863425927</v>
      </c>
      <c r="B36" s="7">
        <v>44532.802662037036</v>
      </c>
      <c r="C36" s="4">
        <f t="shared" si="0"/>
        <v>42</v>
      </c>
      <c r="D36" t="s">
        <v>21</v>
      </c>
      <c r="E36" t="s">
        <v>22</v>
      </c>
      <c r="F36" t="s">
        <v>102</v>
      </c>
      <c r="G36" t="s">
        <v>40</v>
      </c>
      <c r="H36" t="s">
        <v>38</v>
      </c>
      <c r="I36" t="s">
        <v>26</v>
      </c>
      <c r="J36" t="s">
        <v>16</v>
      </c>
      <c r="K36" t="s">
        <v>103</v>
      </c>
      <c r="L36" t="s">
        <v>35</v>
      </c>
      <c r="M36" t="s">
        <v>104</v>
      </c>
      <c r="N36" t="s">
        <v>19</v>
      </c>
      <c r="R36" t="s">
        <v>19</v>
      </c>
    </row>
    <row r="37" spans="1:21" x14ac:dyDescent="0.25">
      <c r="A37" s="1"/>
      <c r="C37" s="4"/>
      <c r="D37" t="s">
        <v>190</v>
      </c>
      <c r="F37">
        <v>3</v>
      </c>
      <c r="G37">
        <v>2</v>
      </c>
      <c r="H37">
        <v>3</v>
      </c>
      <c r="I37">
        <v>1</v>
      </c>
      <c r="O37">
        <v>0</v>
      </c>
      <c r="P37">
        <v>0</v>
      </c>
      <c r="Q37">
        <v>0</v>
      </c>
      <c r="T37">
        <v>2</v>
      </c>
    </row>
    <row r="38" spans="1:21" x14ac:dyDescent="0.25">
      <c r="A38" s="1"/>
      <c r="C38" s="4"/>
      <c r="D38" t="s">
        <v>191</v>
      </c>
      <c r="F38">
        <v>0</v>
      </c>
      <c r="G38">
        <v>0</v>
      </c>
      <c r="H38">
        <v>1</v>
      </c>
      <c r="I38">
        <v>1</v>
      </c>
      <c r="O38">
        <v>0</v>
      </c>
      <c r="P38">
        <v>0</v>
      </c>
      <c r="Q38">
        <v>0</v>
      </c>
      <c r="T38">
        <v>0</v>
      </c>
    </row>
    <row r="39" spans="1:21" x14ac:dyDescent="0.25">
      <c r="A39" s="1">
        <v>44532.833194444444</v>
      </c>
      <c r="B39" s="7">
        <v>44532.802662037036</v>
      </c>
      <c r="C39" s="4">
        <f t="shared" si="0"/>
        <v>43</v>
      </c>
      <c r="D39" t="s">
        <v>69</v>
      </c>
      <c r="E39" t="s">
        <v>62</v>
      </c>
      <c r="F39" t="s">
        <v>105</v>
      </c>
      <c r="G39" t="s">
        <v>106</v>
      </c>
      <c r="H39" t="s">
        <v>14</v>
      </c>
      <c r="I39" t="s">
        <v>107</v>
      </c>
      <c r="J39" t="s">
        <v>16</v>
      </c>
      <c r="K39" t="s">
        <v>108</v>
      </c>
      <c r="L39" t="s">
        <v>28</v>
      </c>
      <c r="M39" t="s">
        <v>109</v>
      </c>
      <c r="N39" t="s">
        <v>16</v>
      </c>
      <c r="O39" t="s">
        <v>110</v>
      </c>
      <c r="P39" t="s">
        <v>111</v>
      </c>
      <c r="Q39" t="s">
        <v>24</v>
      </c>
      <c r="R39" t="s">
        <v>16</v>
      </c>
      <c r="S39" t="s">
        <v>36</v>
      </c>
      <c r="T39" t="s">
        <v>79</v>
      </c>
      <c r="U39" t="s">
        <v>112</v>
      </c>
    </row>
    <row r="40" spans="1:21" x14ac:dyDescent="0.25">
      <c r="A40" s="1"/>
      <c r="C40" s="4"/>
      <c r="D40" t="s">
        <v>192</v>
      </c>
      <c r="F40">
        <v>2</v>
      </c>
      <c r="G40">
        <v>1</v>
      </c>
      <c r="H40">
        <v>5</v>
      </c>
      <c r="I40">
        <v>5</v>
      </c>
      <c r="O40">
        <v>1</v>
      </c>
      <c r="P40">
        <v>7</v>
      </c>
      <c r="Q40">
        <v>3</v>
      </c>
      <c r="T40">
        <v>1</v>
      </c>
    </row>
    <row r="41" spans="1:21" x14ac:dyDescent="0.25">
      <c r="A41" s="1"/>
      <c r="C41" s="4"/>
      <c r="D41" t="s">
        <v>193</v>
      </c>
      <c r="F41">
        <v>1</v>
      </c>
      <c r="G41">
        <v>1</v>
      </c>
      <c r="H41">
        <v>0</v>
      </c>
      <c r="I41">
        <v>0</v>
      </c>
      <c r="O41">
        <v>1</v>
      </c>
      <c r="P41">
        <v>0</v>
      </c>
      <c r="Q41">
        <v>1</v>
      </c>
      <c r="T41">
        <v>1</v>
      </c>
    </row>
    <row r="42" spans="1:21" x14ac:dyDescent="0.25">
      <c r="A42" s="1">
        <v>44532.834768518522</v>
      </c>
      <c r="B42" s="7">
        <v>44532.802662037036</v>
      </c>
      <c r="C42" s="4">
        <f t="shared" si="0"/>
        <v>46</v>
      </c>
      <c r="D42" t="s">
        <v>21</v>
      </c>
      <c r="E42" t="s">
        <v>22</v>
      </c>
      <c r="F42" t="s">
        <v>113</v>
      </c>
      <c r="G42" t="s">
        <v>114</v>
      </c>
      <c r="H42" t="s">
        <v>38</v>
      </c>
      <c r="I42" t="s">
        <v>26</v>
      </c>
      <c r="J42" t="s">
        <v>19</v>
      </c>
      <c r="N42" t="s">
        <v>16</v>
      </c>
      <c r="O42" t="s">
        <v>115</v>
      </c>
      <c r="P42" t="s">
        <v>32</v>
      </c>
      <c r="Q42" t="s">
        <v>30</v>
      </c>
      <c r="R42" t="s">
        <v>19</v>
      </c>
      <c r="T42" t="s">
        <v>116</v>
      </c>
    </row>
    <row r="43" spans="1:21" x14ac:dyDescent="0.25">
      <c r="A43" s="1"/>
      <c r="C43" s="4"/>
      <c r="D43" t="s">
        <v>194</v>
      </c>
      <c r="F43">
        <v>1</v>
      </c>
      <c r="G43">
        <v>2</v>
      </c>
      <c r="H43">
        <v>3</v>
      </c>
      <c r="I43">
        <v>1</v>
      </c>
      <c r="O43">
        <v>1</v>
      </c>
      <c r="P43">
        <v>1</v>
      </c>
      <c r="Q43">
        <v>1</v>
      </c>
      <c r="T43">
        <v>1</v>
      </c>
    </row>
    <row r="44" spans="1:21" x14ac:dyDescent="0.25">
      <c r="A44" s="1"/>
      <c r="C44" s="4"/>
      <c r="D44" t="s">
        <v>195</v>
      </c>
      <c r="F44">
        <v>1</v>
      </c>
      <c r="G44">
        <v>0</v>
      </c>
      <c r="H44">
        <v>1</v>
      </c>
      <c r="I44">
        <v>1</v>
      </c>
      <c r="O44">
        <v>1</v>
      </c>
      <c r="P44">
        <v>1</v>
      </c>
      <c r="Q44">
        <v>1</v>
      </c>
      <c r="T44">
        <v>1</v>
      </c>
    </row>
    <row r="45" spans="1:21" x14ac:dyDescent="0.25">
      <c r="A45" s="1">
        <v>44532.836759259262</v>
      </c>
      <c r="B45" s="7">
        <v>44532.802662037036</v>
      </c>
      <c r="C45" s="4">
        <f t="shared" si="0"/>
        <v>49</v>
      </c>
      <c r="D45" t="s">
        <v>21</v>
      </c>
      <c r="E45" t="s">
        <v>22</v>
      </c>
      <c r="F45" t="s">
        <v>117</v>
      </c>
      <c r="G45" t="s">
        <v>43</v>
      </c>
      <c r="H45" t="s">
        <v>118</v>
      </c>
      <c r="I45" t="s">
        <v>15</v>
      </c>
      <c r="J45" t="s">
        <v>19</v>
      </c>
      <c r="N45" t="s">
        <v>16</v>
      </c>
      <c r="O45" t="s">
        <v>119</v>
      </c>
      <c r="P45" t="s">
        <v>32</v>
      </c>
      <c r="Q45" t="s">
        <v>24</v>
      </c>
      <c r="R45" t="s">
        <v>19</v>
      </c>
      <c r="T45" t="s">
        <v>120</v>
      </c>
    </row>
    <row r="46" spans="1:21" x14ac:dyDescent="0.25">
      <c r="A46" s="1"/>
      <c r="C46" s="4"/>
      <c r="D46" t="s">
        <v>196</v>
      </c>
      <c r="F46">
        <v>1</v>
      </c>
      <c r="G46">
        <v>2</v>
      </c>
      <c r="H46">
        <v>5</v>
      </c>
      <c r="I46">
        <v>3</v>
      </c>
      <c r="O46">
        <v>1</v>
      </c>
      <c r="P46">
        <v>1</v>
      </c>
      <c r="Q46">
        <v>3</v>
      </c>
      <c r="T46">
        <v>1</v>
      </c>
    </row>
    <row r="47" spans="1:21" x14ac:dyDescent="0.25">
      <c r="A47" s="1"/>
      <c r="C47" s="4"/>
      <c r="D47" t="s">
        <v>197</v>
      </c>
      <c r="F47">
        <v>1</v>
      </c>
      <c r="G47">
        <v>0</v>
      </c>
      <c r="H47">
        <v>0</v>
      </c>
      <c r="I47">
        <v>1</v>
      </c>
      <c r="O47">
        <v>1</v>
      </c>
      <c r="P47">
        <v>1</v>
      </c>
      <c r="Q47">
        <v>1</v>
      </c>
      <c r="T47">
        <v>1</v>
      </c>
    </row>
    <row r="48" spans="1:21" x14ac:dyDescent="0.25">
      <c r="A48" s="1">
        <v>44532.836921296293</v>
      </c>
      <c r="B48" s="7">
        <v>44532.802662037036</v>
      </c>
      <c r="C48" s="4">
        <f t="shared" si="0"/>
        <v>49</v>
      </c>
      <c r="D48" t="s">
        <v>21</v>
      </c>
      <c r="E48" t="s">
        <v>121</v>
      </c>
      <c r="F48" t="s">
        <v>122</v>
      </c>
      <c r="G48" t="s">
        <v>123</v>
      </c>
      <c r="H48" t="s">
        <v>124</v>
      </c>
      <c r="I48" t="s">
        <v>20</v>
      </c>
      <c r="J48" t="s">
        <v>19</v>
      </c>
      <c r="N48" t="s">
        <v>16</v>
      </c>
      <c r="O48" t="s">
        <v>64</v>
      </c>
      <c r="P48" t="s">
        <v>27</v>
      </c>
      <c r="Q48" t="s">
        <v>24</v>
      </c>
      <c r="R48" t="s">
        <v>19</v>
      </c>
      <c r="T48" t="s">
        <v>125</v>
      </c>
    </row>
    <row r="49" spans="1:21" x14ac:dyDescent="0.25">
      <c r="A49" s="1"/>
      <c r="C49" s="4"/>
      <c r="D49" t="s">
        <v>198</v>
      </c>
      <c r="F49">
        <v>2</v>
      </c>
      <c r="G49">
        <v>1</v>
      </c>
      <c r="H49">
        <v>1</v>
      </c>
      <c r="I49">
        <v>2</v>
      </c>
      <c r="O49">
        <v>1</v>
      </c>
      <c r="P49">
        <v>7</v>
      </c>
      <c r="Q49">
        <v>3</v>
      </c>
      <c r="T49">
        <v>1</v>
      </c>
    </row>
    <row r="50" spans="1:21" x14ac:dyDescent="0.25">
      <c r="A50" s="1"/>
      <c r="C50" s="4"/>
      <c r="D50" t="s">
        <v>199</v>
      </c>
      <c r="F50">
        <v>1</v>
      </c>
      <c r="G50">
        <v>1</v>
      </c>
      <c r="H50">
        <v>1</v>
      </c>
      <c r="I50">
        <v>1</v>
      </c>
      <c r="O50">
        <v>1</v>
      </c>
      <c r="P50">
        <v>0</v>
      </c>
      <c r="Q50">
        <v>1</v>
      </c>
      <c r="T50">
        <v>1</v>
      </c>
    </row>
    <row r="51" spans="1:21" x14ac:dyDescent="0.25">
      <c r="A51" s="1">
        <v>44532.837777777779</v>
      </c>
      <c r="B51" s="7">
        <v>44532.802662037036</v>
      </c>
      <c r="C51" s="4">
        <f t="shared" si="0"/>
        <v>50</v>
      </c>
      <c r="D51" t="s">
        <v>21</v>
      </c>
      <c r="E51" t="s">
        <v>126</v>
      </c>
      <c r="F51" t="s">
        <v>127</v>
      </c>
      <c r="G51" t="s">
        <v>40</v>
      </c>
      <c r="H51" t="s">
        <v>118</v>
      </c>
      <c r="I51" t="s">
        <v>15</v>
      </c>
      <c r="J51" t="s">
        <v>16</v>
      </c>
      <c r="K51" t="s">
        <v>128</v>
      </c>
      <c r="L51" t="s">
        <v>28</v>
      </c>
      <c r="M51" t="s">
        <v>129</v>
      </c>
      <c r="N51" t="s">
        <v>16</v>
      </c>
      <c r="O51" t="s">
        <v>130</v>
      </c>
      <c r="P51" t="s">
        <v>131</v>
      </c>
      <c r="Q51" t="s">
        <v>30</v>
      </c>
      <c r="R51" t="s">
        <v>19</v>
      </c>
      <c r="T51" t="s">
        <v>129</v>
      </c>
    </row>
    <row r="52" spans="1:21" x14ac:dyDescent="0.25">
      <c r="A52" s="1"/>
      <c r="C52" s="4"/>
      <c r="D52" t="s">
        <v>200</v>
      </c>
      <c r="F52">
        <v>1</v>
      </c>
      <c r="G52">
        <v>2</v>
      </c>
      <c r="H52">
        <v>5</v>
      </c>
      <c r="I52">
        <v>2</v>
      </c>
      <c r="O52">
        <v>1</v>
      </c>
      <c r="P52">
        <v>7</v>
      </c>
      <c r="Q52">
        <v>1</v>
      </c>
      <c r="T52">
        <v>1</v>
      </c>
    </row>
    <row r="53" spans="1:21" x14ac:dyDescent="0.25">
      <c r="A53" s="1"/>
      <c r="C53" s="4"/>
      <c r="D53" t="s">
        <v>201</v>
      </c>
      <c r="F53">
        <v>1</v>
      </c>
      <c r="G53">
        <v>0</v>
      </c>
      <c r="H53">
        <v>0</v>
      </c>
      <c r="I53">
        <v>1</v>
      </c>
      <c r="O53">
        <v>1</v>
      </c>
      <c r="P53">
        <v>0</v>
      </c>
      <c r="Q53">
        <v>1</v>
      </c>
      <c r="T53">
        <v>1</v>
      </c>
    </row>
    <row r="54" spans="1:21" x14ac:dyDescent="0.25">
      <c r="A54" s="1">
        <v>44532.838587962964</v>
      </c>
      <c r="B54" s="7">
        <v>44532.820925925924</v>
      </c>
      <c r="C54" s="4">
        <f t="shared" si="0"/>
        <v>25</v>
      </c>
      <c r="D54" t="s">
        <v>21</v>
      </c>
      <c r="E54" t="s">
        <v>47</v>
      </c>
      <c r="F54" t="s">
        <v>132</v>
      </c>
      <c r="G54" t="s">
        <v>44</v>
      </c>
      <c r="H54" t="s">
        <v>38</v>
      </c>
      <c r="I54" t="s">
        <v>133</v>
      </c>
      <c r="J54" t="s">
        <v>19</v>
      </c>
      <c r="N54" t="s">
        <v>16</v>
      </c>
      <c r="O54" t="s">
        <v>132</v>
      </c>
      <c r="P54" t="s">
        <v>134</v>
      </c>
      <c r="Q54" t="s">
        <v>30</v>
      </c>
      <c r="R54" t="s">
        <v>19</v>
      </c>
      <c r="T54" t="s">
        <v>135</v>
      </c>
    </row>
    <row r="55" spans="1:21" x14ac:dyDescent="0.25">
      <c r="A55" s="1"/>
      <c r="C55" s="4"/>
      <c r="D55" t="s">
        <v>202</v>
      </c>
      <c r="F55">
        <v>2</v>
      </c>
      <c r="G55">
        <v>1</v>
      </c>
      <c r="H55">
        <v>3</v>
      </c>
      <c r="I55">
        <v>3</v>
      </c>
      <c r="O55">
        <v>1</v>
      </c>
      <c r="P55">
        <v>5</v>
      </c>
      <c r="Q55">
        <v>1</v>
      </c>
      <c r="T55">
        <v>1</v>
      </c>
    </row>
    <row r="56" spans="1:21" x14ac:dyDescent="0.25">
      <c r="A56" s="1"/>
      <c r="C56" s="4"/>
      <c r="D56" t="s">
        <v>203</v>
      </c>
      <c r="F56">
        <v>1</v>
      </c>
      <c r="G56">
        <v>1</v>
      </c>
      <c r="H56">
        <v>1</v>
      </c>
      <c r="I56">
        <v>1</v>
      </c>
      <c r="O56">
        <v>1</v>
      </c>
      <c r="P56">
        <v>0</v>
      </c>
      <c r="Q56">
        <v>1</v>
      </c>
      <c r="T56">
        <v>1</v>
      </c>
    </row>
    <row r="57" spans="1:21" x14ac:dyDescent="0.25">
      <c r="A57" s="1">
        <v>44532.850138888891</v>
      </c>
      <c r="B57" s="7">
        <v>44532.822199074071</v>
      </c>
      <c r="C57" s="4">
        <f t="shared" si="0"/>
        <v>40</v>
      </c>
      <c r="D57" t="s">
        <v>21</v>
      </c>
      <c r="E57" t="s">
        <v>52</v>
      </c>
      <c r="F57" t="s">
        <v>136</v>
      </c>
      <c r="G57" t="s">
        <v>106</v>
      </c>
      <c r="H57" t="s">
        <v>38</v>
      </c>
      <c r="I57" t="s">
        <v>15</v>
      </c>
      <c r="J57" t="s">
        <v>19</v>
      </c>
      <c r="N57" t="s">
        <v>16</v>
      </c>
      <c r="O57" t="s">
        <v>137</v>
      </c>
      <c r="P57" t="s">
        <v>138</v>
      </c>
      <c r="Q57" t="s">
        <v>24</v>
      </c>
      <c r="R57" t="s">
        <v>19</v>
      </c>
      <c r="T57" t="s">
        <v>139</v>
      </c>
    </row>
    <row r="58" spans="1:21" x14ac:dyDescent="0.25">
      <c r="A58" s="1"/>
      <c r="C58" s="4"/>
      <c r="D58" t="s">
        <v>204</v>
      </c>
      <c r="F58">
        <v>2</v>
      </c>
      <c r="G58">
        <v>2</v>
      </c>
      <c r="H58">
        <v>3</v>
      </c>
      <c r="I58">
        <v>3</v>
      </c>
      <c r="O58">
        <v>1</v>
      </c>
      <c r="P58">
        <v>2</v>
      </c>
      <c r="Q58">
        <v>2</v>
      </c>
      <c r="T58">
        <v>1</v>
      </c>
    </row>
    <row r="59" spans="1:21" x14ac:dyDescent="0.25">
      <c r="A59" s="1"/>
      <c r="C59" s="4"/>
      <c r="D59" t="s">
        <v>205</v>
      </c>
      <c r="F59">
        <v>1</v>
      </c>
      <c r="G59">
        <v>0</v>
      </c>
      <c r="H59">
        <v>1</v>
      </c>
      <c r="I59">
        <v>1</v>
      </c>
      <c r="O59">
        <v>1</v>
      </c>
      <c r="P59">
        <v>1</v>
      </c>
      <c r="Q59">
        <v>1</v>
      </c>
      <c r="T59">
        <v>1</v>
      </c>
    </row>
    <row r="60" spans="1:21" x14ac:dyDescent="0.25">
      <c r="A60" s="1">
        <v>44532.85564814815</v>
      </c>
      <c r="B60" s="7">
        <v>44532.832627314812</v>
      </c>
      <c r="C60" s="4">
        <f t="shared" si="0"/>
        <v>33</v>
      </c>
      <c r="D60" t="s">
        <v>69</v>
      </c>
      <c r="E60" t="s">
        <v>22</v>
      </c>
      <c r="F60" t="s">
        <v>140</v>
      </c>
      <c r="G60" t="s">
        <v>80</v>
      </c>
      <c r="H60" t="s">
        <v>45</v>
      </c>
      <c r="I60" t="s">
        <v>15</v>
      </c>
      <c r="J60" t="s">
        <v>16</v>
      </c>
      <c r="K60" t="s">
        <v>141</v>
      </c>
      <c r="L60" t="s">
        <v>33</v>
      </c>
      <c r="M60" t="s">
        <v>142</v>
      </c>
      <c r="N60" t="s">
        <v>19</v>
      </c>
      <c r="R60" t="s">
        <v>19</v>
      </c>
    </row>
    <row r="61" spans="1:21" x14ac:dyDescent="0.25">
      <c r="A61" s="1"/>
      <c r="C61" s="4"/>
      <c r="D61" t="s">
        <v>206</v>
      </c>
      <c r="F61">
        <v>1</v>
      </c>
      <c r="G61">
        <v>1</v>
      </c>
      <c r="H61">
        <v>5</v>
      </c>
      <c r="I61">
        <v>3</v>
      </c>
      <c r="O61">
        <v>0</v>
      </c>
      <c r="P61">
        <v>0</v>
      </c>
      <c r="Q61">
        <v>0</v>
      </c>
      <c r="T61">
        <v>1</v>
      </c>
    </row>
    <row r="62" spans="1:21" x14ac:dyDescent="0.25">
      <c r="A62" s="1"/>
      <c r="C62" s="4"/>
      <c r="D62" t="s">
        <v>207</v>
      </c>
      <c r="F62">
        <v>1</v>
      </c>
      <c r="G62">
        <v>1</v>
      </c>
      <c r="H62">
        <v>0</v>
      </c>
      <c r="I62">
        <v>1</v>
      </c>
      <c r="O62">
        <v>0</v>
      </c>
      <c r="P62">
        <v>0</v>
      </c>
      <c r="Q62">
        <v>0</v>
      </c>
      <c r="T62">
        <v>0</v>
      </c>
    </row>
    <row r="63" spans="1:21" x14ac:dyDescent="0.25">
      <c r="A63" s="1">
        <v>44532.861828703702</v>
      </c>
      <c r="B63" s="7">
        <v>44532.831712962965</v>
      </c>
      <c r="C63" s="4">
        <f t="shared" si="0"/>
        <v>43</v>
      </c>
      <c r="D63" t="s">
        <v>21</v>
      </c>
      <c r="E63" t="s">
        <v>22</v>
      </c>
      <c r="F63" t="s">
        <v>143</v>
      </c>
      <c r="G63" t="s">
        <v>59</v>
      </c>
      <c r="H63" t="s">
        <v>144</v>
      </c>
      <c r="I63" t="s">
        <v>20</v>
      </c>
      <c r="J63" t="s">
        <v>19</v>
      </c>
      <c r="N63" t="s">
        <v>16</v>
      </c>
      <c r="O63" t="s">
        <v>145</v>
      </c>
      <c r="P63" t="s">
        <v>146</v>
      </c>
      <c r="Q63" t="s">
        <v>147</v>
      </c>
      <c r="R63" t="s">
        <v>16</v>
      </c>
      <c r="S63" t="s">
        <v>148</v>
      </c>
      <c r="T63" t="s">
        <v>149</v>
      </c>
      <c r="U63" t="s">
        <v>150</v>
      </c>
    </row>
    <row r="64" spans="1:21" x14ac:dyDescent="0.25">
      <c r="A64" s="1"/>
      <c r="C64" s="4"/>
      <c r="D64" t="s">
        <v>208</v>
      </c>
      <c r="F64">
        <v>2</v>
      </c>
      <c r="G64">
        <v>1</v>
      </c>
      <c r="H64">
        <v>5</v>
      </c>
      <c r="I64">
        <v>2</v>
      </c>
      <c r="O64">
        <v>1</v>
      </c>
      <c r="P64">
        <v>6</v>
      </c>
      <c r="Q64">
        <v>5</v>
      </c>
      <c r="T64">
        <v>1</v>
      </c>
    </row>
    <row r="65" spans="1:21" x14ac:dyDescent="0.25">
      <c r="A65" s="1"/>
      <c r="C65" s="4"/>
      <c r="D65" t="s">
        <v>209</v>
      </c>
      <c r="F65">
        <v>1</v>
      </c>
      <c r="G65">
        <v>1</v>
      </c>
      <c r="H65">
        <v>0</v>
      </c>
      <c r="I65">
        <v>1</v>
      </c>
      <c r="O65">
        <v>1</v>
      </c>
      <c r="P65">
        <v>0</v>
      </c>
      <c r="Q65">
        <v>0</v>
      </c>
      <c r="T65">
        <v>1</v>
      </c>
    </row>
    <row r="66" spans="1:21" x14ac:dyDescent="0.25">
      <c r="A66" s="1">
        <v>44532.867754629631</v>
      </c>
      <c r="B66" s="7">
        <v>44532.83</v>
      </c>
      <c r="C66" s="4">
        <f t="shared" si="0"/>
        <v>54</v>
      </c>
      <c r="D66" t="s">
        <v>21</v>
      </c>
      <c r="E66" t="s">
        <v>22</v>
      </c>
      <c r="F66" t="s">
        <v>151</v>
      </c>
      <c r="G66" t="s">
        <v>106</v>
      </c>
      <c r="H66" t="s">
        <v>68</v>
      </c>
      <c r="I66" t="s">
        <v>15</v>
      </c>
      <c r="J66" t="s">
        <v>19</v>
      </c>
      <c r="N66" t="s">
        <v>16</v>
      </c>
      <c r="O66" t="s">
        <v>152</v>
      </c>
      <c r="P66" t="s">
        <v>153</v>
      </c>
      <c r="Q66" t="s">
        <v>30</v>
      </c>
      <c r="R66" t="s">
        <v>19</v>
      </c>
      <c r="T66" t="s">
        <v>154</v>
      </c>
    </row>
    <row r="67" spans="1:21" x14ac:dyDescent="0.25">
      <c r="A67" s="1"/>
      <c r="C67" s="4"/>
      <c r="D67" t="s">
        <v>210</v>
      </c>
      <c r="F67">
        <v>2</v>
      </c>
      <c r="G67">
        <v>1</v>
      </c>
      <c r="H67">
        <v>1</v>
      </c>
      <c r="I67">
        <v>3</v>
      </c>
      <c r="O67">
        <v>1</v>
      </c>
      <c r="P67">
        <v>7</v>
      </c>
      <c r="Q67">
        <v>1</v>
      </c>
      <c r="T67">
        <v>1</v>
      </c>
    </row>
    <row r="68" spans="1:21" x14ac:dyDescent="0.25">
      <c r="A68" s="1"/>
      <c r="C68" s="4"/>
      <c r="D68" t="s">
        <v>211</v>
      </c>
      <c r="F68">
        <v>1</v>
      </c>
      <c r="G68">
        <v>1</v>
      </c>
      <c r="H68">
        <v>1</v>
      </c>
      <c r="I68">
        <v>1</v>
      </c>
      <c r="O68">
        <v>1</v>
      </c>
      <c r="P68">
        <v>0</v>
      </c>
      <c r="Q68">
        <v>1</v>
      </c>
      <c r="T68">
        <v>1</v>
      </c>
    </row>
    <row r="69" spans="1:21" x14ac:dyDescent="0.25">
      <c r="A69" s="1">
        <v>44532.869351851848</v>
      </c>
      <c r="B69" s="7">
        <v>44532.840752314813</v>
      </c>
      <c r="C69" s="4">
        <f t="shared" ref="C69:C72" si="1">MINUTE(TEXT(A69-B69,"HH:MM"))+(HOUR(TEXT(A69-B69,"HH:MM")))*60</f>
        <v>41</v>
      </c>
      <c r="D69" t="s">
        <v>21</v>
      </c>
      <c r="E69" t="s">
        <v>22</v>
      </c>
      <c r="F69" t="s">
        <v>155</v>
      </c>
      <c r="G69" t="s">
        <v>156</v>
      </c>
      <c r="H69" t="s">
        <v>49</v>
      </c>
      <c r="I69" t="s">
        <v>20</v>
      </c>
      <c r="J69" t="s">
        <v>19</v>
      </c>
      <c r="N69" t="s">
        <v>16</v>
      </c>
      <c r="O69" t="s">
        <v>157</v>
      </c>
      <c r="P69" t="s">
        <v>146</v>
      </c>
      <c r="Q69" t="s">
        <v>34</v>
      </c>
      <c r="R69" t="s">
        <v>16</v>
      </c>
      <c r="S69" t="s">
        <v>36</v>
      </c>
      <c r="T69" t="s">
        <v>158</v>
      </c>
      <c r="U69" t="s">
        <v>159</v>
      </c>
    </row>
    <row r="70" spans="1:21" x14ac:dyDescent="0.25">
      <c r="A70" s="1"/>
      <c r="C70" s="4"/>
      <c r="D70" t="s">
        <v>212</v>
      </c>
      <c r="F70">
        <v>2</v>
      </c>
      <c r="G70">
        <v>1</v>
      </c>
      <c r="H70">
        <v>5</v>
      </c>
      <c r="I70">
        <v>2</v>
      </c>
      <c r="O70">
        <v>2</v>
      </c>
      <c r="P70">
        <v>6</v>
      </c>
      <c r="Q70">
        <v>5</v>
      </c>
      <c r="T70">
        <v>1</v>
      </c>
    </row>
    <row r="71" spans="1:21" x14ac:dyDescent="0.25">
      <c r="A71" s="1"/>
      <c r="C71" s="4"/>
      <c r="D71" t="s">
        <v>213</v>
      </c>
      <c r="F71">
        <v>1</v>
      </c>
      <c r="G71">
        <v>1</v>
      </c>
      <c r="H71">
        <v>0</v>
      </c>
      <c r="I71">
        <v>1</v>
      </c>
      <c r="O71">
        <v>0</v>
      </c>
      <c r="P71">
        <v>0</v>
      </c>
      <c r="Q71">
        <v>0</v>
      </c>
      <c r="T71">
        <v>1</v>
      </c>
    </row>
    <row r="72" spans="1:21" x14ac:dyDescent="0.25">
      <c r="A72" s="1">
        <v>44532.870694444442</v>
      </c>
      <c r="B72" s="7">
        <v>44532.842824074076</v>
      </c>
      <c r="C72" s="4">
        <f t="shared" si="1"/>
        <v>40</v>
      </c>
      <c r="D72" t="s">
        <v>21</v>
      </c>
      <c r="E72" t="s">
        <v>160</v>
      </c>
      <c r="F72" t="s">
        <v>161</v>
      </c>
      <c r="G72" t="s">
        <v>80</v>
      </c>
      <c r="H72" t="s">
        <v>31</v>
      </c>
      <c r="I72" t="s">
        <v>20</v>
      </c>
      <c r="J72" t="s">
        <v>19</v>
      </c>
      <c r="N72" t="s">
        <v>16</v>
      </c>
      <c r="O72" t="s">
        <v>162</v>
      </c>
      <c r="P72" t="s">
        <v>46</v>
      </c>
      <c r="Q72" t="s">
        <v>39</v>
      </c>
      <c r="R72" t="s">
        <v>19</v>
      </c>
      <c r="T72" t="s">
        <v>163</v>
      </c>
    </row>
    <row r="73" spans="1:21" x14ac:dyDescent="0.25">
      <c r="A73" s="1"/>
      <c r="C73" s="4"/>
      <c r="D73" t="s">
        <v>214</v>
      </c>
      <c r="F73">
        <v>2</v>
      </c>
      <c r="G73">
        <v>2</v>
      </c>
      <c r="H73">
        <v>5</v>
      </c>
      <c r="I73">
        <v>2</v>
      </c>
      <c r="O73">
        <v>1</v>
      </c>
      <c r="P73">
        <v>2</v>
      </c>
      <c r="Q73">
        <v>2</v>
      </c>
      <c r="T73">
        <v>1</v>
      </c>
    </row>
    <row r="74" spans="1:21" x14ac:dyDescent="0.25">
      <c r="A74" s="1"/>
      <c r="C74" s="4"/>
      <c r="D74" t="s">
        <v>215</v>
      </c>
      <c r="F74">
        <v>1</v>
      </c>
      <c r="G74">
        <v>0</v>
      </c>
      <c r="H74">
        <v>0</v>
      </c>
      <c r="I74">
        <v>1</v>
      </c>
      <c r="O74">
        <v>1</v>
      </c>
      <c r="P74">
        <v>1</v>
      </c>
      <c r="Q74">
        <v>1</v>
      </c>
      <c r="T74">
        <v>1</v>
      </c>
    </row>
    <row r="75" spans="1:21" x14ac:dyDescent="0.25">
      <c r="A75" s="1">
        <v>44532.872581018521</v>
      </c>
      <c r="B75" s="7">
        <v>44532.833796296298</v>
      </c>
      <c r="C75" s="4">
        <f>MINUTE(TEXT(A75-B75,"HH:MM"))+(HOUR(TEXT(A75-B75,"HH:MM")))*60</f>
        <v>55</v>
      </c>
      <c r="D75" t="s">
        <v>21</v>
      </c>
      <c r="E75" t="s">
        <v>22</v>
      </c>
      <c r="F75" t="s">
        <v>164</v>
      </c>
      <c r="G75" t="s">
        <v>106</v>
      </c>
      <c r="H75" t="s">
        <v>68</v>
      </c>
      <c r="I75" t="s">
        <v>15</v>
      </c>
      <c r="J75" t="s">
        <v>19</v>
      </c>
      <c r="N75" t="s">
        <v>16</v>
      </c>
      <c r="O75" t="s">
        <v>64</v>
      </c>
      <c r="P75" t="s">
        <v>165</v>
      </c>
      <c r="Q75" t="s">
        <v>30</v>
      </c>
      <c r="R75" t="s">
        <v>19</v>
      </c>
      <c r="T75" t="s">
        <v>166</v>
      </c>
    </row>
    <row r="76" spans="1:21" x14ac:dyDescent="0.25">
      <c r="D76" t="s">
        <v>216</v>
      </c>
      <c r="F76">
        <v>2</v>
      </c>
      <c r="G76">
        <v>2</v>
      </c>
      <c r="H76">
        <v>1</v>
      </c>
      <c r="I76">
        <v>3</v>
      </c>
      <c r="O76">
        <v>1</v>
      </c>
      <c r="P76">
        <v>7</v>
      </c>
      <c r="Q76">
        <v>1</v>
      </c>
      <c r="T76">
        <v>1</v>
      </c>
    </row>
    <row r="77" spans="1:21" x14ac:dyDescent="0.25">
      <c r="D77" t="s">
        <v>217</v>
      </c>
      <c r="F77">
        <v>1</v>
      </c>
      <c r="G77">
        <v>0</v>
      </c>
      <c r="H77">
        <v>1</v>
      </c>
      <c r="I77">
        <v>1</v>
      </c>
      <c r="O77">
        <v>1</v>
      </c>
      <c r="P77">
        <v>0</v>
      </c>
      <c r="Q77">
        <v>1</v>
      </c>
      <c r="T77">
        <v>1</v>
      </c>
    </row>
    <row r="79" spans="1:21" x14ac:dyDescent="0.25">
      <c r="D79" t="s">
        <v>218</v>
      </c>
      <c r="E79" t="s">
        <v>219</v>
      </c>
      <c r="F79">
        <f>SUM(F5,F8,F11,F14,F47,F20,F23,F29,F32,F35,F38,F41,F44,F50,F53,F56,F59,F62,F65,F68,F71,F74,F77,F26)</f>
        <v>22</v>
      </c>
      <c r="G79">
        <f>SUM(G5,G8,G11,G14,G47,G20,G23,G29,G32,G35,G38,G41,G44,G50,G53,G56,G59,G62,G65,G68,G71,G74,G77,G26)</f>
        <v>12</v>
      </c>
      <c r="H79">
        <f>SUM(H5,H8,H11,H14,H47,H20,H23,H29,H32,H35,H38,H41,H44,H50,H53,H56,H59,H62,H65,H68,H71,H74,H77,H26)</f>
        <v>15</v>
      </c>
      <c r="I79">
        <f>SUM(I5,I8,I11,I14,I47,I20,I23,I29,I32,I35,I38,I41,I44,I50,I53,I56,I59,I62,I65,I68,I71,I74,I77,I26)</f>
        <v>23</v>
      </c>
      <c r="O79">
        <f>SUM(O2,O5,O8,O11,O14,O17,O20,O23,O29,O32,O35,O38,O41,O44,O50,O53,O56,O59,O62,O65,O68,O71,O74,O77)</f>
        <v>18</v>
      </c>
      <c r="P79">
        <f>SUM(P2,P5,P8,P11,P14,P17,P20,P23,P29,P32,P35,P38,P41,P44,P50,P53,P56,P59,P62,P65,P68,P71,P74,P77)</f>
        <v>9</v>
      </c>
      <c r="Q79">
        <f>SUM(Q2,Q5,Q7,Q11,Q14,Q17,Q20,Q23,Q29,Q32,Q35,Q38,Q41,Q44,Q50,Q53,Q56,Q59,Q62,Q65,Q68,Q71,Q74,Q77)</f>
        <v>15</v>
      </c>
      <c r="T79">
        <v>23</v>
      </c>
    </row>
    <row r="80" spans="1:21" x14ac:dyDescent="0.25">
      <c r="E80" t="s">
        <v>220</v>
      </c>
      <c r="F80">
        <f>$A$82-F79</f>
        <v>2</v>
      </c>
      <c r="G80">
        <f>$A$82-G79</f>
        <v>12</v>
      </c>
      <c r="H80">
        <f>$A$82-H79</f>
        <v>9</v>
      </c>
      <c r="I80">
        <f t="shared" ref="I80" si="2">$A$82-I79</f>
        <v>1</v>
      </c>
      <c r="O80">
        <f>$B$82-O79</f>
        <v>3</v>
      </c>
      <c r="P80">
        <f>$B$82-P79</f>
        <v>12</v>
      </c>
      <c r="Q80">
        <f>$B$82-Q79</f>
        <v>6</v>
      </c>
      <c r="T80">
        <v>1</v>
      </c>
    </row>
    <row r="81" spans="1:31" x14ac:dyDescent="0.25">
      <c r="F81" t="s">
        <v>221</v>
      </c>
      <c r="G81" t="s">
        <v>222</v>
      </c>
      <c r="H81" t="s">
        <v>223</v>
      </c>
      <c r="I81" t="s">
        <v>224</v>
      </c>
      <c r="O81" t="s">
        <v>225</v>
      </c>
      <c r="P81" t="s">
        <v>228</v>
      </c>
      <c r="Q81" t="s">
        <v>231</v>
      </c>
      <c r="T81" t="s">
        <v>232</v>
      </c>
    </row>
    <row r="82" spans="1:31" x14ac:dyDescent="0.25">
      <c r="A82">
        <v>24</v>
      </c>
      <c r="B82">
        <v>21</v>
      </c>
      <c r="D82" t="s">
        <v>218</v>
      </c>
      <c r="E82" t="s">
        <v>219</v>
      </c>
      <c r="F82" s="4">
        <f>(F79*100)/$A$82</f>
        <v>91.666666666666671</v>
      </c>
      <c r="G82" s="4">
        <f t="shared" ref="G82:T83" si="3">(G79*100)/$A$82</f>
        <v>50</v>
      </c>
      <c r="H82" s="4">
        <f t="shared" si="3"/>
        <v>62.5</v>
      </c>
      <c r="I82" s="4">
        <f t="shared" si="3"/>
        <v>95.833333333333329</v>
      </c>
      <c r="J82" s="4"/>
      <c r="K82" s="4"/>
      <c r="L82" s="4"/>
      <c r="M82" s="4"/>
      <c r="N82" s="4"/>
      <c r="O82" s="4">
        <f t="shared" ref="O82:Q83" si="4">(O79*100)/$B$82</f>
        <v>85.714285714285708</v>
      </c>
      <c r="P82" s="4">
        <f t="shared" si="4"/>
        <v>42.857142857142854</v>
      </c>
      <c r="Q82" s="4">
        <f t="shared" si="4"/>
        <v>71.428571428571431</v>
      </c>
      <c r="R82" s="4"/>
      <c r="S82" s="4"/>
      <c r="T82" s="4">
        <f t="shared" si="3"/>
        <v>95.833333333333329</v>
      </c>
    </row>
    <row r="83" spans="1:31" x14ac:dyDescent="0.25">
      <c r="E83" t="s">
        <v>226</v>
      </c>
      <c r="F83" s="4">
        <f>(F80*100)/$A$82</f>
        <v>8.3333333333333339</v>
      </c>
      <c r="G83" s="4">
        <f t="shared" si="3"/>
        <v>50</v>
      </c>
      <c r="H83" s="4">
        <f t="shared" si="3"/>
        <v>37.5</v>
      </c>
      <c r="I83" s="4">
        <f t="shared" si="3"/>
        <v>4.166666666666667</v>
      </c>
      <c r="J83" s="4"/>
      <c r="K83" s="4"/>
      <c r="L83" s="4"/>
      <c r="M83" s="4"/>
      <c r="N83" s="4"/>
      <c r="O83" s="4">
        <f t="shared" si="4"/>
        <v>14.285714285714286</v>
      </c>
      <c r="P83" s="4">
        <f t="shared" si="4"/>
        <v>57.142857142857146</v>
      </c>
      <c r="Q83" s="4">
        <f t="shared" si="4"/>
        <v>28.571428571428573</v>
      </c>
      <c r="R83" s="4"/>
      <c r="S83" s="4"/>
      <c r="T83" s="4">
        <f t="shared" si="3"/>
        <v>4.166666666666667</v>
      </c>
    </row>
    <row r="84" spans="1:31" x14ac:dyDescent="0.25">
      <c r="O84" s="4"/>
      <c r="P84" s="4"/>
      <c r="Q84" s="4"/>
    </row>
    <row r="85" spans="1:31" x14ac:dyDescent="0.25">
      <c r="F85" t="s">
        <v>221</v>
      </c>
      <c r="G85" t="s">
        <v>222</v>
      </c>
      <c r="H85" t="s">
        <v>223</v>
      </c>
      <c r="I85" t="s">
        <v>224</v>
      </c>
      <c r="J85" t="s">
        <v>225</v>
      </c>
      <c r="K85" t="s">
        <v>228</v>
      </c>
      <c r="L85" t="s">
        <v>231</v>
      </c>
      <c r="M85" t="s">
        <v>232</v>
      </c>
    </row>
    <row r="86" spans="1:31" x14ac:dyDescent="0.25">
      <c r="E86" t="s">
        <v>219</v>
      </c>
      <c r="F86" s="4">
        <v>91.666666666666671</v>
      </c>
      <c r="G86" s="4">
        <v>50</v>
      </c>
      <c r="H86" s="4">
        <v>62.5</v>
      </c>
      <c r="I86" s="4">
        <v>95.833333333333329</v>
      </c>
      <c r="J86" s="4">
        <f>O82</f>
        <v>85.714285714285708</v>
      </c>
      <c r="K86" s="4">
        <f t="shared" ref="K86:L86" si="5">P82</f>
        <v>42.857142857142854</v>
      </c>
      <c r="L86" s="4">
        <f t="shared" si="5"/>
        <v>71.428571428571431</v>
      </c>
      <c r="M86" s="4">
        <f>T82</f>
        <v>95.833333333333329</v>
      </c>
    </row>
    <row r="87" spans="1:31" x14ac:dyDescent="0.25">
      <c r="E87" t="s">
        <v>226</v>
      </c>
      <c r="F87" s="4">
        <v>8.3333333333333339</v>
      </c>
      <c r="G87" s="4">
        <v>50</v>
      </c>
      <c r="H87" s="4">
        <v>37.5</v>
      </c>
      <c r="I87" s="4">
        <v>4.166666666666667</v>
      </c>
      <c r="J87" s="4">
        <f>O83</f>
        <v>14.285714285714286</v>
      </c>
      <c r="K87" s="4">
        <f t="shared" ref="K87:L87" si="6">P83</f>
        <v>57.142857142857146</v>
      </c>
      <c r="L87" s="4">
        <f t="shared" si="6"/>
        <v>28.571428571428573</v>
      </c>
      <c r="M87" s="4">
        <f>T83</f>
        <v>4.166666666666667</v>
      </c>
    </row>
    <row r="88" spans="1:31" x14ac:dyDescent="0.25">
      <c r="F88" s="4"/>
      <c r="G88" s="4"/>
      <c r="H88" s="4"/>
      <c r="I88" s="4"/>
    </row>
    <row r="89" spans="1:31" x14ac:dyDescent="0.25">
      <c r="F89" s="4"/>
      <c r="G89" s="4"/>
      <c r="H89" s="4"/>
      <c r="I89" s="4"/>
    </row>
    <row r="90" spans="1:31" x14ac:dyDescent="0.25">
      <c r="F90" s="4"/>
      <c r="G90" s="4"/>
      <c r="H90" s="4"/>
      <c r="I90" s="4"/>
    </row>
    <row r="91" spans="1:31" x14ac:dyDescent="0.25">
      <c r="P91" t="s">
        <v>227</v>
      </c>
      <c r="Q91" t="s">
        <v>221</v>
      </c>
      <c r="S91" t="s">
        <v>222</v>
      </c>
      <c r="T91" t="s">
        <v>223</v>
      </c>
      <c r="V91" t="s">
        <v>224</v>
      </c>
      <c r="X91" t="s">
        <v>225</v>
      </c>
      <c r="Z91" t="s">
        <v>228</v>
      </c>
      <c r="AB91" t="s">
        <v>231</v>
      </c>
      <c r="AD91" t="s">
        <v>232</v>
      </c>
    </row>
    <row r="92" spans="1:31" x14ac:dyDescent="0.25">
      <c r="Q92">
        <v>0</v>
      </c>
      <c r="R92">
        <v>0</v>
      </c>
      <c r="S92">
        <v>0</v>
      </c>
      <c r="T92">
        <v>0</v>
      </c>
      <c r="U92">
        <v>0</v>
      </c>
      <c r="V92">
        <v>0</v>
      </c>
      <c r="W92">
        <v>0</v>
      </c>
      <c r="X92">
        <v>0</v>
      </c>
      <c r="Y92">
        <v>3</v>
      </c>
      <c r="Z92">
        <v>0</v>
      </c>
      <c r="AA92">
        <v>3</v>
      </c>
      <c r="AB92">
        <v>0</v>
      </c>
      <c r="AC92">
        <v>3</v>
      </c>
      <c r="AD92">
        <v>0</v>
      </c>
    </row>
    <row r="93" spans="1:31" x14ac:dyDescent="0.25">
      <c r="P93">
        <v>21</v>
      </c>
      <c r="Q93">
        <v>1</v>
      </c>
      <c r="R93">
        <v>6</v>
      </c>
      <c r="S93">
        <v>1</v>
      </c>
      <c r="T93">
        <v>1</v>
      </c>
      <c r="U93">
        <v>5</v>
      </c>
      <c r="V93">
        <v>1</v>
      </c>
      <c r="W93">
        <v>2</v>
      </c>
      <c r="X93">
        <v>1</v>
      </c>
      <c r="Y93">
        <v>20</v>
      </c>
      <c r="Z93">
        <v>1</v>
      </c>
      <c r="AA93">
        <v>3</v>
      </c>
      <c r="AB93">
        <v>1</v>
      </c>
      <c r="AC93">
        <v>9</v>
      </c>
      <c r="AD93">
        <v>1</v>
      </c>
      <c r="AE93">
        <v>23</v>
      </c>
    </row>
    <row r="94" spans="1:31" x14ac:dyDescent="0.25">
      <c r="Q94">
        <v>2</v>
      </c>
      <c r="R94">
        <v>16</v>
      </c>
      <c r="S94">
        <v>2</v>
      </c>
      <c r="T94">
        <v>2</v>
      </c>
      <c r="U94">
        <v>0</v>
      </c>
      <c r="V94">
        <v>2</v>
      </c>
      <c r="W94">
        <v>11</v>
      </c>
      <c r="X94">
        <v>2</v>
      </c>
      <c r="Y94">
        <v>1</v>
      </c>
      <c r="Z94">
        <v>2</v>
      </c>
      <c r="AA94">
        <v>3</v>
      </c>
      <c r="AB94">
        <v>2</v>
      </c>
      <c r="AC94">
        <v>3</v>
      </c>
      <c r="AD94">
        <v>2</v>
      </c>
      <c r="AE94">
        <v>1</v>
      </c>
    </row>
    <row r="95" spans="1:31" x14ac:dyDescent="0.25">
      <c r="Q95">
        <v>3</v>
      </c>
      <c r="R95">
        <v>2</v>
      </c>
      <c r="S95">
        <v>3</v>
      </c>
      <c r="T95">
        <v>3</v>
      </c>
      <c r="U95">
        <v>10</v>
      </c>
      <c r="V95">
        <v>3</v>
      </c>
      <c r="W95">
        <v>10</v>
      </c>
      <c r="Z95">
        <v>3</v>
      </c>
      <c r="AA95">
        <v>5</v>
      </c>
      <c r="AB95">
        <v>3</v>
      </c>
      <c r="AC95">
        <v>5</v>
      </c>
    </row>
    <row r="96" spans="1:31" x14ac:dyDescent="0.25">
      <c r="Q96">
        <v>4</v>
      </c>
      <c r="R96">
        <v>0</v>
      </c>
      <c r="S96">
        <v>4</v>
      </c>
      <c r="T96">
        <v>4</v>
      </c>
      <c r="U96">
        <v>1</v>
      </c>
      <c r="V96">
        <v>4</v>
      </c>
      <c r="W96">
        <v>0</v>
      </c>
      <c r="Z96">
        <v>4</v>
      </c>
      <c r="AA96">
        <v>0</v>
      </c>
      <c r="AB96">
        <v>4</v>
      </c>
      <c r="AC96">
        <v>0</v>
      </c>
    </row>
    <row r="97" spans="16:56" x14ac:dyDescent="0.25">
      <c r="T97">
        <v>5</v>
      </c>
      <c r="U97">
        <v>8</v>
      </c>
      <c r="V97">
        <v>5</v>
      </c>
      <c r="W97">
        <v>1</v>
      </c>
      <c r="Z97">
        <v>5</v>
      </c>
      <c r="AA97">
        <v>2</v>
      </c>
      <c r="AB97">
        <v>5</v>
      </c>
      <c r="AC97">
        <v>4</v>
      </c>
    </row>
    <row r="98" spans="16:56" x14ac:dyDescent="0.25">
      <c r="T98">
        <v>6</v>
      </c>
      <c r="Z98">
        <v>6</v>
      </c>
      <c r="AA98">
        <v>3</v>
      </c>
      <c r="AB98">
        <v>6</v>
      </c>
    </row>
    <row r="99" spans="16:56" x14ac:dyDescent="0.25">
      <c r="Z99">
        <v>7</v>
      </c>
      <c r="AA99">
        <v>5</v>
      </c>
    </row>
    <row r="104" spans="16:56" x14ac:dyDescent="0.25">
      <c r="P104" t="s">
        <v>227</v>
      </c>
      <c r="Q104" t="s">
        <v>221</v>
      </c>
      <c r="S104" t="s">
        <v>222</v>
      </c>
      <c r="T104" t="s">
        <v>223</v>
      </c>
      <c r="V104" t="s">
        <v>224</v>
      </c>
      <c r="X104" t="s">
        <v>225</v>
      </c>
      <c r="Z104" t="s">
        <v>228</v>
      </c>
      <c r="AB104" t="s">
        <v>231</v>
      </c>
      <c r="AD104" t="s">
        <v>232</v>
      </c>
      <c r="AJ104" t="s">
        <v>221</v>
      </c>
      <c r="AK104" t="s">
        <v>222</v>
      </c>
      <c r="AL104" t="s">
        <v>223</v>
      </c>
      <c r="AM104" t="s">
        <v>224</v>
      </c>
      <c r="AN104" t="s">
        <v>225</v>
      </c>
      <c r="AO104" t="s">
        <v>228</v>
      </c>
      <c r="AP104" t="s">
        <v>231</v>
      </c>
      <c r="AQ104" t="s">
        <v>232</v>
      </c>
    </row>
    <row r="105" spans="16:56" x14ac:dyDescent="0.25">
      <c r="R105" s="4"/>
      <c r="X105">
        <v>0</v>
      </c>
      <c r="Z105">
        <v>0</v>
      </c>
      <c r="AB105">
        <v>0</v>
      </c>
      <c r="AD105">
        <v>0</v>
      </c>
      <c r="AE105">
        <f t="shared" ref="AE105" si="7">AE92/$A$82</f>
        <v>0</v>
      </c>
      <c r="AJ105" s="5">
        <f>R118</f>
        <v>0.64814814814814825</v>
      </c>
      <c r="AK105" s="5" t="e">
        <f>#REF!</f>
        <v>#REF!</v>
      </c>
      <c r="AL105" s="5">
        <f>U118</f>
        <v>0.7921263462043604</v>
      </c>
      <c r="AM105" s="5">
        <f>W118</f>
        <v>0.75954861111111105</v>
      </c>
      <c r="AN105" s="5">
        <f>Y118</f>
        <v>0.18140589569161003</v>
      </c>
      <c r="AO105" s="5">
        <f>AA118</f>
        <v>0.98352594049668063</v>
      </c>
      <c r="AP105" s="5">
        <f>AC118</f>
        <v>0.87868480725623588</v>
      </c>
      <c r="AQ105" s="5">
        <f>AE118</f>
        <v>0.15972222222222188</v>
      </c>
      <c r="AS105" s="5"/>
      <c r="AU105" s="5"/>
      <c r="AW105" s="5"/>
      <c r="AY105" s="5"/>
      <c r="AZ105" s="5"/>
      <c r="BA105" s="5"/>
      <c r="BB105" s="5"/>
      <c r="BC105" s="5"/>
      <c r="BD105" s="5"/>
    </row>
    <row r="106" spans="16:56" x14ac:dyDescent="0.25">
      <c r="Q106">
        <v>1</v>
      </c>
      <c r="R106" s="4">
        <f>R93/$A$82</f>
        <v>0.25</v>
      </c>
      <c r="S106">
        <v>1</v>
      </c>
      <c r="T106">
        <v>1</v>
      </c>
      <c r="U106">
        <f>U93/$A$82</f>
        <v>0.20833333333333334</v>
      </c>
      <c r="V106">
        <v>1</v>
      </c>
      <c r="W106">
        <f>W93/$A$82</f>
        <v>8.3333333333333329E-2</v>
      </c>
      <c r="X106">
        <v>1</v>
      </c>
      <c r="Y106">
        <f>Y93/$P$93</f>
        <v>0.95238095238095233</v>
      </c>
      <c r="Z106">
        <v>1</v>
      </c>
      <c r="AA106">
        <f>AA93/$P$93</f>
        <v>0.14285714285714285</v>
      </c>
      <c r="AB106">
        <v>1</v>
      </c>
      <c r="AC106">
        <f>AC93/$P$93</f>
        <v>0.42857142857142855</v>
      </c>
      <c r="AD106">
        <v>1</v>
      </c>
      <c r="AE106">
        <f>AE93/$A$82</f>
        <v>0.95833333333333337</v>
      </c>
    </row>
    <row r="107" spans="16:56" x14ac:dyDescent="0.25">
      <c r="Q107">
        <v>2</v>
      </c>
      <c r="R107" s="4">
        <f>R94/$A$82</f>
        <v>0.66666666666666663</v>
      </c>
      <c r="S107">
        <v>2</v>
      </c>
      <c r="T107">
        <v>2</v>
      </c>
      <c r="U107">
        <f>U94/$A$82</f>
        <v>0</v>
      </c>
      <c r="V107">
        <v>2</v>
      </c>
      <c r="W107">
        <f>W94/$A$82</f>
        <v>0.45833333333333331</v>
      </c>
      <c r="X107">
        <v>2</v>
      </c>
      <c r="Y107">
        <f>Y94/$P$93</f>
        <v>4.7619047619047616E-2</v>
      </c>
      <c r="Z107">
        <v>2</v>
      </c>
      <c r="AA107">
        <f t="shared" ref="AA107:AA112" si="8">AA94/$P$93</f>
        <v>0.14285714285714285</v>
      </c>
      <c r="AB107">
        <v>2</v>
      </c>
      <c r="AC107">
        <f t="shared" ref="AC107:AC110" si="9">AC94/$P$93</f>
        <v>0.14285714285714285</v>
      </c>
      <c r="AD107">
        <v>2</v>
      </c>
      <c r="AE107">
        <f t="shared" ref="AE107" si="10">AE94/$A$82</f>
        <v>4.1666666666666664E-2</v>
      </c>
    </row>
    <row r="108" spans="16:56" x14ac:dyDescent="0.25">
      <c r="Q108">
        <v>3</v>
      </c>
      <c r="R108" s="4">
        <f>R95/$A$82</f>
        <v>8.3333333333333329E-2</v>
      </c>
      <c r="S108">
        <v>3</v>
      </c>
      <c r="T108">
        <v>3</v>
      </c>
      <c r="U108">
        <f>U95/$A$82</f>
        <v>0.41666666666666669</v>
      </c>
      <c r="V108">
        <v>3</v>
      </c>
      <c r="W108">
        <f>W95/$A$82</f>
        <v>0.41666666666666669</v>
      </c>
      <c r="Z108">
        <v>3</v>
      </c>
      <c r="AA108">
        <f t="shared" si="8"/>
        <v>0.23809523809523808</v>
      </c>
      <c r="AB108">
        <v>3</v>
      </c>
      <c r="AC108">
        <f t="shared" si="9"/>
        <v>0.23809523809523808</v>
      </c>
    </row>
    <row r="109" spans="16:56" x14ac:dyDescent="0.25">
      <c r="Q109">
        <v>4</v>
      </c>
      <c r="R109" s="4">
        <v>0</v>
      </c>
      <c r="S109">
        <v>4</v>
      </c>
      <c r="T109">
        <v>4</v>
      </c>
      <c r="U109">
        <f t="shared" ref="U109:U110" si="11">U96/$A$82</f>
        <v>4.1666666666666664E-2</v>
      </c>
      <c r="V109">
        <v>4</v>
      </c>
      <c r="W109">
        <f t="shared" ref="W109:W110" si="12">W96/$A$82</f>
        <v>0</v>
      </c>
      <c r="Z109">
        <v>4</v>
      </c>
      <c r="AA109">
        <f t="shared" si="8"/>
        <v>0</v>
      </c>
      <c r="AB109">
        <v>4</v>
      </c>
      <c r="AC109">
        <f t="shared" si="9"/>
        <v>0</v>
      </c>
    </row>
    <row r="110" spans="16:56" x14ac:dyDescent="0.25">
      <c r="T110">
        <v>5</v>
      </c>
      <c r="U110">
        <f t="shared" si="11"/>
        <v>0.33333333333333331</v>
      </c>
      <c r="V110">
        <v>5</v>
      </c>
      <c r="W110">
        <f t="shared" si="12"/>
        <v>4.1666666666666664E-2</v>
      </c>
      <c r="Z110">
        <v>5</v>
      </c>
      <c r="AA110">
        <f t="shared" si="8"/>
        <v>9.5238095238095233E-2</v>
      </c>
      <c r="AB110">
        <v>5</v>
      </c>
      <c r="AC110">
        <f t="shared" si="9"/>
        <v>0.19047619047619047</v>
      </c>
    </row>
    <row r="111" spans="16:56" x14ac:dyDescent="0.25">
      <c r="T111">
        <v>6</v>
      </c>
      <c r="U111">
        <v>0</v>
      </c>
      <c r="Z111">
        <v>6</v>
      </c>
      <c r="AA111">
        <f t="shared" si="8"/>
        <v>0.14285714285714285</v>
      </c>
      <c r="AB111">
        <v>6</v>
      </c>
      <c r="AC111">
        <f>AC98/$P$93</f>
        <v>0</v>
      </c>
    </row>
    <row r="112" spans="16:56" x14ac:dyDescent="0.25">
      <c r="Z112">
        <v>7</v>
      </c>
      <c r="AA112">
        <f t="shared" si="8"/>
        <v>0.23809523809523808</v>
      </c>
    </row>
    <row r="115" spans="1:31" x14ac:dyDescent="0.25">
      <c r="R115" s="4">
        <f>SUM(R106:R108)</f>
        <v>1</v>
      </c>
      <c r="S115" s="4">
        <f>SUM(S106:S108)</f>
        <v>6</v>
      </c>
      <c r="T115" s="4">
        <f>SUM(T106:T108)</f>
        <v>6</v>
      </c>
      <c r="U115" s="4">
        <f>SUM(U106:U110)</f>
        <v>1</v>
      </c>
      <c r="V115" s="4">
        <f>SUM(V106:V108)</f>
        <v>6</v>
      </c>
      <c r="W115" s="4">
        <f>SUM(W106:W110)</f>
        <v>0.99999999999999989</v>
      </c>
      <c r="X115" s="4">
        <f>SUM(X106:X108)</f>
        <v>3</v>
      </c>
      <c r="Y115" s="4">
        <f>SUM(Y106:Y108)</f>
        <v>1</v>
      </c>
      <c r="Z115" s="4">
        <f>SUM(Z106:Z108)</f>
        <v>6</v>
      </c>
      <c r="AA115" s="4">
        <f>SUM(AA105:AA112)</f>
        <v>1</v>
      </c>
      <c r="AB115" s="4">
        <f>SUM(AB106:AB108)</f>
        <v>6</v>
      </c>
      <c r="AC115" s="4">
        <f>SUM(AC105:AC111)</f>
        <v>1</v>
      </c>
      <c r="AD115" s="4">
        <f>SUM(AD106:AD108)</f>
        <v>3</v>
      </c>
      <c r="AE115" s="4">
        <f>SUM(AE105:AE108)</f>
        <v>1</v>
      </c>
    </row>
    <row r="117" spans="1:31" x14ac:dyDescent="0.25">
      <c r="Q117" t="s">
        <v>229</v>
      </c>
      <c r="R117" s="5">
        <f>1-(POWER(R106,2)+POWER(R107,2)+POWER(R108,2)+POWER(R109,2))</f>
        <v>0.48611111111111116</v>
      </c>
      <c r="S117" s="6"/>
      <c r="T117" s="5"/>
      <c r="U117" s="5">
        <f>1-(POWER(U106,2)+POWER(U107,2)+POWER(U108,2)+POWER(U109,2)+POWER(U110,2)+POWER(U111,2))</f>
        <v>0.67013888888888884</v>
      </c>
      <c r="V117" s="5"/>
      <c r="W117" s="5">
        <f>1-(POWER(W106,2)+POWER(W107,2)+POWER(W108,2)+POWER(W109,2)+POWER(W110,2))</f>
        <v>0.60763888888888884</v>
      </c>
      <c r="X117" s="5"/>
      <c r="Y117" s="5">
        <f>1-(POWER(Y105,2)+POWER(Y106,2)+POWER(Y107,2))</f>
        <v>9.0702947845805015E-2</v>
      </c>
      <c r="Z117" s="5"/>
      <c r="AA117" s="5">
        <f>1-(POWER(AA105,2)+POWER(AA106,2)+POWER(AA107,2)+POWER(AA108,2)+POWER(AA109,2)+POWER(AA110,2)+POWER(AA111,2)+POWER(AA112,2))</f>
        <v>0.81632653061224492</v>
      </c>
      <c r="AB117" s="5"/>
      <c r="AC117" s="5">
        <f>1-(POWER(AC105,2)+POWER(AC106,2)+POWER(AC107,2)+POWER(AC108,2)+POWER(AC109,2)+POWER(AC110,2)+POWER(AC111,2))</f>
        <v>0.7029478458049887</v>
      </c>
      <c r="AD117" s="5"/>
      <c r="AE117" s="5">
        <f>1-(POWER(AE105,2)+POWER(AE106,2)+POWER(AE107,2))</f>
        <v>7.9861111111110938E-2</v>
      </c>
    </row>
    <row r="118" spans="1:31" x14ac:dyDescent="0.25">
      <c r="Q118" t="s">
        <v>230</v>
      </c>
      <c r="R118" s="5">
        <f>R117/0.75</f>
        <v>0.64814814814814825</v>
      </c>
      <c r="U118">
        <f>U117/0.846</f>
        <v>0.7921263462043604</v>
      </c>
      <c r="W118">
        <f>W117/0.8</f>
        <v>0.75954861111111105</v>
      </c>
      <c r="Y118">
        <f>Y117/0.5</f>
        <v>0.18140589569161003</v>
      </c>
      <c r="AA118">
        <f>AA117/0.83</f>
        <v>0.98352594049668063</v>
      </c>
      <c r="AC118">
        <f>AC117/0.8</f>
        <v>0.87868480725623588</v>
      </c>
      <c r="AE118">
        <f>AE117/0.5</f>
        <v>0.15972222222222188</v>
      </c>
    </row>
    <row r="122" spans="1:31" x14ac:dyDescent="0.25">
      <c r="B122"/>
    </row>
    <row r="123" spans="1:31" x14ac:dyDescent="0.25">
      <c r="A123" s="1"/>
      <c r="C123" s="4"/>
    </row>
    <row r="124" spans="1:31" x14ac:dyDescent="0.25">
      <c r="A124" s="1"/>
      <c r="C124" s="4"/>
    </row>
    <row r="125" spans="1:31" x14ac:dyDescent="0.25">
      <c r="A125" s="1"/>
      <c r="C125" s="4"/>
    </row>
    <row r="126" spans="1:31" x14ac:dyDescent="0.25">
      <c r="A126" s="1"/>
      <c r="C126" s="4"/>
    </row>
    <row r="127" spans="1:31" x14ac:dyDescent="0.25">
      <c r="A127" s="1"/>
      <c r="C127" s="4"/>
    </row>
    <row r="128" spans="1:31" x14ac:dyDescent="0.25">
      <c r="A128" s="1"/>
      <c r="C128" s="4"/>
    </row>
    <row r="129" spans="1:3" x14ac:dyDescent="0.25">
      <c r="A129" s="1"/>
      <c r="C129" s="4"/>
    </row>
    <row r="130" spans="1:3" x14ac:dyDescent="0.25">
      <c r="A130" s="1"/>
      <c r="C130" s="4"/>
    </row>
    <row r="131" spans="1:3" x14ac:dyDescent="0.25">
      <c r="A131" s="1"/>
      <c r="C131" s="4"/>
    </row>
    <row r="132" spans="1:3" x14ac:dyDescent="0.25">
      <c r="A132" s="1"/>
      <c r="C132" s="4"/>
    </row>
    <row r="133" spans="1:3" x14ac:dyDescent="0.25">
      <c r="A133" s="1"/>
      <c r="C133" s="4"/>
    </row>
    <row r="134" spans="1:3" x14ac:dyDescent="0.25">
      <c r="A134" s="1"/>
      <c r="C134" s="4"/>
    </row>
    <row r="135" spans="1:3" x14ac:dyDescent="0.25">
      <c r="A135" s="1"/>
      <c r="C135" s="4"/>
    </row>
    <row r="136" spans="1:3" x14ac:dyDescent="0.25">
      <c r="A136" s="1"/>
      <c r="C136" s="4"/>
    </row>
    <row r="137" spans="1:3" x14ac:dyDescent="0.25">
      <c r="A137" s="1"/>
      <c r="C137" s="4"/>
    </row>
    <row r="138" spans="1:3" x14ac:dyDescent="0.25">
      <c r="A138" s="1"/>
      <c r="C138" s="4"/>
    </row>
    <row r="139" spans="1:3" x14ac:dyDescent="0.25">
      <c r="A139" s="1"/>
      <c r="C139" s="4"/>
    </row>
    <row r="140" spans="1:3" x14ac:dyDescent="0.25">
      <c r="A140" s="1"/>
      <c r="C140" s="4"/>
    </row>
    <row r="141" spans="1:3" x14ac:dyDescent="0.25">
      <c r="A141" s="1"/>
      <c r="C141" s="4"/>
    </row>
    <row r="142" spans="1:3" x14ac:dyDescent="0.25">
      <c r="A142" s="1"/>
      <c r="C142" s="4"/>
    </row>
    <row r="143" spans="1:3" x14ac:dyDescent="0.25">
      <c r="A143" s="1"/>
      <c r="C143" s="4"/>
    </row>
    <row r="144" spans="1:3" x14ac:dyDescent="0.25">
      <c r="A144" s="1"/>
      <c r="C144" s="4"/>
    </row>
    <row r="148" spans="2:20" x14ac:dyDescent="0.25">
      <c r="B148"/>
    </row>
    <row r="151" spans="2:20" x14ac:dyDescent="0.25">
      <c r="F151" s="4"/>
      <c r="G151" s="4"/>
      <c r="H151" s="4"/>
      <c r="I151" s="4"/>
      <c r="J151" s="4"/>
      <c r="K151" s="4"/>
      <c r="L151" s="4"/>
      <c r="M151" s="4"/>
      <c r="N151" s="4"/>
      <c r="O151" s="4"/>
      <c r="P151" s="4"/>
      <c r="Q151" s="4"/>
      <c r="R151" s="4"/>
      <c r="S151" s="4"/>
      <c r="T151" s="4"/>
    </row>
    <row r="152" spans="2:20" x14ac:dyDescent="0.25">
      <c r="F152" s="4"/>
      <c r="G152" s="4"/>
      <c r="H152" s="4"/>
      <c r="I152" s="4"/>
      <c r="J152" s="4"/>
      <c r="K152" s="4"/>
      <c r="L152" s="4"/>
      <c r="M152" s="4"/>
      <c r="N152" s="4"/>
      <c r="O152" s="4"/>
      <c r="P152" s="4"/>
      <c r="Q152" s="4"/>
      <c r="R152" s="4"/>
      <c r="S152" s="4"/>
      <c r="T152" s="4"/>
    </row>
    <row r="153" spans="2:20" x14ac:dyDescent="0.25">
      <c r="F153" s="4"/>
      <c r="G153" s="4"/>
      <c r="H153" s="4"/>
      <c r="I153" s="4"/>
      <c r="J153" s="4"/>
      <c r="K153" s="4"/>
      <c r="L153" s="4"/>
      <c r="M153" s="4"/>
      <c r="N153" s="4"/>
      <c r="O153" s="4"/>
      <c r="P153" s="4"/>
      <c r="Q153" s="4"/>
      <c r="R153" s="4"/>
      <c r="S153" s="4"/>
      <c r="T153" s="4"/>
    </row>
    <row r="155" spans="2:20" x14ac:dyDescent="0.25">
      <c r="F155" s="4"/>
      <c r="G155" s="4"/>
      <c r="H155" s="4"/>
      <c r="I155" s="4"/>
      <c r="J155" s="4"/>
      <c r="K155" s="4"/>
      <c r="L155" s="4"/>
    </row>
    <row r="156" spans="2:20" x14ac:dyDescent="0.25">
      <c r="F156" s="4"/>
      <c r="G156" s="4"/>
      <c r="H156" s="4"/>
      <c r="I156" s="4"/>
      <c r="J156" s="4"/>
      <c r="K156" s="4"/>
      <c r="L156" s="4"/>
    </row>
    <row r="171" spans="21:58" x14ac:dyDescent="0.25">
      <c r="U171" s="4"/>
      <c r="AO171" s="5"/>
      <c r="AP171" s="5"/>
      <c r="AQ171" s="5"/>
      <c r="AR171" s="5"/>
      <c r="AS171" s="5"/>
      <c r="AT171" s="5"/>
      <c r="AU171" s="5"/>
      <c r="AV171" s="5"/>
      <c r="AX171" s="5"/>
      <c r="AZ171" s="5"/>
      <c r="BB171" s="5"/>
      <c r="BD171" s="5"/>
      <c r="BE171" s="5"/>
      <c r="BF171" s="5"/>
    </row>
    <row r="172" spans="21:58" x14ac:dyDescent="0.25">
      <c r="U172" s="4"/>
    </row>
    <row r="173" spans="21:58" x14ac:dyDescent="0.25">
      <c r="U173" s="4"/>
    </row>
    <row r="174" spans="21:58" x14ac:dyDescent="0.25">
      <c r="U174" s="4"/>
    </row>
    <row r="175" spans="21:58" x14ac:dyDescent="0.25">
      <c r="U175" s="4"/>
    </row>
    <row r="181" spans="21:35" x14ac:dyDescent="0.25">
      <c r="U181" s="4"/>
      <c r="V181" s="4"/>
      <c r="W181" s="4"/>
      <c r="X181" s="4"/>
      <c r="Y181" s="4"/>
      <c r="Z181" s="4"/>
      <c r="AA181" s="4"/>
      <c r="AB181" s="4"/>
      <c r="AC181" s="4"/>
      <c r="AD181" s="4"/>
      <c r="AE181" s="4"/>
      <c r="AF181" s="4"/>
      <c r="AG181" s="4"/>
      <c r="AH181" s="4"/>
      <c r="AI181" s="4"/>
    </row>
    <row r="183" spans="21:35" x14ac:dyDescent="0.25">
      <c r="U183" s="5"/>
      <c r="V183" s="6"/>
      <c r="W183" s="5"/>
      <c r="X183" s="5"/>
      <c r="Y183" s="5"/>
      <c r="Z183" s="5"/>
      <c r="AA183" s="5"/>
      <c r="AB183" s="5"/>
      <c r="AC183" s="5"/>
      <c r="AD183" s="5"/>
      <c r="AE183" s="5"/>
      <c r="AF183" s="5"/>
      <c r="AG183" s="5"/>
      <c r="AH183" s="5"/>
      <c r="AI183" s="5"/>
    </row>
    <row r="184" spans="21:35" x14ac:dyDescent="0.25">
      <c r="U184" s="5"/>
    </row>
  </sheetData>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jopana</dc:creator>
  <cp:lastModifiedBy>Jose Ignacio Panach Navarrete</cp:lastModifiedBy>
  <dcterms:created xsi:type="dcterms:W3CDTF">2015-06-05T18:19:34Z</dcterms:created>
  <dcterms:modified xsi:type="dcterms:W3CDTF">2024-07-04T15:21:21Z</dcterms:modified>
</cp:coreProperties>
</file>