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Ignacio\Paper workshop EmpER 2024\Zenodo\"/>
    </mc:Choice>
  </mc:AlternateContent>
  <xr:revisionPtr revIDLastSave="0" documentId="13_ncr:1_{CA96E20E-774A-4760-997E-F5473DAD247B}" xr6:coauthVersionLast="47" xr6:coauthVersionMax="47" xr10:uidLastSave="{00000000-0000-0000-0000-000000000000}"/>
  <bookViews>
    <workbookView xWindow="-120" yWindow="-120" windowWidth="29040" windowHeight="1584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82" i="1" l="1"/>
  <c r="L86" i="1"/>
  <c r="L85" i="1"/>
  <c r="K89" i="1" s="1"/>
  <c r="K90" i="1"/>
  <c r="J90" i="1"/>
  <c r="J89" i="1"/>
  <c r="K85" i="1"/>
  <c r="L83" i="1"/>
  <c r="K83" i="1"/>
  <c r="K86" i="1" s="1"/>
  <c r="AB108" i="1"/>
  <c r="Z108" i="1"/>
  <c r="Z107" i="1"/>
  <c r="AB100" i="1"/>
  <c r="AB101" i="1"/>
  <c r="AB102" i="1"/>
  <c r="AB103" i="1"/>
  <c r="AB99" i="1"/>
  <c r="Z100" i="1"/>
  <c r="Z101" i="1"/>
  <c r="Z99" i="1"/>
  <c r="C3" i="1"/>
  <c r="C78" i="1"/>
  <c r="C6" i="1"/>
  <c r="C9" i="1"/>
  <c r="C12" i="1"/>
  <c r="C15" i="1"/>
  <c r="C18" i="1"/>
  <c r="C21" i="1"/>
  <c r="C24" i="1"/>
  <c r="C30" i="1"/>
  <c r="C33" i="1"/>
  <c r="C36" i="1"/>
  <c r="C39" i="1"/>
  <c r="C42" i="1"/>
  <c r="C45" i="1"/>
  <c r="C51" i="1"/>
  <c r="C54" i="1"/>
  <c r="C57" i="1"/>
  <c r="C60" i="1"/>
  <c r="C63" i="1"/>
  <c r="C66" i="1"/>
  <c r="C69" i="1"/>
  <c r="C72" i="1"/>
  <c r="C75" i="1"/>
  <c r="AD100" i="1"/>
  <c r="AD98" i="1"/>
  <c r="AD99" i="1" l="1"/>
  <c r="AD107" i="1" s="1"/>
  <c r="X101" i="1"/>
  <c r="X102" i="1"/>
  <c r="X99" i="1"/>
  <c r="X100" i="1"/>
  <c r="V100" i="1"/>
  <c r="V101" i="1"/>
  <c r="V102" i="1"/>
  <c r="V103" i="1"/>
  <c r="V104" i="1"/>
  <c r="V99" i="1"/>
  <c r="T102" i="1"/>
  <c r="T100" i="1"/>
  <c r="T101" i="1"/>
  <c r="T99" i="1"/>
  <c r="R100" i="1"/>
  <c r="R101" i="1"/>
  <c r="R99" i="1"/>
  <c r="K82" i="1"/>
  <c r="L82" i="1"/>
  <c r="M86" i="1"/>
  <c r="L90" i="1" s="1"/>
  <c r="G82" i="1"/>
  <c r="G85" i="1" s="1"/>
  <c r="H82" i="1"/>
  <c r="H83" i="1" s="1"/>
  <c r="H86" i="1" s="1"/>
  <c r="I82" i="1"/>
  <c r="I85" i="1" s="1"/>
  <c r="F85" i="1"/>
  <c r="R105" i="1" l="1"/>
  <c r="AD108" i="1"/>
  <c r="AM99" i="1" s="1"/>
  <c r="V107" i="1"/>
  <c r="V108" i="1" s="1"/>
  <c r="AI99" i="1" s="1"/>
  <c r="T107" i="1"/>
  <c r="AK99" i="1"/>
  <c r="X107" i="1"/>
  <c r="X108" i="1" s="1"/>
  <c r="AJ99" i="1" s="1"/>
  <c r="AB107" i="1"/>
  <c r="AL99" i="1" s="1"/>
  <c r="T108" i="1"/>
  <c r="AH99" i="1" s="1"/>
  <c r="AB105" i="1"/>
  <c r="R107" i="1"/>
  <c r="R108" i="1" s="1"/>
  <c r="AG99" i="1" s="1"/>
  <c r="Z105" i="1"/>
  <c r="V105" i="1"/>
  <c r="T105" i="1"/>
  <c r="AD105" i="1"/>
  <c r="X105" i="1"/>
  <c r="I83" i="1"/>
  <c r="I86" i="1" s="1"/>
  <c r="H85" i="1"/>
  <c r="M85" i="1"/>
  <c r="L89" i="1" s="1"/>
  <c r="F83" i="1"/>
  <c r="F86" i="1" s="1"/>
  <c r="G83" i="1"/>
  <c r="G86" i="1" s="1"/>
</calcChain>
</file>

<file path=xl/sharedStrings.xml><?xml version="1.0" encoding="utf-8"?>
<sst xmlns="http://schemas.openxmlformats.org/spreadsheetml/2006/main" count="478" uniqueCount="265">
  <si>
    <t>Marca temporal</t>
  </si>
  <si>
    <t>Title</t>
  </si>
  <si>
    <t>Authors</t>
  </si>
  <si>
    <t>List the representation used/treated as a conceptual model in this work</t>
  </si>
  <si>
    <t>Which groups of users are likely to create, modify, read, or otherwise use this representation?</t>
  </si>
  <si>
    <t>What is captured in this representation?</t>
  </si>
  <si>
    <t>What is the level of abstraction for this representation?</t>
  </si>
  <si>
    <t>Is the contribution type a model, language, metamodel, notation ... for conceptual modeling?</t>
  </si>
  <si>
    <t>List the model, conceptual modeling language, notation, or metamodel</t>
  </si>
  <si>
    <t>What is the nature of the significant contribution?</t>
  </si>
  <si>
    <t>Briefly describe the contribution</t>
  </si>
  <si>
    <t>List the method, process, tool, or algorithm</t>
  </si>
  <si>
    <t>What is its purpose</t>
  </si>
  <si>
    <t>What type of high-level contribution is made?</t>
  </si>
  <si>
    <t>Write your name</t>
  </si>
  <si>
    <t>Platform-independent</t>
  </si>
  <si>
    <t>Yes</t>
  </si>
  <si>
    <t>Principles for conceptual modeling, conceptual modeling languages, tools, or conceptual modeling research</t>
  </si>
  <si>
    <t>No</t>
  </si>
  <si>
    <t>What Rocks Are Made of: Towards an Ontological Pattern for Material Constitution in the Geological Domain</t>
  </si>
  <si>
    <t>Luan Fonseca Garcia(B) , Joel Luis Carbonera , Fabricio Henrique Rodrigues, Cau˜a Roca Antunes , and Mara Abe</t>
  </si>
  <si>
    <t>Ontology</t>
  </si>
  <si>
    <t>Data (e.g. database, data warehouse, dataspace, data lake, ...), Knowledge, rules, "smart" systems</t>
  </si>
  <si>
    <t>Computation-independent</t>
  </si>
  <si>
    <t>An ontology definition for material constitution</t>
  </si>
  <si>
    <t>Jose Ignacio Panach</t>
  </si>
  <si>
    <t>Data (e.g. database, data warehouse, dataspace, data lake, ...), Processes (e.g. business processes, goals, preferences, priorities, ...), Knowledge, rules, "smart" systems</t>
  </si>
  <si>
    <t>Rafael</t>
  </si>
  <si>
    <t>Computation-independent, Platform-independent</t>
  </si>
  <si>
    <t>A vision of (perhaps part of) the fields of conceptual modeling, Principles for conceptual modeling, conceptual modeling languages, tools, or conceptual modeling research</t>
  </si>
  <si>
    <t>Daniel Galán</t>
  </si>
  <si>
    <t>Foundational ontology developers or conceptual modeling language developers, Software, database, or knowledge representation implementors</t>
  </si>
  <si>
    <t>Andrés Naves Mauri</t>
  </si>
  <si>
    <t>Daniel Villalobos</t>
  </si>
  <si>
    <t>Define or extend a model, language, notation, representation, metamodel, ...</t>
  </si>
  <si>
    <t>Define or extend a method/process, tool, algorithm</t>
  </si>
  <si>
    <t>Alberto Rausell Manchón</t>
  </si>
  <si>
    <t>Alejandro López Galiana</t>
  </si>
  <si>
    <t>Define or extend a model, language, notation, representation, metamodel, ..., Provide a formal definition</t>
  </si>
  <si>
    <t>Álvaro Gómez Cuenca</t>
  </si>
  <si>
    <t>A vision of (perhaps part of) the fields of conceptual modeling</t>
  </si>
  <si>
    <t>Cristina Padró</t>
  </si>
  <si>
    <t>Discuss the philosophical basis for the model, language, metamodel</t>
  </si>
  <si>
    <t>Ronald Giuseppe Cetina Berdugo</t>
  </si>
  <si>
    <t>Miguel Alcarria Nieto</t>
  </si>
  <si>
    <t>Alejandro Martínez López</t>
  </si>
  <si>
    <t>Knowledge, rules, "smart" systems</t>
  </si>
  <si>
    <t>Víctor García Valero</t>
  </si>
  <si>
    <t>Nieves Codoñer Gil</t>
  </si>
  <si>
    <t>Data (e.g. database, data warehouse, dataspace, data lake, ...), Scenarios, events, agents, Interactions (e.g. among human users and automated components, ...)</t>
  </si>
  <si>
    <t>Rafa Esparza Tortosa</t>
  </si>
  <si>
    <t>Borja Albert Gramaje</t>
  </si>
  <si>
    <t>Foundational ontology developers or conceptual modeling language developers, Stakeholders, domain experts (e.g. business experts, AI application experts), requirements developers, Software, database, or knowledge representation designers</t>
  </si>
  <si>
    <t>Erik Font Gil</t>
  </si>
  <si>
    <t>Carlos Gálvez Aucejo</t>
  </si>
  <si>
    <t>Manuel Gregorio</t>
  </si>
  <si>
    <t>Marcel·li Ruiz Comes</t>
  </si>
  <si>
    <t>Wilian</t>
  </si>
  <si>
    <t>Gustavo Lee</t>
  </si>
  <si>
    <t>Stakeholders, domain experts (e.g. business experts, AI application experts), requirements developers</t>
  </si>
  <si>
    <t>Octavia Daniela Buliman</t>
  </si>
  <si>
    <t>Philosophers, Foundational ontology developers or conceptual modeling language developers</t>
  </si>
  <si>
    <t>Jose David Mosquera</t>
  </si>
  <si>
    <t>Data (e.g. database, data warehouse, dataspace, data lake, ...)</t>
  </si>
  <si>
    <t>Philosophers, Foundational ontology developers or conceptual modeling language developers, Stakeholders, domain experts (e.g. business experts, AI application experts), requirements developers</t>
  </si>
  <si>
    <t>Luan Fonseca Garcia, Joel Luis Carbonera, Fabricio Henrique Rodrigues, Cauã Roca Antunes, Mara Abel</t>
  </si>
  <si>
    <t>Ontological pattern for representing the material constitution relation in the Geology domain</t>
  </si>
  <si>
    <t>An ontological pattern for dealing with the material constitution relation in Geology domain.</t>
  </si>
  <si>
    <t>Define or extend a model, language, notation, representation, metamodel, ..., Discuss the philosophical basis for the model, language, metamodel</t>
  </si>
  <si>
    <t>The article provides a model for accurately representing certains kinds of data of the Geology domain and its properties. To be specific, it provides an ontological pattern for dealing with the material constitution relation in the Geology domain, describing how the properties of lithological units, rocks, grains, minerals, etc. change according to the considered scale and how they aggregate together.</t>
  </si>
  <si>
    <t>Luan Fonseca Garcia(B) , Joel Luis Carbonera , Fabricio Henrique Rodrigues, Caua ̃ Roca Antunes , and Mara Abel</t>
  </si>
  <si>
    <t>Is an Ontological Pattern for Material Constitution</t>
  </si>
  <si>
    <t>Ontological pattern for material constitution</t>
  </si>
  <si>
    <t>Compare it in depth to other models, languages, metamodels, ..., Discuss the philosophical basis for the model, language, metamodel, Investigate expressive power or other formal properties</t>
  </si>
  <si>
    <t>It contributes with an approach for the ontological pattern for a Geology domain. It also studies and defines the basis of it and compares it with other ontological patterns.</t>
  </si>
  <si>
    <t>Marcos Fernández Pérez</t>
  </si>
  <si>
    <t>What Rocks Are Made of: Towards
an Ontological Pattern for Material
Constitution in the Geological Domain</t>
  </si>
  <si>
    <t>Luan Fonseca Garcia , Joel Luis Carbonera , Fabricio Henrique Rodrigues, Cauã Roca Antunes , and Mara Abel</t>
  </si>
  <si>
    <t>Geological Knowledge</t>
  </si>
  <si>
    <t>Geologists</t>
  </si>
  <si>
    <t>Material constitution in the geology domain.</t>
  </si>
  <si>
    <t>Gives an ontological pattern for what Rocks Are Made of, it's material constitution</t>
  </si>
  <si>
    <t>What Rocks Are Made of: Ontological Pattern for Material Constitution</t>
  </si>
  <si>
    <t>Luan Fonseca Garcia(B) , Joel Luis Carbonera , Fabricio Henrique Rodrigues, Cau˜a Roca Antunes , and Mara Abel</t>
  </si>
  <si>
    <t>Presenta una ontología para conocer las propiedades de las rocas desde un punto de vista geológico.</t>
  </si>
  <si>
    <t>Es un modelo de un patrón ontológico.</t>
  </si>
  <si>
    <t>Define or extend a model, language, notation, representation, metamodel, ..., Provide a formal definition, Discuss the philosophical basis for the model, language, metamodel</t>
  </si>
  <si>
    <t>Ofrece un modelo para poder clasificar todos los tipos de rocas en el ámbito de la geología en base a ciertas propiedades de estas.</t>
  </si>
  <si>
    <t>Luan Fonseca Garcia, Joel Luis Carbonera, Fabricio Henrique Rodrigues, Caua Roca Antunes , and Mara Abel</t>
  </si>
  <si>
    <t>Se trata de un patrón ontológico que representa la constitución de los materiales del dominio geológico</t>
  </si>
  <si>
    <t>Scenarios, events, agents, Knowledge, rules, "smart" systems</t>
  </si>
  <si>
    <t>A vision of (perhaps part of) the fields of conceptual modeling, A discussion of the philosophical issues surrounding conceptual modeling languages, tools, or conceptual modeling research</t>
  </si>
  <si>
    <t>Básicamente, en base a definiciones filosóficas y asunciones convenientes en el campo de la geología, los autores proponen un patrón ontológico para describir y clasificar cómo son constituidos diferentes conceptos dentro del área de la geología (rocas, granos, unidad geológica....)</t>
  </si>
  <si>
    <t>Luan Fonseca Garcia , Joel Luis Carbonera , Fabricio Henrique Rodrigues, Cau ̃a Roca Antunes , and Mara Abel</t>
  </si>
  <si>
    <t>An onthological pattern for defining and representing the knowledge in the geology field.</t>
  </si>
  <si>
    <t>Philosophers, Foundational ontology developers or conceptual modeling language developers, Stakeholders, domain experts (e.g. business experts, AI application experts), requirements developers, Geologists</t>
  </si>
  <si>
    <t>Ontological pattern for material constitution in the geology domain.</t>
  </si>
  <si>
    <t>They discuss and define a conceptual model for representing the components that make up an object (such as rocks) in the geology domain.</t>
  </si>
  <si>
    <t>Luan Fonseca Garcia, Joel Luis Carbonera, Fabricio Henrique Rodrigues, Caua Roca Antunes y Mara Abel</t>
  </si>
  <si>
    <t>Modelo ontológico: para capturar explícitamente la semántica subyacente de las características de las rocas</t>
  </si>
  <si>
    <t>Foundational ontology developers or conceptual modeling language developers, Stakeholders, domain experts (e.g. business experts, AI application experts), requirements developers</t>
  </si>
  <si>
    <t>Patrón ontológico de las características de las rocas</t>
  </si>
  <si>
    <t>Discuss the philosophical basis for the model, language, metamodel, Investigate expressive power or other formal properties, Proponer un patron ontologico</t>
  </si>
  <si>
    <t>Proponer un patrón ontológico para determinar la composición de una roca</t>
  </si>
  <si>
    <t>WhatRocks AreMadeof: Towards an Ontological Pattern for Material Constitution in the Geological Domain</t>
  </si>
  <si>
    <t>Luan Fonseca Garcia, Joel Luis Carbonera, Fabricio Henrique Rodrigues, Caua Roca Antunes and Mara Abel</t>
  </si>
  <si>
    <t>Se presenta un patrón ontológico que representa el conocimiento geológico</t>
  </si>
  <si>
    <t>Philosophers, Foundational ontology developers or conceptual modeling language developers, Geólogos</t>
  </si>
  <si>
    <t>Una ontología del dominio de la geología</t>
  </si>
  <si>
    <t>Se discute la naturaleza ontológica de la constitución del material dentro de la geología y se propone un patrón ontológico que captura explícitamente la semántica subyacente a esta noción y que puede usarse para respaldar la manipulación computacional adecuada de datos geológicos.</t>
  </si>
  <si>
    <t>Luan Fonseca Garcia , Joel Luis Carbonera , Fabricio Henrique Rodrigues, Caua Roca Antunes , and Mara Abel</t>
  </si>
  <si>
    <t>material constitution within Geology</t>
  </si>
  <si>
    <t>Philosophers, Foundational ontology developers or conceptual modeling language developers, Software, database, or knowledge representation designers</t>
  </si>
  <si>
    <t>pattern</t>
  </si>
  <si>
    <t>using the pattern presented as a model for generically modeling a domain</t>
  </si>
  <si>
    <t>may serve as insight for pursuing similar patterns in other
domains or as a possible general rule</t>
  </si>
  <si>
    <t xml:space="preserve">What Rocks Are Made of: Towards an Ontological Pattern for Material Constitution in the Geological Domain
</t>
  </si>
  <si>
    <t>Graphs representing the patter of material constitution, enumeration of views and ideas.</t>
  </si>
  <si>
    <t>The authors present the need of a computational model in order to represent the constitution of materials. They give philosophical points of view to define what matter, objects or set of objects are, as well as what is the identity of something. The provide a pattern to integrate all distinct anylisis in the field.</t>
  </si>
  <si>
    <t>Fonseca Garcia, Luan ; Carbonera, Joel Luis ; Rodrigues, Fabricio Henrique; Roca Antunes, Cauã ; Abel, Mara</t>
  </si>
  <si>
    <t>The article presents e an ontological pattern for dealing with the material constitution relation in Geology domain</t>
  </si>
  <si>
    <t xml:space="preserve">The first part of the article focuses on a philosophical view of the materials that compose different entities in order to reach the conclusion of The Deflationist View that will govern the ontological pattern represented in the second part of the article.
The second part of the article reflects the representation of the ontological pattern from the point of view of the materials that compose the solder.
Drawing from the conclusion, we can describe the contribution as, the pattern allows the integration between distinct scales of analysis which are common to the domain and the distinction between geological entities and geological entities.
are common to the domain and the distinction between geological entities and
the matter that constitute them, helping to clarify how some entities present different
different properties in different scales.
</t>
  </si>
  <si>
    <t>Philosophers, Foundational ontology developers or conceptual modeling language developers, Stakeholders, domain experts (e.g. business experts, AI application experts), requirements developers, Software, database, or knowledge representation designers</t>
  </si>
  <si>
    <t>Se representa el patrón ontológico en el que se descomponen las entidades geológicas</t>
  </si>
  <si>
    <t>Utiliza un diagrama genérico para mostrar el patrón ontológico mencionado anteriormente</t>
  </si>
  <si>
    <t>Utiliza el modelado conceptual para especificar un modelo ontológico y representar la forma en la que se pueden descomponer las distintas entidades geológicas según los criterios filosóficos asumidos</t>
  </si>
  <si>
    <t>What Rocks Are Made of: Towards 
an Ontological Pattern for Material
Constitution in the Geological Domain</t>
  </si>
  <si>
    <t>The ontological nature of material constitution within Geology</t>
  </si>
  <si>
    <t>Method(pattern) to classify material constitution of geological entities</t>
  </si>
  <si>
    <t>Query or keyword search over data in a CM, Classification of objects in a CM</t>
  </si>
  <si>
    <t>Define or extend a method/process, tool, algorithm, Provide a formal definition, Discuss the philosophical basis for the model, language, metamodel, ...</t>
  </si>
  <si>
    <t>Create a method to properly classify geological entities at a micro and macro level for better analysis</t>
  </si>
  <si>
    <t>A discussion of the philosophical issues surrounding conceptual modeling languages, tools, or conceptual modeling research</t>
  </si>
  <si>
    <t>Un Modelo ontológico del dominio de la geología</t>
  </si>
  <si>
    <t>Modelo</t>
  </si>
  <si>
    <t>Define un modelo para el campo de la geología teniendo en cuenta los aspectos mas relevantes para presentar la información de manera general.</t>
  </si>
  <si>
    <t>Luan Fonseca Garcia(B) , Joel Luis Carbonera , Fabricio Henrique Rodrigues, Caua Roca Antunes , and Mara Abel</t>
  </si>
  <si>
    <t>patrón ontológico para la clasificación de materiales de las rocas</t>
  </si>
  <si>
    <t>Philosophers</t>
  </si>
  <si>
    <t>Modelo conceptual de clasificación sobre que están hechas las rocas usando un patrón ontológico</t>
  </si>
  <si>
    <t>Ser capaz de conocer de que se compone una roca mediante el CM</t>
  </si>
  <si>
    <t>Define or extend a method/process, tool, algorithm, Compare it in depth to other methods/processes, tools or algorithms, Provide a formal definition</t>
  </si>
  <si>
    <t>El método contribuye de manera que hasta ahora no existía ningún CM capaz de realizar una distinción ontológica de los elementos de las rocas, y este modelo lo crea</t>
  </si>
  <si>
    <t>Luan Fonseca Garcia, Joel Luis Carbonera , Fabricio Henrique Rodrigues, Caua Roca Antunes and Mara Abel</t>
  </si>
  <si>
    <t>modelo ontológico para la constitución de los materiales en el dominio de la geologia</t>
  </si>
  <si>
    <t>modelo de clasificación de la composición de las rocas</t>
  </si>
  <si>
    <t>comprender la composición de una roca</t>
  </si>
  <si>
    <t>Define or extend a method/process, tool, algorithm, Compare it in depth to other methods/processes, tools or algorithms</t>
  </si>
  <si>
    <t>Primer modelado conceptual sobre el estudio de la composición de las rocas</t>
  </si>
  <si>
    <t>Stakeholders, domain experts (e.g. business experts, AI application experts), requirements developers, Software, database, or knowledge representation designers</t>
  </si>
  <si>
    <t>Luan Fonseca Garcia &amp;&amp; Joel Luis Carbonera &amp;&amp; Fabricio Henrique Rodrigues &amp;&amp; Cau˜a Roca Antunes &amp;&amp; Mara Abel</t>
  </si>
  <si>
    <t>Las relaciones Grano-Roca sedimentaria-Unidad litológica
pero tambien 
Barra de pan- Pan(material) - conjunto de barras de pan 
y otras tantas para coches de acero y para cabañas de barro</t>
  </si>
  <si>
    <t>Son relaciones entre conceptos ontológicos. No estoy seguro de que ninguna de las opciones de arriba sea adecuada.</t>
  </si>
  <si>
    <t>Es un modelo ontológico para describir las relaciones entre un objeto, sus materiales componentes y conjuntos de objetos.</t>
  </si>
  <si>
    <t>Define or extend a model, language, notation, representation, metamodel, ..., Evaluate the model, language, notation, representation, metamodel, e.g. through a case study, performance study, or user study, Compare it in depth to other models, languages, metamodels, ..., Provide a formal definition, Discuss the philosophical basis for the model, language, metamodel, Los autores proponen un modelo para considerar un objeto, sus componentes y sus super-grupos. Además, lo comparan con contribuciones previas (mencionan mucho a un tal Baker) y mencionan otras teorías (que presumiblemente son aceptadas en ontología, personalmente lo desconozco).</t>
  </si>
  <si>
    <t>Es un modelo ontológico para describir las relaciones entre un objeto, sus materiales componentes y conjuntos de objetos.
Las aplicaciones principales son mayoritariamente filosóficas, pero a la hora de definir paradigmas en campos concretos podría ser un modelo útil (entiendo que esta es la intención de los autores, aplicarlo a la geología)
Una "colección" constituye un "material" (me estoy tomando libertades en la traducción) que actúa como "componente" de un "objeto", que a su vez podría formar parte de alguna "colección"</t>
  </si>
  <si>
    <t>Data (e.g. database, data warehouse, dataspace, data lake, ...), Processes (e.g. business processes, goals, preferences, priorities, ...), Scenarios, events, agents</t>
  </si>
  <si>
    <t>Data (e.g. database, data warehouse, dataspace, data lake, ...), Scenarios, events, agents, Knowledge, rules, "smart" systems</t>
  </si>
  <si>
    <t>Mapa conceptual ontologico sobre la constitucion de los materiales geologicos</t>
  </si>
  <si>
    <t>Philosophers, Foundational ontology developers or conceptual modeling language developers, Software, database, or knowledge representation system performance specialists</t>
  </si>
  <si>
    <t>Scenarios, events, agents, Knowledge, rules, "smart" systems, No estoy seguro de donde categorizar el mapa conceptual de la constitucion de los materiales</t>
  </si>
  <si>
    <t>A vision of (perhaps part of) the fields of conceptual modeling, Vision de la constitucion de materiales como posible aplicacion de mapa conceptual</t>
  </si>
  <si>
    <t>Mapa conceptual aplicado a la constitucion de los materiales geologicos</t>
  </si>
  <si>
    <t>Ontological Pattern for Material Constitution</t>
  </si>
  <si>
    <t>geología experta</t>
  </si>
  <si>
    <t>sistema inteligente</t>
  </si>
  <si>
    <t>Ontological pattern for material constitution in the geology domain</t>
  </si>
  <si>
    <t>la contribución explica un patrón ontológico para la representación del conocimiento geológico.
El patrón permite la integración entre distintas escalas de análisis que
son comunes al dominio y la distinción entre entidades geológicas y
la materia que los constituye, ayudando a esclarecer cómo algunas entidades presentan
diferentes propiedades en diferentes escalas.</t>
  </si>
  <si>
    <t xml:space="preserve">modelo que debe tener estos pasos.
Integrar diferentes escalas de análisis en un mismo modelo.
Apoyar la distinción entre entidades geológicas y la materia que las constituye.
Aclare cómo algunas entidades presentan diferentes propiedades a diferentes escalas
</t>
  </si>
  <si>
    <t>un patrón ontológico para tratar la relación de constitución material en el dominio de la geología.</t>
  </si>
  <si>
    <t>Moujib Chorfi</t>
  </si>
  <si>
    <t>Integrar diferentes escalas de análisis en un mismo modelo
Apoyar la distinción entre entidades geológicas y la materia que las constituye
Aclare cómo algunas entidades presentan diferentes propiedades a diferentes escalas</t>
  </si>
  <si>
    <t>Luan Fonseca Garcia, Joel Luis Carbonera, Fabricio Henrique Rodrigues, Cauã Roca Antunes and Mara Abel</t>
  </si>
  <si>
    <t>Modelo ontológico</t>
  </si>
  <si>
    <t>cardoco@inf.upv.es</t>
  </si>
  <si>
    <t>La contribución que se ha realizado ha sido la creación de un modelo ontológico para que los geólogos sean capaces de ver las propiedades de rocas dependiendo de la materia o el objeto.</t>
  </si>
  <si>
    <t>What Rocks Are Made of: Towardsan Ontological Pattern for Material Constitution in the Geological Domain</t>
  </si>
  <si>
    <t>Luan Fonseca Garcia , Joel Luis Carbonera , Fabricio Henrique Rodrigues, Caua Roca Antunes y Mara Abel</t>
  </si>
  <si>
    <t>Patrón Ontológico, UML</t>
  </si>
  <si>
    <t>El modelo presenta 3 tipos de entidades. Existiendo tres tipos de relaciones de constituidas entre ellas ( Rocas sedimentarias y litológicas, colecciones de granos y rocas sedimentarias, minerales y granos, colecciones de moléculas y minerales)</t>
  </si>
  <si>
    <t>Se ha presentado en el artículo un patrón ontológico para la representación de conocimiento geológico, que distingue entre 3 tipos principales de entidades geológicas ( objetos, cantidades de materia y colecciones arbitrarias). Este patrón permite aclarar cómo algunas entidades (de las anteriormente citadas) presentan diferentes propiedades en diferentes escalas, además de guiar en la asignación de sus propiedades a entidades de acuerdo a su naturaleza.</t>
  </si>
  <si>
    <t>Philosophers, Geologists</t>
  </si>
  <si>
    <t>An ontological pattern for geological knowledge representation.</t>
  </si>
  <si>
    <t>Luan Fonseca Garcia, Joel Luis Carbonera , Fabricio Henrique Rodrigues, Caua Roca Antunes , and Mara Abel</t>
  </si>
  <si>
    <t>modelo ontologico para representar información adicional que puede ser importante cuando se trata con el conocimiento geológico</t>
  </si>
  <si>
    <t>Definicion de un patrón ontológico para el conocimiento geológico</t>
  </si>
  <si>
    <t>patrón ontológico para la representación del conocimiento geológico</t>
  </si>
  <si>
    <t>Modelo del dominio de la geología con respecto a la constitución de materiales.</t>
  </si>
  <si>
    <t>Processes (e.g. business processes, goals, preferences, priorities, ...), Scenarios, events, agents</t>
  </si>
  <si>
    <t>Modelo del patrón ontológico para la constitución de los materiales</t>
  </si>
  <si>
    <t>Permite tener una visión diferente de como los sistemas pueden llegar a tener una amplia dedicación a otra disciplina como lo es la geología.</t>
  </si>
  <si>
    <t>-el patrón ontológico planteado con respecto a la constitución de materiales en el dominio de la geología</t>
  </si>
  <si>
    <t>Foundational ontology developers or conceptual modeling language developers, Investigadores y expertos geólogos</t>
  </si>
  <si>
    <t>un patrón ontológico planteado para representar la constitución de materiales del ámbito de la geología</t>
  </si>
  <si>
    <t>Reuse of a CM</t>
  </si>
  <si>
    <t>Define or extend a method/process, tool, algorithm, Discuss the philosophical basis for the model, language, metamodel, ...</t>
  </si>
  <si>
    <t>El patrón definido en el artículo provee una clasificación y distinción de las diferentes entidades del mundo geológico, ayuda a prevenir errores de concepción y en general, facilita la comprensión para los especialistas en geología.</t>
  </si>
  <si>
    <t>Ontological pattern</t>
  </si>
  <si>
    <t>They have presented an ontological pattern for geological knowledge representation. The pattern allows the integration between distinct scales of analysis which
are common to the domain and the distinction between geological entities and
the matter that constitute them, helping to clarify how some entities present
different properties in different scales. The pattern also guides the assignment of
properties to entities according to their nature as Objects, Amounts of Matter or
Arbitrary Collections, helping to prevent mismatching of properties</t>
  </si>
  <si>
    <t>Define or extend a model, language, notation, representation, metamodel,Provide a formal definition</t>
  </si>
  <si>
    <t>Samuel</t>
  </si>
  <si>
    <t>S1-Agreement</t>
  </si>
  <si>
    <t>S1-Correctness</t>
  </si>
  <si>
    <t>S2-Agreement</t>
  </si>
  <si>
    <t>S2-Correctness</t>
  </si>
  <si>
    <t>S3-Agreement</t>
  </si>
  <si>
    <t>S3-Correctness</t>
  </si>
  <si>
    <t>S4-Agreement</t>
  </si>
  <si>
    <t>S4-Correctness</t>
  </si>
  <si>
    <t>S5-Agreement</t>
  </si>
  <si>
    <t>S5-Correctness</t>
  </si>
  <si>
    <t>S6-Agreement</t>
  </si>
  <si>
    <t>S6-Correctness</t>
  </si>
  <si>
    <t>S7-Agreement</t>
  </si>
  <si>
    <t>S7-Correctness</t>
  </si>
  <si>
    <t>S8-Agreement</t>
  </si>
  <si>
    <t>S8-Correctness</t>
  </si>
  <si>
    <t>S9-Agreement</t>
  </si>
  <si>
    <t>S9-Correctness</t>
  </si>
  <si>
    <t>S10-Agreement</t>
  </si>
  <si>
    <t>S10-Correctness</t>
  </si>
  <si>
    <t>S11-Agreement</t>
  </si>
  <si>
    <t>S11-Correctness</t>
  </si>
  <si>
    <t>S12-Agreement</t>
  </si>
  <si>
    <t>S12-Correctness</t>
  </si>
  <si>
    <t>S13-Agreement</t>
  </si>
  <si>
    <t>S13-Correctness</t>
  </si>
  <si>
    <t>S14-Agreement</t>
  </si>
  <si>
    <t>S14-Correctness</t>
  </si>
  <si>
    <t>S15-Agreement</t>
  </si>
  <si>
    <t>S15-Correctness</t>
  </si>
  <si>
    <t>S16-Agreement</t>
  </si>
  <si>
    <t>S16-Correctness</t>
  </si>
  <si>
    <t>S17-Agreement</t>
  </si>
  <si>
    <t>S17-Correctness</t>
  </si>
  <si>
    <t>S18-Agreement</t>
  </si>
  <si>
    <t>S18-Correctness</t>
  </si>
  <si>
    <t>S19-Agreement</t>
  </si>
  <si>
    <t>S19-Correctness</t>
  </si>
  <si>
    <t>S20-Agreement</t>
  </si>
  <si>
    <t>S20-Correctness</t>
  </si>
  <si>
    <t>S21-Agreement</t>
  </si>
  <si>
    <t>S21-Correctness</t>
  </si>
  <si>
    <t>S22-Agreement</t>
  </si>
  <si>
    <t>S22-Correctness</t>
  </si>
  <si>
    <t>S23-Agreement</t>
  </si>
  <si>
    <t>S23-Correctness</t>
  </si>
  <si>
    <t>S24-Agreement</t>
  </si>
  <si>
    <t>S24-Correctness</t>
  </si>
  <si>
    <t>Correctness</t>
  </si>
  <si>
    <t>OK</t>
  </si>
  <si>
    <t>KO</t>
  </si>
  <si>
    <t>Q1</t>
  </si>
  <si>
    <t>Q2</t>
  </si>
  <si>
    <t>Q3</t>
  </si>
  <si>
    <t>Q4</t>
  </si>
  <si>
    <t>FAIL</t>
  </si>
  <si>
    <t>Q5</t>
  </si>
  <si>
    <t>Q6</t>
  </si>
  <si>
    <t>Agreement</t>
  </si>
  <si>
    <t>Indice de Blau</t>
  </si>
  <si>
    <t>normalizado</t>
  </si>
  <si>
    <t>sujeto</t>
  </si>
  <si>
    <t>tiempo</t>
  </si>
  <si>
    <t>Q11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</si>
</sst>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F800]dddd\,\ mmmm\ dd\,\ yyyy"/>
  </numFmts>
  <fonts count="2" x14ac:knownFonts="1">
    <font>
      <sz val="11"/>
      <color theme="1"/>
      <name val="Calibri"/>
      <family val="2"/>
      <scheme val="minor"/>
    </font>
    <font>
      <sz val="11"/>
      <color rgb="FFFF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s>
  <borders count="1">
    <border>
      <left/>
      <right/>
      <top/>
      <bottom/>
      <diagonal/>
    </border>
  </borders>
  <cellStyleXfs count="1">
    <xf numFmtId="0" fontId="0" fillId="0" borderId="0"/>
  </cellStyleXfs>
  <cellXfs count="11">
    <xf numFmtId="0" fontId="0" fillId="0" borderId="0" xfId="0"/>
    <xf numFmtId="14" fontId="0" fillId="0" borderId="0" xfId="0" applyNumberFormat="1"/>
    <xf numFmtId="0" fontId="0" fillId="2" borderId="0" xfId="0" applyFill="1"/>
    <xf numFmtId="0" fontId="0" fillId="3" borderId="0" xfId="0" applyFill="1"/>
    <xf numFmtId="0" fontId="0" fillId="4" borderId="0" xfId="0" applyFill="1"/>
    <xf numFmtId="2" fontId="0" fillId="0" borderId="0" xfId="0" applyNumberFormat="1"/>
    <xf numFmtId="164" fontId="0" fillId="0" borderId="0" xfId="0" applyNumberFormat="1"/>
    <xf numFmtId="1" fontId="0" fillId="0" borderId="0" xfId="0" applyNumberFormat="1"/>
    <xf numFmtId="0" fontId="1" fillId="0" borderId="0" xfId="0" applyFont="1"/>
    <xf numFmtId="14" fontId="0" fillId="3" borderId="0" xfId="0" applyNumberFormat="1" applyFill="1"/>
    <xf numFmtId="165"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607457649883313E-2"/>
          <c:y val="0.1603025664446231"/>
          <c:w val="0.86073434850494435"/>
          <c:h val="0.64056877373265331"/>
        </c:manualLayout>
      </c:layout>
      <c:barChart>
        <c:barDir val="bar"/>
        <c:grouping val="stacked"/>
        <c:varyColors val="0"/>
        <c:ser>
          <c:idx val="0"/>
          <c:order val="0"/>
          <c:tx>
            <c:strRef>
              <c:f>Hoja1!$E$89</c:f>
              <c:strCache>
                <c:ptCount val="1"/>
                <c:pt idx="0">
                  <c:v>OK</c:v>
                </c:pt>
              </c:strCache>
            </c:strRef>
          </c:tx>
          <c:spPr>
            <a:pattFill prst="pct80">
              <a:fgClr>
                <a:srgbClr val="00B050"/>
              </a:fgClr>
              <a:bgClr>
                <a:schemeClr val="bg1"/>
              </a:bgClr>
            </a:pattFill>
            <a:ln>
              <a:noFill/>
            </a:ln>
            <a:effectLst/>
          </c:spPr>
          <c:invertIfNegative val="0"/>
          <c:cat>
            <c:strRef>
              <c:f>Hoja1!$F$88:$L$88</c:f>
              <c:strCache>
                <c:ptCount val="7"/>
                <c:pt idx="0">
                  <c:v>Q1</c:v>
                </c:pt>
                <c:pt idx="1">
                  <c:v>Q2</c:v>
                </c:pt>
                <c:pt idx="2">
                  <c:v>Q3</c:v>
                </c:pt>
                <c:pt idx="3">
                  <c:v>Q4</c:v>
                </c:pt>
                <c:pt idx="4">
                  <c:v>Q5</c:v>
                </c:pt>
                <c:pt idx="5">
                  <c:v>Q6</c:v>
                </c:pt>
                <c:pt idx="6">
                  <c:v>Q11</c:v>
                </c:pt>
              </c:strCache>
            </c:strRef>
          </c:cat>
          <c:val>
            <c:numRef>
              <c:f>Hoja1!$F$89:$L$89</c:f>
              <c:numCache>
                <c:formatCode>General</c:formatCode>
                <c:ptCount val="7"/>
                <c:pt idx="0">
                  <c:v>91.666666666666671</c:v>
                </c:pt>
                <c:pt idx="1">
                  <c:v>87.5</c:v>
                </c:pt>
                <c:pt idx="2">
                  <c:v>62.5</c:v>
                </c:pt>
                <c:pt idx="3">
                  <c:v>87.5</c:v>
                </c:pt>
                <c:pt idx="4" formatCode="0.00">
                  <c:v>86.666666666666671</c:v>
                </c:pt>
                <c:pt idx="5" formatCode="0.00">
                  <c:v>26.666666666666668</c:v>
                </c:pt>
                <c:pt idx="6" formatCode="0.00">
                  <c:v>95.833333333333329</c:v>
                </c:pt>
              </c:numCache>
            </c:numRef>
          </c:val>
          <c:extLst>
            <c:ext xmlns:c16="http://schemas.microsoft.com/office/drawing/2014/chart" uri="{C3380CC4-5D6E-409C-BE32-E72D297353CC}">
              <c16:uniqueId val="{00000000-1D49-4310-9DA8-195BFCE789F7}"/>
            </c:ext>
          </c:extLst>
        </c:ser>
        <c:ser>
          <c:idx val="1"/>
          <c:order val="1"/>
          <c:tx>
            <c:strRef>
              <c:f>Hoja1!$E$90</c:f>
              <c:strCache>
                <c:ptCount val="1"/>
                <c:pt idx="0">
                  <c:v>FAIL</c:v>
                </c:pt>
              </c:strCache>
            </c:strRef>
          </c:tx>
          <c:spPr>
            <a:solidFill>
              <a:srgbClr val="FF0000"/>
            </a:solidFill>
            <a:ln>
              <a:noFill/>
            </a:ln>
            <a:effectLst/>
          </c:spPr>
          <c:invertIfNegative val="0"/>
          <c:cat>
            <c:strRef>
              <c:f>Hoja1!$F$88:$L$88</c:f>
              <c:strCache>
                <c:ptCount val="7"/>
                <c:pt idx="0">
                  <c:v>Q1</c:v>
                </c:pt>
                <c:pt idx="1">
                  <c:v>Q2</c:v>
                </c:pt>
                <c:pt idx="2">
                  <c:v>Q3</c:v>
                </c:pt>
                <c:pt idx="3">
                  <c:v>Q4</c:v>
                </c:pt>
                <c:pt idx="4">
                  <c:v>Q5</c:v>
                </c:pt>
                <c:pt idx="5">
                  <c:v>Q6</c:v>
                </c:pt>
                <c:pt idx="6">
                  <c:v>Q11</c:v>
                </c:pt>
              </c:strCache>
            </c:strRef>
          </c:cat>
          <c:val>
            <c:numRef>
              <c:f>Hoja1!$F$90:$L$90</c:f>
              <c:numCache>
                <c:formatCode>General</c:formatCode>
                <c:ptCount val="7"/>
                <c:pt idx="0">
                  <c:v>8.3333333333333339</c:v>
                </c:pt>
                <c:pt idx="1">
                  <c:v>12.5</c:v>
                </c:pt>
                <c:pt idx="2">
                  <c:v>37.5</c:v>
                </c:pt>
                <c:pt idx="3">
                  <c:v>12.5</c:v>
                </c:pt>
                <c:pt idx="4" formatCode="0.00">
                  <c:v>13.333333333333334</c:v>
                </c:pt>
                <c:pt idx="5" formatCode="0.00">
                  <c:v>73.333333333333329</c:v>
                </c:pt>
                <c:pt idx="6" formatCode="0.00">
                  <c:v>4.166666666666667</c:v>
                </c:pt>
              </c:numCache>
            </c:numRef>
          </c:val>
          <c:extLst>
            <c:ext xmlns:c16="http://schemas.microsoft.com/office/drawing/2014/chart" uri="{C3380CC4-5D6E-409C-BE32-E72D297353CC}">
              <c16:uniqueId val="{00000001-1D49-4310-9DA8-195BFCE789F7}"/>
            </c:ext>
          </c:extLst>
        </c:ser>
        <c:dLbls>
          <c:showLegendKey val="0"/>
          <c:showVal val="0"/>
          <c:showCatName val="0"/>
          <c:showSerName val="0"/>
          <c:showPercent val="0"/>
          <c:showBubbleSize val="0"/>
        </c:dLbls>
        <c:gapWidth val="150"/>
        <c:overlap val="100"/>
        <c:axId val="1060709535"/>
        <c:axId val="1060710367"/>
      </c:barChart>
      <c:catAx>
        <c:axId val="106070953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crossAx val="1060710367"/>
        <c:crosses val="autoZero"/>
        <c:auto val="1"/>
        <c:lblAlgn val="ctr"/>
        <c:lblOffset val="100"/>
        <c:noMultiLvlLbl val="0"/>
      </c:catAx>
      <c:valAx>
        <c:axId val="1060710367"/>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crossAx val="106070953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Hoja1!$AG$98:$AM$98</c:f>
              <c:strCache>
                <c:ptCount val="7"/>
                <c:pt idx="0">
                  <c:v>Q1</c:v>
                </c:pt>
                <c:pt idx="1">
                  <c:v>Q2</c:v>
                </c:pt>
                <c:pt idx="2">
                  <c:v>Q3</c:v>
                </c:pt>
                <c:pt idx="3">
                  <c:v>Q4</c:v>
                </c:pt>
                <c:pt idx="4">
                  <c:v>Q5</c:v>
                </c:pt>
                <c:pt idx="5">
                  <c:v>Q6</c:v>
                </c:pt>
                <c:pt idx="6">
                  <c:v>Q11</c:v>
                </c:pt>
              </c:strCache>
            </c:strRef>
          </c:cat>
          <c:val>
            <c:numRef>
              <c:f>Hoja1!$AG$99:$AM$99</c:f>
              <c:numCache>
                <c:formatCode>General</c:formatCode>
                <c:ptCount val="7"/>
                <c:pt idx="0" formatCode="0.000">
                  <c:v>0.22701007099224055</c:v>
                </c:pt>
                <c:pt idx="1">
                  <c:v>0.20370370370370386</c:v>
                </c:pt>
                <c:pt idx="2">
                  <c:v>0.98148148148148151</c:v>
                </c:pt>
                <c:pt idx="3">
                  <c:v>0.30092592592592587</c:v>
                </c:pt>
                <c:pt idx="4">
                  <c:v>0.35661218424962832</c:v>
                </c:pt>
                <c:pt idx="5">
                  <c:v>0.78888888888888875</c:v>
                </c:pt>
                <c:pt idx="6">
                  <c:v>0.15972222222222188</c:v>
                </c:pt>
              </c:numCache>
            </c:numRef>
          </c:val>
          <c:extLst>
            <c:ext xmlns:c16="http://schemas.microsoft.com/office/drawing/2014/chart" uri="{C3380CC4-5D6E-409C-BE32-E72D297353CC}">
              <c16:uniqueId val="{00000000-7B00-4D3A-879B-BE26C9205677}"/>
            </c:ext>
          </c:extLst>
        </c:ser>
        <c:dLbls>
          <c:showLegendKey val="0"/>
          <c:showVal val="0"/>
          <c:showCatName val="0"/>
          <c:showSerName val="0"/>
          <c:showPercent val="0"/>
          <c:showBubbleSize val="0"/>
        </c:dLbls>
        <c:gapWidth val="219"/>
        <c:overlap val="-27"/>
        <c:axId val="1243540879"/>
        <c:axId val="1243545871"/>
      </c:barChart>
      <c:catAx>
        <c:axId val="12435408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crossAx val="1243545871"/>
        <c:crosses val="autoZero"/>
        <c:auto val="1"/>
        <c:lblAlgn val="ctr"/>
        <c:lblOffset val="100"/>
        <c:noMultiLvlLbl val="0"/>
      </c:catAx>
      <c:valAx>
        <c:axId val="1243545871"/>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crossAx val="124354087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EFFICIENCY BASELINE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yVal>
            <c:numRef>
              <c:f>Hoja1!$AE$2:$AE$25</c:f>
              <c:numCache>
                <c:formatCode>General</c:formatCode>
                <c:ptCount val="24"/>
                <c:pt idx="0">
                  <c:v>32</c:v>
                </c:pt>
                <c:pt idx="1">
                  <c:v>37</c:v>
                </c:pt>
                <c:pt idx="2">
                  <c:v>24</c:v>
                </c:pt>
                <c:pt idx="3">
                  <c:v>30</c:v>
                </c:pt>
                <c:pt idx="4">
                  <c:v>39</c:v>
                </c:pt>
                <c:pt idx="5">
                  <c:v>30</c:v>
                </c:pt>
                <c:pt idx="6">
                  <c:v>29</c:v>
                </c:pt>
                <c:pt idx="7">
                  <c:v>24</c:v>
                </c:pt>
                <c:pt idx="8">
                  <c:v>47</c:v>
                </c:pt>
                <c:pt idx="9">
                  <c:v>31</c:v>
                </c:pt>
                <c:pt idx="10">
                  <c:v>33</c:v>
                </c:pt>
                <c:pt idx="11">
                  <c:v>50</c:v>
                </c:pt>
                <c:pt idx="12">
                  <c:v>45</c:v>
                </c:pt>
                <c:pt idx="13">
                  <c:v>47</c:v>
                </c:pt>
                <c:pt idx="14">
                  <c:v>51</c:v>
                </c:pt>
                <c:pt idx="15">
                  <c:v>42</c:v>
                </c:pt>
                <c:pt idx="16">
                  <c:v>44</c:v>
                </c:pt>
                <c:pt idx="17">
                  <c:v>29</c:v>
                </c:pt>
                <c:pt idx="18">
                  <c:v>50</c:v>
                </c:pt>
                <c:pt idx="19">
                  <c:v>39</c:v>
                </c:pt>
                <c:pt idx="20">
                  <c:v>31</c:v>
                </c:pt>
                <c:pt idx="21">
                  <c:v>37</c:v>
                </c:pt>
                <c:pt idx="22">
                  <c:v>39</c:v>
                </c:pt>
                <c:pt idx="23">
                  <c:v>24</c:v>
                </c:pt>
              </c:numCache>
            </c:numRef>
          </c:yVal>
          <c:smooth val="0"/>
          <c:extLst>
            <c:ext xmlns:c16="http://schemas.microsoft.com/office/drawing/2014/chart" uri="{C3380CC4-5D6E-409C-BE32-E72D297353CC}">
              <c16:uniqueId val="{00000000-7738-4019-A23B-16773AD9A0F6}"/>
            </c:ext>
          </c:extLst>
        </c:ser>
        <c:dLbls>
          <c:showLegendKey val="0"/>
          <c:showVal val="0"/>
          <c:showCatName val="0"/>
          <c:showSerName val="0"/>
          <c:showPercent val="0"/>
          <c:showBubbleSize val="0"/>
        </c:dLbls>
        <c:axId val="1874896655"/>
        <c:axId val="1874899151"/>
      </c:scatterChart>
      <c:valAx>
        <c:axId val="1874896655"/>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74899151"/>
        <c:crosses val="autoZero"/>
        <c:crossBetween val="midCat"/>
      </c:valAx>
      <c:valAx>
        <c:axId val="18748991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7489665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495300</xdr:colOff>
      <xdr:row>90</xdr:row>
      <xdr:rowOff>71437</xdr:rowOff>
    </xdr:from>
    <xdr:to>
      <xdr:col>13</xdr:col>
      <xdr:colOff>107156</xdr:colOff>
      <xdr:row>109</xdr:row>
      <xdr:rowOff>35718</xdr:rowOff>
    </xdr:to>
    <xdr:graphicFrame macro="">
      <xdr:nvGraphicFramePr>
        <xdr:cNvPr id="2" name="Gráfico 1">
          <a:extLst>
            <a:ext uri="{FF2B5EF4-FFF2-40B4-BE49-F238E27FC236}">
              <a16:creationId xmlns:a16="http://schemas.microsoft.com/office/drawing/2014/main" id="{7DD3F0A0-8001-4D13-9000-04730297A5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600075</xdr:colOff>
      <xdr:row>101</xdr:row>
      <xdr:rowOff>114300</xdr:rowOff>
    </xdr:from>
    <xdr:to>
      <xdr:col>37</xdr:col>
      <xdr:colOff>276225</xdr:colOff>
      <xdr:row>116</xdr:row>
      <xdr:rowOff>0</xdr:rowOff>
    </xdr:to>
    <xdr:graphicFrame macro="">
      <xdr:nvGraphicFramePr>
        <xdr:cNvPr id="5" name="Gráfico 4">
          <a:extLst>
            <a:ext uri="{FF2B5EF4-FFF2-40B4-BE49-F238E27FC236}">
              <a16:creationId xmlns:a16="http://schemas.microsoft.com/office/drawing/2014/main" id="{964B2B20-8EC7-4B4A-8AB5-74D17706A5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0</xdr:colOff>
      <xdr:row>11</xdr:row>
      <xdr:rowOff>0</xdr:rowOff>
    </xdr:from>
    <xdr:to>
      <xdr:col>42</xdr:col>
      <xdr:colOff>304800</xdr:colOff>
      <xdr:row>25</xdr:row>
      <xdr:rowOff>76200</xdr:rowOff>
    </xdr:to>
    <xdr:graphicFrame macro="">
      <xdr:nvGraphicFramePr>
        <xdr:cNvPr id="8" name="Gráfico 7">
          <a:extLst>
            <a:ext uri="{FF2B5EF4-FFF2-40B4-BE49-F238E27FC236}">
              <a16:creationId xmlns:a16="http://schemas.microsoft.com/office/drawing/2014/main" id="{CDCF183E-EA79-4D7F-B049-19CB74F6FD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159"/>
  <sheetViews>
    <sheetView tabSelected="1" topLeftCell="D67" zoomScale="80" zoomScaleNormal="80" workbookViewId="0">
      <selection activeCell="AC86" sqref="AC86"/>
    </sheetView>
  </sheetViews>
  <sheetFormatPr baseColWidth="10" defaultColWidth="9.140625" defaultRowHeight="15" x14ac:dyDescent="0.25"/>
  <cols>
    <col min="1" max="1" width="33.5703125" bestFit="1" customWidth="1"/>
    <col min="2" max="3" width="10.7109375" customWidth="1"/>
    <col min="18" max="18" width="10.7109375" bestFit="1" customWidth="1"/>
  </cols>
  <sheetData>
    <row r="1" spans="1:32" x14ac:dyDescent="0.25">
      <c r="A1" t="s">
        <v>0</v>
      </c>
      <c r="D1" t="s">
        <v>1</v>
      </c>
      <c r="E1" t="s">
        <v>2</v>
      </c>
      <c r="F1" t="s">
        <v>3</v>
      </c>
      <c r="G1" t="s">
        <v>4</v>
      </c>
      <c r="H1" t="s">
        <v>5</v>
      </c>
      <c r="I1" t="s">
        <v>6</v>
      </c>
      <c r="J1" t="s">
        <v>7</v>
      </c>
      <c r="K1" t="s">
        <v>8</v>
      </c>
      <c r="L1" t="s">
        <v>9</v>
      </c>
      <c r="M1" t="s">
        <v>10</v>
      </c>
      <c r="O1" t="s">
        <v>11</v>
      </c>
      <c r="P1" t="s">
        <v>12</v>
      </c>
      <c r="Q1" t="s">
        <v>9</v>
      </c>
      <c r="S1" t="s">
        <v>13</v>
      </c>
      <c r="T1" t="s">
        <v>14</v>
      </c>
      <c r="U1" t="s">
        <v>10</v>
      </c>
      <c r="V1" t="s">
        <v>10</v>
      </c>
      <c r="AE1" t="s">
        <v>263</v>
      </c>
      <c r="AF1" t="s">
        <v>262</v>
      </c>
    </row>
    <row r="2" spans="1:32" ht="14.25" customHeight="1" x14ac:dyDescent="0.25">
      <c r="A2" s="10">
        <v>44516.584814814814</v>
      </c>
      <c r="B2" s="1"/>
      <c r="C2" s="1"/>
      <c r="D2" t="s">
        <v>19</v>
      </c>
      <c r="E2" t="s">
        <v>20</v>
      </c>
      <c r="F2" t="s">
        <v>21</v>
      </c>
      <c r="G2" t="s">
        <v>122</v>
      </c>
      <c r="H2" t="s">
        <v>22</v>
      </c>
      <c r="I2" t="s">
        <v>23</v>
      </c>
      <c r="J2" t="s">
        <v>16</v>
      </c>
      <c r="K2" t="s">
        <v>21</v>
      </c>
      <c r="L2" t="s">
        <v>199</v>
      </c>
      <c r="M2" t="s">
        <v>24</v>
      </c>
      <c r="N2" t="s">
        <v>18</v>
      </c>
      <c r="R2" t="s">
        <v>18</v>
      </c>
      <c r="T2" t="s">
        <v>25</v>
      </c>
      <c r="AE2">
        <v>32</v>
      </c>
      <c r="AF2">
        <v>1</v>
      </c>
    </row>
    <row r="3" spans="1:32" x14ac:dyDescent="0.25">
      <c r="A3" s="1">
        <v>44530.845057870371</v>
      </c>
      <c r="B3" s="10">
        <v>44530.823530092595</v>
      </c>
      <c r="C3" s="5">
        <f>MINUTE(TEXT(A3-B3,"HH:MM"))+(HOUR(TEXT(A3-B3,"HH:MM")))*60</f>
        <v>31</v>
      </c>
      <c r="D3" t="s">
        <v>19</v>
      </c>
      <c r="E3" t="s">
        <v>65</v>
      </c>
      <c r="F3" t="s">
        <v>66</v>
      </c>
      <c r="G3" t="s">
        <v>64</v>
      </c>
      <c r="H3" t="s">
        <v>22</v>
      </c>
      <c r="I3" t="s">
        <v>23</v>
      </c>
      <c r="J3" t="s">
        <v>16</v>
      </c>
      <c r="K3" t="s">
        <v>67</v>
      </c>
      <c r="L3" t="s">
        <v>68</v>
      </c>
      <c r="M3" t="s">
        <v>69</v>
      </c>
      <c r="N3" t="s">
        <v>18</v>
      </c>
      <c r="R3" t="s">
        <v>18</v>
      </c>
      <c r="T3" t="s">
        <v>30</v>
      </c>
      <c r="AE3">
        <v>37</v>
      </c>
      <c r="AF3">
        <v>2</v>
      </c>
    </row>
    <row r="4" spans="1:32" x14ac:dyDescent="0.25">
      <c r="A4" s="1"/>
      <c r="B4" s="1"/>
      <c r="C4" s="5"/>
      <c r="D4" t="s">
        <v>219</v>
      </c>
      <c r="F4">
        <v>1</v>
      </c>
      <c r="G4">
        <v>1</v>
      </c>
      <c r="H4">
        <v>1</v>
      </c>
      <c r="I4">
        <v>1</v>
      </c>
      <c r="K4">
        <v>1</v>
      </c>
      <c r="L4">
        <v>5</v>
      </c>
      <c r="M4">
        <v>1</v>
      </c>
      <c r="AE4">
        <v>24</v>
      </c>
      <c r="AF4">
        <v>3</v>
      </c>
    </row>
    <row r="5" spans="1:32" x14ac:dyDescent="0.25">
      <c r="A5" s="1"/>
      <c r="B5" s="1"/>
      <c r="C5" s="5"/>
      <c r="D5" t="s">
        <v>220</v>
      </c>
      <c r="F5">
        <v>1</v>
      </c>
      <c r="G5">
        <v>1</v>
      </c>
      <c r="H5">
        <v>1</v>
      </c>
      <c r="I5">
        <v>1</v>
      </c>
      <c r="K5">
        <v>1</v>
      </c>
      <c r="L5">
        <v>0</v>
      </c>
      <c r="M5">
        <v>1</v>
      </c>
      <c r="AE5">
        <v>30</v>
      </c>
      <c r="AF5">
        <v>4</v>
      </c>
    </row>
    <row r="6" spans="1:32" x14ac:dyDescent="0.25">
      <c r="A6" s="1">
        <v>44530.846817129626</v>
      </c>
      <c r="B6" s="1">
        <v>44530.823530092595</v>
      </c>
      <c r="C6" s="5">
        <f t="shared" ref="C6:C66" si="0">MINUTE(TEXT(A6-B6,"HH:MM"))+(HOUR(TEXT(A6-B6,"HH:MM")))*60</f>
        <v>33</v>
      </c>
      <c r="D6" t="s">
        <v>19</v>
      </c>
      <c r="E6" t="s">
        <v>70</v>
      </c>
      <c r="F6" t="s">
        <v>71</v>
      </c>
      <c r="G6" t="s">
        <v>52</v>
      </c>
      <c r="H6" t="s">
        <v>22</v>
      </c>
      <c r="I6" t="s">
        <v>23</v>
      </c>
      <c r="J6" t="s">
        <v>16</v>
      </c>
      <c r="K6" t="s">
        <v>72</v>
      </c>
      <c r="L6" t="s">
        <v>73</v>
      </c>
      <c r="M6" t="s">
        <v>74</v>
      </c>
      <c r="N6" t="s">
        <v>18</v>
      </c>
      <c r="R6" t="s">
        <v>18</v>
      </c>
      <c r="T6" t="s">
        <v>75</v>
      </c>
      <c r="AE6">
        <v>39</v>
      </c>
      <c r="AF6">
        <v>5</v>
      </c>
    </row>
    <row r="7" spans="1:32" x14ac:dyDescent="0.25">
      <c r="A7" s="1"/>
      <c r="B7" s="1"/>
      <c r="C7" s="5"/>
      <c r="D7" t="s">
        <v>221</v>
      </c>
      <c r="F7">
        <v>1</v>
      </c>
      <c r="G7">
        <v>1</v>
      </c>
      <c r="H7">
        <v>1</v>
      </c>
      <c r="I7">
        <v>1</v>
      </c>
      <c r="K7">
        <v>1</v>
      </c>
      <c r="L7">
        <v>4</v>
      </c>
      <c r="M7">
        <v>1</v>
      </c>
      <c r="AE7">
        <v>30</v>
      </c>
      <c r="AF7">
        <v>6</v>
      </c>
    </row>
    <row r="8" spans="1:32" x14ac:dyDescent="0.25">
      <c r="A8" s="1"/>
      <c r="B8" s="1"/>
      <c r="C8" s="5"/>
      <c r="D8" t="s">
        <v>222</v>
      </c>
      <c r="F8">
        <v>1</v>
      </c>
      <c r="G8">
        <v>1</v>
      </c>
      <c r="H8">
        <v>1</v>
      </c>
      <c r="I8">
        <v>1</v>
      </c>
      <c r="K8">
        <v>1</v>
      </c>
      <c r="L8">
        <v>0</v>
      </c>
      <c r="M8">
        <v>1</v>
      </c>
      <c r="AE8">
        <v>29</v>
      </c>
      <c r="AF8">
        <v>7</v>
      </c>
    </row>
    <row r="9" spans="1:32" x14ac:dyDescent="0.25">
      <c r="A9" s="1">
        <v>44530.85423611111</v>
      </c>
      <c r="B9" s="1">
        <v>44530.823530092595</v>
      </c>
      <c r="C9" s="5">
        <f t="shared" si="0"/>
        <v>44</v>
      </c>
      <c r="D9" t="s">
        <v>76</v>
      </c>
      <c r="E9" t="s">
        <v>77</v>
      </c>
      <c r="F9" t="s">
        <v>78</v>
      </c>
      <c r="G9" t="s">
        <v>79</v>
      </c>
      <c r="H9" t="s">
        <v>22</v>
      </c>
      <c r="I9" t="s">
        <v>23</v>
      </c>
      <c r="J9" t="s">
        <v>16</v>
      </c>
      <c r="K9" t="s">
        <v>80</v>
      </c>
      <c r="L9" t="s">
        <v>38</v>
      </c>
      <c r="M9" t="s">
        <v>81</v>
      </c>
      <c r="N9" t="s">
        <v>18</v>
      </c>
      <c r="R9" t="s">
        <v>18</v>
      </c>
      <c r="T9" t="s">
        <v>39</v>
      </c>
      <c r="AE9">
        <v>24</v>
      </c>
      <c r="AF9">
        <v>8</v>
      </c>
    </row>
    <row r="10" spans="1:32" x14ac:dyDescent="0.25">
      <c r="A10" s="1"/>
      <c r="B10" s="1"/>
      <c r="C10" s="5"/>
      <c r="D10" t="s">
        <v>233</v>
      </c>
      <c r="F10">
        <v>3</v>
      </c>
      <c r="G10">
        <v>4</v>
      </c>
      <c r="H10">
        <v>1</v>
      </c>
      <c r="I10">
        <v>1</v>
      </c>
      <c r="K10">
        <v>2</v>
      </c>
      <c r="L10">
        <v>1</v>
      </c>
      <c r="M10">
        <v>1</v>
      </c>
      <c r="AE10">
        <v>47</v>
      </c>
      <c r="AF10">
        <v>9</v>
      </c>
    </row>
    <row r="11" spans="1:32" x14ac:dyDescent="0.25">
      <c r="A11" s="1"/>
      <c r="B11" s="1"/>
      <c r="C11" s="5"/>
      <c r="D11" t="s">
        <v>234</v>
      </c>
      <c r="F11">
        <v>0</v>
      </c>
      <c r="G11">
        <v>0</v>
      </c>
      <c r="H11">
        <v>1</v>
      </c>
      <c r="I11">
        <v>1</v>
      </c>
      <c r="K11">
        <v>0</v>
      </c>
      <c r="L11">
        <v>1</v>
      </c>
      <c r="M11">
        <v>1</v>
      </c>
      <c r="AE11">
        <v>31</v>
      </c>
      <c r="AF11">
        <v>10</v>
      </c>
    </row>
    <row r="12" spans="1:32" x14ac:dyDescent="0.25">
      <c r="A12" s="1">
        <v>44530.855451388888</v>
      </c>
      <c r="B12" s="1">
        <v>44530.823530092595</v>
      </c>
      <c r="C12" s="5">
        <f t="shared" si="0"/>
        <v>45</v>
      </c>
      <c r="D12" t="s">
        <v>82</v>
      </c>
      <c r="E12" t="s">
        <v>83</v>
      </c>
      <c r="F12" t="s">
        <v>84</v>
      </c>
      <c r="G12" t="s">
        <v>61</v>
      </c>
      <c r="H12" t="s">
        <v>22</v>
      </c>
      <c r="I12" t="s">
        <v>23</v>
      </c>
      <c r="J12" t="s">
        <v>16</v>
      </c>
      <c r="K12" t="s">
        <v>85</v>
      </c>
      <c r="L12" t="s">
        <v>86</v>
      </c>
      <c r="M12" t="s">
        <v>87</v>
      </c>
      <c r="N12" t="s">
        <v>18</v>
      </c>
      <c r="R12" t="s">
        <v>18</v>
      </c>
      <c r="T12" t="s">
        <v>54</v>
      </c>
      <c r="AE12">
        <v>33</v>
      </c>
      <c r="AF12">
        <v>11</v>
      </c>
    </row>
    <row r="13" spans="1:32" x14ac:dyDescent="0.25">
      <c r="A13" s="1"/>
      <c r="B13" s="1"/>
      <c r="C13" s="5"/>
      <c r="D13" t="s">
        <v>225</v>
      </c>
      <c r="F13">
        <v>1</v>
      </c>
      <c r="G13">
        <v>1</v>
      </c>
      <c r="H13">
        <v>1</v>
      </c>
      <c r="I13">
        <v>1</v>
      </c>
      <c r="K13">
        <v>1</v>
      </c>
      <c r="L13">
        <v>5</v>
      </c>
      <c r="M13">
        <v>1</v>
      </c>
      <c r="AE13">
        <v>50</v>
      </c>
      <c r="AF13">
        <v>12</v>
      </c>
    </row>
    <row r="14" spans="1:32" x14ac:dyDescent="0.25">
      <c r="A14" s="1"/>
      <c r="B14" s="1"/>
      <c r="C14" s="5"/>
      <c r="D14" t="s">
        <v>226</v>
      </c>
      <c r="F14">
        <v>1</v>
      </c>
      <c r="G14">
        <v>1</v>
      </c>
      <c r="H14">
        <v>1</v>
      </c>
      <c r="I14">
        <v>1</v>
      </c>
      <c r="K14">
        <v>1</v>
      </c>
      <c r="L14">
        <v>0</v>
      </c>
      <c r="M14">
        <v>1</v>
      </c>
      <c r="AE14">
        <v>45</v>
      </c>
      <c r="AF14">
        <v>13</v>
      </c>
    </row>
    <row r="15" spans="1:32" x14ac:dyDescent="0.25">
      <c r="A15" s="1">
        <v>44530.856180555558</v>
      </c>
      <c r="B15" s="1">
        <v>44530.823530092595</v>
      </c>
      <c r="C15" s="5">
        <f t="shared" si="0"/>
        <v>47</v>
      </c>
      <c r="D15" t="s">
        <v>76</v>
      </c>
      <c r="E15" t="s">
        <v>88</v>
      </c>
      <c r="F15" t="s">
        <v>89</v>
      </c>
      <c r="G15" t="s">
        <v>64</v>
      </c>
      <c r="H15" t="s">
        <v>90</v>
      </c>
      <c r="I15" t="s">
        <v>15</v>
      </c>
      <c r="J15" t="s">
        <v>18</v>
      </c>
      <c r="N15" t="s">
        <v>18</v>
      </c>
      <c r="R15" s="2" t="s">
        <v>16</v>
      </c>
      <c r="S15" t="s">
        <v>91</v>
      </c>
      <c r="T15" t="s">
        <v>58</v>
      </c>
      <c r="V15" t="s">
        <v>92</v>
      </c>
      <c r="AE15">
        <v>47</v>
      </c>
      <c r="AF15">
        <v>14</v>
      </c>
    </row>
    <row r="16" spans="1:32" x14ac:dyDescent="0.25">
      <c r="A16" s="1"/>
      <c r="B16" s="1"/>
      <c r="C16" s="5"/>
      <c r="D16" t="s">
        <v>227</v>
      </c>
      <c r="F16">
        <v>1</v>
      </c>
      <c r="G16">
        <v>1</v>
      </c>
      <c r="H16">
        <v>5</v>
      </c>
      <c r="I16">
        <v>2</v>
      </c>
      <c r="K16">
        <v>0</v>
      </c>
      <c r="L16">
        <v>0</v>
      </c>
      <c r="M16">
        <v>2</v>
      </c>
      <c r="AE16">
        <v>51</v>
      </c>
      <c r="AF16">
        <v>15</v>
      </c>
    </row>
    <row r="17" spans="1:32" x14ac:dyDescent="0.25">
      <c r="A17" s="1"/>
      <c r="B17" s="1"/>
      <c r="C17" s="5"/>
      <c r="D17" t="s">
        <v>228</v>
      </c>
      <c r="F17">
        <v>1</v>
      </c>
      <c r="G17">
        <v>1</v>
      </c>
      <c r="H17">
        <v>0</v>
      </c>
      <c r="I17">
        <v>0</v>
      </c>
      <c r="K17">
        <v>0</v>
      </c>
      <c r="L17">
        <v>0</v>
      </c>
      <c r="M17">
        <v>0</v>
      </c>
      <c r="AE17">
        <v>42</v>
      </c>
      <c r="AF17">
        <v>16</v>
      </c>
    </row>
    <row r="18" spans="1:32" x14ac:dyDescent="0.25">
      <c r="A18" s="1">
        <v>44530.858530092592</v>
      </c>
      <c r="B18" s="1">
        <v>44530.823530092595</v>
      </c>
      <c r="C18" s="5">
        <f t="shared" si="0"/>
        <v>50</v>
      </c>
      <c r="D18" t="s">
        <v>19</v>
      </c>
      <c r="E18" t="s">
        <v>93</v>
      </c>
      <c r="F18" t="s">
        <v>94</v>
      </c>
      <c r="G18" t="s">
        <v>95</v>
      </c>
      <c r="H18" t="s">
        <v>46</v>
      </c>
      <c r="I18" t="s">
        <v>23</v>
      </c>
      <c r="J18" t="s">
        <v>16</v>
      </c>
      <c r="K18" t="s">
        <v>96</v>
      </c>
      <c r="L18" t="s">
        <v>68</v>
      </c>
      <c r="M18" t="s">
        <v>97</v>
      </c>
      <c r="N18" t="s">
        <v>18</v>
      </c>
      <c r="R18" t="s">
        <v>18</v>
      </c>
      <c r="T18" t="s">
        <v>47</v>
      </c>
      <c r="AE18">
        <v>44</v>
      </c>
      <c r="AF18">
        <v>17</v>
      </c>
    </row>
    <row r="19" spans="1:32" x14ac:dyDescent="0.25">
      <c r="A19" s="1"/>
      <c r="B19" s="1"/>
      <c r="C19" s="5"/>
      <c r="D19" t="s">
        <v>223</v>
      </c>
      <c r="F19">
        <v>1</v>
      </c>
      <c r="G19">
        <v>1</v>
      </c>
      <c r="H19">
        <v>3</v>
      </c>
      <c r="I19">
        <v>1</v>
      </c>
      <c r="K19">
        <v>1</v>
      </c>
      <c r="L19">
        <v>5</v>
      </c>
      <c r="M19">
        <v>1</v>
      </c>
      <c r="AE19">
        <v>29</v>
      </c>
      <c r="AF19">
        <v>18</v>
      </c>
    </row>
    <row r="20" spans="1:32" x14ac:dyDescent="0.25">
      <c r="A20" s="1"/>
      <c r="B20" s="1"/>
      <c r="C20" s="5"/>
      <c r="D20" t="s">
        <v>224</v>
      </c>
      <c r="F20">
        <v>1</v>
      </c>
      <c r="G20">
        <v>1</v>
      </c>
      <c r="H20">
        <v>1</v>
      </c>
      <c r="I20">
        <v>1</v>
      </c>
      <c r="K20">
        <v>1</v>
      </c>
      <c r="L20">
        <v>0</v>
      </c>
      <c r="M20">
        <v>1</v>
      </c>
      <c r="AE20">
        <v>50</v>
      </c>
      <c r="AF20">
        <v>19</v>
      </c>
    </row>
    <row r="21" spans="1:32" x14ac:dyDescent="0.25">
      <c r="A21" s="1">
        <v>44530.858715277776</v>
      </c>
      <c r="B21" s="1">
        <v>44530.823530092595</v>
      </c>
      <c r="C21" s="5">
        <f t="shared" si="0"/>
        <v>50</v>
      </c>
      <c r="D21" t="s">
        <v>19</v>
      </c>
      <c r="E21" t="s">
        <v>98</v>
      </c>
      <c r="F21" t="s">
        <v>99</v>
      </c>
      <c r="G21" t="s">
        <v>100</v>
      </c>
      <c r="H21" t="s">
        <v>22</v>
      </c>
      <c r="I21" t="s">
        <v>23</v>
      </c>
      <c r="J21" t="s">
        <v>16</v>
      </c>
      <c r="K21" t="s">
        <v>101</v>
      </c>
      <c r="L21" t="s">
        <v>102</v>
      </c>
      <c r="M21" t="s">
        <v>103</v>
      </c>
      <c r="N21" t="s">
        <v>18</v>
      </c>
      <c r="R21" t="s">
        <v>18</v>
      </c>
      <c r="T21" t="s">
        <v>57</v>
      </c>
      <c r="AE21">
        <v>39</v>
      </c>
      <c r="AF21">
        <v>20</v>
      </c>
    </row>
    <row r="22" spans="1:32" x14ac:dyDescent="0.25">
      <c r="A22" s="1"/>
      <c r="B22" s="1"/>
      <c r="C22" s="5"/>
      <c r="D22" t="s">
        <v>237</v>
      </c>
      <c r="F22">
        <v>1</v>
      </c>
      <c r="G22">
        <v>1</v>
      </c>
      <c r="H22">
        <v>1</v>
      </c>
      <c r="I22">
        <v>1</v>
      </c>
      <c r="K22">
        <v>1</v>
      </c>
      <c r="L22">
        <v>4</v>
      </c>
      <c r="M22">
        <v>1</v>
      </c>
      <c r="AE22">
        <v>31</v>
      </c>
      <c r="AF22">
        <v>21</v>
      </c>
    </row>
    <row r="23" spans="1:32" x14ac:dyDescent="0.25">
      <c r="A23" s="1"/>
      <c r="B23" s="1"/>
      <c r="C23" s="5"/>
      <c r="D23" t="s">
        <v>238</v>
      </c>
      <c r="F23">
        <v>1</v>
      </c>
      <c r="G23">
        <v>1</v>
      </c>
      <c r="H23">
        <v>1</v>
      </c>
      <c r="I23">
        <v>1</v>
      </c>
      <c r="K23">
        <v>1</v>
      </c>
      <c r="L23">
        <v>0</v>
      </c>
      <c r="M23">
        <v>1</v>
      </c>
      <c r="AE23">
        <v>37</v>
      </c>
      <c r="AF23">
        <v>22</v>
      </c>
    </row>
    <row r="24" spans="1:32" x14ac:dyDescent="0.25">
      <c r="A24" s="1">
        <v>44530.859629629631</v>
      </c>
      <c r="B24" s="1">
        <v>44530.823530092595</v>
      </c>
      <c r="C24" s="5">
        <f t="shared" si="0"/>
        <v>51</v>
      </c>
      <c r="D24" t="s">
        <v>104</v>
      </c>
      <c r="E24" t="s">
        <v>105</v>
      </c>
      <c r="F24" t="s">
        <v>106</v>
      </c>
      <c r="G24" t="s">
        <v>107</v>
      </c>
      <c r="H24" t="s">
        <v>46</v>
      </c>
      <c r="I24" t="s">
        <v>23</v>
      </c>
      <c r="J24" t="s">
        <v>16</v>
      </c>
      <c r="K24" t="s">
        <v>108</v>
      </c>
      <c r="L24" t="s">
        <v>68</v>
      </c>
      <c r="M24" t="s">
        <v>109</v>
      </c>
      <c r="N24" t="s">
        <v>18</v>
      </c>
      <c r="R24" t="s">
        <v>18</v>
      </c>
      <c r="T24" t="s">
        <v>55</v>
      </c>
      <c r="AE24">
        <v>39</v>
      </c>
      <c r="AF24">
        <v>23</v>
      </c>
    </row>
    <row r="25" spans="1:32" x14ac:dyDescent="0.25">
      <c r="A25" s="1"/>
      <c r="B25" s="1"/>
      <c r="C25" s="5"/>
      <c r="D25" t="s">
        <v>229</v>
      </c>
      <c r="F25">
        <v>1</v>
      </c>
      <c r="G25">
        <v>1</v>
      </c>
      <c r="H25">
        <v>3</v>
      </c>
      <c r="I25">
        <v>1</v>
      </c>
      <c r="K25">
        <v>1</v>
      </c>
      <c r="L25">
        <v>5</v>
      </c>
      <c r="M25">
        <v>1</v>
      </c>
      <c r="AE25">
        <v>24</v>
      </c>
      <c r="AF25">
        <v>24</v>
      </c>
    </row>
    <row r="26" spans="1:32" x14ac:dyDescent="0.25">
      <c r="A26" s="1"/>
      <c r="B26" s="1"/>
      <c r="C26" s="5"/>
      <c r="D26" t="s">
        <v>230</v>
      </c>
      <c r="F26">
        <v>1</v>
      </c>
      <c r="G26">
        <v>1</v>
      </c>
      <c r="H26">
        <v>1</v>
      </c>
      <c r="I26">
        <v>1</v>
      </c>
      <c r="K26">
        <v>1</v>
      </c>
      <c r="L26">
        <v>0</v>
      </c>
      <c r="M26">
        <v>1</v>
      </c>
    </row>
    <row r="27" spans="1:32" x14ac:dyDescent="0.25">
      <c r="A27" s="1">
        <v>44532.64880787037</v>
      </c>
      <c r="B27" s="1"/>
      <c r="C27" s="5"/>
      <c r="D27" t="s">
        <v>19</v>
      </c>
      <c r="E27" t="s">
        <v>110</v>
      </c>
      <c r="F27" t="s">
        <v>111</v>
      </c>
      <c r="G27" t="s">
        <v>112</v>
      </c>
      <c r="H27" t="s">
        <v>63</v>
      </c>
      <c r="I27" t="s">
        <v>23</v>
      </c>
      <c r="J27" t="s">
        <v>16</v>
      </c>
      <c r="K27" t="s">
        <v>113</v>
      </c>
      <c r="L27" t="s">
        <v>86</v>
      </c>
      <c r="M27" t="s">
        <v>114</v>
      </c>
      <c r="N27" t="s">
        <v>18</v>
      </c>
      <c r="R27" t="s">
        <v>16</v>
      </c>
      <c r="S27" t="s">
        <v>29</v>
      </c>
      <c r="T27" s="3" t="s">
        <v>53</v>
      </c>
      <c r="V27" t="s">
        <v>115</v>
      </c>
    </row>
    <row r="28" spans="1:32" x14ac:dyDescent="0.25">
      <c r="A28" s="1"/>
      <c r="B28" s="1"/>
      <c r="C28" s="5"/>
      <c r="D28" s="3" t="s">
        <v>217</v>
      </c>
      <c r="F28" s="8">
        <v>3</v>
      </c>
      <c r="G28">
        <v>1</v>
      </c>
      <c r="H28">
        <v>2</v>
      </c>
      <c r="I28">
        <v>1</v>
      </c>
      <c r="K28">
        <v>2</v>
      </c>
      <c r="L28">
        <v>5</v>
      </c>
      <c r="M28">
        <v>1</v>
      </c>
    </row>
    <row r="29" spans="1:32" x14ac:dyDescent="0.25">
      <c r="A29" s="1"/>
      <c r="B29" s="1"/>
      <c r="C29" s="5"/>
      <c r="D29" s="3" t="s">
        <v>218</v>
      </c>
      <c r="F29" s="8">
        <v>0</v>
      </c>
      <c r="G29">
        <v>1</v>
      </c>
      <c r="H29">
        <v>1</v>
      </c>
      <c r="I29">
        <v>1</v>
      </c>
      <c r="K29">
        <v>0</v>
      </c>
      <c r="L29">
        <v>0</v>
      </c>
      <c r="M29">
        <v>1</v>
      </c>
    </row>
    <row r="30" spans="1:32" x14ac:dyDescent="0.25">
      <c r="A30" s="1">
        <v>44532.822731481479</v>
      </c>
      <c r="B30" s="1">
        <v>44532.80259259259</v>
      </c>
      <c r="C30" s="5">
        <f t="shared" si="0"/>
        <v>29</v>
      </c>
      <c r="D30" t="s">
        <v>116</v>
      </c>
      <c r="E30" t="s">
        <v>83</v>
      </c>
      <c r="F30" t="s">
        <v>117</v>
      </c>
      <c r="G30" t="s">
        <v>61</v>
      </c>
      <c r="H30" t="s">
        <v>46</v>
      </c>
      <c r="I30" t="s">
        <v>23</v>
      </c>
      <c r="J30" t="s">
        <v>18</v>
      </c>
      <c r="N30" t="s">
        <v>18</v>
      </c>
      <c r="R30" t="s">
        <v>16</v>
      </c>
      <c r="S30" t="s">
        <v>40</v>
      </c>
      <c r="T30" t="s">
        <v>32</v>
      </c>
      <c r="V30" t="s">
        <v>118</v>
      </c>
    </row>
    <row r="31" spans="1:32" x14ac:dyDescent="0.25">
      <c r="A31" s="1"/>
      <c r="B31" s="1"/>
      <c r="C31" s="5"/>
      <c r="D31" t="s">
        <v>235</v>
      </c>
      <c r="F31">
        <v>1</v>
      </c>
      <c r="G31">
        <v>1</v>
      </c>
      <c r="H31">
        <v>3</v>
      </c>
      <c r="I31">
        <v>1</v>
      </c>
      <c r="K31">
        <v>0</v>
      </c>
      <c r="L31">
        <v>0</v>
      </c>
      <c r="M31">
        <v>1</v>
      </c>
    </row>
    <row r="32" spans="1:32" x14ac:dyDescent="0.25">
      <c r="A32" s="1"/>
      <c r="B32" s="1"/>
      <c r="C32" s="5"/>
      <c r="D32" t="s">
        <v>236</v>
      </c>
      <c r="F32">
        <v>1</v>
      </c>
      <c r="G32">
        <v>1</v>
      </c>
      <c r="H32">
        <v>1</v>
      </c>
      <c r="I32">
        <v>1</v>
      </c>
      <c r="K32">
        <v>0</v>
      </c>
      <c r="L32">
        <v>0</v>
      </c>
      <c r="M32">
        <v>0</v>
      </c>
    </row>
    <row r="33" spans="1:22" x14ac:dyDescent="0.25">
      <c r="A33" s="1">
        <v>44532.824189814812</v>
      </c>
      <c r="B33" s="1">
        <v>44532.80259259259</v>
      </c>
      <c r="C33" s="5">
        <f t="shared" si="0"/>
        <v>31</v>
      </c>
      <c r="D33" t="s">
        <v>19</v>
      </c>
      <c r="E33" t="s">
        <v>119</v>
      </c>
      <c r="F33" t="s">
        <v>120</v>
      </c>
      <c r="G33" t="s">
        <v>64</v>
      </c>
      <c r="H33" t="s">
        <v>90</v>
      </c>
      <c r="I33" t="s">
        <v>23</v>
      </c>
      <c r="J33" t="s">
        <v>18</v>
      </c>
      <c r="N33" t="s">
        <v>18</v>
      </c>
      <c r="R33" t="s">
        <v>16</v>
      </c>
      <c r="S33" t="s">
        <v>91</v>
      </c>
      <c r="T33" t="s">
        <v>33</v>
      </c>
      <c r="V33" t="s">
        <v>121</v>
      </c>
    </row>
    <row r="34" spans="1:22" x14ac:dyDescent="0.25">
      <c r="A34" s="1"/>
      <c r="B34" s="1"/>
      <c r="C34" s="5"/>
      <c r="D34" t="s">
        <v>241</v>
      </c>
      <c r="F34">
        <v>1</v>
      </c>
      <c r="G34">
        <v>1</v>
      </c>
      <c r="H34">
        <v>5</v>
      </c>
      <c r="I34">
        <v>1</v>
      </c>
      <c r="K34">
        <v>0</v>
      </c>
      <c r="L34">
        <v>0</v>
      </c>
      <c r="M34">
        <v>1</v>
      </c>
    </row>
    <row r="35" spans="1:22" x14ac:dyDescent="0.25">
      <c r="A35" s="1"/>
      <c r="B35" s="1"/>
      <c r="C35" s="5"/>
      <c r="D35" t="s">
        <v>242</v>
      </c>
      <c r="F35">
        <v>1</v>
      </c>
      <c r="G35">
        <v>1</v>
      </c>
      <c r="H35">
        <v>0</v>
      </c>
      <c r="I35">
        <v>1</v>
      </c>
      <c r="K35">
        <v>0</v>
      </c>
      <c r="L35">
        <v>0</v>
      </c>
      <c r="M35">
        <v>0</v>
      </c>
    </row>
    <row r="36" spans="1:22" x14ac:dyDescent="0.25">
      <c r="A36" s="1">
        <v>44532.8283912037</v>
      </c>
      <c r="B36" s="1">
        <v>44532.80259259259</v>
      </c>
      <c r="C36" s="5">
        <f t="shared" si="0"/>
        <v>37</v>
      </c>
      <c r="D36" t="s">
        <v>19</v>
      </c>
      <c r="E36" t="s">
        <v>110</v>
      </c>
      <c r="F36" t="s">
        <v>123</v>
      </c>
      <c r="G36" t="s">
        <v>61</v>
      </c>
      <c r="H36" t="s">
        <v>49</v>
      </c>
      <c r="I36" t="s">
        <v>23</v>
      </c>
      <c r="J36" t="s">
        <v>16</v>
      </c>
      <c r="K36" t="s">
        <v>124</v>
      </c>
      <c r="L36" t="s">
        <v>86</v>
      </c>
      <c r="M36" t="s">
        <v>125</v>
      </c>
      <c r="N36" t="s">
        <v>18</v>
      </c>
      <c r="R36" t="s">
        <v>18</v>
      </c>
      <c r="T36" t="s">
        <v>45</v>
      </c>
    </row>
    <row r="37" spans="1:22" x14ac:dyDescent="0.25">
      <c r="A37" s="1"/>
      <c r="B37" s="1"/>
      <c r="C37" s="5"/>
      <c r="D37" t="s">
        <v>243</v>
      </c>
      <c r="F37">
        <v>1</v>
      </c>
      <c r="G37">
        <v>1</v>
      </c>
      <c r="H37">
        <v>5</v>
      </c>
      <c r="I37">
        <v>1</v>
      </c>
      <c r="K37">
        <v>1</v>
      </c>
      <c r="L37">
        <v>5</v>
      </c>
      <c r="M37">
        <v>1</v>
      </c>
    </row>
    <row r="38" spans="1:22" x14ac:dyDescent="0.25">
      <c r="A38" s="1"/>
      <c r="B38" s="1"/>
      <c r="C38" s="5"/>
      <c r="D38" t="s">
        <v>244</v>
      </c>
      <c r="F38">
        <v>1</v>
      </c>
      <c r="G38">
        <v>1</v>
      </c>
      <c r="H38">
        <v>0</v>
      </c>
      <c r="I38">
        <v>1</v>
      </c>
      <c r="K38">
        <v>1</v>
      </c>
      <c r="L38">
        <v>0</v>
      </c>
      <c r="M38">
        <v>1</v>
      </c>
    </row>
    <row r="39" spans="1:22" x14ac:dyDescent="0.25">
      <c r="A39" s="1">
        <v>44532.829942129632</v>
      </c>
      <c r="B39" s="1">
        <v>44532.80259259259</v>
      </c>
      <c r="C39" s="5">
        <f t="shared" si="0"/>
        <v>39</v>
      </c>
      <c r="D39" t="s">
        <v>126</v>
      </c>
      <c r="E39" t="s">
        <v>93</v>
      </c>
      <c r="F39" t="s">
        <v>127</v>
      </c>
      <c r="G39" t="s">
        <v>61</v>
      </c>
      <c r="H39" t="s">
        <v>46</v>
      </c>
      <c r="I39" t="s">
        <v>23</v>
      </c>
      <c r="J39" t="s">
        <v>18</v>
      </c>
      <c r="K39">
        <v>0</v>
      </c>
      <c r="L39">
        <v>0</v>
      </c>
      <c r="M39">
        <v>0</v>
      </c>
      <c r="N39" t="s">
        <v>16</v>
      </c>
      <c r="O39" t="s">
        <v>128</v>
      </c>
      <c r="P39" t="s">
        <v>129</v>
      </c>
      <c r="Q39" t="s">
        <v>130</v>
      </c>
      <c r="R39" t="s">
        <v>18</v>
      </c>
      <c r="T39" t="s">
        <v>41</v>
      </c>
      <c r="U39" t="s">
        <v>131</v>
      </c>
    </row>
    <row r="40" spans="1:22" x14ac:dyDescent="0.25">
      <c r="A40" s="1"/>
      <c r="B40" s="1"/>
      <c r="C40" s="5"/>
      <c r="D40" t="s">
        <v>239</v>
      </c>
      <c r="F40">
        <v>1</v>
      </c>
      <c r="G40">
        <v>1</v>
      </c>
      <c r="H40">
        <v>3</v>
      </c>
      <c r="I40">
        <v>1</v>
      </c>
      <c r="K40">
        <v>0</v>
      </c>
      <c r="L40">
        <v>0</v>
      </c>
      <c r="M40">
        <v>0</v>
      </c>
    </row>
    <row r="41" spans="1:22" x14ac:dyDescent="0.25">
      <c r="A41" s="1"/>
      <c r="B41" s="1"/>
      <c r="C41" s="5"/>
      <c r="D41" t="s">
        <v>240</v>
      </c>
      <c r="F41">
        <v>1</v>
      </c>
      <c r="G41">
        <v>1</v>
      </c>
      <c r="H41">
        <v>1</v>
      </c>
      <c r="I41">
        <v>1</v>
      </c>
    </row>
    <row r="42" spans="1:22" x14ac:dyDescent="0.25">
      <c r="A42" s="1">
        <v>44532.830335648148</v>
      </c>
      <c r="B42" s="1">
        <v>44532.80259259259</v>
      </c>
      <c r="C42" s="5">
        <f t="shared" si="0"/>
        <v>39</v>
      </c>
      <c r="D42" t="s">
        <v>19</v>
      </c>
      <c r="E42" t="s">
        <v>77</v>
      </c>
      <c r="F42" t="s">
        <v>133</v>
      </c>
      <c r="G42" t="s">
        <v>61</v>
      </c>
      <c r="H42" t="s">
        <v>46</v>
      </c>
      <c r="I42" t="s">
        <v>23</v>
      </c>
      <c r="J42" t="s">
        <v>16</v>
      </c>
      <c r="K42" t="s">
        <v>134</v>
      </c>
      <c r="L42" t="s">
        <v>34</v>
      </c>
      <c r="M42" t="s">
        <v>135</v>
      </c>
      <c r="N42" t="s">
        <v>18</v>
      </c>
      <c r="R42" t="s">
        <v>18</v>
      </c>
      <c r="T42" t="s">
        <v>56</v>
      </c>
    </row>
    <row r="43" spans="1:22" x14ac:dyDescent="0.25">
      <c r="A43" s="1"/>
      <c r="B43" s="1"/>
      <c r="C43" s="5"/>
      <c r="D43" t="s">
        <v>245</v>
      </c>
      <c r="F43">
        <v>1</v>
      </c>
      <c r="G43">
        <v>1</v>
      </c>
      <c r="H43">
        <v>3</v>
      </c>
      <c r="I43">
        <v>1</v>
      </c>
      <c r="K43">
        <v>3</v>
      </c>
      <c r="L43">
        <v>1</v>
      </c>
      <c r="M43">
        <v>1</v>
      </c>
    </row>
    <row r="44" spans="1:22" x14ac:dyDescent="0.25">
      <c r="A44" s="1"/>
      <c r="B44" s="1"/>
      <c r="C44" s="5"/>
      <c r="D44" t="s">
        <v>246</v>
      </c>
      <c r="F44">
        <v>1</v>
      </c>
      <c r="G44">
        <v>1</v>
      </c>
      <c r="H44">
        <v>1</v>
      </c>
      <c r="I44">
        <v>1</v>
      </c>
      <c r="K44">
        <v>0</v>
      </c>
      <c r="L44">
        <v>1</v>
      </c>
      <c r="M44">
        <v>1</v>
      </c>
    </row>
    <row r="45" spans="1:22" x14ac:dyDescent="0.25">
      <c r="A45" s="1">
        <v>44532.832418981481</v>
      </c>
      <c r="B45" s="1">
        <v>44532.80259259259</v>
      </c>
      <c r="C45" s="5">
        <f t="shared" si="0"/>
        <v>42</v>
      </c>
      <c r="D45" t="s">
        <v>19</v>
      </c>
      <c r="E45" t="s">
        <v>136</v>
      </c>
      <c r="F45" t="s">
        <v>137</v>
      </c>
      <c r="G45" t="s">
        <v>138</v>
      </c>
      <c r="H45" t="s">
        <v>46</v>
      </c>
      <c r="I45" t="s">
        <v>23</v>
      </c>
      <c r="J45" t="s">
        <v>18</v>
      </c>
      <c r="N45" t="s">
        <v>16</v>
      </c>
      <c r="O45" t="s">
        <v>139</v>
      </c>
      <c r="P45" t="s">
        <v>140</v>
      </c>
      <c r="Q45" t="s">
        <v>141</v>
      </c>
      <c r="R45" t="s">
        <v>18</v>
      </c>
      <c r="T45" t="s">
        <v>37</v>
      </c>
      <c r="U45" t="s">
        <v>142</v>
      </c>
    </row>
    <row r="46" spans="1:22" x14ac:dyDescent="0.25">
      <c r="A46" s="1"/>
      <c r="B46" s="1"/>
      <c r="C46" s="5"/>
      <c r="D46" t="s">
        <v>231</v>
      </c>
      <c r="F46">
        <v>1</v>
      </c>
      <c r="G46">
        <v>1</v>
      </c>
      <c r="H46">
        <v>3</v>
      </c>
      <c r="I46">
        <v>1</v>
      </c>
      <c r="K46">
        <v>0</v>
      </c>
      <c r="L46">
        <v>0</v>
      </c>
      <c r="M46">
        <v>1</v>
      </c>
    </row>
    <row r="47" spans="1:22" x14ac:dyDescent="0.25">
      <c r="A47" s="1"/>
      <c r="B47" s="1"/>
      <c r="C47" s="5"/>
      <c r="D47" t="s">
        <v>232</v>
      </c>
      <c r="F47">
        <v>1</v>
      </c>
      <c r="G47">
        <v>1</v>
      </c>
      <c r="H47">
        <v>1</v>
      </c>
      <c r="I47">
        <v>1</v>
      </c>
      <c r="K47">
        <v>0</v>
      </c>
      <c r="L47">
        <v>0</v>
      </c>
      <c r="M47">
        <v>0</v>
      </c>
    </row>
    <row r="48" spans="1:22" x14ac:dyDescent="0.25">
      <c r="A48" s="9">
        <v>44532.832743055558</v>
      </c>
      <c r="B48" s="1"/>
      <c r="C48" s="5"/>
      <c r="D48" t="s">
        <v>19</v>
      </c>
      <c r="E48" t="s">
        <v>143</v>
      </c>
      <c r="F48" t="s">
        <v>144</v>
      </c>
      <c r="G48" t="s">
        <v>61</v>
      </c>
      <c r="H48" t="s">
        <v>46</v>
      </c>
      <c r="I48" t="s">
        <v>23</v>
      </c>
      <c r="J48" t="s">
        <v>18</v>
      </c>
      <c r="N48" t="s">
        <v>16</v>
      </c>
      <c r="O48" t="s">
        <v>145</v>
      </c>
      <c r="P48" t="s">
        <v>146</v>
      </c>
      <c r="Q48" t="s">
        <v>147</v>
      </c>
      <c r="R48" t="s">
        <v>18</v>
      </c>
      <c r="T48" s="3" t="s">
        <v>36</v>
      </c>
      <c r="U48" t="s">
        <v>148</v>
      </c>
    </row>
    <row r="49" spans="1:22" x14ac:dyDescent="0.25">
      <c r="A49" s="1"/>
      <c r="B49" s="1"/>
      <c r="C49" s="5"/>
      <c r="D49" s="3" t="s">
        <v>231</v>
      </c>
      <c r="F49" s="8">
        <v>1</v>
      </c>
      <c r="G49">
        <v>1</v>
      </c>
      <c r="H49">
        <v>3</v>
      </c>
      <c r="I49">
        <v>1</v>
      </c>
      <c r="K49">
        <v>0</v>
      </c>
      <c r="L49">
        <v>0</v>
      </c>
      <c r="M49">
        <v>1</v>
      </c>
    </row>
    <row r="50" spans="1:22" x14ac:dyDescent="0.25">
      <c r="A50" s="1"/>
      <c r="B50" s="1"/>
      <c r="C50" s="5"/>
      <c r="D50" s="3" t="s">
        <v>232</v>
      </c>
      <c r="F50" s="8">
        <v>1</v>
      </c>
      <c r="G50">
        <v>1</v>
      </c>
      <c r="H50">
        <v>1</v>
      </c>
      <c r="I50">
        <v>1</v>
      </c>
      <c r="K50">
        <v>0</v>
      </c>
      <c r="L50">
        <v>0</v>
      </c>
      <c r="M50">
        <v>0</v>
      </c>
    </row>
    <row r="51" spans="1:22" x14ac:dyDescent="0.25">
      <c r="A51" s="1">
        <v>44532.836296296293</v>
      </c>
      <c r="B51" s="1">
        <v>44532.813773148147</v>
      </c>
      <c r="C51" s="5">
        <f t="shared" si="0"/>
        <v>32</v>
      </c>
      <c r="D51" t="s">
        <v>19</v>
      </c>
      <c r="E51" t="s">
        <v>150</v>
      </c>
      <c r="F51" t="s">
        <v>151</v>
      </c>
      <c r="G51" t="s">
        <v>61</v>
      </c>
      <c r="H51" t="s">
        <v>152</v>
      </c>
      <c r="I51" t="s">
        <v>23</v>
      </c>
      <c r="J51" t="s">
        <v>16</v>
      </c>
      <c r="K51" t="s">
        <v>153</v>
      </c>
      <c r="L51" t="s">
        <v>154</v>
      </c>
      <c r="M51" t="s">
        <v>155</v>
      </c>
      <c r="N51" t="s">
        <v>18</v>
      </c>
      <c r="R51" t="s">
        <v>18</v>
      </c>
      <c r="T51" t="s">
        <v>27</v>
      </c>
    </row>
    <row r="52" spans="1:22" x14ac:dyDescent="0.25">
      <c r="A52" s="1"/>
      <c r="B52" s="1"/>
      <c r="C52" s="5"/>
      <c r="D52" t="s">
        <v>201</v>
      </c>
      <c r="F52">
        <v>3</v>
      </c>
      <c r="G52">
        <v>1</v>
      </c>
      <c r="H52">
        <v>6</v>
      </c>
      <c r="I52">
        <v>1</v>
      </c>
      <c r="K52">
        <v>1</v>
      </c>
      <c r="L52">
        <v>5</v>
      </c>
      <c r="M52">
        <v>1</v>
      </c>
    </row>
    <row r="53" spans="1:22" x14ac:dyDescent="0.25">
      <c r="A53" s="1"/>
      <c r="B53" s="1"/>
      <c r="C53" s="5"/>
      <c r="D53" t="s">
        <v>202</v>
      </c>
      <c r="F53">
        <v>0</v>
      </c>
      <c r="G53">
        <v>1</v>
      </c>
      <c r="H53">
        <v>0</v>
      </c>
      <c r="I53">
        <v>1</v>
      </c>
      <c r="K53">
        <v>1</v>
      </c>
      <c r="L53">
        <v>0</v>
      </c>
      <c r="M53">
        <v>1</v>
      </c>
    </row>
    <row r="54" spans="1:22" x14ac:dyDescent="0.25">
      <c r="A54" s="1">
        <v>44532.849687499998</v>
      </c>
      <c r="B54" s="1">
        <v>44532.828217592592</v>
      </c>
      <c r="C54" s="5">
        <f t="shared" si="0"/>
        <v>30</v>
      </c>
      <c r="D54" t="s">
        <v>76</v>
      </c>
      <c r="E54" t="s">
        <v>83</v>
      </c>
      <c r="F54" t="s">
        <v>158</v>
      </c>
      <c r="G54" t="s">
        <v>159</v>
      </c>
      <c r="H54" t="s">
        <v>160</v>
      </c>
      <c r="I54" t="s">
        <v>23</v>
      </c>
      <c r="J54" t="s">
        <v>18</v>
      </c>
      <c r="N54" t="s">
        <v>18</v>
      </c>
      <c r="R54" t="s">
        <v>16</v>
      </c>
      <c r="S54" t="s">
        <v>161</v>
      </c>
      <c r="T54" t="s">
        <v>44</v>
      </c>
      <c r="V54" t="s">
        <v>162</v>
      </c>
    </row>
    <row r="55" spans="1:22" x14ac:dyDescent="0.25">
      <c r="A55" s="1"/>
      <c r="B55" s="1"/>
      <c r="C55" s="5"/>
      <c r="D55" t="s">
        <v>207</v>
      </c>
      <c r="F55">
        <v>1</v>
      </c>
      <c r="G55">
        <v>1</v>
      </c>
      <c r="H55">
        <v>5</v>
      </c>
      <c r="I55">
        <v>1</v>
      </c>
      <c r="K55">
        <v>0</v>
      </c>
      <c r="L55">
        <v>0</v>
      </c>
      <c r="M55">
        <v>1</v>
      </c>
    </row>
    <row r="56" spans="1:22" x14ac:dyDescent="0.25">
      <c r="A56" s="1"/>
      <c r="B56" s="1"/>
      <c r="C56" s="5"/>
      <c r="D56" t="s">
        <v>208</v>
      </c>
      <c r="F56">
        <v>1</v>
      </c>
      <c r="G56">
        <v>1</v>
      </c>
      <c r="H56">
        <v>0</v>
      </c>
      <c r="I56">
        <v>1</v>
      </c>
      <c r="K56">
        <v>0</v>
      </c>
      <c r="L56">
        <v>0</v>
      </c>
      <c r="M56">
        <v>0</v>
      </c>
    </row>
    <row r="57" spans="1:22" x14ac:dyDescent="0.25">
      <c r="A57" s="1">
        <v>44532.850289351853</v>
      </c>
      <c r="B57" s="1">
        <v>44532.833194444444</v>
      </c>
      <c r="C57" s="5">
        <f t="shared" si="0"/>
        <v>24</v>
      </c>
      <c r="D57" t="s">
        <v>76</v>
      </c>
      <c r="E57" t="s">
        <v>110</v>
      </c>
      <c r="F57" t="s">
        <v>163</v>
      </c>
      <c r="G57" t="s">
        <v>164</v>
      </c>
      <c r="H57" t="s">
        <v>46</v>
      </c>
      <c r="I57" t="s">
        <v>165</v>
      </c>
      <c r="J57" t="s">
        <v>16</v>
      </c>
      <c r="K57" t="s">
        <v>166</v>
      </c>
      <c r="L57" t="s">
        <v>34</v>
      </c>
      <c r="M57" t="s">
        <v>167</v>
      </c>
      <c r="N57" t="s">
        <v>16</v>
      </c>
      <c r="O57" t="s">
        <v>168</v>
      </c>
      <c r="P57" t="s">
        <v>169</v>
      </c>
      <c r="Q57" t="s">
        <v>35</v>
      </c>
      <c r="R57" t="s">
        <v>18</v>
      </c>
      <c r="T57" t="s">
        <v>170</v>
      </c>
      <c r="U57" t="s">
        <v>171</v>
      </c>
    </row>
    <row r="58" spans="1:22" x14ac:dyDescent="0.25">
      <c r="A58" s="1"/>
      <c r="B58" s="1"/>
      <c r="C58" s="5"/>
      <c r="D58" t="s">
        <v>215</v>
      </c>
      <c r="F58">
        <v>1</v>
      </c>
      <c r="G58">
        <v>4</v>
      </c>
      <c r="H58">
        <v>3</v>
      </c>
      <c r="I58">
        <v>4</v>
      </c>
      <c r="K58">
        <v>1</v>
      </c>
      <c r="L58">
        <v>2</v>
      </c>
      <c r="M58">
        <v>1</v>
      </c>
    </row>
    <row r="59" spans="1:22" x14ac:dyDescent="0.25">
      <c r="A59" s="1"/>
      <c r="B59" s="1"/>
      <c r="C59" s="5"/>
      <c r="D59" t="s">
        <v>216</v>
      </c>
      <c r="F59">
        <v>1</v>
      </c>
      <c r="G59">
        <v>0</v>
      </c>
      <c r="H59">
        <v>1</v>
      </c>
      <c r="I59">
        <v>0</v>
      </c>
      <c r="K59">
        <v>1</v>
      </c>
      <c r="L59">
        <v>1</v>
      </c>
      <c r="M59">
        <v>1</v>
      </c>
    </row>
    <row r="60" spans="1:22" x14ac:dyDescent="0.25">
      <c r="A60" s="1">
        <v>44532.851527777777</v>
      </c>
      <c r="B60" s="1">
        <v>44532.834768518522</v>
      </c>
      <c r="C60" s="5">
        <f t="shared" si="0"/>
        <v>24</v>
      </c>
      <c r="D60" t="s">
        <v>19</v>
      </c>
      <c r="E60" t="s">
        <v>172</v>
      </c>
      <c r="F60" t="s">
        <v>173</v>
      </c>
      <c r="G60" t="s">
        <v>59</v>
      </c>
      <c r="H60" t="s">
        <v>63</v>
      </c>
      <c r="I60" t="s">
        <v>28</v>
      </c>
      <c r="J60" t="s">
        <v>18</v>
      </c>
      <c r="N60" t="s">
        <v>18</v>
      </c>
      <c r="R60" t="s">
        <v>16</v>
      </c>
      <c r="S60" t="s">
        <v>17</v>
      </c>
      <c r="T60" t="s">
        <v>174</v>
      </c>
      <c r="V60" t="s">
        <v>175</v>
      </c>
    </row>
    <row r="61" spans="1:22" x14ac:dyDescent="0.25">
      <c r="A61" s="1"/>
      <c r="B61" s="1"/>
      <c r="C61" s="5"/>
      <c r="D61" t="s">
        <v>205</v>
      </c>
      <c r="F61">
        <v>1</v>
      </c>
      <c r="G61">
        <v>1</v>
      </c>
      <c r="H61">
        <v>2</v>
      </c>
      <c r="I61">
        <v>4</v>
      </c>
      <c r="K61">
        <v>0</v>
      </c>
      <c r="L61">
        <v>0</v>
      </c>
      <c r="M61">
        <v>1</v>
      </c>
    </row>
    <row r="62" spans="1:22" x14ac:dyDescent="0.25">
      <c r="A62" s="1"/>
      <c r="B62" s="1"/>
      <c r="C62" s="5"/>
      <c r="D62" t="s">
        <v>206</v>
      </c>
      <c r="F62">
        <v>1</v>
      </c>
      <c r="G62">
        <v>0</v>
      </c>
      <c r="H62">
        <v>1</v>
      </c>
      <c r="I62">
        <v>0</v>
      </c>
      <c r="K62">
        <v>0</v>
      </c>
      <c r="L62">
        <v>0</v>
      </c>
      <c r="M62">
        <v>0</v>
      </c>
    </row>
    <row r="63" spans="1:22" x14ac:dyDescent="0.25">
      <c r="A63" s="1">
        <v>44532.854050925926</v>
      </c>
      <c r="B63" s="1">
        <v>44532.827824074076</v>
      </c>
      <c r="C63" s="5">
        <f t="shared" si="0"/>
        <v>37</v>
      </c>
      <c r="D63" t="s">
        <v>176</v>
      </c>
      <c r="E63" t="s">
        <v>177</v>
      </c>
      <c r="F63" t="s">
        <v>178</v>
      </c>
      <c r="G63" t="s">
        <v>31</v>
      </c>
      <c r="H63" t="s">
        <v>22</v>
      </c>
      <c r="I63" t="s">
        <v>23</v>
      </c>
      <c r="J63" t="s">
        <v>16</v>
      </c>
      <c r="K63" t="s">
        <v>179</v>
      </c>
      <c r="L63" t="s">
        <v>34</v>
      </c>
      <c r="M63" t="s">
        <v>180</v>
      </c>
      <c r="N63" t="s">
        <v>18</v>
      </c>
      <c r="R63" t="s">
        <v>18</v>
      </c>
      <c r="T63" t="s">
        <v>48</v>
      </c>
    </row>
    <row r="64" spans="1:22" x14ac:dyDescent="0.25">
      <c r="A64" s="1"/>
      <c r="B64" s="1"/>
      <c r="C64" s="5"/>
      <c r="D64" t="s">
        <v>203</v>
      </c>
      <c r="F64">
        <v>1</v>
      </c>
      <c r="G64">
        <v>1</v>
      </c>
      <c r="H64">
        <v>1</v>
      </c>
      <c r="I64">
        <v>1</v>
      </c>
      <c r="K64">
        <v>1</v>
      </c>
      <c r="L64">
        <v>1</v>
      </c>
      <c r="M64">
        <v>1</v>
      </c>
    </row>
    <row r="65" spans="1:22" x14ac:dyDescent="0.25">
      <c r="A65" s="1"/>
      <c r="B65" s="1"/>
      <c r="C65" s="5"/>
      <c r="D65" t="s">
        <v>204</v>
      </c>
      <c r="F65">
        <v>1</v>
      </c>
      <c r="G65">
        <v>1</v>
      </c>
      <c r="H65">
        <v>1</v>
      </c>
      <c r="I65">
        <v>1</v>
      </c>
      <c r="K65">
        <v>1</v>
      </c>
      <c r="L65">
        <v>1</v>
      </c>
      <c r="M65">
        <v>1</v>
      </c>
    </row>
    <row r="66" spans="1:22" x14ac:dyDescent="0.25">
      <c r="A66" s="1">
        <v>44532.857893518521</v>
      </c>
      <c r="B66" s="1">
        <v>44532.836759259262</v>
      </c>
      <c r="C66" s="5">
        <f t="shared" si="0"/>
        <v>30</v>
      </c>
      <c r="D66" t="s">
        <v>19</v>
      </c>
      <c r="E66" t="s">
        <v>83</v>
      </c>
      <c r="F66" t="s">
        <v>72</v>
      </c>
      <c r="G66" t="s">
        <v>181</v>
      </c>
      <c r="H66" t="s">
        <v>26</v>
      </c>
      <c r="I66" t="s">
        <v>23</v>
      </c>
      <c r="J66" t="s">
        <v>18</v>
      </c>
      <c r="N66" t="s">
        <v>18</v>
      </c>
      <c r="R66" t="s">
        <v>16</v>
      </c>
      <c r="S66" t="s">
        <v>132</v>
      </c>
      <c r="T66" t="s">
        <v>51</v>
      </c>
      <c r="V66" t="s">
        <v>182</v>
      </c>
    </row>
    <row r="67" spans="1:22" x14ac:dyDescent="0.25">
      <c r="A67" s="1"/>
      <c r="B67" s="1"/>
      <c r="C67" s="5"/>
      <c r="D67" t="s">
        <v>211</v>
      </c>
      <c r="F67">
        <v>1</v>
      </c>
      <c r="G67">
        <v>1</v>
      </c>
      <c r="H67">
        <v>5</v>
      </c>
      <c r="I67">
        <v>1</v>
      </c>
      <c r="K67">
        <v>0</v>
      </c>
      <c r="L67">
        <v>0</v>
      </c>
      <c r="M67">
        <v>1</v>
      </c>
    </row>
    <row r="68" spans="1:22" x14ac:dyDescent="0.25">
      <c r="A68" s="1"/>
      <c r="B68" s="1"/>
      <c r="C68" s="5"/>
      <c r="D68" t="s">
        <v>212</v>
      </c>
      <c r="F68">
        <v>1</v>
      </c>
      <c r="G68">
        <v>1</v>
      </c>
      <c r="H68">
        <v>0</v>
      </c>
      <c r="I68">
        <v>1</v>
      </c>
      <c r="K68">
        <v>0</v>
      </c>
      <c r="L68">
        <v>0</v>
      </c>
      <c r="M68">
        <v>0</v>
      </c>
    </row>
    <row r="69" spans="1:22" x14ac:dyDescent="0.25">
      <c r="A69" s="1">
        <v>44532.85800925926</v>
      </c>
      <c r="B69" s="1">
        <v>44532.837777777779</v>
      </c>
      <c r="C69" s="5">
        <f t="shared" ref="C69:C75" si="1">MINUTE(TEXT(A69-B69,"HH:MM"))+(HOUR(TEXT(A69-B69,"HH:MM")))*60</f>
        <v>29</v>
      </c>
      <c r="D69" t="s">
        <v>19</v>
      </c>
      <c r="E69" t="s">
        <v>183</v>
      </c>
      <c r="F69" t="s">
        <v>184</v>
      </c>
      <c r="G69" t="s">
        <v>61</v>
      </c>
      <c r="H69" t="s">
        <v>157</v>
      </c>
      <c r="I69" t="s">
        <v>23</v>
      </c>
      <c r="J69" t="s">
        <v>16</v>
      </c>
      <c r="K69" t="s">
        <v>184</v>
      </c>
      <c r="L69" t="s">
        <v>68</v>
      </c>
      <c r="M69" t="s">
        <v>185</v>
      </c>
      <c r="N69" t="s">
        <v>18</v>
      </c>
      <c r="R69" t="s">
        <v>16</v>
      </c>
      <c r="S69" t="s">
        <v>132</v>
      </c>
      <c r="T69" t="s">
        <v>50</v>
      </c>
      <c r="V69" t="s">
        <v>186</v>
      </c>
    </row>
    <row r="70" spans="1:22" x14ac:dyDescent="0.25">
      <c r="A70" s="1"/>
      <c r="B70" s="1"/>
      <c r="C70" s="5"/>
      <c r="D70" t="s">
        <v>213</v>
      </c>
      <c r="F70">
        <v>1</v>
      </c>
      <c r="G70">
        <v>1</v>
      </c>
      <c r="H70">
        <v>5</v>
      </c>
      <c r="I70">
        <v>1</v>
      </c>
      <c r="K70">
        <v>1</v>
      </c>
      <c r="L70">
        <v>5</v>
      </c>
      <c r="M70">
        <v>1</v>
      </c>
    </row>
    <row r="71" spans="1:22" x14ac:dyDescent="0.25">
      <c r="A71" s="1"/>
      <c r="B71" s="1"/>
      <c r="C71" s="5"/>
      <c r="D71" t="s">
        <v>214</v>
      </c>
      <c r="F71">
        <v>1</v>
      </c>
      <c r="G71">
        <v>1</v>
      </c>
      <c r="H71">
        <v>0</v>
      </c>
      <c r="I71">
        <v>1</v>
      </c>
      <c r="K71">
        <v>1</v>
      </c>
      <c r="L71">
        <v>0</v>
      </c>
      <c r="M71">
        <v>1</v>
      </c>
    </row>
    <row r="72" spans="1:22" x14ac:dyDescent="0.25">
      <c r="A72" s="1">
        <v>44532.859629629631</v>
      </c>
      <c r="B72" s="1">
        <v>44532.831863425927</v>
      </c>
      <c r="C72" s="5">
        <f t="shared" si="1"/>
        <v>39</v>
      </c>
      <c r="D72" t="s">
        <v>19</v>
      </c>
      <c r="E72" t="s">
        <v>83</v>
      </c>
      <c r="F72" t="s">
        <v>187</v>
      </c>
      <c r="G72" t="s">
        <v>61</v>
      </c>
      <c r="H72" t="s">
        <v>188</v>
      </c>
      <c r="I72" t="s">
        <v>23</v>
      </c>
      <c r="J72" t="s">
        <v>16</v>
      </c>
      <c r="K72" t="s">
        <v>189</v>
      </c>
      <c r="L72" t="s">
        <v>42</v>
      </c>
      <c r="M72" t="s">
        <v>190</v>
      </c>
      <c r="N72" t="s">
        <v>18</v>
      </c>
      <c r="R72" t="s">
        <v>18</v>
      </c>
      <c r="T72" t="s">
        <v>43</v>
      </c>
    </row>
    <row r="73" spans="1:22" x14ac:dyDescent="0.25">
      <c r="A73" s="1"/>
      <c r="B73" s="1"/>
      <c r="C73" s="5"/>
      <c r="D73" t="s">
        <v>209</v>
      </c>
      <c r="F73">
        <v>1</v>
      </c>
      <c r="G73">
        <v>1</v>
      </c>
      <c r="H73">
        <v>4</v>
      </c>
      <c r="I73">
        <v>1</v>
      </c>
      <c r="K73">
        <v>1</v>
      </c>
      <c r="L73">
        <v>4</v>
      </c>
      <c r="M73">
        <v>1</v>
      </c>
    </row>
    <row r="74" spans="1:22" x14ac:dyDescent="0.25">
      <c r="A74" s="1"/>
      <c r="B74" s="1"/>
      <c r="C74" s="5"/>
      <c r="D74" t="s">
        <v>210</v>
      </c>
      <c r="F74">
        <v>1</v>
      </c>
      <c r="G74">
        <v>1</v>
      </c>
      <c r="H74">
        <v>0</v>
      </c>
      <c r="I74">
        <v>1</v>
      </c>
      <c r="K74">
        <v>1</v>
      </c>
      <c r="L74">
        <v>0</v>
      </c>
      <c r="M74">
        <v>1</v>
      </c>
    </row>
    <row r="75" spans="1:22" x14ac:dyDescent="0.25">
      <c r="A75" s="1">
        <v>44532.870115740741</v>
      </c>
      <c r="B75" s="1">
        <v>44532.836921296293</v>
      </c>
      <c r="C75" s="5">
        <f t="shared" si="1"/>
        <v>47</v>
      </c>
      <c r="D75" t="s">
        <v>19</v>
      </c>
      <c r="E75" t="s">
        <v>105</v>
      </c>
      <c r="F75" t="s">
        <v>191</v>
      </c>
      <c r="G75" t="s">
        <v>192</v>
      </c>
      <c r="H75" t="s">
        <v>156</v>
      </c>
      <c r="I75" t="s">
        <v>23</v>
      </c>
      <c r="J75" t="s">
        <v>18</v>
      </c>
      <c r="N75" t="s">
        <v>16</v>
      </c>
      <c r="O75" t="s">
        <v>193</v>
      </c>
      <c r="P75" t="s">
        <v>194</v>
      </c>
      <c r="Q75" t="s">
        <v>195</v>
      </c>
      <c r="R75" t="s">
        <v>18</v>
      </c>
      <c r="T75" t="s">
        <v>60</v>
      </c>
      <c r="U75" t="s">
        <v>196</v>
      </c>
    </row>
    <row r="76" spans="1:22" x14ac:dyDescent="0.25">
      <c r="A76" s="1"/>
      <c r="B76" s="1"/>
      <c r="C76" s="5"/>
      <c r="D76" t="s">
        <v>217</v>
      </c>
      <c r="F76">
        <v>1</v>
      </c>
      <c r="G76">
        <v>1</v>
      </c>
      <c r="H76">
        <v>5</v>
      </c>
      <c r="I76">
        <v>1</v>
      </c>
      <c r="K76">
        <v>0</v>
      </c>
      <c r="L76">
        <v>0</v>
      </c>
      <c r="M76">
        <v>1</v>
      </c>
    </row>
    <row r="77" spans="1:22" x14ac:dyDescent="0.25">
      <c r="A77" s="1"/>
      <c r="B77" s="1"/>
      <c r="C77" s="5"/>
      <c r="D77" t="s">
        <v>218</v>
      </c>
      <c r="F77">
        <v>1</v>
      </c>
      <c r="G77">
        <v>1</v>
      </c>
      <c r="H77">
        <v>0</v>
      </c>
      <c r="I77">
        <v>1</v>
      </c>
      <c r="K77">
        <v>0</v>
      </c>
      <c r="L77">
        <v>0</v>
      </c>
      <c r="M77">
        <v>0</v>
      </c>
    </row>
    <row r="78" spans="1:22" x14ac:dyDescent="0.25">
      <c r="A78" s="1">
        <v>44534.871446759258</v>
      </c>
      <c r="B78" s="1">
        <v>44534.854780092595</v>
      </c>
      <c r="C78" s="5">
        <f>MINUTE(TEXT(A78-B78,"HH:MM"))+(HOUR(TEXT(A78-B78,"HH:MM")))*60</f>
        <v>24</v>
      </c>
      <c r="D78" t="s">
        <v>19</v>
      </c>
      <c r="E78" t="s">
        <v>88</v>
      </c>
      <c r="F78" t="s">
        <v>197</v>
      </c>
      <c r="G78" t="s">
        <v>149</v>
      </c>
      <c r="H78" t="s">
        <v>46</v>
      </c>
      <c r="I78" t="s">
        <v>23</v>
      </c>
      <c r="J78" t="s">
        <v>16</v>
      </c>
      <c r="K78" t="s">
        <v>166</v>
      </c>
      <c r="L78" t="s">
        <v>86</v>
      </c>
      <c r="M78" t="s">
        <v>198</v>
      </c>
      <c r="N78" t="s">
        <v>18</v>
      </c>
      <c r="R78" t="s">
        <v>18</v>
      </c>
      <c r="T78" t="s">
        <v>62</v>
      </c>
    </row>
    <row r="79" spans="1:22" x14ac:dyDescent="0.25">
      <c r="D79" t="s">
        <v>247</v>
      </c>
      <c r="F79">
        <v>1</v>
      </c>
      <c r="G79">
        <v>1</v>
      </c>
      <c r="H79">
        <v>3</v>
      </c>
      <c r="I79">
        <v>1</v>
      </c>
      <c r="K79">
        <v>1</v>
      </c>
      <c r="L79">
        <v>5</v>
      </c>
      <c r="M79">
        <v>1</v>
      </c>
    </row>
    <row r="80" spans="1:22" x14ac:dyDescent="0.25">
      <c r="D80" t="s">
        <v>248</v>
      </c>
      <c r="F80">
        <v>1</v>
      </c>
      <c r="G80">
        <v>1</v>
      </c>
      <c r="H80">
        <v>1</v>
      </c>
      <c r="I80">
        <v>1</v>
      </c>
      <c r="K80">
        <v>1</v>
      </c>
      <c r="L80">
        <v>0</v>
      </c>
      <c r="M80">
        <v>1</v>
      </c>
    </row>
    <row r="82" spans="1:30" x14ac:dyDescent="0.25">
      <c r="A82">
        <v>24</v>
      </c>
      <c r="B82">
        <v>15</v>
      </c>
      <c r="D82" t="s">
        <v>249</v>
      </c>
      <c r="E82" t="s">
        <v>250</v>
      </c>
      <c r="F82">
        <f>SUM(F5,F8,F11,F14,F17,F20,F23,F26,F32,F35,F38,F41,F44,F47,F53,F56,F59,F62,F65,F68,F71,F74,F77,F80)</f>
        <v>22</v>
      </c>
      <c r="G82">
        <f t="shared" ref="G82:L82" si="2">SUM(G5,G8,G11,G14,G17,G20,G23,G26,G32,G35,G38,G41,G44,G47,G53,G56,G59,G62,G65,G68,G71,G74,G77,G80)</f>
        <v>21</v>
      </c>
      <c r="H82">
        <f t="shared" si="2"/>
        <v>15</v>
      </c>
      <c r="I82">
        <f t="shared" si="2"/>
        <v>21</v>
      </c>
      <c r="K82">
        <f t="shared" si="2"/>
        <v>13</v>
      </c>
      <c r="L82">
        <f t="shared" si="2"/>
        <v>4</v>
      </c>
      <c r="M82">
        <v>23</v>
      </c>
    </row>
    <row r="83" spans="1:30" x14ac:dyDescent="0.25">
      <c r="E83" t="s">
        <v>251</v>
      </c>
      <c r="F83">
        <f>$A$82-F82</f>
        <v>2</v>
      </c>
      <c r="G83">
        <f>$A$82-G82</f>
        <v>3</v>
      </c>
      <c r="H83">
        <f>$A$82-H82</f>
        <v>9</v>
      </c>
      <c r="I83">
        <f t="shared" ref="I83" si="3">$A$82-I82</f>
        <v>3</v>
      </c>
      <c r="K83">
        <f>$B$82-K82</f>
        <v>2</v>
      </c>
      <c r="L83">
        <f>$B$82-L82</f>
        <v>11</v>
      </c>
      <c r="M83">
        <v>1</v>
      </c>
    </row>
    <row r="84" spans="1:30" x14ac:dyDescent="0.25">
      <c r="F84" t="s">
        <v>252</v>
      </c>
      <c r="G84" t="s">
        <v>253</v>
      </c>
      <c r="H84" t="s">
        <v>254</v>
      </c>
      <c r="I84" t="s">
        <v>255</v>
      </c>
      <c r="K84" t="s">
        <v>257</v>
      </c>
      <c r="L84" t="s">
        <v>258</v>
      </c>
      <c r="M84" t="s">
        <v>264</v>
      </c>
    </row>
    <row r="85" spans="1:30" x14ac:dyDescent="0.25">
      <c r="D85" t="s">
        <v>249</v>
      </c>
      <c r="E85" t="s">
        <v>250</v>
      </c>
      <c r="F85" s="5">
        <f>(F82*100)/$A$82</f>
        <v>91.666666666666671</v>
      </c>
      <c r="G85" s="5">
        <f t="shared" ref="G85:M85" si="4">(G82*100)/$A$82</f>
        <v>87.5</v>
      </c>
      <c r="H85" s="5">
        <f t="shared" si="4"/>
        <v>62.5</v>
      </c>
      <c r="I85" s="5">
        <f t="shared" si="4"/>
        <v>87.5</v>
      </c>
      <c r="J85" s="5"/>
      <c r="K85" s="5">
        <f>(K82*100)/$B$82</f>
        <v>86.666666666666671</v>
      </c>
      <c r="L85" s="5">
        <f>(L82*100)/$B$82</f>
        <v>26.666666666666668</v>
      </c>
      <c r="M85" s="5">
        <f t="shared" si="4"/>
        <v>95.833333333333329</v>
      </c>
    </row>
    <row r="86" spans="1:30" x14ac:dyDescent="0.25">
      <c r="E86" t="s">
        <v>256</v>
      </c>
      <c r="F86" s="5">
        <f>(F83*100)/$A$82</f>
        <v>8.3333333333333339</v>
      </c>
      <c r="G86" s="5">
        <f t="shared" ref="G86:M86" si="5">(G83*100)/$A$82</f>
        <v>12.5</v>
      </c>
      <c r="H86" s="5">
        <f t="shared" si="5"/>
        <v>37.5</v>
      </c>
      <c r="I86" s="5">
        <f t="shared" si="5"/>
        <v>12.5</v>
      </c>
      <c r="J86" s="5"/>
      <c r="K86" s="5">
        <f>(K83*100)/$B$82</f>
        <v>13.333333333333334</v>
      </c>
      <c r="L86" s="5">
        <f>(L83*100)/$B$82</f>
        <v>73.333333333333329</v>
      </c>
      <c r="M86" s="5">
        <f t="shared" si="5"/>
        <v>4.166666666666667</v>
      </c>
    </row>
    <row r="87" spans="1:30" x14ac:dyDescent="0.25">
      <c r="P87" t="s">
        <v>259</v>
      </c>
      <c r="Q87" t="s">
        <v>252</v>
      </c>
      <c r="S87" t="s">
        <v>253</v>
      </c>
      <c r="U87" t="s">
        <v>254</v>
      </c>
      <c r="W87" t="s">
        <v>255</v>
      </c>
      <c r="Y87" t="s">
        <v>257</v>
      </c>
      <c r="AA87" t="s">
        <v>258</v>
      </c>
      <c r="AC87" t="s">
        <v>264</v>
      </c>
    </row>
    <row r="88" spans="1:30" x14ac:dyDescent="0.25">
      <c r="F88" t="s">
        <v>252</v>
      </c>
      <c r="G88" t="s">
        <v>253</v>
      </c>
      <c r="H88" t="s">
        <v>254</v>
      </c>
      <c r="I88" t="s">
        <v>255</v>
      </c>
      <c r="J88" t="s">
        <v>257</v>
      </c>
      <c r="K88" t="s">
        <v>258</v>
      </c>
      <c r="L88" t="s">
        <v>264</v>
      </c>
      <c r="Q88">
        <v>0</v>
      </c>
      <c r="R88">
        <v>0</v>
      </c>
      <c r="S88">
        <v>0</v>
      </c>
      <c r="T88">
        <v>0</v>
      </c>
      <c r="U88">
        <v>0</v>
      </c>
      <c r="V88">
        <v>0</v>
      </c>
      <c r="W88">
        <v>0</v>
      </c>
      <c r="X88">
        <v>0</v>
      </c>
      <c r="Y88">
        <v>0</v>
      </c>
      <c r="Z88">
        <v>9</v>
      </c>
      <c r="AA88">
        <v>0</v>
      </c>
      <c r="AB88">
        <v>9</v>
      </c>
      <c r="AC88">
        <v>0</v>
      </c>
    </row>
    <row r="89" spans="1:30" x14ac:dyDescent="0.25">
      <c r="E89" t="s">
        <v>250</v>
      </c>
      <c r="F89">
        <v>91.666666666666671</v>
      </c>
      <c r="G89">
        <v>87.5</v>
      </c>
      <c r="H89">
        <v>62.5</v>
      </c>
      <c r="I89">
        <v>87.5</v>
      </c>
      <c r="J89" s="5">
        <f t="shared" ref="J89:L90" si="6">K85</f>
        <v>86.666666666666671</v>
      </c>
      <c r="K89" s="5">
        <f t="shared" si="6"/>
        <v>26.666666666666668</v>
      </c>
      <c r="L89" s="5">
        <f t="shared" si="6"/>
        <v>95.833333333333329</v>
      </c>
      <c r="Q89">
        <v>1</v>
      </c>
      <c r="R89">
        <v>22</v>
      </c>
      <c r="S89">
        <v>1</v>
      </c>
      <c r="T89">
        <v>22</v>
      </c>
      <c r="U89">
        <v>1</v>
      </c>
      <c r="V89">
        <v>6</v>
      </c>
      <c r="W89">
        <v>1</v>
      </c>
      <c r="X89">
        <v>21</v>
      </c>
      <c r="Y89">
        <v>1</v>
      </c>
      <c r="Z89">
        <v>13</v>
      </c>
      <c r="AA89">
        <v>1</v>
      </c>
      <c r="AB89">
        <v>3</v>
      </c>
      <c r="AC89">
        <v>1</v>
      </c>
      <c r="AD89">
        <v>23</v>
      </c>
    </row>
    <row r="90" spans="1:30" x14ac:dyDescent="0.25">
      <c r="E90" t="s">
        <v>256</v>
      </c>
      <c r="F90">
        <v>8.3333333333333339</v>
      </c>
      <c r="G90">
        <v>12.5</v>
      </c>
      <c r="H90">
        <v>37.5</v>
      </c>
      <c r="I90">
        <v>12.5</v>
      </c>
      <c r="J90" s="5">
        <f t="shared" si="6"/>
        <v>13.333333333333334</v>
      </c>
      <c r="K90" s="5">
        <f t="shared" si="6"/>
        <v>73.333333333333329</v>
      </c>
      <c r="L90" s="5">
        <f t="shared" si="6"/>
        <v>4.166666666666667</v>
      </c>
      <c r="Q90">
        <v>2</v>
      </c>
      <c r="R90">
        <v>0</v>
      </c>
      <c r="S90">
        <v>2</v>
      </c>
      <c r="T90">
        <v>0</v>
      </c>
      <c r="U90">
        <v>2</v>
      </c>
      <c r="V90">
        <v>1</v>
      </c>
      <c r="W90">
        <v>2</v>
      </c>
      <c r="X90">
        <v>1</v>
      </c>
      <c r="Y90">
        <v>2</v>
      </c>
      <c r="Z90">
        <v>1</v>
      </c>
      <c r="AA90">
        <v>2</v>
      </c>
      <c r="AB90">
        <v>1</v>
      </c>
      <c r="AC90">
        <v>2</v>
      </c>
      <c r="AD90">
        <v>1</v>
      </c>
    </row>
    <row r="91" spans="1:30" x14ac:dyDescent="0.25">
      <c r="Q91">
        <v>3</v>
      </c>
      <c r="R91">
        <v>2</v>
      </c>
      <c r="S91">
        <v>3</v>
      </c>
      <c r="T91">
        <v>0</v>
      </c>
      <c r="U91">
        <v>3</v>
      </c>
      <c r="V91">
        <v>8</v>
      </c>
      <c r="W91">
        <v>3</v>
      </c>
      <c r="X91">
        <v>0</v>
      </c>
      <c r="Y91">
        <v>3</v>
      </c>
      <c r="Z91">
        <v>1</v>
      </c>
      <c r="AA91">
        <v>3</v>
      </c>
      <c r="AB91">
        <v>0</v>
      </c>
    </row>
    <row r="92" spans="1:30" x14ac:dyDescent="0.25">
      <c r="S92">
        <v>4</v>
      </c>
      <c r="T92">
        <v>2</v>
      </c>
      <c r="U92">
        <v>4</v>
      </c>
      <c r="V92">
        <v>1</v>
      </c>
      <c r="W92">
        <v>4</v>
      </c>
      <c r="X92">
        <v>2</v>
      </c>
      <c r="AA92">
        <v>4</v>
      </c>
      <c r="AB92">
        <v>3</v>
      </c>
    </row>
    <row r="93" spans="1:30" x14ac:dyDescent="0.25">
      <c r="T93">
        <v>0</v>
      </c>
      <c r="U93">
        <v>5</v>
      </c>
      <c r="V93">
        <v>7</v>
      </c>
      <c r="AA93">
        <v>5</v>
      </c>
      <c r="AB93">
        <v>8</v>
      </c>
    </row>
    <row r="94" spans="1:30" x14ac:dyDescent="0.25">
      <c r="U94">
        <v>6</v>
      </c>
      <c r="V94">
        <v>1</v>
      </c>
    </row>
    <row r="97" spans="1:39" x14ac:dyDescent="0.25">
      <c r="P97" t="s">
        <v>259</v>
      </c>
      <c r="Q97" t="s">
        <v>252</v>
      </c>
      <c r="S97" t="s">
        <v>253</v>
      </c>
      <c r="U97" t="s">
        <v>254</v>
      </c>
      <c r="W97" t="s">
        <v>255</v>
      </c>
      <c r="Y97" t="s">
        <v>257</v>
      </c>
      <c r="AA97" t="s">
        <v>258</v>
      </c>
      <c r="AC97" t="s">
        <v>264</v>
      </c>
    </row>
    <row r="98" spans="1:39" x14ac:dyDescent="0.25">
      <c r="R98" s="5"/>
      <c r="Y98">
        <v>0</v>
      </c>
      <c r="AA98">
        <v>0</v>
      </c>
      <c r="AC98">
        <v>0</v>
      </c>
      <c r="AD98">
        <f>AD88/$A$82</f>
        <v>0</v>
      </c>
      <c r="AG98" t="s">
        <v>252</v>
      </c>
      <c r="AH98" t="s">
        <v>253</v>
      </c>
      <c r="AI98" t="s">
        <v>254</v>
      </c>
      <c r="AJ98" t="s">
        <v>255</v>
      </c>
      <c r="AK98" t="s">
        <v>257</v>
      </c>
      <c r="AL98" t="s">
        <v>258</v>
      </c>
      <c r="AM98" t="s">
        <v>264</v>
      </c>
    </row>
    <row r="99" spans="1:39" x14ac:dyDescent="0.25">
      <c r="P99">
        <v>15</v>
      </c>
      <c r="Q99">
        <v>1</v>
      </c>
      <c r="R99" s="5">
        <f>R89/$A$82</f>
        <v>0.91666666666666663</v>
      </c>
      <c r="S99">
        <v>1</v>
      </c>
      <c r="T99">
        <f>T89/$A$82</f>
        <v>0.91666666666666663</v>
      </c>
      <c r="U99">
        <v>1</v>
      </c>
      <c r="V99">
        <f>V89/$A$82</f>
        <v>0.25</v>
      </c>
      <c r="W99">
        <v>1</v>
      </c>
      <c r="X99">
        <f t="shared" ref="X99" si="7">X89/$A$82</f>
        <v>0.875</v>
      </c>
      <c r="Y99">
        <v>1</v>
      </c>
      <c r="Z99">
        <f>Z89/$P$99</f>
        <v>0.8666666666666667</v>
      </c>
      <c r="AA99">
        <v>1</v>
      </c>
      <c r="AB99">
        <f>AB89/$P$99</f>
        <v>0.2</v>
      </c>
      <c r="AC99">
        <v>1</v>
      </c>
      <c r="AD99">
        <f>AD89/$A$82</f>
        <v>0.95833333333333337</v>
      </c>
      <c r="AG99" s="6">
        <f>R108</f>
        <v>0.22701007099224055</v>
      </c>
      <c r="AH99">
        <f>T108</f>
        <v>0.20370370370370386</v>
      </c>
      <c r="AI99">
        <f>V108</f>
        <v>0.98148148148148151</v>
      </c>
      <c r="AJ99">
        <f>X108</f>
        <v>0.30092592592592587</v>
      </c>
      <c r="AK99">
        <f>Z108</f>
        <v>0.35661218424962832</v>
      </c>
      <c r="AL99">
        <f>AB108</f>
        <v>0.78888888888888875</v>
      </c>
      <c r="AM99">
        <f>AD108</f>
        <v>0.15972222222222188</v>
      </c>
    </row>
    <row r="100" spans="1:39" x14ac:dyDescent="0.25">
      <c r="Q100">
        <v>2</v>
      </c>
      <c r="R100" s="5">
        <f t="shared" ref="R100:R101" si="8">R90/$A$82</f>
        <v>0</v>
      </c>
      <c r="S100">
        <v>2</v>
      </c>
      <c r="T100">
        <f t="shared" ref="T100:T101" si="9">T90/$A$82</f>
        <v>0</v>
      </c>
      <c r="U100">
        <v>2</v>
      </c>
      <c r="V100">
        <f t="shared" ref="V100:V103" si="10">V90/$A$82</f>
        <v>4.1666666666666664E-2</v>
      </c>
      <c r="W100">
        <v>2</v>
      </c>
      <c r="X100">
        <f>X90/$A$82</f>
        <v>4.1666666666666664E-2</v>
      </c>
      <c r="Y100">
        <v>2</v>
      </c>
      <c r="Z100">
        <f t="shared" ref="Z100:Z101" si="11">Z90/$P$99</f>
        <v>6.6666666666666666E-2</v>
      </c>
      <c r="AA100">
        <v>2</v>
      </c>
      <c r="AB100">
        <f t="shared" ref="AB100:AB103" si="12">AB90/$P$99</f>
        <v>6.6666666666666666E-2</v>
      </c>
      <c r="AC100">
        <v>2</v>
      </c>
      <c r="AD100">
        <f>AD90/$A$82</f>
        <v>4.1666666666666664E-2</v>
      </c>
    </row>
    <row r="101" spans="1:39" x14ac:dyDescent="0.25">
      <c r="Q101">
        <v>3</v>
      </c>
      <c r="R101" s="5">
        <f t="shared" si="8"/>
        <v>8.3333333333333329E-2</v>
      </c>
      <c r="S101">
        <v>3</v>
      </c>
      <c r="T101">
        <f t="shared" si="9"/>
        <v>0</v>
      </c>
      <c r="U101">
        <v>3</v>
      </c>
      <c r="V101">
        <f t="shared" si="10"/>
        <v>0.33333333333333331</v>
      </c>
      <c r="W101">
        <v>3</v>
      </c>
      <c r="X101">
        <f t="shared" ref="X101:X102" si="13">X91/$A$82</f>
        <v>0</v>
      </c>
      <c r="Y101">
        <v>3</v>
      </c>
      <c r="Z101">
        <f t="shared" si="11"/>
        <v>6.6666666666666666E-2</v>
      </c>
      <c r="AA101">
        <v>3</v>
      </c>
      <c r="AB101">
        <f t="shared" si="12"/>
        <v>0</v>
      </c>
    </row>
    <row r="102" spans="1:39" x14ac:dyDescent="0.25">
      <c r="R102" s="5"/>
      <c r="S102">
        <v>4</v>
      </c>
      <c r="T102">
        <f>T92/$A$82</f>
        <v>8.3333333333333329E-2</v>
      </c>
      <c r="U102">
        <v>4</v>
      </c>
      <c r="V102">
        <f t="shared" si="10"/>
        <v>4.1666666666666664E-2</v>
      </c>
      <c r="W102">
        <v>4</v>
      </c>
      <c r="X102">
        <f t="shared" si="13"/>
        <v>8.3333333333333329E-2</v>
      </c>
      <c r="AA102">
        <v>4</v>
      </c>
      <c r="AB102">
        <f t="shared" si="12"/>
        <v>0.2</v>
      </c>
    </row>
    <row r="103" spans="1:39" x14ac:dyDescent="0.25">
      <c r="U103">
        <v>5</v>
      </c>
      <c r="V103">
        <f t="shared" si="10"/>
        <v>0.29166666666666669</v>
      </c>
      <c r="AA103">
        <v>5</v>
      </c>
      <c r="AB103">
        <f t="shared" si="12"/>
        <v>0.53333333333333333</v>
      </c>
    </row>
    <row r="104" spans="1:39" x14ac:dyDescent="0.25">
      <c r="U104">
        <v>6</v>
      </c>
      <c r="V104">
        <f>V94/$A$82</f>
        <v>4.1666666666666664E-2</v>
      </c>
    </row>
    <row r="105" spans="1:39" x14ac:dyDescent="0.25">
      <c r="R105" s="5">
        <f>SUM(R99:R102)</f>
        <v>1</v>
      </c>
      <c r="T105">
        <f>SUM(T99:T102)</f>
        <v>1</v>
      </c>
      <c r="V105">
        <f>SUM(V99:V104)</f>
        <v>0.99999999999999989</v>
      </c>
      <c r="X105">
        <f>SUM(X99:X104)</f>
        <v>1</v>
      </c>
      <c r="Z105">
        <f>SUM(Z98:Z102)</f>
        <v>1</v>
      </c>
      <c r="AB105">
        <f>SUM(AB98:AB103)</f>
        <v>1</v>
      </c>
      <c r="AD105">
        <f>SUM(AD98:AD103)</f>
        <v>1</v>
      </c>
    </row>
    <row r="107" spans="1:39" x14ac:dyDescent="0.25">
      <c r="Q107" t="s">
        <v>260</v>
      </c>
      <c r="R107" s="6">
        <f>1-(POWER(R99,2)+POWER(R100,2)+POWER(R101,2))</f>
        <v>0.1527777777777779</v>
      </c>
      <c r="S107" s="7"/>
      <c r="T107" s="6">
        <f>1-(POWER(T99,2)+POWER(T100,2)+POWER(T101,2)+POWER(T102,2))</f>
        <v>0.1527777777777779</v>
      </c>
      <c r="U107" s="6"/>
      <c r="V107" s="6">
        <f>1-(POWER(V99,2)+POWER(V100,2)+POWER(V101,2)+POWER(V102,2)+POWER(V103,2)+POWER(V104,2))</f>
        <v>0.73611111111111116</v>
      </c>
      <c r="W107" s="6"/>
      <c r="X107" s="6">
        <f>1-(POWER(X99,2)+POWER(X100,2)+POWER(X101,2)+POWER(X102,2))</f>
        <v>0.22569444444444442</v>
      </c>
      <c r="Y107" s="6"/>
      <c r="Z107" s="6">
        <f>1-(POWER(Z99,2)+POWER(Z100,2)+POWER(Z101,2)+POWER(Z98,2))</f>
        <v>0.23999999999999988</v>
      </c>
      <c r="AA107" s="6"/>
      <c r="AB107" s="6">
        <f>1-(POWER(AB99,2)+POWER(AB100,2)+POWER(AB98,2)+POWER(AB101,2)+POWER(AB102,2)+POWER(AB103,2))</f>
        <v>0.63111111111111107</v>
      </c>
      <c r="AC107" s="6"/>
      <c r="AD107" s="6">
        <f>1-(POWER(AD98,2)+POWER(AD99,2)+POWER(AD100,2))</f>
        <v>7.9861111111110938E-2</v>
      </c>
    </row>
    <row r="108" spans="1:39" x14ac:dyDescent="0.25">
      <c r="Q108" t="s">
        <v>261</v>
      </c>
      <c r="R108" s="6">
        <f>R107/0.673</f>
        <v>0.22701007099224055</v>
      </c>
      <c r="T108">
        <f>T107/0.75</f>
        <v>0.20370370370370386</v>
      </c>
      <c r="V108">
        <f>V107/0.75</f>
        <v>0.98148148148148151</v>
      </c>
      <c r="X108">
        <f>X107/0.75</f>
        <v>0.30092592592592587</v>
      </c>
      <c r="Z108">
        <f>Z107/0.673</f>
        <v>0.35661218424962832</v>
      </c>
      <c r="AB108">
        <f>AB107/0.8</f>
        <v>0.78888888888888875</v>
      </c>
      <c r="AD108">
        <f>AD107/0.5</f>
        <v>0.15972222222222188</v>
      </c>
    </row>
    <row r="110" spans="1:39" x14ac:dyDescent="0.25">
      <c r="A110" s="1"/>
      <c r="B110" s="1"/>
      <c r="C110" s="5"/>
      <c r="R110" t="s">
        <v>18</v>
      </c>
      <c r="T110" t="s">
        <v>200</v>
      </c>
    </row>
    <row r="111" spans="1:39" x14ac:dyDescent="0.25">
      <c r="A111" s="1"/>
      <c r="B111" s="1"/>
      <c r="C111" s="5"/>
      <c r="D111" s="4"/>
    </row>
    <row r="112" spans="1:39" x14ac:dyDescent="0.25">
      <c r="A112" s="1"/>
      <c r="B112" s="1"/>
      <c r="C112" s="5"/>
    </row>
    <row r="113" spans="1:3" x14ac:dyDescent="0.25">
      <c r="A113" s="1"/>
      <c r="B113" s="1"/>
      <c r="C113" s="5"/>
    </row>
    <row r="114" spans="1:3" x14ac:dyDescent="0.25">
      <c r="A114" s="1"/>
      <c r="B114" s="1"/>
      <c r="C114" s="5"/>
    </row>
    <row r="115" spans="1:3" x14ac:dyDescent="0.25">
      <c r="A115" s="1"/>
      <c r="B115" s="1"/>
      <c r="C115" s="5"/>
    </row>
    <row r="116" spans="1:3" x14ac:dyDescent="0.25">
      <c r="A116" s="1"/>
      <c r="B116" s="1"/>
      <c r="C116" s="5"/>
    </row>
    <row r="117" spans="1:3" x14ac:dyDescent="0.25">
      <c r="A117" s="1"/>
      <c r="B117" s="1"/>
      <c r="C117" s="5"/>
    </row>
    <row r="118" spans="1:3" x14ac:dyDescent="0.25">
      <c r="A118" s="1"/>
      <c r="B118" s="1"/>
      <c r="C118" s="5"/>
    </row>
    <row r="119" spans="1:3" x14ac:dyDescent="0.25">
      <c r="A119" s="1"/>
      <c r="B119" s="1"/>
      <c r="C119" s="5"/>
    </row>
    <row r="120" spans="1:3" x14ac:dyDescent="0.25">
      <c r="A120" s="1"/>
      <c r="B120" s="1"/>
      <c r="C120" s="5"/>
    </row>
    <row r="121" spans="1:3" x14ac:dyDescent="0.25">
      <c r="A121" s="1"/>
      <c r="B121" s="1"/>
      <c r="C121" s="5"/>
    </row>
    <row r="122" spans="1:3" x14ac:dyDescent="0.25">
      <c r="A122" s="1"/>
      <c r="B122" s="1"/>
      <c r="C122" s="5"/>
    </row>
    <row r="123" spans="1:3" x14ac:dyDescent="0.25">
      <c r="A123" s="1"/>
      <c r="B123" s="1"/>
      <c r="C123" s="5"/>
    </row>
    <row r="124" spans="1:3" x14ac:dyDescent="0.25">
      <c r="A124" s="1"/>
      <c r="B124" s="1"/>
      <c r="C124" s="5"/>
    </row>
    <row r="125" spans="1:3" x14ac:dyDescent="0.25">
      <c r="A125" s="1"/>
      <c r="B125" s="1"/>
      <c r="C125" s="5"/>
    </row>
    <row r="126" spans="1:3" x14ac:dyDescent="0.25">
      <c r="A126" s="1"/>
      <c r="B126" s="1"/>
      <c r="C126" s="5"/>
    </row>
    <row r="127" spans="1:3" x14ac:dyDescent="0.25">
      <c r="A127" s="1"/>
      <c r="B127" s="1"/>
      <c r="C127" s="5"/>
    </row>
    <row r="128" spans="1:3" x14ac:dyDescent="0.25">
      <c r="A128" s="1"/>
      <c r="B128" s="1"/>
      <c r="C128" s="5"/>
    </row>
    <row r="129" spans="1:13" x14ac:dyDescent="0.25">
      <c r="A129" s="1"/>
      <c r="B129" s="1"/>
      <c r="C129" s="5"/>
    </row>
    <row r="130" spans="1:13" x14ac:dyDescent="0.25">
      <c r="A130" s="1"/>
      <c r="B130" s="1"/>
      <c r="C130" s="5"/>
    </row>
    <row r="131" spans="1:13" x14ac:dyDescent="0.25">
      <c r="A131" s="1"/>
      <c r="B131" s="1"/>
      <c r="C131" s="5"/>
    </row>
    <row r="142" spans="1:13" x14ac:dyDescent="0.25">
      <c r="F142" s="5"/>
      <c r="G142" s="5"/>
      <c r="H142" s="5"/>
      <c r="I142" s="5"/>
      <c r="J142" s="5"/>
      <c r="K142" s="5"/>
      <c r="L142" s="5"/>
      <c r="M142" s="5"/>
    </row>
    <row r="143" spans="1:13" x14ac:dyDescent="0.25">
      <c r="F143" s="5"/>
      <c r="G143" s="5"/>
      <c r="H143" s="5"/>
      <c r="I143" s="5"/>
      <c r="J143" s="5"/>
      <c r="K143" s="5"/>
      <c r="L143" s="5"/>
      <c r="M143" s="5"/>
    </row>
    <row r="145" spans="6:35" x14ac:dyDescent="0.25">
      <c r="F145" s="5"/>
      <c r="G145" s="5"/>
      <c r="H145" s="5"/>
      <c r="I145" s="5"/>
      <c r="J145" s="5"/>
      <c r="K145" s="5"/>
      <c r="L145" s="5"/>
      <c r="M145" s="5"/>
    </row>
    <row r="149" spans="6:35" x14ac:dyDescent="0.25">
      <c r="T149" s="5"/>
    </row>
    <row r="150" spans="6:35" x14ac:dyDescent="0.25">
      <c r="T150" s="5"/>
    </row>
    <row r="151" spans="6:35" x14ac:dyDescent="0.25">
      <c r="T151" s="5"/>
    </row>
    <row r="152" spans="6:35" x14ac:dyDescent="0.25">
      <c r="T152" s="5"/>
    </row>
    <row r="153" spans="6:35" x14ac:dyDescent="0.25">
      <c r="T153" s="5"/>
    </row>
    <row r="155" spans="6:35" x14ac:dyDescent="0.25">
      <c r="AI155" s="6"/>
    </row>
    <row r="156" spans="6:35" x14ac:dyDescent="0.25">
      <c r="T156" s="5"/>
    </row>
    <row r="158" spans="6:35" x14ac:dyDescent="0.25">
      <c r="T158" s="6"/>
      <c r="U158" s="7"/>
      <c r="V158" s="6"/>
      <c r="W158" s="6"/>
      <c r="X158" s="6"/>
      <c r="Y158" s="6"/>
      <c r="Z158" s="6"/>
      <c r="AA158" s="6"/>
      <c r="AB158" s="6"/>
      <c r="AC158" s="6"/>
      <c r="AD158" s="6"/>
      <c r="AE158" s="6"/>
      <c r="AF158" s="6"/>
    </row>
    <row r="159" spans="6:35" x14ac:dyDescent="0.25">
      <c r="T159" s="6"/>
    </row>
  </sheetData>
  <sortState xmlns:xlrd2="http://schemas.microsoft.com/office/spreadsheetml/2017/richdata2" ref="AE177:AF184">
    <sortCondition ref="AF177:AF184"/>
  </sortState>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jopana</dc:creator>
  <cp:lastModifiedBy>Jose Ignacio Panach Navarrete</cp:lastModifiedBy>
  <dcterms:created xsi:type="dcterms:W3CDTF">2015-06-05T18:19:34Z</dcterms:created>
  <dcterms:modified xsi:type="dcterms:W3CDTF">2024-07-04T15:20:56Z</dcterms:modified>
</cp:coreProperties>
</file>