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F9" i="1" l="1"/>
  <c r="AH9" i="1" s="1"/>
  <c r="AB9" i="1"/>
  <c r="AE9" i="1" s="1"/>
  <c r="AG9" i="1" s="1"/>
  <c r="Y9" i="1"/>
  <c r="AF8" i="1"/>
  <c r="AH8" i="1" s="1"/>
  <c r="AE8" i="1"/>
  <c r="AG8" i="1" s="1"/>
  <c r="AD8" i="1"/>
  <c r="AL8" i="1" s="1"/>
  <c r="AM8" i="1" s="1"/>
  <c r="AC8" i="1"/>
  <c r="AB8" i="1"/>
  <c r="Y8" i="1"/>
  <c r="AB7" i="1"/>
  <c r="AF7" i="1" s="1"/>
  <c r="AH7" i="1" s="1"/>
  <c r="Y7" i="1"/>
  <c r="AF6" i="1"/>
  <c r="AH6" i="1" s="1"/>
  <c r="AE6" i="1"/>
  <c r="AG6" i="1" s="1"/>
  <c r="AB6" i="1"/>
  <c r="AD6" i="1" s="1"/>
  <c r="Y6" i="1"/>
  <c r="AB5" i="1"/>
  <c r="AF5" i="1" s="1"/>
  <c r="AH5" i="1" s="1"/>
  <c r="Y5" i="1"/>
  <c r="AB4" i="1"/>
  <c r="AF4" i="1" s="1"/>
  <c r="AH4" i="1" s="1"/>
  <c r="Y4" i="1"/>
  <c r="AF3" i="1"/>
  <c r="AH3" i="1" s="1"/>
  <c r="AE3" i="1"/>
  <c r="AG3" i="1" s="1"/>
  <c r="AD3" i="1"/>
  <c r="AB3" i="1"/>
  <c r="AC3" i="1" s="1"/>
  <c r="Y3" i="1"/>
  <c r="AI2" i="1"/>
  <c r="AB2" i="1"/>
  <c r="AF2" i="1" s="1"/>
  <c r="AH2" i="1" s="1"/>
  <c r="Y2" i="1"/>
  <c r="AL3" i="1" l="1"/>
  <c r="AM3" i="1" s="1"/>
  <c r="AK6" i="1"/>
  <c r="AC2" i="1"/>
  <c r="AC5" i="1"/>
  <c r="AD2" i="1"/>
  <c r="AD5" i="1"/>
  <c r="AE2" i="1"/>
  <c r="AG2" i="1" s="1"/>
  <c r="AE5" i="1"/>
  <c r="AG5" i="1" s="1"/>
  <c r="AC7" i="1"/>
  <c r="AC4" i="1"/>
  <c r="AD7" i="1"/>
  <c r="AK3" i="1"/>
  <c r="AD4" i="1"/>
  <c r="AE7" i="1"/>
  <c r="AG7" i="1" s="1"/>
  <c r="AC9" i="1"/>
  <c r="AE4" i="1"/>
  <c r="AG4" i="1" s="1"/>
  <c r="AC6" i="1"/>
  <c r="AL6" i="1" s="1"/>
  <c r="AM6" i="1" s="1"/>
  <c r="AK8" i="1"/>
  <c r="AD9" i="1"/>
  <c r="AK5" i="1" l="1"/>
  <c r="AL5" i="1"/>
  <c r="AM5" i="1" s="1"/>
  <c r="AL4" i="1"/>
  <c r="AM4" i="1" s="1"/>
  <c r="AK4" i="1"/>
  <c r="AL2" i="1"/>
  <c r="AM2" i="1" s="1"/>
  <c r="AK2" i="1"/>
  <c r="AO3" i="1"/>
  <c r="AN3" i="1"/>
  <c r="AL9" i="1"/>
  <c r="AM9" i="1" s="1"/>
  <c r="AK9" i="1"/>
  <c r="AL7" i="1"/>
  <c r="AM7" i="1" s="1"/>
  <c r="AK7" i="1"/>
  <c r="AO8" i="1"/>
  <c r="AN8" i="1"/>
  <c r="AN6" i="1"/>
  <c r="AO6" i="1"/>
  <c r="AO9" i="1" l="1"/>
  <c r="AN9" i="1"/>
  <c r="AO2" i="1"/>
  <c r="AN2" i="1"/>
  <c r="AO7" i="1"/>
  <c r="AN7" i="1"/>
  <c r="AO4" i="1"/>
  <c r="AN4" i="1"/>
  <c r="AO5" i="1"/>
  <c r="AN5" i="1"/>
</calcChain>
</file>

<file path=xl/sharedStrings.xml><?xml version="1.0" encoding="utf-8"?>
<sst xmlns="http://schemas.openxmlformats.org/spreadsheetml/2006/main" count="115" uniqueCount="53">
  <si>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</si>
  <si>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</si>
  <si>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</si>
  <si>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</si>
  <si>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</si>
  <si>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</si>
  <si>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</si>
  <si>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</si>
  <si>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</si>
  <si>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</si>
  <si>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</si>
  <si>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</si>
  <si>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</si>
  <si>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</si>
  <si>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</si>
  <si>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</si>
  <si>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</si>
  <si>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</si>
  <si>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</si>
  <si>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</si>
  <si>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</si>
  <si>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</si>
  <si>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</si>
  <si>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</si>
  <si>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</si>
  <si>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</si>
  <si>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</si>
  <si>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</si>
  <si>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</si>
  <si>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</si>
  <si>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</si>
  <si>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</si>
  <si>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</si>
  <si>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</si>
  <si>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</si>
  <si>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</si>
  <si>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</si>
  <si>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</si>
  <si>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</si>
  <si>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</si>
  <si>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</si>
  <si>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Chang 2003</t>
  </si>
  <si>
    <t>Figure 1-c</t>
  </si>
  <si>
    <t>nla</t>
  </si>
  <si>
    <t>nla1</t>
  </si>
  <si>
    <t>Canton-S</t>
  </si>
  <si>
    <t>OCT-MCH</t>
  </si>
  <si>
    <t>-</t>
  </si>
  <si>
    <t>&gt;=5</t>
  </si>
  <si>
    <t>nla2</t>
  </si>
  <si>
    <t>Figure 1-d</t>
  </si>
  <si>
    <t>fill</t>
  </si>
  <si>
    <t>Figure 1-e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</si>
</sst>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12">
    <xf numFmtId="0" fontId="0" fillId="0" borderId="0" xfId="0"/>
    <xf numFmtId="0" fontId="3" fillId="3" borderId="2" xfId="2" applyFont="1" applyAlignment="1">
      <alignment wrapText="1"/>
    </xf>
    <xf numFmtId="0" fontId="3" fillId="3" borderId="2" xfId="2" applyFont="1" applyAlignment="1">
      <alignment horizontal="right" wrapText="1"/>
    </xf>
    <xf numFmtId="0" fontId="3" fillId="3" borderId="2" xfId="2" applyFont="1" applyAlignment="1">
      <alignment horizontal="center" wrapText="1"/>
    </xf>
    <xf numFmtId="0" fontId="3" fillId="3" borderId="3" xfId="2" applyFont="1" applyBorder="1" applyAlignment="1">
      <alignment horizontal="right" wrapText="1"/>
    </xf>
    <xf numFmtId="0" fontId="3" fillId="3" borderId="3" xfId="2" applyFont="1" applyBorder="1" applyAlignment="1">
      <alignment horizontal="center" wrapText="1"/>
    </xf>
    <xf numFmtId="0" fontId="3" fillId="3" borderId="3" xfId="2" applyFont="1" applyBorder="1" applyAlignment="1">
      <alignment wrapText="1"/>
    </xf>
    <xf numFmtId="0" fontId="3" fillId="3" borderId="3" xfId="2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1" fillId="2" borderId="1" xfId="1"/>
    <xf numFmtId="0" fontId="1" fillId="2" borderId="1" xfId="1" applyAlignment="1">
      <alignment horizontal="right"/>
    </xf>
  </cellXfs>
  <cellStyles count="3">
    <cellStyle name="Calculation" xfId="1" builtinId="22"/>
    <cellStyle name="Check Cell" xfId="2" builtinId="23"/>
    <cellStyle name="Normal" xfId="0" builtinId="0"/>
  </cellStyles>
  <dxfs count="6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"/>
  <sheetViews>
    <sheetView tabSelected="1" workbookViewId="0">
      <selection activeCell="A2" sqref="A2:XFD9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>
        <v>19</v>
      </c>
      <c r="G2">
        <v>1</v>
      </c>
      <c r="H2" t="s">
        <v>46</v>
      </c>
      <c r="I2">
        <v>25</v>
      </c>
      <c r="J2">
        <v>60</v>
      </c>
      <c r="K2">
        <v>60</v>
      </c>
      <c r="L2" t="s">
        <v>47</v>
      </c>
      <c r="M2">
        <v>12</v>
      </c>
      <c r="N2">
        <v>1</v>
      </c>
      <c r="O2">
        <v>60</v>
      </c>
      <c r="P2">
        <v>3</v>
      </c>
      <c r="Q2">
        <v>27.431999999999999</v>
      </c>
      <c r="R2">
        <v>11.176</v>
      </c>
      <c r="S2">
        <v>2.794</v>
      </c>
      <c r="T2">
        <v>2.2859999999999996</v>
      </c>
      <c r="U2" t="s">
        <v>48</v>
      </c>
      <c r="V2" t="s">
        <v>48</v>
      </c>
      <c r="W2">
        <v>5</v>
      </c>
      <c r="X2">
        <v>5</v>
      </c>
      <c r="Y2" s="8">
        <f t="shared" ref="Y2:Y9" si="0">(W2+X2)</f>
        <v>10</v>
      </c>
      <c r="Z2">
        <v>38.862000000000002</v>
      </c>
      <c r="AA2">
        <v>100</v>
      </c>
      <c r="AB2">
        <f t="shared" ref="AB2:AB9" si="1">AA2/Z2</f>
        <v>2.5732077607946064</v>
      </c>
      <c r="AC2">
        <f t="shared" ref="AC2:AF9" si="2">(Q2*$AB2)</f>
        <v>70.588235294117638</v>
      </c>
      <c r="AD2">
        <f t="shared" si="2"/>
        <v>28.758169934640524</v>
      </c>
      <c r="AE2">
        <f t="shared" si="2"/>
        <v>7.1895424836601309</v>
      </c>
      <c r="AF2">
        <f t="shared" si="2"/>
        <v>5.8823529411764692</v>
      </c>
      <c r="AG2">
        <f t="shared" ref="AG2:AH9" si="3">(AE2*SQRT(W2))</f>
        <v>16.076305720586724</v>
      </c>
      <c r="AH2">
        <f t="shared" si="3"/>
        <v>13.153341044116408</v>
      </c>
      <c r="AI2" s="9">
        <f>SUM(X2:X9)</f>
        <v>40</v>
      </c>
      <c r="AJ2" s="9">
        <v>8</v>
      </c>
      <c r="AK2">
        <f t="shared" ref="AK2:AK9" si="4">((AD2-AC2)/AC2)*100</f>
        <v>-59.259259259259252</v>
      </c>
      <c r="AL2">
        <f t="shared" ref="AL2:AL9" si="5">(AD2/AC2)*SQRT((AF2/AD2)^2+(AE2/AC2)^2)*100</f>
        <v>9.3092942677795438</v>
      </c>
      <c r="AM2">
        <f t="shared" ref="AM2:AM9" si="6">_xlfn.CONFIDENCE.T(0.05,AL2,Y2)</f>
        <v>6.6594679441692204</v>
      </c>
      <c r="AN2">
        <f t="shared" ref="AN2:AN9" si="7">AK2-AM2</f>
        <v>-65.918727203428475</v>
      </c>
      <c r="AO2">
        <f t="shared" ref="AO2:AO9" si="8">AK2+AM2</f>
        <v>-52.59979131509003</v>
      </c>
    </row>
    <row r="3" spans="1:41" x14ac:dyDescent="0.25">
      <c r="A3" t="s">
        <v>41</v>
      </c>
      <c r="B3" t="s">
        <v>42</v>
      </c>
      <c r="C3" t="s">
        <v>43</v>
      </c>
      <c r="D3" t="s">
        <v>49</v>
      </c>
      <c r="E3" t="s">
        <v>45</v>
      </c>
      <c r="F3">
        <v>19</v>
      </c>
      <c r="G3">
        <v>1</v>
      </c>
      <c r="H3" t="s">
        <v>46</v>
      </c>
      <c r="I3">
        <v>25</v>
      </c>
      <c r="J3">
        <v>60</v>
      </c>
      <c r="K3">
        <v>60</v>
      </c>
      <c r="L3" t="s">
        <v>47</v>
      </c>
      <c r="M3">
        <v>12</v>
      </c>
      <c r="N3">
        <v>1</v>
      </c>
      <c r="O3">
        <v>60</v>
      </c>
      <c r="P3">
        <v>3</v>
      </c>
      <c r="Q3">
        <v>27.431999999999999</v>
      </c>
      <c r="R3">
        <v>13.462</v>
      </c>
      <c r="S3">
        <v>2.794</v>
      </c>
      <c r="T3">
        <v>2.032</v>
      </c>
      <c r="U3" t="s">
        <v>48</v>
      </c>
      <c r="V3" t="s">
        <v>48</v>
      </c>
      <c r="W3">
        <v>5</v>
      </c>
      <c r="X3">
        <v>5</v>
      </c>
      <c r="Y3" s="8">
        <f t="shared" si="0"/>
        <v>10</v>
      </c>
      <c r="Z3">
        <v>38.862000000000002</v>
      </c>
      <c r="AA3">
        <v>100</v>
      </c>
      <c r="AB3">
        <f t="shared" si="1"/>
        <v>2.5732077607946064</v>
      </c>
      <c r="AC3">
        <f t="shared" si="2"/>
        <v>70.588235294117638</v>
      </c>
      <c r="AD3">
        <f t="shared" si="2"/>
        <v>34.640522875816991</v>
      </c>
      <c r="AE3">
        <f t="shared" si="2"/>
        <v>7.1895424836601309</v>
      </c>
      <c r="AF3">
        <f t="shared" si="2"/>
        <v>5.2287581699346406</v>
      </c>
      <c r="AG3">
        <f t="shared" si="3"/>
        <v>16.076305720586724</v>
      </c>
      <c r="AH3">
        <f t="shared" si="3"/>
        <v>11.691858705881254</v>
      </c>
      <c r="AI3" s="9"/>
      <c r="AJ3" s="9"/>
      <c r="AK3">
        <f t="shared" si="4"/>
        <v>-50.925925925925917</v>
      </c>
      <c r="AL3">
        <f t="shared" si="5"/>
        <v>8.9360248803943882</v>
      </c>
      <c r="AM3">
        <f t="shared" si="6"/>
        <v>6.3924471101158096</v>
      </c>
      <c r="AN3">
        <f t="shared" si="7"/>
        <v>-57.318373036041727</v>
      </c>
      <c r="AO3">
        <f t="shared" si="8"/>
        <v>-44.533478815810106</v>
      </c>
    </row>
    <row r="4" spans="1:41" x14ac:dyDescent="0.25">
      <c r="A4" t="s">
        <v>41</v>
      </c>
      <c r="B4" t="s">
        <v>50</v>
      </c>
      <c r="C4" t="s">
        <v>43</v>
      </c>
      <c r="D4" t="s">
        <v>44</v>
      </c>
      <c r="E4" t="s">
        <v>45</v>
      </c>
      <c r="F4">
        <v>20</v>
      </c>
      <c r="G4">
        <v>1</v>
      </c>
      <c r="H4" t="s">
        <v>46</v>
      </c>
      <c r="I4">
        <v>25</v>
      </c>
      <c r="J4">
        <v>60</v>
      </c>
      <c r="K4">
        <v>60</v>
      </c>
      <c r="L4" t="s">
        <v>47</v>
      </c>
      <c r="M4">
        <v>12</v>
      </c>
      <c r="N4">
        <v>1</v>
      </c>
      <c r="O4">
        <v>60</v>
      </c>
      <c r="P4">
        <v>3</v>
      </c>
      <c r="Q4">
        <v>29.29</v>
      </c>
      <c r="R4">
        <v>12.55</v>
      </c>
      <c r="S4">
        <v>2</v>
      </c>
      <c r="T4">
        <v>1.62</v>
      </c>
      <c r="U4" t="s">
        <v>48</v>
      </c>
      <c r="V4" t="s">
        <v>48</v>
      </c>
      <c r="W4">
        <v>5</v>
      </c>
      <c r="X4">
        <v>5</v>
      </c>
      <c r="Y4" s="8">
        <f t="shared" si="0"/>
        <v>10</v>
      </c>
      <c r="Z4">
        <v>39.24</v>
      </c>
      <c r="AA4">
        <v>100</v>
      </c>
      <c r="AB4">
        <f t="shared" si="1"/>
        <v>2.5484199796126399</v>
      </c>
      <c r="AC4">
        <f t="shared" si="2"/>
        <v>74.643221202854221</v>
      </c>
      <c r="AD4">
        <f t="shared" si="2"/>
        <v>31.982670744138634</v>
      </c>
      <c r="AE4">
        <f t="shared" si="2"/>
        <v>5.0968399592252798</v>
      </c>
      <c r="AF4">
        <f t="shared" si="2"/>
        <v>4.1284403669724767</v>
      </c>
      <c r="AG4">
        <f t="shared" si="3"/>
        <v>11.396880619264982</v>
      </c>
      <c r="AH4">
        <f t="shared" si="3"/>
        <v>9.2314733016046358</v>
      </c>
      <c r="AI4" s="9"/>
      <c r="AJ4" s="9"/>
      <c r="AK4">
        <f t="shared" si="4"/>
        <v>-57.152611812905427</v>
      </c>
      <c r="AL4">
        <f t="shared" si="5"/>
        <v>6.2570565530378914</v>
      </c>
      <c r="AM4">
        <f t="shared" si="6"/>
        <v>4.4760286162646592</v>
      </c>
      <c r="AN4">
        <f t="shared" si="7"/>
        <v>-61.628640429170083</v>
      </c>
      <c r="AO4">
        <f t="shared" si="8"/>
        <v>-52.67658319664077</v>
      </c>
    </row>
    <row r="5" spans="1:41" x14ac:dyDescent="0.25">
      <c r="A5" t="s">
        <v>41</v>
      </c>
      <c r="B5" t="s">
        <v>50</v>
      </c>
      <c r="C5" t="s">
        <v>43</v>
      </c>
      <c r="D5" t="s">
        <v>49</v>
      </c>
      <c r="E5" t="s">
        <v>45</v>
      </c>
      <c r="F5">
        <v>20</v>
      </c>
      <c r="G5">
        <v>1</v>
      </c>
      <c r="H5" t="s">
        <v>46</v>
      </c>
      <c r="I5">
        <v>25</v>
      </c>
      <c r="J5">
        <v>60</v>
      </c>
      <c r="K5">
        <v>60</v>
      </c>
      <c r="L5" t="s">
        <v>47</v>
      </c>
      <c r="M5">
        <v>12</v>
      </c>
      <c r="N5">
        <v>1</v>
      </c>
      <c r="O5">
        <v>60</v>
      </c>
      <c r="P5">
        <v>3</v>
      </c>
      <c r="Q5">
        <v>29.29</v>
      </c>
      <c r="R5">
        <v>14.48</v>
      </c>
      <c r="S5">
        <v>2</v>
      </c>
      <c r="T5">
        <v>1.77</v>
      </c>
      <c r="U5" t="s">
        <v>48</v>
      </c>
      <c r="V5" t="s">
        <v>48</v>
      </c>
      <c r="W5">
        <v>5</v>
      </c>
      <c r="X5">
        <v>5</v>
      </c>
      <c r="Y5" s="8">
        <f t="shared" si="0"/>
        <v>10</v>
      </c>
      <c r="Z5">
        <v>39.24</v>
      </c>
      <c r="AA5">
        <v>100</v>
      </c>
      <c r="AB5">
        <f t="shared" si="1"/>
        <v>2.5484199796126399</v>
      </c>
      <c r="AC5">
        <f t="shared" si="2"/>
        <v>74.643221202854221</v>
      </c>
      <c r="AD5">
        <f t="shared" si="2"/>
        <v>36.901121304791026</v>
      </c>
      <c r="AE5">
        <f t="shared" si="2"/>
        <v>5.0968399592252798</v>
      </c>
      <c r="AF5">
        <f t="shared" si="2"/>
        <v>4.5107033639143728</v>
      </c>
      <c r="AG5">
        <f t="shared" si="3"/>
        <v>11.396880619264982</v>
      </c>
      <c r="AH5">
        <f t="shared" si="3"/>
        <v>10.08623934804951</v>
      </c>
      <c r="AI5" s="9"/>
      <c r="AJ5" s="9"/>
      <c r="AK5">
        <f t="shared" si="4"/>
        <v>-50.563332195288488</v>
      </c>
      <c r="AL5">
        <f t="shared" si="5"/>
        <v>6.9219366311875152</v>
      </c>
      <c r="AM5">
        <f t="shared" si="6"/>
        <v>4.951655171811308</v>
      </c>
      <c r="AN5">
        <f t="shared" si="7"/>
        <v>-55.514987367099799</v>
      </c>
      <c r="AO5">
        <f t="shared" si="8"/>
        <v>-45.611677023477178</v>
      </c>
    </row>
    <row r="6" spans="1:41" x14ac:dyDescent="0.25">
      <c r="A6" s="10" t="s">
        <v>41</v>
      </c>
      <c r="B6" s="10" t="s">
        <v>50</v>
      </c>
      <c r="C6" s="10" t="s">
        <v>43</v>
      </c>
      <c r="D6" s="10" t="s">
        <v>49</v>
      </c>
      <c r="E6" s="10" t="s">
        <v>45</v>
      </c>
      <c r="F6" s="10" t="s">
        <v>51</v>
      </c>
      <c r="G6" s="11">
        <v>1</v>
      </c>
      <c r="H6" s="10" t="s">
        <v>46</v>
      </c>
      <c r="I6" s="10">
        <v>25</v>
      </c>
      <c r="J6" s="10">
        <v>60</v>
      </c>
      <c r="K6">
        <v>60</v>
      </c>
      <c r="L6" t="s">
        <v>47</v>
      </c>
      <c r="M6" s="10">
        <v>12</v>
      </c>
      <c r="N6" s="10">
        <v>1</v>
      </c>
      <c r="O6" s="10">
        <v>60</v>
      </c>
      <c r="P6" s="10">
        <v>5</v>
      </c>
      <c r="Q6" s="10">
        <v>30.19</v>
      </c>
      <c r="R6" s="10">
        <v>16.170000000000002</v>
      </c>
      <c r="S6" s="10">
        <v>1.85</v>
      </c>
      <c r="T6" s="10">
        <v>1.85</v>
      </c>
      <c r="U6" s="10" t="s">
        <v>48</v>
      </c>
      <c r="V6" s="10" t="s">
        <v>48</v>
      </c>
      <c r="W6">
        <v>5</v>
      </c>
      <c r="X6">
        <v>5</v>
      </c>
      <c r="Y6" s="8">
        <f t="shared" si="0"/>
        <v>10</v>
      </c>
      <c r="Z6" s="10">
        <v>39.24</v>
      </c>
      <c r="AA6" s="10">
        <v>100</v>
      </c>
      <c r="AB6" s="10">
        <f t="shared" si="1"/>
        <v>2.5484199796126399</v>
      </c>
      <c r="AC6">
        <f t="shared" si="2"/>
        <v>76.936799184505603</v>
      </c>
      <c r="AD6">
        <f t="shared" si="2"/>
        <v>41.207951070336392</v>
      </c>
      <c r="AE6">
        <f t="shared" si="2"/>
        <v>4.7145769622833837</v>
      </c>
      <c r="AF6">
        <f t="shared" si="2"/>
        <v>4.7145769622833837</v>
      </c>
      <c r="AG6">
        <f t="shared" si="3"/>
        <v>10.542114572820109</v>
      </c>
      <c r="AH6">
        <f t="shared" si="3"/>
        <v>10.542114572820109</v>
      </c>
      <c r="AI6" s="9"/>
      <c r="AJ6" s="9"/>
      <c r="AK6">
        <f t="shared" si="4"/>
        <v>-46.439218284200059</v>
      </c>
      <c r="AL6">
        <f t="shared" si="5"/>
        <v>6.9514742950797554</v>
      </c>
      <c r="AM6">
        <f t="shared" si="6"/>
        <v>4.9727851436628621</v>
      </c>
      <c r="AN6">
        <f t="shared" si="7"/>
        <v>-51.412003427862921</v>
      </c>
      <c r="AO6">
        <f t="shared" si="8"/>
        <v>-41.466433140537198</v>
      </c>
    </row>
    <row r="7" spans="1:41" x14ac:dyDescent="0.25">
      <c r="A7" s="10" t="s">
        <v>41</v>
      </c>
      <c r="B7" s="10" t="s">
        <v>50</v>
      </c>
      <c r="C7" s="10" t="s">
        <v>43</v>
      </c>
      <c r="D7" s="10" t="s">
        <v>44</v>
      </c>
      <c r="E7" s="10" t="s">
        <v>45</v>
      </c>
      <c r="F7" s="10" t="s">
        <v>51</v>
      </c>
      <c r="G7" s="11">
        <v>1</v>
      </c>
      <c r="H7" s="10" t="s">
        <v>46</v>
      </c>
      <c r="I7" s="10">
        <v>25</v>
      </c>
      <c r="J7" s="10">
        <v>60</v>
      </c>
      <c r="K7">
        <v>60</v>
      </c>
      <c r="L7" t="s">
        <v>47</v>
      </c>
      <c r="M7" s="10">
        <v>12</v>
      </c>
      <c r="N7" s="10">
        <v>1</v>
      </c>
      <c r="O7" s="10">
        <v>60</v>
      </c>
      <c r="P7" s="10">
        <v>5</v>
      </c>
      <c r="Q7" s="10">
        <v>30.19</v>
      </c>
      <c r="R7" s="10">
        <v>14.25</v>
      </c>
      <c r="S7" s="10">
        <v>1.85</v>
      </c>
      <c r="T7" s="10">
        <v>5.08</v>
      </c>
      <c r="U7" s="10" t="s">
        <v>48</v>
      </c>
      <c r="V7" s="10" t="s">
        <v>48</v>
      </c>
      <c r="W7">
        <v>5</v>
      </c>
      <c r="X7">
        <v>5</v>
      </c>
      <c r="Y7" s="8">
        <f t="shared" si="0"/>
        <v>10</v>
      </c>
      <c r="Z7" s="10">
        <v>39.24</v>
      </c>
      <c r="AA7" s="10">
        <v>100</v>
      </c>
      <c r="AB7" s="10">
        <f t="shared" si="1"/>
        <v>2.5484199796126399</v>
      </c>
      <c r="AC7">
        <f t="shared" si="2"/>
        <v>76.936799184505603</v>
      </c>
      <c r="AD7">
        <f t="shared" si="2"/>
        <v>36.314984709480122</v>
      </c>
      <c r="AE7">
        <f t="shared" si="2"/>
        <v>4.7145769622833837</v>
      </c>
      <c r="AF7">
        <f t="shared" si="2"/>
        <v>12.945973496432211</v>
      </c>
      <c r="AG7">
        <f t="shared" si="3"/>
        <v>10.542114572820109</v>
      </c>
      <c r="AH7">
        <f t="shared" si="3"/>
        <v>28.948076772933057</v>
      </c>
      <c r="AI7" s="9"/>
      <c r="AJ7" s="9"/>
      <c r="AK7">
        <f t="shared" si="4"/>
        <v>-52.798940046372969</v>
      </c>
      <c r="AL7">
        <f t="shared" si="5"/>
        <v>17.073547853529806</v>
      </c>
      <c r="AM7">
        <f t="shared" si="6"/>
        <v>12.213680366443167</v>
      </c>
      <c r="AN7">
        <f t="shared" si="7"/>
        <v>-65.012620412816133</v>
      </c>
      <c r="AO7">
        <f t="shared" si="8"/>
        <v>-40.585259679929806</v>
      </c>
    </row>
    <row r="8" spans="1:41" x14ac:dyDescent="0.25">
      <c r="A8" t="s">
        <v>41</v>
      </c>
      <c r="B8" t="s">
        <v>52</v>
      </c>
      <c r="C8" t="s">
        <v>43</v>
      </c>
      <c r="D8" t="s">
        <v>44</v>
      </c>
      <c r="E8" t="s">
        <v>45</v>
      </c>
      <c r="F8">
        <v>21</v>
      </c>
      <c r="G8">
        <v>1</v>
      </c>
      <c r="H8" t="s">
        <v>46</v>
      </c>
      <c r="I8">
        <v>25</v>
      </c>
      <c r="J8">
        <v>60</v>
      </c>
      <c r="K8">
        <v>60</v>
      </c>
      <c r="L8" t="s">
        <v>47</v>
      </c>
      <c r="M8">
        <v>12</v>
      </c>
      <c r="N8">
        <v>10</v>
      </c>
      <c r="O8">
        <v>60</v>
      </c>
      <c r="P8">
        <v>3</v>
      </c>
      <c r="Q8">
        <v>25.67</v>
      </c>
      <c r="R8">
        <v>19.34</v>
      </c>
      <c r="S8">
        <v>2.71</v>
      </c>
      <c r="T8">
        <v>4.6399999999999997</v>
      </c>
      <c r="U8" t="s">
        <v>48</v>
      </c>
      <c r="V8" t="s">
        <v>48</v>
      </c>
      <c r="W8">
        <v>5</v>
      </c>
      <c r="X8">
        <v>5</v>
      </c>
      <c r="Y8">
        <f t="shared" si="0"/>
        <v>10</v>
      </c>
      <c r="Z8">
        <v>39.020000000000003</v>
      </c>
      <c r="AA8">
        <v>100</v>
      </c>
      <c r="AB8">
        <f t="shared" si="1"/>
        <v>2.5627883136852896</v>
      </c>
      <c r="AC8">
        <f t="shared" si="2"/>
        <v>65.786776012301388</v>
      </c>
      <c r="AD8">
        <f t="shared" si="2"/>
        <v>49.564325986673502</v>
      </c>
      <c r="AE8">
        <f t="shared" si="2"/>
        <v>6.9451563300871344</v>
      </c>
      <c r="AF8">
        <f t="shared" si="2"/>
        <v>11.891337775499743</v>
      </c>
      <c r="AG8">
        <f t="shared" si="3"/>
        <v>15.5298416684378</v>
      </c>
      <c r="AH8">
        <f t="shared" si="3"/>
        <v>26.589839609428559</v>
      </c>
      <c r="AI8" s="9"/>
      <c r="AJ8" s="9"/>
      <c r="AK8">
        <f t="shared" si="4"/>
        <v>-24.659135177249709</v>
      </c>
      <c r="AL8">
        <f t="shared" si="5"/>
        <v>19.748142804646296</v>
      </c>
      <c r="AM8">
        <f t="shared" si="6"/>
        <v>14.126970335398619</v>
      </c>
      <c r="AN8">
        <f t="shared" si="7"/>
        <v>-38.786105512648327</v>
      </c>
      <c r="AO8">
        <f t="shared" si="8"/>
        <v>-10.53216484185109</v>
      </c>
    </row>
    <row r="9" spans="1:41" x14ac:dyDescent="0.25">
      <c r="A9" t="s">
        <v>41</v>
      </c>
      <c r="B9" t="s">
        <v>52</v>
      </c>
      <c r="C9" t="s">
        <v>43</v>
      </c>
      <c r="D9" t="s">
        <v>49</v>
      </c>
      <c r="E9" t="s">
        <v>45</v>
      </c>
      <c r="F9">
        <v>21</v>
      </c>
      <c r="G9">
        <v>1</v>
      </c>
      <c r="H9" t="s">
        <v>46</v>
      </c>
      <c r="I9">
        <v>25</v>
      </c>
      <c r="J9">
        <v>60</v>
      </c>
      <c r="K9">
        <v>60</v>
      </c>
      <c r="L9" t="s">
        <v>47</v>
      </c>
      <c r="M9">
        <v>12</v>
      </c>
      <c r="N9">
        <v>10</v>
      </c>
      <c r="O9">
        <v>60</v>
      </c>
      <c r="P9">
        <v>3</v>
      </c>
      <c r="Q9">
        <v>25.67</v>
      </c>
      <c r="R9">
        <v>19.559999999999999</v>
      </c>
      <c r="S9">
        <v>2.71</v>
      </c>
      <c r="T9">
        <v>3.85</v>
      </c>
      <c r="U9" t="s">
        <v>48</v>
      </c>
      <c r="V9" t="s">
        <v>48</v>
      </c>
      <c r="W9">
        <v>5</v>
      </c>
      <c r="X9">
        <v>5</v>
      </c>
      <c r="Y9">
        <f t="shared" si="0"/>
        <v>10</v>
      </c>
      <c r="Z9">
        <v>39.020000000000003</v>
      </c>
      <c r="AA9">
        <v>100</v>
      </c>
      <c r="AB9">
        <f t="shared" si="1"/>
        <v>2.5627883136852896</v>
      </c>
      <c r="AC9">
        <f t="shared" si="2"/>
        <v>65.786776012301388</v>
      </c>
      <c r="AD9">
        <f t="shared" si="2"/>
        <v>50.128139415684259</v>
      </c>
      <c r="AE9">
        <f t="shared" si="2"/>
        <v>6.9451563300871344</v>
      </c>
      <c r="AF9">
        <f t="shared" si="2"/>
        <v>9.8667350076883658</v>
      </c>
      <c r="AG9">
        <f t="shared" si="3"/>
        <v>15.5298416684378</v>
      </c>
      <c r="AH9">
        <f t="shared" si="3"/>
        <v>22.062690193168098</v>
      </c>
      <c r="AI9" s="9"/>
      <c r="AJ9" s="9"/>
      <c r="AK9">
        <f t="shared" si="4"/>
        <v>-23.802103622906127</v>
      </c>
      <c r="AL9">
        <f t="shared" si="5"/>
        <v>17.019159193053525</v>
      </c>
      <c r="AM9">
        <f t="shared" si="6"/>
        <v>12.174773062564967</v>
      </c>
      <c r="AN9">
        <f t="shared" si="7"/>
        <v>-35.976876685471098</v>
      </c>
      <c r="AO9">
        <f t="shared" si="8"/>
        <v>-11.627330560341161</v>
      </c>
    </row>
  </sheetData>
  <mergeCells count="2">
    <mergeCell ref="AI2:AI9"/>
    <mergeCell ref="AJ2:AJ9"/>
  </mergeCells>
  <conditionalFormatting sqref="W8:X9 W2:X5">
    <cfRule type="cellIs" dxfId="5" priority="3" operator="lessThan">
      <formula>6</formula>
    </cfRule>
  </conditionalFormatting>
  <conditionalFormatting sqref="P7">
    <cfRule type="cellIs" dxfId="3" priority="1" operator="greaterThan">
      <formula>5</formula>
    </cfRule>
  </conditionalFormatting>
  <conditionalFormatting sqref="P6">
    <cfRule type="cellIs" dxfId="1" priority="2" operator="greaterThan">
      <formula>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2015-10-23T10:59:36Z</dcterms:modified>
</cp:coreProperties>
</file>