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18" i="1" l="1"/>
  <c r="AE18" i="1" s="1"/>
  <c r="AG18" i="1" s="1"/>
  <c r="Y18" i="1"/>
  <c r="AF17" i="1"/>
  <c r="AH17" i="1" s="1"/>
  <c r="AE17" i="1"/>
  <c r="AG17" i="1" s="1"/>
  <c r="AD17" i="1"/>
  <c r="AL17" i="1" s="1"/>
  <c r="AM17" i="1" s="1"/>
  <c r="AC17" i="1"/>
  <c r="AB17" i="1"/>
  <c r="Y17" i="1"/>
  <c r="AB16" i="1"/>
  <c r="AE16" i="1" s="1"/>
  <c r="AG16" i="1" s="1"/>
  <c r="Y16" i="1"/>
  <c r="AB15" i="1"/>
  <c r="AD15" i="1" s="1"/>
  <c r="Y15" i="1"/>
  <c r="AF14" i="1"/>
  <c r="AH14" i="1" s="1"/>
  <c r="AE14" i="1"/>
  <c r="AG14" i="1" s="1"/>
  <c r="AD14" i="1"/>
  <c r="AB14" i="1"/>
  <c r="AC14" i="1" s="1"/>
  <c r="Y14" i="1"/>
  <c r="AB13" i="1"/>
  <c r="AF13" i="1" s="1"/>
  <c r="AH13" i="1" s="1"/>
  <c r="Y13" i="1"/>
  <c r="AF12" i="1"/>
  <c r="AH12" i="1" s="1"/>
  <c r="AD12" i="1"/>
  <c r="AB12" i="1"/>
  <c r="AC12" i="1" s="1"/>
  <c r="Y12" i="1"/>
  <c r="AF11" i="1"/>
  <c r="AH11" i="1" s="1"/>
  <c r="AE11" i="1"/>
  <c r="AG11" i="1" s="1"/>
  <c r="AD11" i="1"/>
  <c r="AL11" i="1" s="1"/>
  <c r="AM11" i="1" s="1"/>
  <c r="AC11" i="1"/>
  <c r="AB11" i="1"/>
  <c r="Y11" i="1"/>
  <c r="AB10" i="1"/>
  <c r="AE10" i="1" s="1"/>
  <c r="AG10" i="1" s="1"/>
  <c r="Y10" i="1"/>
  <c r="AF9" i="1"/>
  <c r="AH9" i="1" s="1"/>
  <c r="AE9" i="1"/>
  <c r="AG9" i="1" s="1"/>
  <c r="AC9" i="1"/>
  <c r="AB9" i="1"/>
  <c r="AD9" i="1" s="1"/>
  <c r="Y9" i="1"/>
  <c r="AB8" i="1"/>
  <c r="AD8" i="1" s="1"/>
  <c r="Y8" i="1"/>
  <c r="AG7" i="1"/>
  <c r="AE7" i="1"/>
  <c r="AB7" i="1"/>
  <c r="AD7" i="1" s="1"/>
  <c r="Y7" i="1"/>
  <c r="AF6" i="1"/>
  <c r="AH6" i="1" s="1"/>
  <c r="AE6" i="1"/>
  <c r="AG6" i="1" s="1"/>
  <c r="AD6" i="1"/>
  <c r="AK6" i="1" s="1"/>
  <c r="AB6" i="1"/>
  <c r="AC6" i="1" s="1"/>
  <c r="Y6" i="1"/>
  <c r="AB5" i="1"/>
  <c r="AF5" i="1" s="1"/>
  <c r="AH5" i="1" s="1"/>
  <c r="Y5" i="1"/>
  <c r="AF4" i="1"/>
  <c r="AH4" i="1" s="1"/>
  <c r="AD4" i="1"/>
  <c r="AB4" i="1"/>
  <c r="AC4" i="1" s="1"/>
  <c r="Y4" i="1"/>
  <c r="AF3" i="1"/>
  <c r="AH3" i="1" s="1"/>
  <c r="AE3" i="1"/>
  <c r="AG3" i="1" s="1"/>
  <c r="AD3" i="1"/>
  <c r="AL3" i="1" s="1"/>
  <c r="AM3" i="1" s="1"/>
  <c r="AC3" i="1"/>
  <c r="AB3" i="1"/>
  <c r="Y3" i="1"/>
  <c r="AI2" i="1"/>
  <c r="AB2" i="1"/>
  <c r="AF2" i="1" s="1"/>
  <c r="AH2" i="1" s="1"/>
  <c r="Y2" i="1"/>
  <c r="AK4" i="1" l="1"/>
  <c r="AK14" i="1"/>
  <c r="AK8" i="1"/>
  <c r="AL9" i="1"/>
  <c r="AM9" i="1" s="1"/>
  <c r="AK9" i="1"/>
  <c r="AL7" i="1"/>
  <c r="AM7" i="1" s="1"/>
  <c r="AC2" i="1"/>
  <c r="AK3" i="1"/>
  <c r="AL6" i="1"/>
  <c r="AM6" i="1" s="1"/>
  <c r="AN6" i="1" s="1"/>
  <c r="AF10" i="1"/>
  <c r="AH10" i="1" s="1"/>
  <c r="AK11" i="1"/>
  <c r="AL14" i="1"/>
  <c r="AM14" i="1" s="1"/>
  <c r="AE15" i="1"/>
  <c r="AG15" i="1" s="1"/>
  <c r="AF18" i="1"/>
  <c r="AH18" i="1" s="1"/>
  <c r="AE4" i="1"/>
  <c r="AG4" i="1" s="1"/>
  <c r="AF7" i="1"/>
  <c r="AH7" i="1" s="1"/>
  <c r="AE12" i="1"/>
  <c r="AG12" i="1" s="1"/>
  <c r="AF15" i="1"/>
  <c r="AH15" i="1" s="1"/>
  <c r="AD2" i="1"/>
  <c r="AE8" i="1"/>
  <c r="AG8" i="1" s="1"/>
  <c r="AK12" i="1"/>
  <c r="AC18" i="1"/>
  <c r="AE2" i="1"/>
  <c r="AG2" i="1" s="1"/>
  <c r="AE5" i="1"/>
  <c r="AG5" i="1" s="1"/>
  <c r="AC7" i="1"/>
  <c r="AK7" i="1" s="1"/>
  <c r="AF8" i="1"/>
  <c r="AH8" i="1" s="1"/>
  <c r="AD10" i="1"/>
  <c r="AE13" i="1"/>
  <c r="AG13" i="1" s="1"/>
  <c r="AC15" i="1"/>
  <c r="AL15" i="1" s="1"/>
  <c r="AM15" i="1" s="1"/>
  <c r="AF16" i="1"/>
  <c r="AH16" i="1" s="1"/>
  <c r="AK17" i="1"/>
  <c r="AD18" i="1"/>
  <c r="AC8" i="1"/>
  <c r="AL8" i="1" s="1"/>
  <c r="AM8" i="1" s="1"/>
  <c r="AC16" i="1"/>
  <c r="AC5" i="1"/>
  <c r="AC13" i="1"/>
  <c r="AD16" i="1"/>
  <c r="AD5" i="1"/>
  <c r="AC10" i="1"/>
  <c r="AD13" i="1"/>
  <c r="AN7" i="1" l="1"/>
  <c r="AO7" i="1"/>
  <c r="AO17" i="1"/>
  <c r="AN17" i="1"/>
  <c r="AL4" i="1"/>
  <c r="AM4" i="1" s="1"/>
  <c r="AO3" i="1"/>
  <c r="AN3" i="1"/>
  <c r="AK5" i="1"/>
  <c r="AL5" i="1"/>
  <c r="AM5" i="1" s="1"/>
  <c r="AO8" i="1"/>
  <c r="AN8" i="1"/>
  <c r="AL16" i="1"/>
  <c r="AM16" i="1" s="1"/>
  <c r="AK16" i="1"/>
  <c r="AN14" i="1"/>
  <c r="AO14" i="1"/>
  <c r="AK15" i="1"/>
  <c r="AL12" i="1"/>
  <c r="AM12" i="1" s="1"/>
  <c r="AO12" i="1" s="1"/>
  <c r="AL2" i="1"/>
  <c r="AM2" i="1" s="1"/>
  <c r="AK2" i="1"/>
  <c r="AO11" i="1"/>
  <c r="AN11" i="1"/>
  <c r="AO6" i="1"/>
  <c r="AK13" i="1"/>
  <c r="AL13" i="1"/>
  <c r="AM13" i="1" s="1"/>
  <c r="AL18" i="1"/>
  <c r="AM18" i="1" s="1"/>
  <c r="AK18" i="1"/>
  <c r="AO4" i="1"/>
  <c r="AN4" i="1"/>
  <c r="AK10" i="1"/>
  <c r="AL10" i="1"/>
  <c r="AM10" i="1" s="1"/>
  <c r="AN9" i="1"/>
  <c r="AO9" i="1"/>
  <c r="AN15" i="1" l="1"/>
  <c r="AO15" i="1"/>
  <c r="AN5" i="1"/>
  <c r="AO5" i="1"/>
  <c r="AO10" i="1"/>
  <c r="AN10" i="1"/>
  <c r="AN13" i="1"/>
  <c r="AO13" i="1"/>
  <c r="AO16" i="1"/>
  <c r="AN16" i="1"/>
  <c r="AN12" i="1"/>
  <c r="AO2" i="1"/>
  <c r="AN2" i="1"/>
  <c r="AO18" i="1"/>
  <c r="AN18" i="1"/>
</calcChain>
</file>

<file path=xl/sharedStrings.xml><?xml version="1.0" encoding="utf-8"?>
<sst xmlns="http://schemas.openxmlformats.org/spreadsheetml/2006/main" count="179" uniqueCount="56">
  <si>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</si>
  <si>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</si>
  <si>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</si>
  <si>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</si>
  <si>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</si>
  <si>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</si>
  <si>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</si>
  <si>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</si>
  <si>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</si>
  <si>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</si>
  <si>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</si>
  <si>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</si>
  <si>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</si>
  <si>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</si>
  <si>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</si>
  <si>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</si>
  <si>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</si>
  <si>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</si>
  <si>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</si>
  <si>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</si>
  <si>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</si>
  <si>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</si>
  <si>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</si>
  <si>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</si>
  <si>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</si>
  <si>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</si>
  <si>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</si>
  <si>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</si>
  <si>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</si>
  <si>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</si>
  <si>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</si>
  <si>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</si>
  <si>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</si>
  <si>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</si>
  <si>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</si>
  <si>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</si>
  <si>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</si>
  <si>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</si>
  <si>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</si>
  <si>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</si>
  <si>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</si>
  <si>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Cheng 2001</t>
  </si>
  <si>
    <t>Figure 5-a</t>
  </si>
  <si>
    <t>fasII</t>
  </si>
  <si>
    <t>fasIIrd1</t>
  </si>
  <si>
    <t>ry</t>
  </si>
  <si>
    <t>BA-OCT</t>
  </si>
  <si>
    <t>23~25</t>
  </si>
  <si>
    <t>-</t>
  </si>
  <si>
    <t>fasIIrd2</t>
  </si>
  <si>
    <t>Figure 6-a</t>
  </si>
  <si>
    <t>Figure 5-b</t>
  </si>
  <si>
    <t>Figure 5-c</t>
  </si>
  <si>
    <t>fill</t>
  </si>
  <si>
    <t>18/18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</si>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</sst>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</cellStyleXfs>
  <cellXfs count="14">
    <xf numFmtId="0" fontId="0" fillId="0" borderId="0" xfId="0"/>
    <xf numFmtId="0" fontId="4" fillId="4" borderId="2" xfId="3" applyFont="1" applyAlignment="1">
      <alignment wrapText="1"/>
    </xf>
    <xf numFmtId="0" fontId="4" fillId="4" borderId="2" xfId="3" applyFont="1" applyAlignment="1">
      <alignment horizontal="right" wrapText="1"/>
    </xf>
    <xf numFmtId="0" fontId="4" fillId="4" borderId="2" xfId="3" applyFont="1" applyAlignment="1">
      <alignment horizontal="center" wrapText="1"/>
    </xf>
    <xf numFmtId="0" fontId="4" fillId="4" borderId="3" xfId="3" applyFont="1" applyBorder="1" applyAlignment="1">
      <alignment horizontal="right" wrapText="1"/>
    </xf>
    <xf numFmtId="0" fontId="4" fillId="4" borderId="3" xfId="3" applyFont="1" applyBorder="1" applyAlignment="1">
      <alignment horizontal="center" wrapText="1"/>
    </xf>
    <xf numFmtId="0" fontId="4" fillId="4" borderId="3" xfId="3" applyFont="1" applyBorder="1" applyAlignment="1">
      <alignment wrapText="1"/>
    </xf>
    <xf numFmtId="0" fontId="4" fillId="4" borderId="3" xfId="3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" fillId="2" borderId="0" xfId="1"/>
    <xf numFmtId="0" fontId="1" fillId="2" borderId="0" xfId="1" applyAlignment="1">
      <alignment horizontal="right"/>
    </xf>
    <xf numFmtId="0" fontId="2" fillId="3" borderId="1" xfId="2"/>
    <xf numFmtId="0" fontId="2" fillId="3" borderId="1" xfId="2" applyAlignment="1">
      <alignment horizontal="right"/>
    </xf>
  </cellXfs>
  <cellStyles count="4">
    <cellStyle name="Calculation" xfId="2" builtinId="22"/>
    <cellStyle name="Check Cell" xfId="3" builtinId="23"/>
    <cellStyle name="Neutral" xfId="1" builtinId="28"/>
    <cellStyle name="Normal" xfId="0" builtinId="0"/>
  </cellStyles>
  <dxfs count="4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8"/>
  <sheetViews>
    <sheetView tabSelected="1" workbookViewId="0">
      <selection activeCell="A2" sqref="A2:XFD18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5.75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22</v>
      </c>
      <c r="G2" s="8">
        <v>1</v>
      </c>
      <c r="H2" s="8" t="s">
        <v>46</v>
      </c>
      <c r="I2" s="8" t="s">
        <v>47</v>
      </c>
      <c r="J2" s="8">
        <v>65</v>
      </c>
      <c r="K2" s="8">
        <v>90</v>
      </c>
      <c r="L2" s="8" t="s">
        <v>48</v>
      </c>
      <c r="M2" s="8">
        <v>12</v>
      </c>
      <c r="N2" s="8">
        <v>1</v>
      </c>
      <c r="O2" s="8">
        <v>60</v>
      </c>
      <c r="P2" s="8">
        <v>3</v>
      </c>
      <c r="Q2" s="8">
        <v>31.84</v>
      </c>
      <c r="R2" s="8">
        <v>20.350000000000001</v>
      </c>
      <c r="S2" s="8">
        <v>3.46</v>
      </c>
      <c r="T2" s="8">
        <v>3</v>
      </c>
      <c r="U2" s="8">
        <v>6</v>
      </c>
      <c r="V2" s="8">
        <v>6</v>
      </c>
      <c r="W2" s="8">
        <v>6</v>
      </c>
      <c r="X2" s="8">
        <v>6</v>
      </c>
      <c r="Y2" s="8">
        <f t="shared" ref="Y2:Y18" si="0">(W2+X2)</f>
        <v>12</v>
      </c>
      <c r="Z2" s="8">
        <v>34.96</v>
      </c>
      <c r="AA2" s="8">
        <v>80</v>
      </c>
      <c r="AB2">
        <f t="shared" ref="AB2:AB18" si="1">AA2/Z2</f>
        <v>2.2883295194508007</v>
      </c>
      <c r="AC2">
        <f t="shared" ref="AC2:AF18" si="2">(Q2*$AB2)</f>
        <v>72.86041189931349</v>
      </c>
      <c r="AD2">
        <f t="shared" si="2"/>
        <v>46.567505720823796</v>
      </c>
      <c r="AE2">
        <f t="shared" si="2"/>
        <v>7.9176201372997701</v>
      </c>
      <c r="AF2">
        <f t="shared" si="2"/>
        <v>6.864988558352402</v>
      </c>
      <c r="AG2">
        <f t="shared" ref="AG2:AH18" si="3">(AE2*SQRT(W2))</f>
        <v>19.394129313569323</v>
      </c>
      <c r="AH2">
        <f t="shared" si="3"/>
        <v>16.815719058008085</v>
      </c>
      <c r="AI2" s="9">
        <f>SUM(X2:X18)</f>
        <v>98</v>
      </c>
      <c r="AJ2" s="9">
        <v>19</v>
      </c>
      <c r="AK2">
        <f t="shared" ref="AK2:AK18" si="4">((AD2-AC2)/AC2)*100</f>
        <v>-36.086683417085418</v>
      </c>
      <c r="AL2">
        <f t="shared" ref="AL2:AL18" si="5">(AD2/AC2)*SQRT((AF2/AD2)^2+(AE2/AC2)^2)*100</f>
        <v>11.705302696054011</v>
      </c>
      <c r="AM2">
        <f t="shared" ref="AM2:AM18" si="6">_xlfn.CONFIDENCE.T(0.05,AL2,Y2)</f>
        <v>7.4371945141023286</v>
      </c>
      <c r="AN2">
        <f t="shared" ref="AN2:AN18" si="7">AK2-AM2</f>
        <v>-43.523877931187748</v>
      </c>
      <c r="AO2">
        <f t="shared" ref="AO2:AO18" si="8">AK2+AM2</f>
        <v>-28.649488902983087</v>
      </c>
    </row>
    <row r="3" spans="1:41" x14ac:dyDescent="0.25">
      <c r="A3" t="s">
        <v>41</v>
      </c>
      <c r="B3" t="s">
        <v>42</v>
      </c>
      <c r="C3" t="s">
        <v>43</v>
      </c>
      <c r="D3" t="s">
        <v>49</v>
      </c>
      <c r="E3" t="s">
        <v>45</v>
      </c>
      <c r="F3" s="8">
        <v>22</v>
      </c>
      <c r="G3" s="8">
        <v>1</v>
      </c>
      <c r="H3" s="8" t="s">
        <v>46</v>
      </c>
      <c r="I3" s="8" t="s">
        <v>47</v>
      </c>
      <c r="J3" s="8">
        <v>65</v>
      </c>
      <c r="K3" s="8">
        <v>90</v>
      </c>
      <c r="L3" s="8" t="s">
        <v>48</v>
      </c>
      <c r="M3" s="8">
        <v>12</v>
      </c>
      <c r="N3" s="8">
        <v>1</v>
      </c>
      <c r="O3" s="8">
        <v>60</v>
      </c>
      <c r="P3" s="8">
        <v>3</v>
      </c>
      <c r="Q3" s="8">
        <v>31.84</v>
      </c>
      <c r="R3" s="8">
        <v>24.35</v>
      </c>
      <c r="S3" s="8">
        <v>3.46</v>
      </c>
      <c r="T3" s="8">
        <v>2.08</v>
      </c>
      <c r="U3" s="8">
        <v>6</v>
      </c>
      <c r="V3" s="8">
        <v>6</v>
      </c>
      <c r="W3" s="8">
        <v>6</v>
      </c>
      <c r="X3" s="8">
        <v>6</v>
      </c>
      <c r="Y3" s="8">
        <f t="shared" si="0"/>
        <v>12</v>
      </c>
      <c r="Z3" s="8">
        <v>34.96</v>
      </c>
      <c r="AA3" s="8">
        <v>80</v>
      </c>
      <c r="AB3">
        <f t="shared" si="1"/>
        <v>2.2883295194508007</v>
      </c>
      <c r="AC3">
        <f t="shared" si="2"/>
        <v>72.86041189931349</v>
      </c>
      <c r="AD3">
        <f t="shared" si="2"/>
        <v>55.720823798627002</v>
      </c>
      <c r="AE3">
        <f t="shared" si="2"/>
        <v>7.9176201372997701</v>
      </c>
      <c r="AF3">
        <f t="shared" si="2"/>
        <v>4.7597254004576657</v>
      </c>
      <c r="AG3">
        <f t="shared" si="3"/>
        <v>19.394129313569323</v>
      </c>
      <c r="AH3">
        <f t="shared" si="3"/>
        <v>11.658898546885606</v>
      </c>
      <c r="AI3" s="9"/>
      <c r="AJ3" s="9"/>
      <c r="AK3">
        <f t="shared" si="4"/>
        <v>-23.523869346733658</v>
      </c>
      <c r="AL3">
        <f t="shared" si="5"/>
        <v>10.570745968583156</v>
      </c>
      <c r="AM3">
        <f t="shared" si="6"/>
        <v>6.716331560910298</v>
      </c>
      <c r="AN3">
        <f t="shared" si="7"/>
        <v>-30.240200907643956</v>
      </c>
      <c r="AO3">
        <f t="shared" si="8"/>
        <v>-16.80753778582336</v>
      </c>
    </row>
    <row r="4" spans="1:41" x14ac:dyDescent="0.25">
      <c r="A4" t="s">
        <v>41</v>
      </c>
      <c r="B4" t="s">
        <v>50</v>
      </c>
      <c r="C4" t="s">
        <v>43</v>
      </c>
      <c r="D4" t="s">
        <v>44</v>
      </c>
      <c r="E4" t="s">
        <v>45</v>
      </c>
      <c r="F4" s="8">
        <v>25</v>
      </c>
      <c r="G4" s="8">
        <v>1</v>
      </c>
      <c r="H4" s="8" t="s">
        <v>46</v>
      </c>
      <c r="I4" s="8" t="s">
        <v>47</v>
      </c>
      <c r="J4" s="8">
        <v>65</v>
      </c>
      <c r="K4" s="8">
        <v>90</v>
      </c>
      <c r="L4" s="8" t="s">
        <v>48</v>
      </c>
      <c r="M4" s="8">
        <v>1</v>
      </c>
      <c r="N4" s="8">
        <v>2</v>
      </c>
      <c r="O4" s="8">
        <v>10</v>
      </c>
      <c r="P4" s="8">
        <v>3</v>
      </c>
      <c r="Q4" s="8">
        <v>21.24</v>
      </c>
      <c r="R4" s="8">
        <v>14.7</v>
      </c>
      <c r="S4" s="8">
        <v>5.31</v>
      </c>
      <c r="T4" s="8">
        <v>5.31</v>
      </c>
      <c r="U4" s="8">
        <v>6</v>
      </c>
      <c r="V4" s="8">
        <v>6</v>
      </c>
      <c r="W4" s="8">
        <v>6</v>
      </c>
      <c r="X4" s="8">
        <v>6</v>
      </c>
      <c r="Y4" s="8">
        <f t="shared" si="0"/>
        <v>12</v>
      </c>
      <c r="Z4" s="8">
        <v>44.45</v>
      </c>
      <c r="AA4" s="8">
        <v>90</v>
      </c>
      <c r="AB4">
        <f t="shared" si="1"/>
        <v>2.0247469066366701</v>
      </c>
      <c r="AC4">
        <f t="shared" si="2"/>
        <v>43.005624296962871</v>
      </c>
      <c r="AD4">
        <f t="shared" si="2"/>
        <v>29.763779527559048</v>
      </c>
      <c r="AE4">
        <f t="shared" si="2"/>
        <v>10.751406074240718</v>
      </c>
      <c r="AF4">
        <f t="shared" si="2"/>
        <v>10.751406074240718</v>
      </c>
      <c r="AG4">
        <f t="shared" si="3"/>
        <v>26.335458899349391</v>
      </c>
      <c r="AH4">
        <f t="shared" si="3"/>
        <v>26.335458899349391</v>
      </c>
      <c r="AI4" s="9"/>
      <c r="AJ4" s="9"/>
      <c r="AK4">
        <f t="shared" si="4"/>
        <v>-30.790960451977401</v>
      </c>
      <c r="AL4">
        <f t="shared" si="5"/>
        <v>30.40342410317438</v>
      </c>
      <c r="AM4">
        <f t="shared" si="6"/>
        <v>19.317414066214738</v>
      </c>
      <c r="AN4">
        <f t="shared" si="7"/>
        <v>-50.108374518192136</v>
      </c>
      <c r="AO4">
        <f t="shared" si="8"/>
        <v>-11.473546385762663</v>
      </c>
    </row>
    <row r="5" spans="1:41" x14ac:dyDescent="0.25">
      <c r="A5" t="s">
        <v>41</v>
      </c>
      <c r="B5" t="s">
        <v>50</v>
      </c>
      <c r="C5" t="s">
        <v>43</v>
      </c>
      <c r="D5" t="s">
        <v>49</v>
      </c>
      <c r="E5" t="s">
        <v>45</v>
      </c>
      <c r="F5" s="8">
        <v>25</v>
      </c>
      <c r="G5" s="8">
        <v>1</v>
      </c>
      <c r="H5" s="8" t="s">
        <v>46</v>
      </c>
      <c r="I5" s="8" t="s">
        <v>47</v>
      </c>
      <c r="J5" s="8">
        <v>65</v>
      </c>
      <c r="K5" s="8">
        <v>90</v>
      </c>
      <c r="L5" s="8" t="s">
        <v>48</v>
      </c>
      <c r="M5" s="8">
        <v>1</v>
      </c>
      <c r="N5" s="8">
        <v>2</v>
      </c>
      <c r="O5" s="8">
        <v>10</v>
      </c>
      <c r="P5" s="8">
        <v>3</v>
      </c>
      <c r="Q5" s="8">
        <v>21.24</v>
      </c>
      <c r="R5" s="8">
        <v>15.01</v>
      </c>
      <c r="S5" s="8">
        <v>5.31</v>
      </c>
      <c r="T5" s="8">
        <v>3.54</v>
      </c>
      <c r="U5" s="8">
        <v>6</v>
      </c>
      <c r="V5" s="8">
        <v>6</v>
      </c>
      <c r="W5" s="8">
        <v>6</v>
      </c>
      <c r="X5" s="8">
        <v>6</v>
      </c>
      <c r="Y5" s="8">
        <f t="shared" si="0"/>
        <v>12</v>
      </c>
      <c r="Z5" s="8">
        <v>44.45</v>
      </c>
      <c r="AA5" s="8">
        <v>90</v>
      </c>
      <c r="AB5">
        <f t="shared" si="1"/>
        <v>2.0247469066366701</v>
      </c>
      <c r="AC5">
        <f t="shared" si="2"/>
        <v>43.005624296962871</v>
      </c>
      <c r="AD5">
        <f t="shared" si="2"/>
        <v>30.391451068616419</v>
      </c>
      <c r="AE5">
        <f t="shared" si="2"/>
        <v>10.751406074240718</v>
      </c>
      <c r="AF5">
        <f t="shared" si="2"/>
        <v>7.1676040494938125</v>
      </c>
      <c r="AG5">
        <f t="shared" si="3"/>
        <v>26.335458899349391</v>
      </c>
      <c r="AH5">
        <f t="shared" si="3"/>
        <v>17.556972599566262</v>
      </c>
      <c r="AI5" s="9"/>
      <c r="AJ5" s="9"/>
      <c r="AK5">
        <f t="shared" si="4"/>
        <v>-29.331450094161955</v>
      </c>
      <c r="AL5">
        <f t="shared" si="5"/>
        <v>24.287970775466157</v>
      </c>
      <c r="AM5">
        <f t="shared" si="6"/>
        <v>15.431840397503642</v>
      </c>
      <c r="AN5">
        <f t="shared" si="7"/>
        <v>-44.7632904916656</v>
      </c>
      <c r="AO5">
        <f t="shared" si="8"/>
        <v>-13.899609696658313</v>
      </c>
    </row>
    <row r="6" spans="1:41" x14ac:dyDescent="0.25">
      <c r="A6" t="s">
        <v>41</v>
      </c>
      <c r="B6" t="s">
        <v>50</v>
      </c>
      <c r="C6" t="s">
        <v>43</v>
      </c>
      <c r="D6" t="s">
        <v>44</v>
      </c>
      <c r="E6" t="s">
        <v>45</v>
      </c>
      <c r="F6" s="8">
        <v>26</v>
      </c>
      <c r="G6" s="8">
        <v>1</v>
      </c>
      <c r="H6" s="8" t="s">
        <v>46</v>
      </c>
      <c r="I6" s="8" t="s">
        <v>47</v>
      </c>
      <c r="J6" s="8">
        <v>65</v>
      </c>
      <c r="K6" s="8">
        <v>90</v>
      </c>
      <c r="L6" s="8" t="s">
        <v>48</v>
      </c>
      <c r="M6" s="8">
        <v>1</v>
      </c>
      <c r="N6" s="8">
        <v>3</v>
      </c>
      <c r="O6" s="8">
        <v>10</v>
      </c>
      <c r="P6" s="8">
        <v>3</v>
      </c>
      <c r="Q6" s="8">
        <v>28.56</v>
      </c>
      <c r="R6" s="8">
        <v>23.78</v>
      </c>
      <c r="S6" s="8">
        <v>4.3099999999999996</v>
      </c>
      <c r="T6" s="8">
        <v>5.46</v>
      </c>
      <c r="U6" s="8">
        <v>6</v>
      </c>
      <c r="V6" s="8">
        <v>6</v>
      </c>
      <c r="W6" s="8">
        <v>6</v>
      </c>
      <c r="X6" s="8">
        <v>6</v>
      </c>
      <c r="Y6" s="8">
        <f t="shared" si="0"/>
        <v>12</v>
      </c>
      <c r="Z6" s="8">
        <v>44.45</v>
      </c>
      <c r="AA6" s="8">
        <v>90</v>
      </c>
      <c r="AB6">
        <f t="shared" si="1"/>
        <v>2.0247469066366701</v>
      </c>
      <c r="AC6">
        <f t="shared" si="2"/>
        <v>57.826771653543297</v>
      </c>
      <c r="AD6">
        <f t="shared" si="2"/>
        <v>48.148481439820017</v>
      </c>
      <c r="AE6">
        <f t="shared" si="2"/>
        <v>8.7266591676040477</v>
      </c>
      <c r="AF6">
        <f t="shared" si="2"/>
        <v>11.055118110236219</v>
      </c>
      <c r="AG6">
        <f t="shared" si="3"/>
        <v>21.3758621198109</v>
      </c>
      <c r="AH6">
        <f t="shared" si="3"/>
        <v>27.079398416280167</v>
      </c>
      <c r="AI6" s="9"/>
      <c r="AJ6" s="9"/>
      <c r="AK6">
        <f t="shared" si="4"/>
        <v>-16.736694677871142</v>
      </c>
      <c r="AL6">
        <f t="shared" si="5"/>
        <v>22.87730503689049</v>
      </c>
      <c r="AM6">
        <f t="shared" si="6"/>
        <v>14.535546148256776</v>
      </c>
      <c r="AN6">
        <f t="shared" si="7"/>
        <v>-31.27224082612792</v>
      </c>
      <c r="AO6">
        <f t="shared" si="8"/>
        <v>-2.2011485296143665</v>
      </c>
    </row>
    <row r="7" spans="1:41" x14ac:dyDescent="0.25">
      <c r="A7" t="s">
        <v>41</v>
      </c>
      <c r="B7" t="s">
        <v>50</v>
      </c>
      <c r="C7" t="s">
        <v>43</v>
      </c>
      <c r="D7" t="s">
        <v>49</v>
      </c>
      <c r="E7" t="s">
        <v>45</v>
      </c>
      <c r="F7" s="8">
        <v>26</v>
      </c>
      <c r="G7" s="8">
        <v>1</v>
      </c>
      <c r="H7" s="8" t="s">
        <v>46</v>
      </c>
      <c r="I7" s="8" t="s">
        <v>47</v>
      </c>
      <c r="J7" s="8">
        <v>65</v>
      </c>
      <c r="K7" s="8">
        <v>90</v>
      </c>
      <c r="L7" s="8" t="s">
        <v>48</v>
      </c>
      <c r="M7" s="8">
        <v>1</v>
      </c>
      <c r="N7" s="8">
        <v>3</v>
      </c>
      <c r="O7" s="8">
        <v>10</v>
      </c>
      <c r="P7" s="8">
        <v>3</v>
      </c>
      <c r="Q7" s="8">
        <v>28.56</v>
      </c>
      <c r="R7" s="8">
        <v>20.010000000000002</v>
      </c>
      <c r="S7" s="8">
        <v>4.3099999999999996</v>
      </c>
      <c r="T7" s="8">
        <v>4.7699999999999996</v>
      </c>
      <c r="U7" s="8">
        <v>6</v>
      </c>
      <c r="V7" s="8">
        <v>6</v>
      </c>
      <c r="W7" s="8">
        <v>6</v>
      </c>
      <c r="X7" s="8">
        <v>6</v>
      </c>
      <c r="Y7" s="8">
        <f t="shared" si="0"/>
        <v>12</v>
      </c>
      <c r="Z7" s="8">
        <v>44.45</v>
      </c>
      <c r="AA7" s="8">
        <v>90</v>
      </c>
      <c r="AB7">
        <f t="shared" si="1"/>
        <v>2.0247469066366701</v>
      </c>
      <c r="AC7">
        <f t="shared" si="2"/>
        <v>57.826771653543297</v>
      </c>
      <c r="AD7">
        <f t="shared" si="2"/>
        <v>40.515185601799772</v>
      </c>
      <c r="AE7">
        <f t="shared" si="2"/>
        <v>8.7266591676040477</v>
      </c>
      <c r="AF7">
        <f t="shared" si="2"/>
        <v>9.6580427446569157</v>
      </c>
      <c r="AG7">
        <f t="shared" si="3"/>
        <v>21.3758621198109</v>
      </c>
      <c r="AH7">
        <f t="shared" si="3"/>
        <v>23.657276638398606</v>
      </c>
      <c r="AI7" s="9"/>
      <c r="AJ7" s="9"/>
      <c r="AK7">
        <f t="shared" si="4"/>
        <v>-29.936974789915961</v>
      </c>
      <c r="AL7">
        <f t="shared" si="5"/>
        <v>19.767131063576144</v>
      </c>
      <c r="AM7">
        <f t="shared" si="6"/>
        <v>12.559435883288145</v>
      </c>
      <c r="AN7">
        <f t="shared" si="7"/>
        <v>-42.49641067320411</v>
      </c>
      <c r="AO7">
        <f t="shared" si="8"/>
        <v>-17.377538906627816</v>
      </c>
    </row>
    <row r="8" spans="1:41" x14ac:dyDescent="0.25">
      <c r="A8" t="s">
        <v>41</v>
      </c>
      <c r="B8" t="s">
        <v>50</v>
      </c>
      <c r="C8" t="s">
        <v>43</v>
      </c>
      <c r="D8" t="s">
        <v>44</v>
      </c>
      <c r="E8" t="s">
        <v>45</v>
      </c>
      <c r="F8" s="8">
        <v>27</v>
      </c>
      <c r="G8" s="8">
        <v>1</v>
      </c>
      <c r="H8" s="8" t="s">
        <v>46</v>
      </c>
      <c r="I8" s="8" t="s">
        <v>47</v>
      </c>
      <c r="J8" s="8">
        <v>65</v>
      </c>
      <c r="K8" s="8">
        <v>90</v>
      </c>
      <c r="L8" s="8" t="s">
        <v>48</v>
      </c>
      <c r="M8" s="8">
        <v>1</v>
      </c>
      <c r="N8" s="8">
        <v>5</v>
      </c>
      <c r="O8" s="8">
        <v>10</v>
      </c>
      <c r="P8" s="8">
        <v>3</v>
      </c>
      <c r="Q8" s="8">
        <v>31.56</v>
      </c>
      <c r="R8" s="8">
        <v>23.32</v>
      </c>
      <c r="S8" s="8">
        <v>2.77</v>
      </c>
      <c r="T8" s="8">
        <v>3.93</v>
      </c>
      <c r="U8" s="8">
        <v>6</v>
      </c>
      <c r="V8" s="8">
        <v>6</v>
      </c>
      <c r="W8" s="8">
        <v>6</v>
      </c>
      <c r="X8" s="8">
        <v>6</v>
      </c>
      <c r="Y8" s="8">
        <f t="shared" si="0"/>
        <v>12</v>
      </c>
      <c r="Z8" s="8">
        <v>44.45</v>
      </c>
      <c r="AA8" s="8">
        <v>90</v>
      </c>
      <c r="AB8">
        <f t="shared" si="1"/>
        <v>2.0247469066366701</v>
      </c>
      <c r="AC8">
        <f t="shared" si="2"/>
        <v>63.901012373453305</v>
      </c>
      <c r="AD8">
        <f t="shared" si="2"/>
        <v>47.217097862767147</v>
      </c>
      <c r="AE8">
        <f t="shared" si="2"/>
        <v>5.6085489313835764</v>
      </c>
      <c r="AF8">
        <f t="shared" si="2"/>
        <v>7.9572553430821138</v>
      </c>
      <c r="AG8">
        <f t="shared" si="3"/>
        <v>13.738083079321624</v>
      </c>
      <c r="AH8">
        <f t="shared" si="3"/>
        <v>19.491215343586276</v>
      </c>
      <c r="AI8" s="9"/>
      <c r="AJ8" s="9"/>
      <c r="AK8">
        <f t="shared" si="4"/>
        <v>-26.108998732572875</v>
      </c>
      <c r="AL8">
        <f t="shared" si="5"/>
        <v>14.040084983915241</v>
      </c>
      <c r="AM8">
        <f t="shared" si="6"/>
        <v>8.9206444063258346</v>
      </c>
      <c r="AN8">
        <f t="shared" si="7"/>
        <v>-35.029643138898706</v>
      </c>
      <c r="AO8">
        <f t="shared" si="8"/>
        <v>-17.18835432624704</v>
      </c>
    </row>
    <row r="9" spans="1:41" x14ac:dyDescent="0.25">
      <c r="A9" t="s">
        <v>41</v>
      </c>
      <c r="B9" t="s">
        <v>50</v>
      </c>
      <c r="C9" t="s">
        <v>43</v>
      </c>
      <c r="D9" t="s">
        <v>49</v>
      </c>
      <c r="E9" t="s">
        <v>45</v>
      </c>
      <c r="F9" s="8">
        <v>27</v>
      </c>
      <c r="G9" s="8">
        <v>1</v>
      </c>
      <c r="H9" s="8" t="s">
        <v>46</v>
      </c>
      <c r="I9" s="8" t="s">
        <v>47</v>
      </c>
      <c r="J9" s="8">
        <v>65</v>
      </c>
      <c r="K9" s="8">
        <v>90</v>
      </c>
      <c r="L9" s="8" t="s">
        <v>48</v>
      </c>
      <c r="M9" s="8">
        <v>1</v>
      </c>
      <c r="N9" s="8">
        <v>5</v>
      </c>
      <c r="O9" s="8">
        <v>10</v>
      </c>
      <c r="P9" s="8">
        <v>3</v>
      </c>
      <c r="Q9" s="8">
        <v>31.56</v>
      </c>
      <c r="R9" s="8">
        <v>21.32</v>
      </c>
      <c r="S9" s="8">
        <v>2.77</v>
      </c>
      <c r="T9" s="8">
        <v>5.08</v>
      </c>
      <c r="U9" s="8">
        <v>6</v>
      </c>
      <c r="V9" s="8">
        <v>6</v>
      </c>
      <c r="W9" s="8">
        <v>6</v>
      </c>
      <c r="X9" s="8">
        <v>6</v>
      </c>
      <c r="Y9" s="8">
        <f t="shared" si="0"/>
        <v>12</v>
      </c>
      <c r="Z9" s="8">
        <v>44.45</v>
      </c>
      <c r="AA9" s="8">
        <v>90</v>
      </c>
      <c r="AB9">
        <f t="shared" si="1"/>
        <v>2.0247469066366701</v>
      </c>
      <c r="AC9">
        <f t="shared" si="2"/>
        <v>63.901012373453305</v>
      </c>
      <c r="AD9">
        <f t="shared" si="2"/>
        <v>43.167604049493811</v>
      </c>
      <c r="AE9">
        <f t="shared" si="2"/>
        <v>5.6085489313835764</v>
      </c>
      <c r="AF9">
        <f t="shared" si="2"/>
        <v>10.285714285714285</v>
      </c>
      <c r="AG9">
        <f t="shared" si="3"/>
        <v>13.738083079321624</v>
      </c>
      <c r="AH9">
        <f t="shared" si="3"/>
        <v>25.194751640055543</v>
      </c>
      <c r="AI9" s="9"/>
      <c r="AJ9" s="9"/>
      <c r="AK9">
        <f t="shared" si="4"/>
        <v>-32.446134347275027</v>
      </c>
      <c r="AL9">
        <f t="shared" si="5"/>
        <v>17.153616783547985</v>
      </c>
      <c r="AM9">
        <f t="shared" si="6"/>
        <v>10.898888132352493</v>
      </c>
      <c r="AN9">
        <f t="shared" si="7"/>
        <v>-43.345022479627517</v>
      </c>
      <c r="AO9">
        <f t="shared" si="8"/>
        <v>-21.547246214922534</v>
      </c>
    </row>
    <row r="10" spans="1:41" x14ac:dyDescent="0.25">
      <c r="A10" t="s">
        <v>41</v>
      </c>
      <c r="B10" t="s">
        <v>50</v>
      </c>
      <c r="C10" t="s">
        <v>43</v>
      </c>
      <c r="D10" t="s">
        <v>44</v>
      </c>
      <c r="E10" t="s">
        <v>45</v>
      </c>
      <c r="F10" s="8">
        <v>28</v>
      </c>
      <c r="G10" s="8">
        <v>1</v>
      </c>
      <c r="H10" s="8" t="s">
        <v>46</v>
      </c>
      <c r="I10" s="8" t="s">
        <v>47</v>
      </c>
      <c r="J10" s="8">
        <v>65</v>
      </c>
      <c r="K10" s="8">
        <v>90</v>
      </c>
      <c r="L10" s="8" t="s">
        <v>48</v>
      </c>
      <c r="M10" s="8">
        <v>1</v>
      </c>
      <c r="N10" s="8">
        <v>7</v>
      </c>
      <c r="O10" s="8">
        <v>10</v>
      </c>
      <c r="P10" s="8">
        <v>3</v>
      </c>
      <c r="Q10" s="8">
        <v>34.33</v>
      </c>
      <c r="R10" s="8">
        <v>29.56</v>
      </c>
      <c r="S10" s="8">
        <v>2.69</v>
      </c>
      <c r="T10" s="8">
        <v>3.39</v>
      </c>
      <c r="U10" s="8">
        <v>6</v>
      </c>
      <c r="V10" s="8">
        <v>6</v>
      </c>
      <c r="W10" s="8">
        <v>6</v>
      </c>
      <c r="X10" s="8">
        <v>6</v>
      </c>
      <c r="Y10" s="8">
        <f t="shared" si="0"/>
        <v>12</v>
      </c>
      <c r="Z10" s="8">
        <v>44.45</v>
      </c>
      <c r="AA10" s="8">
        <v>90</v>
      </c>
      <c r="AB10">
        <f t="shared" si="1"/>
        <v>2.0247469066366701</v>
      </c>
      <c r="AC10">
        <f t="shared" si="2"/>
        <v>69.509561304836879</v>
      </c>
      <c r="AD10">
        <f t="shared" si="2"/>
        <v>59.851518560179969</v>
      </c>
      <c r="AE10">
        <f t="shared" si="2"/>
        <v>5.4465691788526422</v>
      </c>
      <c r="AF10">
        <f t="shared" si="2"/>
        <v>6.8638920134983117</v>
      </c>
      <c r="AG10">
        <f t="shared" si="3"/>
        <v>13.341315336958543</v>
      </c>
      <c r="AH10">
        <f t="shared" si="3"/>
        <v>16.813033082635489</v>
      </c>
      <c r="AI10" s="9"/>
      <c r="AJ10" s="9"/>
      <c r="AK10">
        <f t="shared" si="4"/>
        <v>-13.894552869210594</v>
      </c>
      <c r="AL10">
        <f t="shared" si="5"/>
        <v>11.959609661634113</v>
      </c>
      <c r="AM10">
        <f t="shared" si="6"/>
        <v>7.5987734513089622</v>
      </c>
      <c r="AN10">
        <f t="shared" si="7"/>
        <v>-21.493326320519557</v>
      </c>
      <c r="AO10">
        <f t="shared" si="8"/>
        <v>-6.295779417901632</v>
      </c>
    </row>
    <row r="11" spans="1:41" x14ac:dyDescent="0.25">
      <c r="A11" t="s">
        <v>41</v>
      </c>
      <c r="B11" t="s">
        <v>50</v>
      </c>
      <c r="C11" t="s">
        <v>43</v>
      </c>
      <c r="D11" t="s">
        <v>49</v>
      </c>
      <c r="E11" t="s">
        <v>45</v>
      </c>
      <c r="F11" s="8">
        <v>28</v>
      </c>
      <c r="G11" s="8">
        <v>1</v>
      </c>
      <c r="H11" s="8" t="s">
        <v>46</v>
      </c>
      <c r="I11" s="8" t="s">
        <v>47</v>
      </c>
      <c r="J11" s="8">
        <v>65</v>
      </c>
      <c r="K11" s="8">
        <v>90</v>
      </c>
      <c r="L11" s="8" t="s">
        <v>48</v>
      </c>
      <c r="M11" s="8">
        <v>1</v>
      </c>
      <c r="N11" s="8">
        <v>7</v>
      </c>
      <c r="O11" s="8">
        <v>10</v>
      </c>
      <c r="P11" s="8">
        <v>3</v>
      </c>
      <c r="Q11" s="8">
        <v>34.33</v>
      </c>
      <c r="R11" s="8">
        <v>25.78</v>
      </c>
      <c r="S11" s="8">
        <v>2.69</v>
      </c>
      <c r="T11" s="8">
        <v>5.23</v>
      </c>
      <c r="U11" s="8">
        <v>6</v>
      </c>
      <c r="V11" s="8">
        <v>6</v>
      </c>
      <c r="W11" s="8">
        <v>6</v>
      </c>
      <c r="X11" s="8">
        <v>6</v>
      </c>
      <c r="Y11" s="8">
        <f t="shared" si="0"/>
        <v>12</v>
      </c>
      <c r="Z11" s="8">
        <v>44.45</v>
      </c>
      <c r="AA11" s="8">
        <v>90</v>
      </c>
      <c r="AB11">
        <f t="shared" si="1"/>
        <v>2.0247469066366701</v>
      </c>
      <c r="AC11">
        <f t="shared" si="2"/>
        <v>69.509561304836879</v>
      </c>
      <c r="AD11">
        <f t="shared" si="2"/>
        <v>52.197975253093361</v>
      </c>
      <c r="AE11">
        <f t="shared" si="2"/>
        <v>5.4465691788526422</v>
      </c>
      <c r="AF11">
        <f t="shared" si="2"/>
        <v>10.589426321709785</v>
      </c>
      <c r="AG11">
        <f t="shared" si="3"/>
        <v>13.341315336958543</v>
      </c>
      <c r="AH11">
        <f t="shared" si="3"/>
        <v>25.938691156986316</v>
      </c>
      <c r="AI11" s="9"/>
      <c r="AJ11" s="9"/>
      <c r="AK11">
        <f t="shared" si="4"/>
        <v>-24.905330614622763</v>
      </c>
      <c r="AL11">
        <f t="shared" si="5"/>
        <v>16.331365031100614</v>
      </c>
      <c r="AM11">
        <f t="shared" si="6"/>
        <v>10.376454293492937</v>
      </c>
      <c r="AN11">
        <f t="shared" si="7"/>
        <v>-35.281784908115696</v>
      </c>
      <c r="AO11">
        <f t="shared" si="8"/>
        <v>-14.528876321129825</v>
      </c>
    </row>
    <row r="12" spans="1:41" x14ac:dyDescent="0.25">
      <c r="A12" t="s">
        <v>41</v>
      </c>
      <c r="B12" t="s">
        <v>50</v>
      </c>
      <c r="C12" t="s">
        <v>43</v>
      </c>
      <c r="D12" t="s">
        <v>44</v>
      </c>
      <c r="E12" t="s">
        <v>45</v>
      </c>
      <c r="F12" s="8">
        <v>29</v>
      </c>
      <c r="G12" s="8">
        <v>1</v>
      </c>
      <c r="H12" s="8" t="s">
        <v>46</v>
      </c>
      <c r="I12" s="8" t="s">
        <v>47</v>
      </c>
      <c r="J12" s="8">
        <v>65</v>
      </c>
      <c r="K12" s="8">
        <v>90</v>
      </c>
      <c r="L12" s="8" t="s">
        <v>48</v>
      </c>
      <c r="M12" s="8">
        <v>1</v>
      </c>
      <c r="N12" s="8">
        <v>10</v>
      </c>
      <c r="O12" s="8">
        <v>10</v>
      </c>
      <c r="P12" s="8">
        <v>3</v>
      </c>
      <c r="Q12" s="8">
        <v>35.94</v>
      </c>
      <c r="R12" s="8">
        <v>28.79</v>
      </c>
      <c r="S12" s="8">
        <v>2.31</v>
      </c>
      <c r="T12" s="8">
        <v>2.46</v>
      </c>
      <c r="U12" s="8">
        <v>6</v>
      </c>
      <c r="V12" s="8">
        <v>6</v>
      </c>
      <c r="W12" s="8">
        <v>6</v>
      </c>
      <c r="X12" s="8">
        <v>6</v>
      </c>
      <c r="Y12" s="8">
        <f t="shared" si="0"/>
        <v>12</v>
      </c>
      <c r="Z12" s="8">
        <v>44.45</v>
      </c>
      <c r="AA12" s="8">
        <v>90</v>
      </c>
      <c r="AB12">
        <f t="shared" si="1"/>
        <v>2.0247469066366701</v>
      </c>
      <c r="AC12">
        <f t="shared" si="2"/>
        <v>72.769403824521916</v>
      </c>
      <c r="AD12">
        <f t="shared" si="2"/>
        <v>58.292463442069732</v>
      </c>
      <c r="AE12">
        <f t="shared" si="2"/>
        <v>4.6771653543307083</v>
      </c>
      <c r="AF12">
        <f t="shared" si="2"/>
        <v>4.9808773903262082</v>
      </c>
      <c r="AG12">
        <f t="shared" si="3"/>
        <v>11.456668560733918</v>
      </c>
      <c r="AH12">
        <f t="shared" si="3"/>
        <v>12.20060807766469</v>
      </c>
      <c r="AI12" s="9"/>
      <c r="AJ12" s="9"/>
      <c r="AK12">
        <f t="shared" si="4"/>
        <v>-19.894268224819136</v>
      </c>
      <c r="AL12">
        <f t="shared" si="5"/>
        <v>8.5650209279753184</v>
      </c>
      <c r="AM12">
        <f t="shared" si="6"/>
        <v>5.4419546689880622</v>
      </c>
      <c r="AN12">
        <f t="shared" si="7"/>
        <v>-25.336222893807196</v>
      </c>
      <c r="AO12">
        <f t="shared" si="8"/>
        <v>-14.452313555831074</v>
      </c>
    </row>
    <row r="13" spans="1:41" x14ac:dyDescent="0.25">
      <c r="A13" t="s">
        <v>41</v>
      </c>
      <c r="B13" t="s">
        <v>50</v>
      </c>
      <c r="C13" t="s">
        <v>43</v>
      </c>
      <c r="D13" t="s">
        <v>49</v>
      </c>
      <c r="E13" t="s">
        <v>45</v>
      </c>
      <c r="F13" s="8">
        <v>29</v>
      </c>
      <c r="G13" s="8">
        <v>1</v>
      </c>
      <c r="H13" s="8" t="s">
        <v>46</v>
      </c>
      <c r="I13" s="8" t="s">
        <v>47</v>
      </c>
      <c r="J13" s="8">
        <v>65</v>
      </c>
      <c r="K13" s="8">
        <v>90</v>
      </c>
      <c r="L13" s="8" t="s">
        <v>48</v>
      </c>
      <c r="M13" s="8">
        <v>1</v>
      </c>
      <c r="N13" s="8">
        <v>10</v>
      </c>
      <c r="O13" s="8">
        <v>10</v>
      </c>
      <c r="P13" s="8">
        <v>3</v>
      </c>
      <c r="Q13" s="8">
        <v>35.94</v>
      </c>
      <c r="R13" s="8">
        <v>28.25</v>
      </c>
      <c r="S13" s="8">
        <v>2.31</v>
      </c>
      <c r="T13" s="8">
        <v>4</v>
      </c>
      <c r="U13" s="8">
        <v>6</v>
      </c>
      <c r="V13" s="8">
        <v>6</v>
      </c>
      <c r="W13" s="8">
        <v>6</v>
      </c>
      <c r="X13" s="8">
        <v>6</v>
      </c>
      <c r="Y13" s="8">
        <f t="shared" si="0"/>
        <v>12</v>
      </c>
      <c r="Z13" s="8">
        <v>44.45</v>
      </c>
      <c r="AA13" s="8">
        <v>90</v>
      </c>
      <c r="AB13">
        <f t="shared" si="1"/>
        <v>2.0247469066366701</v>
      </c>
      <c r="AC13">
        <f t="shared" si="2"/>
        <v>72.769403824521916</v>
      </c>
      <c r="AD13">
        <f t="shared" si="2"/>
        <v>57.19910011248593</v>
      </c>
      <c r="AE13">
        <f t="shared" si="2"/>
        <v>4.6771653543307083</v>
      </c>
      <c r="AF13">
        <f t="shared" si="2"/>
        <v>8.0989876265466805</v>
      </c>
      <c r="AG13">
        <f t="shared" si="3"/>
        <v>11.456668560733918</v>
      </c>
      <c r="AH13">
        <f t="shared" si="3"/>
        <v>19.838387118153967</v>
      </c>
      <c r="AI13" s="9"/>
      <c r="AJ13" s="9"/>
      <c r="AK13">
        <f t="shared" si="4"/>
        <v>-21.39677239844184</v>
      </c>
      <c r="AL13">
        <f t="shared" si="5"/>
        <v>12.222656596591888</v>
      </c>
      <c r="AM13">
        <f t="shared" si="6"/>
        <v>7.7659055001263662</v>
      </c>
      <c r="AN13">
        <f t="shared" si="7"/>
        <v>-29.162677898568205</v>
      </c>
      <c r="AO13">
        <f t="shared" si="8"/>
        <v>-13.630866898315475</v>
      </c>
    </row>
    <row r="14" spans="1:41" x14ac:dyDescent="0.25">
      <c r="A14" t="s">
        <v>41</v>
      </c>
      <c r="B14" t="s">
        <v>50</v>
      </c>
      <c r="C14" t="s">
        <v>43</v>
      </c>
      <c r="D14" t="s">
        <v>44</v>
      </c>
      <c r="E14" t="s">
        <v>45</v>
      </c>
      <c r="F14" s="8">
        <v>30</v>
      </c>
      <c r="G14" s="8">
        <v>1</v>
      </c>
      <c r="H14" s="8" t="s">
        <v>46</v>
      </c>
      <c r="I14" s="8" t="s">
        <v>47</v>
      </c>
      <c r="J14" s="8">
        <v>65</v>
      </c>
      <c r="K14" s="8">
        <v>90</v>
      </c>
      <c r="L14" s="8" t="s">
        <v>48</v>
      </c>
      <c r="M14" s="8">
        <v>1</v>
      </c>
      <c r="N14" s="8">
        <v>15</v>
      </c>
      <c r="O14" s="8">
        <v>10</v>
      </c>
      <c r="P14" s="8">
        <v>3</v>
      </c>
      <c r="Q14" s="8">
        <v>40.64</v>
      </c>
      <c r="R14" s="8">
        <v>31.94</v>
      </c>
      <c r="S14" s="8">
        <v>4.7699999999999996</v>
      </c>
      <c r="T14" s="8">
        <v>7.47</v>
      </c>
      <c r="U14" s="8">
        <v>6</v>
      </c>
      <c r="V14" s="8">
        <v>6</v>
      </c>
      <c r="W14" s="8">
        <v>6</v>
      </c>
      <c r="X14" s="8">
        <v>6</v>
      </c>
      <c r="Y14" s="8">
        <f t="shared" si="0"/>
        <v>12</v>
      </c>
      <c r="Z14" s="8">
        <v>44.45</v>
      </c>
      <c r="AA14" s="8">
        <v>90</v>
      </c>
      <c r="AB14">
        <f t="shared" si="1"/>
        <v>2.0247469066366701</v>
      </c>
      <c r="AC14">
        <f t="shared" si="2"/>
        <v>82.285714285714278</v>
      </c>
      <c r="AD14">
        <f t="shared" si="2"/>
        <v>64.670416197975243</v>
      </c>
      <c r="AE14">
        <f t="shared" si="2"/>
        <v>9.6580427446569157</v>
      </c>
      <c r="AF14">
        <f t="shared" si="2"/>
        <v>15.124859392575924</v>
      </c>
      <c r="AG14">
        <f t="shared" si="3"/>
        <v>23.657276638398606</v>
      </c>
      <c r="AH14">
        <f t="shared" si="3"/>
        <v>37.048187943152534</v>
      </c>
      <c r="AI14" s="9"/>
      <c r="AJ14" s="9"/>
      <c r="AK14">
        <f t="shared" si="4"/>
        <v>-21.407480314960633</v>
      </c>
      <c r="AL14">
        <f t="shared" si="5"/>
        <v>20.565755168400027</v>
      </c>
      <c r="AM14">
        <f t="shared" si="6"/>
        <v>13.066857431064809</v>
      </c>
      <c r="AN14">
        <f t="shared" si="7"/>
        <v>-34.474337746025441</v>
      </c>
      <c r="AO14">
        <f t="shared" si="8"/>
        <v>-8.3406228838958238</v>
      </c>
    </row>
    <row r="15" spans="1:41" x14ac:dyDescent="0.25">
      <c r="A15" t="s">
        <v>41</v>
      </c>
      <c r="B15" t="s">
        <v>50</v>
      </c>
      <c r="C15" t="s">
        <v>43</v>
      </c>
      <c r="D15" t="s">
        <v>49</v>
      </c>
      <c r="E15" t="s">
        <v>45</v>
      </c>
      <c r="F15" s="8">
        <v>30</v>
      </c>
      <c r="G15" s="8">
        <v>1</v>
      </c>
      <c r="H15" s="8" t="s">
        <v>46</v>
      </c>
      <c r="I15" s="8" t="s">
        <v>47</v>
      </c>
      <c r="J15" s="8">
        <v>65</v>
      </c>
      <c r="K15" s="8">
        <v>90</v>
      </c>
      <c r="L15" s="8" t="s">
        <v>48</v>
      </c>
      <c r="M15" s="8">
        <v>1</v>
      </c>
      <c r="N15" s="8">
        <v>15</v>
      </c>
      <c r="O15" s="8">
        <v>10</v>
      </c>
      <c r="P15" s="8">
        <v>3</v>
      </c>
      <c r="Q15" s="8">
        <v>40.64</v>
      </c>
      <c r="R15" s="8">
        <v>33.64</v>
      </c>
      <c r="S15" s="8">
        <v>4.7699999999999996</v>
      </c>
      <c r="T15" s="8">
        <v>3.77</v>
      </c>
      <c r="U15" s="8">
        <v>6</v>
      </c>
      <c r="V15" s="8">
        <v>6</v>
      </c>
      <c r="W15" s="8">
        <v>6</v>
      </c>
      <c r="X15" s="8">
        <v>6</v>
      </c>
      <c r="Y15" s="8">
        <f t="shared" si="0"/>
        <v>12</v>
      </c>
      <c r="Z15" s="8">
        <v>44.45</v>
      </c>
      <c r="AA15" s="8">
        <v>90</v>
      </c>
      <c r="AB15">
        <f t="shared" si="1"/>
        <v>2.0247469066366701</v>
      </c>
      <c r="AC15">
        <f t="shared" si="2"/>
        <v>82.285714285714278</v>
      </c>
      <c r="AD15">
        <f t="shared" si="2"/>
        <v>68.112485939257581</v>
      </c>
      <c r="AE15">
        <f t="shared" si="2"/>
        <v>9.6580427446569157</v>
      </c>
      <c r="AF15">
        <f t="shared" si="2"/>
        <v>7.6332958380202465</v>
      </c>
      <c r="AG15">
        <f t="shared" si="3"/>
        <v>23.657276638398606</v>
      </c>
      <c r="AH15">
        <f t="shared" si="3"/>
        <v>18.697679858860116</v>
      </c>
      <c r="AI15" s="9"/>
      <c r="AJ15" s="9"/>
      <c r="AK15">
        <f t="shared" si="4"/>
        <v>-17.224409448818903</v>
      </c>
      <c r="AL15">
        <f t="shared" si="5"/>
        <v>13.433040153593842</v>
      </c>
      <c r="AM15">
        <f t="shared" si="6"/>
        <v>8.5349465222888448</v>
      </c>
      <c r="AN15">
        <f t="shared" si="7"/>
        <v>-25.759355971107748</v>
      </c>
      <c r="AO15">
        <f t="shared" si="8"/>
        <v>-8.6894629265300587</v>
      </c>
    </row>
    <row r="16" spans="1:41" x14ac:dyDescent="0.25">
      <c r="A16" s="10" t="s">
        <v>41</v>
      </c>
      <c r="B16" s="10" t="s">
        <v>51</v>
      </c>
      <c r="C16" s="10" t="s">
        <v>43</v>
      </c>
      <c r="D16" s="10" t="s">
        <v>44</v>
      </c>
      <c r="E16" s="10" t="s">
        <v>45</v>
      </c>
      <c r="F16" s="11">
        <v>23</v>
      </c>
      <c r="G16" s="11">
        <v>1</v>
      </c>
      <c r="H16" s="11" t="s">
        <v>46</v>
      </c>
      <c r="I16" s="11" t="s">
        <v>47</v>
      </c>
      <c r="J16" s="11">
        <v>65</v>
      </c>
      <c r="K16" s="11">
        <v>90</v>
      </c>
      <c r="L16" s="11" t="s">
        <v>48</v>
      </c>
      <c r="M16" s="11">
        <v>12</v>
      </c>
      <c r="N16" s="11">
        <v>1</v>
      </c>
      <c r="O16" s="11">
        <v>60</v>
      </c>
      <c r="P16" s="11">
        <v>3</v>
      </c>
      <c r="Q16" s="11">
        <v>25.52</v>
      </c>
      <c r="R16" s="11">
        <v>16.86</v>
      </c>
      <c r="S16" s="11">
        <v>3.12</v>
      </c>
      <c r="T16" s="11">
        <v>3.12</v>
      </c>
      <c r="U16" s="11">
        <v>10</v>
      </c>
      <c r="V16" s="11">
        <v>4</v>
      </c>
      <c r="W16" s="11">
        <v>10</v>
      </c>
      <c r="X16" s="11">
        <v>4</v>
      </c>
      <c r="Y16" s="8">
        <f t="shared" si="0"/>
        <v>14</v>
      </c>
      <c r="Z16" s="11">
        <v>34.75</v>
      </c>
      <c r="AA16" s="11">
        <v>80</v>
      </c>
      <c r="AB16" s="10">
        <f t="shared" si="1"/>
        <v>2.3021582733812949</v>
      </c>
      <c r="AC16" s="10">
        <f t="shared" si="2"/>
        <v>58.751079136690642</v>
      </c>
      <c r="AD16" s="10">
        <f t="shared" si="2"/>
        <v>38.814388489208632</v>
      </c>
      <c r="AE16" s="10">
        <f t="shared" si="2"/>
        <v>7.1827338129496399</v>
      </c>
      <c r="AF16" s="10">
        <f t="shared" si="2"/>
        <v>7.1827338129496399</v>
      </c>
      <c r="AG16" s="10">
        <f t="shared" si="3"/>
        <v>22.713798675626691</v>
      </c>
      <c r="AH16" s="10">
        <f t="shared" si="3"/>
        <v>14.36546762589928</v>
      </c>
      <c r="AI16" s="9"/>
      <c r="AJ16" s="9"/>
      <c r="AK16">
        <f t="shared" si="4"/>
        <v>-33.934169278996862</v>
      </c>
      <c r="AL16">
        <f t="shared" si="5"/>
        <v>14.652850320467733</v>
      </c>
      <c r="AM16">
        <f t="shared" si="6"/>
        <v>8.4603038942249906</v>
      </c>
      <c r="AN16">
        <f t="shared" si="7"/>
        <v>-42.394473173221854</v>
      </c>
      <c r="AO16">
        <f t="shared" si="8"/>
        <v>-25.473865384771869</v>
      </c>
    </row>
    <row r="17" spans="1:41" x14ac:dyDescent="0.25">
      <c r="A17" s="10" t="s">
        <v>41</v>
      </c>
      <c r="B17" s="10" t="s">
        <v>51</v>
      </c>
      <c r="C17" s="10" t="s">
        <v>43</v>
      </c>
      <c r="D17" s="10" t="s">
        <v>44</v>
      </c>
      <c r="E17" s="10" t="s">
        <v>45</v>
      </c>
      <c r="F17" s="11">
        <v>23</v>
      </c>
      <c r="G17" s="11">
        <v>1</v>
      </c>
      <c r="H17" s="11" t="s">
        <v>46</v>
      </c>
      <c r="I17" s="11" t="s">
        <v>47</v>
      </c>
      <c r="J17" s="11">
        <v>65</v>
      </c>
      <c r="K17" s="11">
        <v>90</v>
      </c>
      <c r="L17" s="11" t="s">
        <v>48</v>
      </c>
      <c r="M17" s="11">
        <v>12</v>
      </c>
      <c r="N17" s="11">
        <v>1</v>
      </c>
      <c r="O17" s="11">
        <v>60</v>
      </c>
      <c r="P17" s="11">
        <v>3</v>
      </c>
      <c r="Q17" s="11">
        <v>25.52</v>
      </c>
      <c r="R17" s="11">
        <v>15.59</v>
      </c>
      <c r="S17" s="11">
        <v>3.12</v>
      </c>
      <c r="T17" s="11">
        <v>3.12</v>
      </c>
      <c r="U17" s="11">
        <v>10</v>
      </c>
      <c r="V17" s="11">
        <v>4</v>
      </c>
      <c r="W17" s="11">
        <v>10</v>
      </c>
      <c r="X17" s="11">
        <v>4</v>
      </c>
      <c r="Y17" s="8">
        <f t="shared" si="0"/>
        <v>14</v>
      </c>
      <c r="Z17" s="11">
        <v>34.75</v>
      </c>
      <c r="AA17" s="11">
        <v>80</v>
      </c>
      <c r="AB17" s="10">
        <f t="shared" si="1"/>
        <v>2.3021582733812949</v>
      </c>
      <c r="AC17" s="10">
        <f t="shared" si="2"/>
        <v>58.751079136690642</v>
      </c>
      <c r="AD17" s="10">
        <f t="shared" si="2"/>
        <v>35.890647482014387</v>
      </c>
      <c r="AE17" s="10">
        <f t="shared" si="2"/>
        <v>7.1827338129496399</v>
      </c>
      <c r="AF17" s="10">
        <f t="shared" si="2"/>
        <v>7.1827338129496399</v>
      </c>
      <c r="AG17" s="10">
        <f t="shared" si="3"/>
        <v>22.713798675626691</v>
      </c>
      <c r="AH17" s="10">
        <f t="shared" si="3"/>
        <v>14.36546762589928</v>
      </c>
      <c r="AI17" s="9"/>
      <c r="AJ17" s="9"/>
      <c r="AK17">
        <f t="shared" si="4"/>
        <v>-38.910658307210028</v>
      </c>
      <c r="AL17">
        <f t="shared" si="5"/>
        <v>14.326475495257254</v>
      </c>
      <c r="AM17">
        <f t="shared" si="6"/>
        <v>8.2718606804941981</v>
      </c>
      <c r="AN17">
        <f t="shared" si="7"/>
        <v>-47.182518987704228</v>
      </c>
      <c r="AO17">
        <f t="shared" si="8"/>
        <v>-30.638797626715828</v>
      </c>
    </row>
    <row r="18" spans="1:41" x14ac:dyDescent="0.25">
      <c r="A18" s="12" t="s">
        <v>41</v>
      </c>
      <c r="B18" s="12" t="s">
        <v>52</v>
      </c>
      <c r="C18" s="12" t="s">
        <v>43</v>
      </c>
      <c r="D18" s="12" t="s">
        <v>49</v>
      </c>
      <c r="E18" s="12" t="s">
        <v>45</v>
      </c>
      <c r="F18" s="12" t="s">
        <v>53</v>
      </c>
      <c r="G18" s="13">
        <v>1</v>
      </c>
      <c r="H18" s="11" t="s">
        <v>46</v>
      </c>
      <c r="I18" s="12" t="s">
        <v>54</v>
      </c>
      <c r="J18" s="12">
        <v>65</v>
      </c>
      <c r="K18" s="11">
        <v>90</v>
      </c>
      <c r="L18" s="11" t="s">
        <v>48</v>
      </c>
      <c r="M18" s="12">
        <v>12</v>
      </c>
      <c r="N18" s="12">
        <v>1</v>
      </c>
      <c r="O18" s="12" t="s">
        <v>55</v>
      </c>
      <c r="P18" s="12">
        <v>3</v>
      </c>
      <c r="Q18" s="12">
        <v>28.52</v>
      </c>
      <c r="R18" s="12">
        <v>19.739999999999998</v>
      </c>
      <c r="S18" s="12">
        <v>2.31</v>
      </c>
      <c r="T18" s="12">
        <v>2.31</v>
      </c>
      <c r="U18" s="12">
        <v>6</v>
      </c>
      <c r="V18" s="12">
        <v>6</v>
      </c>
      <c r="W18" s="12">
        <v>6</v>
      </c>
      <c r="X18" s="12">
        <v>6</v>
      </c>
      <c r="Y18" s="8">
        <f t="shared" si="0"/>
        <v>12</v>
      </c>
      <c r="Z18" s="12">
        <v>35.1</v>
      </c>
      <c r="AA18" s="12">
        <v>80</v>
      </c>
      <c r="AB18" s="10">
        <f t="shared" si="1"/>
        <v>2.2792022792022792</v>
      </c>
      <c r="AC18" s="10">
        <f t="shared" si="2"/>
        <v>65.002849002849004</v>
      </c>
      <c r="AD18" s="10">
        <f t="shared" si="2"/>
        <v>44.991452991452988</v>
      </c>
      <c r="AE18" s="10">
        <f t="shared" si="2"/>
        <v>5.2649572649572649</v>
      </c>
      <c r="AF18" s="10">
        <f t="shared" si="2"/>
        <v>5.2649572649572649</v>
      </c>
      <c r="AG18" s="10">
        <f t="shared" si="3"/>
        <v>12.896458816704595</v>
      </c>
      <c r="AH18" s="10">
        <f t="shared" si="3"/>
        <v>12.896458816704595</v>
      </c>
      <c r="AI18" s="9"/>
      <c r="AJ18" s="9"/>
      <c r="AK18">
        <f t="shared" si="4"/>
        <v>-30.785413744740541</v>
      </c>
      <c r="AL18">
        <f t="shared" si="5"/>
        <v>9.8504533867513988</v>
      </c>
      <c r="AM18">
        <f t="shared" si="6"/>
        <v>6.2586794884052752</v>
      </c>
      <c r="AN18">
        <f t="shared" si="7"/>
        <v>-37.044093233145816</v>
      </c>
      <c r="AO18">
        <f t="shared" si="8"/>
        <v>-24.526734256335267</v>
      </c>
    </row>
  </sheetData>
  <conditionalFormatting sqref="W2:X17">
    <cfRule type="cellIs" dxfId="3" priority="2" operator="lessThan">
      <formula>6</formula>
    </cfRule>
  </conditionalFormatting>
  <conditionalFormatting sqref="P18">
    <cfRule type="cellIs" dxfId="1" priority="1" operator="greaterThan">
      <formula>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2015-10-23T10:55:35Z</dcterms:modified>
</cp:coreProperties>
</file>