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D10" i="1" l="1"/>
  <c r="AF10" i="1" s="1"/>
  <c r="AA10" i="1"/>
  <c r="AD9" i="1"/>
  <c r="AH9" i="1" s="1"/>
  <c r="AJ9" i="1" s="1"/>
  <c r="AA9" i="1"/>
  <c r="AH8" i="1"/>
  <c r="AJ8" i="1" s="1"/>
  <c r="AD8" i="1"/>
  <c r="AG8" i="1" s="1"/>
  <c r="AI8" i="1" s="1"/>
  <c r="AA8" i="1"/>
  <c r="AH7" i="1"/>
  <c r="AJ7" i="1" s="1"/>
  <c r="AG7" i="1"/>
  <c r="AI7" i="1" s="1"/>
  <c r="AF7" i="1"/>
  <c r="AN7" i="1" s="1"/>
  <c r="AO7" i="1" s="1"/>
  <c r="AE7" i="1"/>
  <c r="AD7" i="1"/>
  <c r="AA7" i="1"/>
  <c r="AD6" i="1"/>
  <c r="AF6" i="1" s="1"/>
  <c r="AA6" i="1"/>
  <c r="AD5" i="1"/>
  <c r="AE5" i="1" s="1"/>
  <c r="AA5" i="1"/>
  <c r="AH4" i="1"/>
  <c r="AJ4" i="1" s="1"/>
  <c r="AD4" i="1"/>
  <c r="AG4" i="1" s="1"/>
  <c r="AI4" i="1" s="1"/>
  <c r="AA4" i="1"/>
  <c r="AH3" i="1"/>
  <c r="AJ3" i="1" s="1"/>
  <c r="AG3" i="1"/>
  <c r="AI3" i="1" s="1"/>
  <c r="AF3" i="1"/>
  <c r="AN3" i="1" s="1"/>
  <c r="AO3" i="1" s="1"/>
  <c r="AE3" i="1"/>
  <c r="AD3" i="1"/>
  <c r="AD2" i="1"/>
  <c r="AG2" i="1" s="1"/>
  <c r="AI2" i="1" s="1"/>
  <c r="AE10" i="1" l="1"/>
  <c r="AM10" i="1" s="1"/>
  <c r="AE2" i="1"/>
  <c r="AS3" i="1"/>
  <c r="AF2" i="1"/>
  <c r="AG6" i="1"/>
  <c r="AI6" i="1" s="1"/>
  <c r="AE9" i="1"/>
  <c r="AF5" i="1"/>
  <c r="AH6" i="1"/>
  <c r="AJ6" i="1" s="1"/>
  <c r="AF9" i="1"/>
  <c r="AH10" i="1"/>
  <c r="AJ10" i="1" s="1"/>
  <c r="AH2" i="1"/>
  <c r="AJ2" i="1" s="1"/>
  <c r="AM3" i="1"/>
  <c r="AE4" i="1"/>
  <c r="AG5" i="1"/>
  <c r="AI5" i="1" s="1"/>
  <c r="AM7" i="1"/>
  <c r="AE8" i="1"/>
  <c r="AG9" i="1"/>
  <c r="AI9" i="1" s="1"/>
  <c r="AE6" i="1"/>
  <c r="AN6" i="1" s="1"/>
  <c r="AO6" i="1" s="1"/>
  <c r="AS7" i="1"/>
  <c r="AG10" i="1"/>
  <c r="AI10" i="1" s="1"/>
  <c r="AF4" i="1"/>
  <c r="AH5" i="1"/>
  <c r="AJ5" i="1" s="1"/>
  <c r="AF8" i="1"/>
  <c r="AM9" i="1" l="1"/>
  <c r="AS9" i="1"/>
  <c r="AN9" i="1"/>
  <c r="AO9" i="1" s="1"/>
  <c r="AS10" i="1"/>
  <c r="AN8" i="1"/>
  <c r="AO8" i="1" s="1"/>
  <c r="AM8" i="1"/>
  <c r="AS8" i="1"/>
  <c r="AP7" i="1"/>
  <c r="AQ7" i="1"/>
  <c r="AM5" i="1"/>
  <c r="AS5" i="1"/>
  <c r="AN5" i="1"/>
  <c r="AO5" i="1" s="1"/>
  <c r="AN10" i="1"/>
  <c r="AO10" i="1" s="1"/>
  <c r="AP10" i="1" s="1"/>
  <c r="AS4" i="1"/>
  <c r="AN4" i="1"/>
  <c r="AO4" i="1" s="1"/>
  <c r="AM4" i="1"/>
  <c r="AS6" i="1"/>
  <c r="AQ3" i="1"/>
  <c r="AP3" i="1"/>
  <c r="AN2" i="1"/>
  <c r="AO2" i="1" s="1"/>
  <c r="AM2" i="1"/>
  <c r="AS2" i="1"/>
  <c r="AM6" i="1"/>
  <c r="AQ9" i="1" l="1"/>
  <c r="AP9" i="1"/>
  <c r="AQ4" i="1"/>
  <c r="AP4" i="1"/>
  <c r="AQ10" i="1"/>
  <c r="AQ8" i="1"/>
  <c r="AP8" i="1"/>
  <c r="AP2" i="1"/>
  <c r="AQ2" i="1"/>
  <c r="AQ5" i="1"/>
  <c r="AP5" i="1"/>
  <c r="AQ6" i="1"/>
  <c r="AP6" i="1"/>
</calcChain>
</file>

<file path=xl/sharedStrings.xml><?xml version="1.0" encoding="utf-8"?>
<sst xmlns="http://schemas.openxmlformats.org/spreadsheetml/2006/main" count="107" uniqueCount="59">
  <si>
    <t>Study</t>
  </si>
  <si>
    <t>Figure-Panel_exp/Figure-Panel_ctl</t>
  </si>
  <si>
    <t>Gene Name</t>
  </si>
  <si>
    <t>Genotype (Experimental)</t>
  </si>
  <si>
    <t>Genotype (Control)</t>
  </si>
  <si>
    <t>Control Group Identifier</t>
  </si>
  <si>
    <t>Outcrossed</t>
  </si>
  <si>
    <t>Odor Pair</t>
  </si>
  <si>
    <t xml:space="preserve">Control/Exp Temp. (°C) </t>
  </si>
  <si>
    <t>RH (%)</t>
  </si>
  <si>
    <t>ES (V)</t>
  </si>
  <si>
    <t>ES Type</t>
  </si>
  <si>
    <t># of shocks (per cycle)</t>
  </si>
  <si>
    <t># of training cycles</t>
  </si>
  <si>
    <t>Training Time (sec) (per cycle)</t>
  </si>
  <si>
    <t>Time Before Test (min)</t>
  </si>
  <si>
    <t>CTL(mm)</t>
  </si>
  <si>
    <t>Exp(mm)</t>
  </si>
  <si>
    <t>CTL-SEM(mm)</t>
  </si>
  <si>
    <t>Exp-SEM(mm)</t>
  </si>
  <si>
    <t>Nc</t>
  </si>
  <si>
    <t>Ne</t>
  </si>
  <si>
    <t xml:space="preserve"> Nc-UsedinAnalysis</t>
  </si>
  <si>
    <t xml:space="preserve"> Ne-UsedinAnalysis</t>
  </si>
  <si>
    <t>Ntotal-UsedinCI</t>
  </si>
  <si>
    <t>Y-axis (mm)</t>
  </si>
  <si>
    <t xml:space="preserve">Y-axis org. </t>
  </si>
  <si>
    <t>Factor</t>
  </si>
  <si>
    <t>CTL-real PI</t>
  </si>
  <si>
    <t>Exp - real PI</t>
  </si>
  <si>
    <t>CTL-SEM org.</t>
  </si>
  <si>
    <t>Exp-SEM Org</t>
  </si>
  <si>
    <t>CTL-SD</t>
  </si>
  <si>
    <t>Exp-SD</t>
  </si>
  <si>
    <t>Ntotal per gene (Sample Size)</t>
  </si>
  <si>
    <t>Num of Bars</t>
  </si>
  <si>
    <t>DeltaPI for single bars (non-metaanalytics)</t>
  </si>
  <si>
    <t>S Pooled</t>
  </si>
  <si>
    <t xml:space="preserve">95% CI </t>
  </si>
  <si>
    <t>CI.LB</t>
  </si>
  <si>
    <t>CI.UB</t>
  </si>
  <si>
    <t>95%CI Manually Calculated</t>
  </si>
  <si>
    <t>Andlauer TF 2014</t>
  </si>
  <si>
    <t>Figure 5-b</t>
  </si>
  <si>
    <t>drep-2</t>
  </si>
  <si>
    <t>drep-2ex13</t>
  </si>
  <si>
    <t>w1118</t>
  </si>
  <si>
    <t>OCT-MCH</t>
  </si>
  <si>
    <t>AC</t>
  </si>
  <si>
    <t>drep-2ex27/Dfw45-30n</t>
  </si>
  <si>
    <t>Figure 5-c</t>
  </si>
  <si>
    <t>drep-2ex13;UAS-drep-2</t>
  </si>
  <si>
    <t>drep-2ex13;elavIII-Gal4</t>
  </si>
  <si>
    <t>drep-2ex13;30y-Gal4</t>
  </si>
  <si>
    <t>drep-2ex13;mb247-Gal4</t>
  </si>
  <si>
    <t>Figure 6-d</t>
  </si>
  <si>
    <t>Figure 6-e</t>
  </si>
  <si>
    <t>Order</t>
  </si>
  <si>
    <t>Subset 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</si>
</sst>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A5A5A5"/>
      </patternFill>
    </fill>
  </fills>
  <borders count="2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2">
    <xf numFmtId="0" fontId="0" fillId="0" borderId="0" xfId="0"/>
    <xf numFmtId="0" fontId="1" fillId="2" borderId="1" xfId="1" applyAlignment="1">
      <alignment wrapText="1"/>
    </xf>
  </cellXfs>
  <cellStyles count="2">
    <cellStyle name="Check Cell" xfId="1" builtinId="2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10"/>
  <sheetViews>
    <sheetView tabSelected="1" workbookViewId="0">
      <selection activeCell="G10" sqref="G10"/>
    </sheetView>
  </sheetViews>
  <sheetFormatPr defaultRowHeight="15" x14ac:dyDescent="0.25"/>
  <cols>
    <col min="4" max="4" width="22.42578125" bestFit="1" customWidth="1"/>
  </cols>
  <sheetData>
    <row r="1" spans="1:45" s="1" customFormat="1" ht="106.5" thickTop="1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57</v>
      </c>
      <c r="G1" s="1" t="s">
        <v>58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1" t="s">
        <v>12</v>
      </c>
      <c r="P1" s="1" t="s">
        <v>13</v>
      </c>
      <c r="Q1" s="1" t="s">
        <v>14</v>
      </c>
      <c r="R1" s="1" t="s">
        <v>15</v>
      </c>
      <c r="S1" s="1" t="s">
        <v>16</v>
      </c>
      <c r="T1" s="1" t="s">
        <v>17</v>
      </c>
      <c r="U1" s="1" t="s">
        <v>18</v>
      </c>
      <c r="V1" s="1" t="s">
        <v>19</v>
      </c>
      <c r="W1" s="1" t="s">
        <v>20</v>
      </c>
      <c r="X1" s="1" t="s">
        <v>21</v>
      </c>
      <c r="Y1" s="1" t="s">
        <v>22</v>
      </c>
      <c r="Z1" s="1" t="s">
        <v>23</v>
      </c>
      <c r="AA1" s="1" t="s">
        <v>24</v>
      </c>
      <c r="AB1" s="1" t="s">
        <v>25</v>
      </c>
      <c r="AC1" s="1" t="s">
        <v>26</v>
      </c>
      <c r="AD1" s="1" t="s">
        <v>27</v>
      </c>
      <c r="AE1" s="1" t="s">
        <v>28</v>
      </c>
      <c r="AF1" s="1" t="s">
        <v>29</v>
      </c>
      <c r="AG1" s="1" t="s">
        <v>30</v>
      </c>
      <c r="AH1" s="1" t="s">
        <v>31</v>
      </c>
      <c r="AI1" s="1" t="s">
        <v>32</v>
      </c>
      <c r="AJ1" s="1" t="s">
        <v>33</v>
      </c>
      <c r="AK1" s="1" t="s">
        <v>34</v>
      </c>
      <c r="AL1" s="1" t="s">
        <v>35</v>
      </c>
      <c r="AM1" s="1" t="s">
        <v>36</v>
      </c>
      <c r="AN1" s="1" t="s">
        <v>37</v>
      </c>
      <c r="AO1" s="1" t="s">
        <v>38</v>
      </c>
      <c r="AP1" s="1" t="s">
        <v>39</v>
      </c>
      <c r="AQ1" s="1" t="s">
        <v>40</v>
      </c>
      <c r="AS1" s="1" t="s">
        <v>41</v>
      </c>
    </row>
    <row r="2" spans="1:45" ht="15.75" thickTop="1" x14ac:dyDescent="0.25">
      <c r="A2" t="s">
        <v>42</v>
      </c>
      <c r="B2" t="s">
        <v>43</v>
      </c>
      <c r="C2" t="s">
        <v>44</v>
      </c>
      <c r="D2" t="s">
        <v>45</v>
      </c>
      <c r="E2" t="s">
        <v>46</v>
      </c>
      <c r="F2">
        <v>1</v>
      </c>
      <c r="G2">
        <v>1</v>
      </c>
      <c r="I2">
        <v>1</v>
      </c>
      <c r="J2" t="s">
        <v>47</v>
      </c>
      <c r="K2">
        <v>24</v>
      </c>
      <c r="L2">
        <v>70</v>
      </c>
      <c r="M2">
        <v>120</v>
      </c>
      <c r="N2" t="s">
        <v>48</v>
      </c>
      <c r="O2">
        <v>12</v>
      </c>
      <c r="P2">
        <v>1</v>
      </c>
      <c r="Q2">
        <v>60</v>
      </c>
      <c r="R2">
        <v>3</v>
      </c>
      <c r="S2">
        <v>31.76</v>
      </c>
      <c r="T2">
        <v>21.25</v>
      </c>
      <c r="U2">
        <v>1.82</v>
      </c>
      <c r="V2">
        <v>1.27</v>
      </c>
      <c r="W2">
        <v>11</v>
      </c>
      <c r="X2">
        <v>9</v>
      </c>
      <c r="Y2">
        <v>11</v>
      </c>
      <c r="Z2">
        <v>9</v>
      </c>
      <c r="AA2">
        <v>20</v>
      </c>
      <c r="AB2">
        <v>31.2</v>
      </c>
      <c r="AC2">
        <v>60</v>
      </c>
      <c r="AD2">
        <f t="shared" ref="AD2:AD10" si="0">AC2/AB2</f>
        <v>1.9230769230769231</v>
      </c>
      <c r="AE2">
        <f t="shared" ref="AE2:AE10" si="1">S2*AD2</f>
        <v>61.07692307692308</v>
      </c>
      <c r="AF2">
        <f t="shared" ref="AF2:AF10" si="2">T2*AD2</f>
        <v>40.865384615384613</v>
      </c>
      <c r="AG2">
        <f t="shared" ref="AG2:AG10" si="3">U2*AD2</f>
        <v>3.5</v>
      </c>
      <c r="AH2">
        <f t="shared" ref="AH2:AH10" si="4">V2*AD2</f>
        <v>2.4423076923076925</v>
      </c>
      <c r="AI2">
        <f t="shared" ref="AI2:AJ10" si="5">(AG2*SQRT(Y2))</f>
        <v>11.6081867662439</v>
      </c>
      <c r="AJ2">
        <f t="shared" si="5"/>
        <v>7.3269230769230775</v>
      </c>
      <c r="AM2">
        <f t="shared" ref="AM2:AM10" si="6">((AF2-AE2)/AE2)*100</f>
        <v>-33.091939546599505</v>
      </c>
      <c r="AN2">
        <f t="shared" ref="AN2:AN10" si="7">(AF2/AE2)*SQRT((AH2/AF2)^2+(AG2/AE2)^2)*100</f>
        <v>5.5399140953108095</v>
      </c>
      <c r="AO2">
        <f t="shared" ref="AO2:AO10" si="8">(1.96*AN2)</f>
        <v>10.858231626809186</v>
      </c>
      <c r="AP2">
        <f t="shared" ref="AP2:AP10" si="9">AM2-AO2</f>
        <v>-43.950171173408691</v>
      </c>
      <c r="AQ2">
        <f t="shared" ref="AQ2:AQ10" si="10">AM2+AO2</f>
        <v>-22.233707919790319</v>
      </c>
      <c r="AS2">
        <f t="shared" ref="AS2:AS10" si="11">(AF2/AE2)*SQRT((AH2/AF2)^2+(AG2/AE2)^2)*100</f>
        <v>5.5399140953108095</v>
      </c>
    </row>
    <row r="3" spans="1:45" x14ac:dyDescent="0.25">
      <c r="A3" t="s">
        <v>42</v>
      </c>
      <c r="B3" t="s">
        <v>43</v>
      </c>
      <c r="C3" t="s">
        <v>44</v>
      </c>
      <c r="D3" t="s">
        <v>49</v>
      </c>
      <c r="E3" t="s">
        <v>46</v>
      </c>
      <c r="F3">
        <v>9</v>
      </c>
      <c r="G3">
        <v>0</v>
      </c>
      <c r="I3">
        <v>1</v>
      </c>
      <c r="J3" t="s">
        <v>47</v>
      </c>
      <c r="K3">
        <v>24</v>
      </c>
      <c r="L3">
        <v>70</v>
      </c>
      <c r="M3">
        <v>120</v>
      </c>
      <c r="N3" t="s">
        <v>48</v>
      </c>
      <c r="O3">
        <v>12</v>
      </c>
      <c r="P3">
        <v>1</v>
      </c>
      <c r="Q3">
        <v>60</v>
      </c>
      <c r="R3">
        <v>3</v>
      </c>
      <c r="S3">
        <v>31.76</v>
      </c>
      <c r="T3">
        <v>22.69</v>
      </c>
      <c r="U3">
        <v>1.82</v>
      </c>
      <c r="V3">
        <v>1.31</v>
      </c>
      <c r="W3">
        <v>11</v>
      </c>
      <c r="X3">
        <v>9</v>
      </c>
      <c r="Y3">
        <v>11</v>
      </c>
      <c r="Z3">
        <v>9</v>
      </c>
      <c r="AA3">
        <v>20</v>
      </c>
      <c r="AB3">
        <v>31.2</v>
      </c>
      <c r="AC3">
        <v>60</v>
      </c>
      <c r="AD3">
        <f t="shared" si="0"/>
        <v>1.9230769230769231</v>
      </c>
      <c r="AE3">
        <f t="shared" si="1"/>
        <v>61.07692307692308</v>
      </c>
      <c r="AF3">
        <f t="shared" si="2"/>
        <v>43.634615384615387</v>
      </c>
      <c r="AG3">
        <f t="shared" si="3"/>
        <v>3.5</v>
      </c>
      <c r="AH3">
        <f t="shared" si="4"/>
        <v>2.5192307692307696</v>
      </c>
      <c r="AI3">
        <f t="shared" si="5"/>
        <v>11.6081867662439</v>
      </c>
      <c r="AJ3">
        <f t="shared" si="5"/>
        <v>7.5576923076923084</v>
      </c>
      <c r="AM3">
        <f t="shared" si="6"/>
        <v>-28.557934508816118</v>
      </c>
      <c r="AN3">
        <f t="shared" si="7"/>
        <v>5.8115089618370259</v>
      </c>
      <c r="AO3">
        <f t="shared" si="8"/>
        <v>11.39055756520057</v>
      </c>
      <c r="AP3">
        <f t="shared" si="9"/>
        <v>-39.948492074016684</v>
      </c>
      <c r="AQ3">
        <f t="shared" si="10"/>
        <v>-17.167376943615547</v>
      </c>
      <c r="AS3">
        <f t="shared" si="11"/>
        <v>5.8115089618370259</v>
      </c>
    </row>
    <row r="4" spans="1:45" x14ac:dyDescent="0.25">
      <c r="A4" t="s">
        <v>42</v>
      </c>
      <c r="B4" t="s">
        <v>50</v>
      </c>
      <c r="C4" t="s">
        <v>44</v>
      </c>
      <c r="D4" t="s">
        <v>45</v>
      </c>
      <c r="E4" t="s">
        <v>46</v>
      </c>
      <c r="F4">
        <v>2</v>
      </c>
      <c r="G4">
        <v>1</v>
      </c>
      <c r="I4">
        <v>1</v>
      </c>
      <c r="J4" t="s">
        <v>47</v>
      </c>
      <c r="K4">
        <v>24</v>
      </c>
      <c r="L4">
        <v>70</v>
      </c>
      <c r="M4">
        <v>120</v>
      </c>
      <c r="N4" t="s">
        <v>48</v>
      </c>
      <c r="O4">
        <v>12</v>
      </c>
      <c r="P4">
        <v>1</v>
      </c>
      <c r="Q4">
        <v>60</v>
      </c>
      <c r="R4">
        <v>3</v>
      </c>
      <c r="S4">
        <v>28.07</v>
      </c>
      <c r="T4">
        <v>13.93</v>
      </c>
      <c r="U4">
        <v>1.74</v>
      </c>
      <c r="V4">
        <v>2.75</v>
      </c>
      <c r="W4">
        <v>53</v>
      </c>
      <c r="X4">
        <v>34</v>
      </c>
      <c r="Y4">
        <v>53</v>
      </c>
      <c r="Z4">
        <v>34</v>
      </c>
      <c r="AA4">
        <f>Y4+Z4</f>
        <v>87</v>
      </c>
      <c r="AB4">
        <v>32</v>
      </c>
      <c r="AC4">
        <v>60</v>
      </c>
      <c r="AD4">
        <f t="shared" si="0"/>
        <v>1.875</v>
      </c>
      <c r="AE4">
        <f t="shared" si="1"/>
        <v>52.631250000000001</v>
      </c>
      <c r="AF4">
        <f t="shared" si="2"/>
        <v>26.118749999999999</v>
      </c>
      <c r="AG4">
        <f t="shared" si="3"/>
        <v>3.2625000000000002</v>
      </c>
      <c r="AH4">
        <f t="shared" si="4"/>
        <v>5.15625</v>
      </c>
      <c r="AI4">
        <f t="shared" si="5"/>
        <v>23.751358513777692</v>
      </c>
      <c r="AJ4">
        <f t="shared" si="5"/>
        <v>30.065845707796083</v>
      </c>
      <c r="AM4">
        <f t="shared" si="6"/>
        <v>-50.374064837905244</v>
      </c>
      <c r="AN4">
        <f t="shared" si="7"/>
        <v>10.268544604430433</v>
      </c>
      <c r="AO4">
        <f t="shared" si="8"/>
        <v>20.126347424683647</v>
      </c>
      <c r="AP4">
        <f t="shared" si="9"/>
        <v>-70.500412262588895</v>
      </c>
      <c r="AQ4">
        <f t="shared" si="10"/>
        <v>-30.247717413221597</v>
      </c>
      <c r="AS4">
        <f t="shared" si="11"/>
        <v>10.268544604430433</v>
      </c>
    </row>
    <row r="5" spans="1:45" x14ac:dyDescent="0.25">
      <c r="A5" t="s">
        <v>42</v>
      </c>
      <c r="B5" t="s">
        <v>50</v>
      </c>
      <c r="C5" t="s">
        <v>44</v>
      </c>
      <c r="D5" t="s">
        <v>51</v>
      </c>
      <c r="E5" t="s">
        <v>46</v>
      </c>
      <c r="F5">
        <v>5</v>
      </c>
      <c r="G5">
        <v>1</v>
      </c>
      <c r="I5">
        <v>1</v>
      </c>
      <c r="J5" t="s">
        <v>47</v>
      </c>
      <c r="K5">
        <v>24</v>
      </c>
      <c r="L5">
        <v>70</v>
      </c>
      <c r="M5">
        <v>120</v>
      </c>
      <c r="N5" t="s">
        <v>48</v>
      </c>
      <c r="O5">
        <v>12</v>
      </c>
      <c r="P5">
        <v>1</v>
      </c>
      <c r="Q5">
        <v>60</v>
      </c>
      <c r="R5">
        <v>3</v>
      </c>
      <c r="S5">
        <v>28.07</v>
      </c>
      <c r="T5">
        <v>16.72</v>
      </c>
      <c r="U5">
        <v>1.74</v>
      </c>
      <c r="V5">
        <v>3.26</v>
      </c>
      <c r="W5">
        <v>53</v>
      </c>
      <c r="X5">
        <v>7</v>
      </c>
      <c r="Y5">
        <v>53</v>
      </c>
      <c r="Z5">
        <v>7</v>
      </c>
      <c r="AA5">
        <f t="shared" ref="AA5:AA10" si="12">Y5+Z5</f>
        <v>60</v>
      </c>
      <c r="AB5">
        <v>32</v>
      </c>
      <c r="AC5">
        <v>60</v>
      </c>
      <c r="AD5">
        <f t="shared" si="0"/>
        <v>1.875</v>
      </c>
      <c r="AE5">
        <f t="shared" si="1"/>
        <v>52.631250000000001</v>
      </c>
      <c r="AF5">
        <f t="shared" si="2"/>
        <v>31.349999999999998</v>
      </c>
      <c r="AG5">
        <f t="shared" si="3"/>
        <v>3.2625000000000002</v>
      </c>
      <c r="AH5">
        <f t="shared" si="4"/>
        <v>6.1124999999999998</v>
      </c>
      <c r="AI5">
        <f t="shared" si="5"/>
        <v>23.751358513777692</v>
      </c>
      <c r="AJ5">
        <f t="shared" si="5"/>
        <v>16.172154888882311</v>
      </c>
      <c r="AM5">
        <f t="shared" si="6"/>
        <v>-40.434627716423236</v>
      </c>
      <c r="AN5">
        <f t="shared" si="7"/>
        <v>12.186639719371513</v>
      </c>
      <c r="AO5">
        <f t="shared" si="8"/>
        <v>23.885813849968166</v>
      </c>
      <c r="AP5">
        <f t="shared" si="9"/>
        <v>-64.320441566391395</v>
      </c>
      <c r="AQ5">
        <f t="shared" si="10"/>
        <v>-16.54881386645507</v>
      </c>
      <c r="AS5">
        <f t="shared" si="11"/>
        <v>12.186639719371513</v>
      </c>
    </row>
    <row r="6" spans="1:45" x14ac:dyDescent="0.25">
      <c r="A6" t="s">
        <v>42</v>
      </c>
      <c r="B6" t="s">
        <v>50</v>
      </c>
      <c r="C6" t="s">
        <v>44</v>
      </c>
      <c r="D6" t="s">
        <v>52</v>
      </c>
      <c r="E6" t="s">
        <v>46</v>
      </c>
      <c r="F6">
        <v>6</v>
      </c>
      <c r="G6">
        <v>1</v>
      </c>
      <c r="I6">
        <v>1</v>
      </c>
      <c r="J6" t="s">
        <v>47</v>
      </c>
      <c r="K6">
        <v>24</v>
      </c>
      <c r="L6">
        <v>70</v>
      </c>
      <c r="M6">
        <v>120</v>
      </c>
      <c r="N6" t="s">
        <v>48</v>
      </c>
      <c r="O6">
        <v>12</v>
      </c>
      <c r="P6">
        <v>1</v>
      </c>
      <c r="Q6">
        <v>60</v>
      </c>
      <c r="R6">
        <v>3</v>
      </c>
      <c r="S6">
        <v>28.07</v>
      </c>
      <c r="T6">
        <v>16.260000000000002</v>
      </c>
      <c r="U6">
        <v>1.74</v>
      </c>
      <c r="V6">
        <v>6.35</v>
      </c>
      <c r="W6">
        <v>53</v>
      </c>
      <c r="X6">
        <v>7</v>
      </c>
      <c r="Y6">
        <v>53</v>
      </c>
      <c r="Z6">
        <v>7</v>
      </c>
      <c r="AA6">
        <f t="shared" si="12"/>
        <v>60</v>
      </c>
      <c r="AB6">
        <v>32</v>
      </c>
      <c r="AC6">
        <v>60</v>
      </c>
      <c r="AD6">
        <f t="shared" si="0"/>
        <v>1.875</v>
      </c>
      <c r="AE6">
        <f t="shared" si="1"/>
        <v>52.631250000000001</v>
      </c>
      <c r="AF6">
        <f t="shared" si="2"/>
        <v>30.487500000000004</v>
      </c>
      <c r="AG6">
        <f t="shared" si="3"/>
        <v>3.2625000000000002</v>
      </c>
      <c r="AH6">
        <f t="shared" si="4"/>
        <v>11.90625</v>
      </c>
      <c r="AI6">
        <f t="shared" si="5"/>
        <v>23.751358513777692</v>
      </c>
      <c r="AJ6">
        <f t="shared" si="5"/>
        <v>31.500976547362782</v>
      </c>
      <c r="AM6">
        <f t="shared" si="6"/>
        <v>-42.073387958674736</v>
      </c>
      <c r="AN6">
        <f t="shared" si="7"/>
        <v>22.905219903738764</v>
      </c>
      <c r="AO6">
        <f t="shared" si="8"/>
        <v>44.894231011327975</v>
      </c>
      <c r="AP6">
        <f t="shared" si="9"/>
        <v>-86.967618970002718</v>
      </c>
      <c r="AQ6">
        <f t="shared" si="10"/>
        <v>2.8208430526532382</v>
      </c>
      <c r="AS6">
        <f t="shared" si="11"/>
        <v>22.905219903738764</v>
      </c>
    </row>
    <row r="7" spans="1:45" x14ac:dyDescent="0.25">
      <c r="A7" t="s">
        <v>42</v>
      </c>
      <c r="B7" t="s">
        <v>50</v>
      </c>
      <c r="C7" t="s">
        <v>44</v>
      </c>
      <c r="D7" t="s">
        <v>53</v>
      </c>
      <c r="E7" t="s">
        <v>46</v>
      </c>
      <c r="F7">
        <v>7</v>
      </c>
      <c r="G7">
        <v>1</v>
      </c>
      <c r="I7">
        <v>1</v>
      </c>
      <c r="J7" t="s">
        <v>47</v>
      </c>
      <c r="K7">
        <v>24</v>
      </c>
      <c r="L7">
        <v>70</v>
      </c>
      <c r="M7">
        <v>120</v>
      </c>
      <c r="N7" t="s">
        <v>48</v>
      </c>
      <c r="O7">
        <v>12</v>
      </c>
      <c r="P7">
        <v>1</v>
      </c>
      <c r="Q7">
        <v>60</v>
      </c>
      <c r="R7">
        <v>3</v>
      </c>
      <c r="S7">
        <v>28.07</v>
      </c>
      <c r="T7">
        <v>13.72</v>
      </c>
      <c r="U7">
        <v>1.74</v>
      </c>
      <c r="V7">
        <v>2.46</v>
      </c>
      <c r="W7">
        <v>53</v>
      </c>
      <c r="X7">
        <v>13</v>
      </c>
      <c r="Y7">
        <v>53</v>
      </c>
      <c r="Z7">
        <v>13</v>
      </c>
      <c r="AA7">
        <f t="shared" si="12"/>
        <v>66</v>
      </c>
      <c r="AB7">
        <v>32</v>
      </c>
      <c r="AC7">
        <v>60</v>
      </c>
      <c r="AD7">
        <f t="shared" si="0"/>
        <v>1.875</v>
      </c>
      <c r="AE7">
        <f t="shared" si="1"/>
        <v>52.631250000000001</v>
      </c>
      <c r="AF7">
        <f t="shared" si="2"/>
        <v>25.725000000000001</v>
      </c>
      <c r="AG7">
        <f t="shared" si="3"/>
        <v>3.2625000000000002</v>
      </c>
      <c r="AH7">
        <f t="shared" si="4"/>
        <v>4.6124999999999998</v>
      </c>
      <c r="AI7">
        <f t="shared" si="5"/>
        <v>23.751358513777692</v>
      </c>
      <c r="AJ7">
        <f t="shared" si="5"/>
        <v>16.630605258077651</v>
      </c>
      <c r="AM7">
        <f t="shared" si="6"/>
        <v>-51.122194513715712</v>
      </c>
      <c r="AN7">
        <f t="shared" si="7"/>
        <v>9.272764176857244</v>
      </c>
      <c r="AO7">
        <f t="shared" si="8"/>
        <v>18.174617786640198</v>
      </c>
      <c r="AP7">
        <f t="shared" si="9"/>
        <v>-69.29681230035591</v>
      </c>
      <c r="AQ7">
        <f t="shared" si="10"/>
        <v>-32.947576727075514</v>
      </c>
      <c r="AS7">
        <f t="shared" si="11"/>
        <v>9.272764176857244</v>
      </c>
    </row>
    <row r="8" spans="1:45" x14ac:dyDescent="0.25">
      <c r="A8" t="s">
        <v>42</v>
      </c>
      <c r="B8" t="s">
        <v>50</v>
      </c>
      <c r="C8" t="s">
        <v>44</v>
      </c>
      <c r="D8" t="s">
        <v>54</v>
      </c>
      <c r="E8" t="s">
        <v>46</v>
      </c>
      <c r="F8">
        <v>8</v>
      </c>
      <c r="G8">
        <v>1</v>
      </c>
      <c r="I8">
        <v>1</v>
      </c>
      <c r="J8" t="s">
        <v>47</v>
      </c>
      <c r="K8">
        <v>24</v>
      </c>
      <c r="L8">
        <v>70</v>
      </c>
      <c r="M8">
        <v>120</v>
      </c>
      <c r="N8" t="s">
        <v>48</v>
      </c>
      <c r="O8">
        <v>12</v>
      </c>
      <c r="P8">
        <v>1</v>
      </c>
      <c r="Q8">
        <v>60</v>
      </c>
      <c r="R8">
        <v>3</v>
      </c>
      <c r="S8">
        <v>28.07</v>
      </c>
      <c r="T8">
        <v>17.7</v>
      </c>
      <c r="U8">
        <v>1.74</v>
      </c>
      <c r="V8">
        <v>4.49</v>
      </c>
      <c r="W8">
        <v>53</v>
      </c>
      <c r="X8">
        <v>7</v>
      </c>
      <c r="Y8">
        <v>53</v>
      </c>
      <c r="Z8">
        <v>7</v>
      </c>
      <c r="AA8">
        <f t="shared" si="12"/>
        <v>60</v>
      </c>
      <c r="AB8">
        <v>32</v>
      </c>
      <c r="AC8">
        <v>60</v>
      </c>
      <c r="AD8">
        <f t="shared" si="0"/>
        <v>1.875</v>
      </c>
      <c r="AE8">
        <f t="shared" si="1"/>
        <v>52.631250000000001</v>
      </c>
      <c r="AF8">
        <f t="shared" si="2"/>
        <v>33.1875</v>
      </c>
      <c r="AG8">
        <f t="shared" si="3"/>
        <v>3.2625000000000002</v>
      </c>
      <c r="AH8">
        <f t="shared" si="4"/>
        <v>8.4187500000000011</v>
      </c>
      <c r="AI8">
        <f t="shared" si="5"/>
        <v>23.751358513777692</v>
      </c>
      <c r="AJ8">
        <f t="shared" si="5"/>
        <v>22.273918850025026</v>
      </c>
      <c r="AM8">
        <f t="shared" si="6"/>
        <v>-36.943355895974349</v>
      </c>
      <c r="AN8">
        <f t="shared" si="7"/>
        <v>16.466375726566611</v>
      </c>
      <c r="AO8">
        <f t="shared" si="8"/>
        <v>32.274096424070557</v>
      </c>
      <c r="AP8">
        <f t="shared" si="9"/>
        <v>-69.217452320044913</v>
      </c>
      <c r="AQ8">
        <f t="shared" si="10"/>
        <v>-4.6692594719037928</v>
      </c>
      <c r="AS8">
        <f t="shared" si="11"/>
        <v>16.466375726566611</v>
      </c>
    </row>
    <row r="9" spans="1:45" x14ac:dyDescent="0.25">
      <c r="A9" t="s">
        <v>42</v>
      </c>
      <c r="B9" t="s">
        <v>55</v>
      </c>
      <c r="C9" t="s">
        <v>44</v>
      </c>
      <c r="D9" t="s">
        <v>45</v>
      </c>
      <c r="E9" t="s">
        <v>46</v>
      </c>
      <c r="F9">
        <v>3</v>
      </c>
      <c r="G9">
        <v>1</v>
      </c>
      <c r="I9">
        <v>1</v>
      </c>
      <c r="J9" t="s">
        <v>47</v>
      </c>
      <c r="K9">
        <v>24</v>
      </c>
      <c r="L9">
        <v>70</v>
      </c>
      <c r="M9">
        <v>120</v>
      </c>
      <c r="N9" t="s">
        <v>48</v>
      </c>
      <c r="O9">
        <v>12</v>
      </c>
      <c r="P9">
        <v>1</v>
      </c>
      <c r="Q9">
        <v>60</v>
      </c>
      <c r="R9">
        <v>3</v>
      </c>
      <c r="S9">
        <v>27.52</v>
      </c>
      <c r="T9">
        <v>18.079999999999998</v>
      </c>
      <c r="U9">
        <v>1.82</v>
      </c>
      <c r="V9">
        <v>1.19</v>
      </c>
      <c r="W9">
        <v>9</v>
      </c>
      <c r="X9">
        <v>8</v>
      </c>
      <c r="Y9">
        <v>9</v>
      </c>
      <c r="Z9">
        <v>8</v>
      </c>
      <c r="AA9">
        <f t="shared" si="12"/>
        <v>17</v>
      </c>
      <c r="AB9">
        <v>31.88</v>
      </c>
      <c r="AC9">
        <v>70</v>
      </c>
      <c r="AD9">
        <f t="shared" si="0"/>
        <v>2.1957340025094103</v>
      </c>
      <c r="AE9">
        <f t="shared" si="1"/>
        <v>60.426599749058973</v>
      </c>
      <c r="AF9">
        <f t="shared" si="2"/>
        <v>39.698870765370131</v>
      </c>
      <c r="AG9">
        <f t="shared" si="3"/>
        <v>3.9962358845671271</v>
      </c>
      <c r="AH9">
        <f t="shared" si="4"/>
        <v>2.6129234629861982</v>
      </c>
      <c r="AI9">
        <f t="shared" si="5"/>
        <v>11.988707653701381</v>
      </c>
      <c r="AJ9">
        <f t="shared" si="5"/>
        <v>7.390463597595911</v>
      </c>
      <c r="AM9">
        <f t="shared" si="6"/>
        <v>-34.302325581395358</v>
      </c>
      <c r="AN9">
        <f t="shared" si="7"/>
        <v>6.1298975815042578</v>
      </c>
      <c r="AO9">
        <f t="shared" si="8"/>
        <v>12.014599259748344</v>
      </c>
      <c r="AP9">
        <f t="shared" si="9"/>
        <v>-46.316924841143702</v>
      </c>
      <c r="AQ9">
        <f t="shared" si="10"/>
        <v>-22.287726321647014</v>
      </c>
      <c r="AS9">
        <f t="shared" si="11"/>
        <v>6.1298975815042578</v>
      </c>
    </row>
    <row r="10" spans="1:45" x14ac:dyDescent="0.25">
      <c r="A10" t="s">
        <v>42</v>
      </c>
      <c r="B10" t="s">
        <v>56</v>
      </c>
      <c r="C10" t="s">
        <v>44</v>
      </c>
      <c r="D10" t="s">
        <v>45</v>
      </c>
      <c r="E10" t="s">
        <v>46</v>
      </c>
      <c r="F10">
        <v>4</v>
      </c>
      <c r="G10">
        <v>1</v>
      </c>
      <c r="I10">
        <v>1</v>
      </c>
      <c r="J10" t="s">
        <v>47</v>
      </c>
      <c r="K10">
        <v>24</v>
      </c>
      <c r="L10">
        <v>70</v>
      </c>
      <c r="M10">
        <v>120</v>
      </c>
      <c r="N10" t="s">
        <v>48</v>
      </c>
      <c r="O10">
        <v>12</v>
      </c>
      <c r="P10">
        <v>1</v>
      </c>
      <c r="Q10">
        <v>60</v>
      </c>
      <c r="R10">
        <v>3</v>
      </c>
      <c r="S10">
        <v>25.99</v>
      </c>
      <c r="T10">
        <v>11.3</v>
      </c>
      <c r="U10">
        <v>2.37</v>
      </c>
      <c r="V10">
        <v>2.16</v>
      </c>
      <c r="W10">
        <v>33</v>
      </c>
      <c r="X10">
        <v>36</v>
      </c>
      <c r="Y10">
        <v>33</v>
      </c>
      <c r="Z10">
        <v>36</v>
      </c>
      <c r="AA10">
        <f t="shared" si="12"/>
        <v>69</v>
      </c>
      <c r="AB10">
        <v>31.83</v>
      </c>
      <c r="AC10">
        <v>60</v>
      </c>
      <c r="AD10">
        <f t="shared" si="0"/>
        <v>1.8850141376060321</v>
      </c>
      <c r="AE10">
        <f t="shared" si="1"/>
        <v>48.991517436380768</v>
      </c>
      <c r="AF10">
        <f t="shared" si="2"/>
        <v>21.300659754948164</v>
      </c>
      <c r="AG10">
        <f t="shared" si="3"/>
        <v>4.4674835061262961</v>
      </c>
      <c r="AH10">
        <f t="shared" si="4"/>
        <v>4.07163053722903</v>
      </c>
      <c r="AI10">
        <f t="shared" si="5"/>
        <v>25.663738873317868</v>
      </c>
      <c r="AJ10">
        <f t="shared" si="5"/>
        <v>24.42978322337418</v>
      </c>
      <c r="AM10">
        <f t="shared" si="6"/>
        <v>-56.521739130434781</v>
      </c>
      <c r="AN10">
        <f t="shared" si="7"/>
        <v>9.208148624196923</v>
      </c>
      <c r="AO10">
        <f t="shared" si="8"/>
        <v>18.047971303425967</v>
      </c>
      <c r="AP10">
        <f t="shared" si="9"/>
        <v>-74.569710433860749</v>
      </c>
      <c r="AQ10">
        <f t="shared" si="10"/>
        <v>-38.473767827008814</v>
      </c>
      <c r="AS10">
        <f t="shared" si="11"/>
        <v>9.208148624196923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Tayfun TUMKAYA (IMCB)</dc:creator>
  <cp:lastModifiedBy>Tayfun TUMKAYA (IMCB)</cp:lastModifiedBy>
  <dcterms:created xsi:type="dcterms:W3CDTF">2017-05-03T13:16:38Z</dcterms:created>
  <dcterms:modified xsi:type="dcterms:W3CDTF">2017-05-03T13:18:46Z</dcterms:modified>
</cp:coreProperties>
</file>