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24" i="1" l="1"/>
  <c r="AC24" i="1" s="1"/>
  <c r="Y24" i="1"/>
  <c r="T24" i="1"/>
  <c r="AF24" i="1" s="1"/>
  <c r="AH24" i="1" s="1"/>
  <c r="S24" i="1"/>
  <c r="AE24" i="1" l="1"/>
  <c r="AG24" i="1" s="1"/>
  <c r="AD24" i="1"/>
  <c r="AQ24" i="1" l="1"/>
  <c r="AK24" i="1"/>
  <c r="AL24" i="1"/>
  <c r="AM24" i="1" s="1"/>
  <c r="AB23" i="1"/>
  <c r="AF23" i="1" s="1"/>
  <c r="AH23" i="1" s="1"/>
  <c r="Y23" i="1"/>
  <c r="AB22" i="1"/>
  <c r="AE22" i="1" s="1"/>
  <c r="AG22" i="1" s="1"/>
  <c r="Y22" i="1"/>
  <c r="AF21" i="1"/>
  <c r="AH21" i="1" s="1"/>
  <c r="AB21" i="1"/>
  <c r="AE21" i="1" s="1"/>
  <c r="AG21" i="1" s="1"/>
  <c r="Y21" i="1"/>
  <c r="AB20" i="1"/>
  <c r="AF20" i="1" s="1"/>
  <c r="AH20" i="1" s="1"/>
  <c r="Y20" i="1"/>
  <c r="AB19" i="1"/>
  <c r="AF19" i="1" s="1"/>
  <c r="AH19" i="1" s="1"/>
  <c r="Y19" i="1"/>
  <c r="AB18" i="1"/>
  <c r="AF18" i="1" s="1"/>
  <c r="AH18" i="1" s="1"/>
  <c r="Y18" i="1"/>
  <c r="AB17" i="1"/>
  <c r="AF17" i="1" s="1"/>
  <c r="AH17" i="1" s="1"/>
  <c r="Y17" i="1"/>
  <c r="AB16" i="1"/>
  <c r="AC16" i="1" s="1"/>
  <c r="Y16" i="1"/>
  <c r="AB15" i="1"/>
  <c r="AE15" i="1" s="1"/>
  <c r="AG15" i="1" s="1"/>
  <c r="Y15" i="1"/>
  <c r="AB14" i="1"/>
  <c r="AE14" i="1" s="1"/>
  <c r="AG14" i="1" s="1"/>
  <c r="Y14" i="1"/>
  <c r="AB13" i="1"/>
  <c r="AD13" i="1" s="1"/>
  <c r="Y13" i="1"/>
  <c r="AB12" i="1"/>
  <c r="AF12" i="1" s="1"/>
  <c r="AH12" i="1" s="1"/>
  <c r="Y12" i="1"/>
  <c r="AB11" i="1"/>
  <c r="AD11" i="1" s="1"/>
  <c r="Y11" i="1"/>
  <c r="AB10" i="1"/>
  <c r="AF10" i="1" s="1"/>
  <c r="AH10" i="1" s="1"/>
  <c r="Y10" i="1"/>
  <c r="AB9" i="1"/>
  <c r="AF9" i="1" s="1"/>
  <c r="AH9" i="1" s="1"/>
  <c r="Y9" i="1"/>
  <c r="AB8" i="1"/>
  <c r="AE8" i="1" s="1"/>
  <c r="AG8" i="1" s="1"/>
  <c r="Y8" i="1"/>
  <c r="AB7" i="1"/>
  <c r="AD7" i="1" s="1"/>
  <c r="Y7" i="1"/>
  <c r="AB6" i="1"/>
  <c r="AE6" i="1" s="1"/>
  <c r="AG6" i="1" s="1"/>
  <c r="Y6" i="1"/>
  <c r="AB5" i="1"/>
  <c r="AE5" i="1" s="1"/>
  <c r="AG5" i="1" s="1"/>
  <c r="Y5" i="1"/>
  <c r="AB4" i="1"/>
  <c r="AF4" i="1" s="1"/>
  <c r="AH4" i="1" s="1"/>
  <c r="Y4" i="1"/>
  <c r="AB3" i="1"/>
  <c r="AF3" i="1" s="1"/>
  <c r="AH3" i="1" s="1"/>
  <c r="Y3" i="1"/>
  <c r="AI2" i="1"/>
  <c r="AB2" i="1"/>
  <c r="AF2" i="1" s="1"/>
  <c r="AH2" i="1" s="1"/>
  <c r="Y2" i="1"/>
  <c r="AD18" i="1" l="1"/>
  <c r="AF8" i="1"/>
  <c r="AH8" i="1" s="1"/>
  <c r="AE16" i="1"/>
  <c r="AG16" i="1" s="1"/>
  <c r="AF16" i="1"/>
  <c r="AH16" i="1" s="1"/>
  <c r="AD16" i="1"/>
  <c r="AL16" i="1" s="1"/>
  <c r="AM16" i="1" s="1"/>
  <c r="AF6" i="1"/>
  <c r="AH6" i="1" s="1"/>
  <c r="AC21" i="1"/>
  <c r="AK21" i="1" s="1"/>
  <c r="AF14" i="1"/>
  <c r="AH14" i="1" s="1"/>
  <c r="AC13" i="1"/>
  <c r="AC19" i="1"/>
  <c r="AD2" i="1"/>
  <c r="AD19" i="1"/>
  <c r="AC11" i="1"/>
  <c r="AC2" i="1"/>
  <c r="AD5" i="1"/>
  <c r="AE11" i="1"/>
  <c r="AG11" i="1" s="1"/>
  <c r="AF11" i="1"/>
  <c r="AH11" i="1" s="1"/>
  <c r="AE2" i="1"/>
  <c r="AG2" i="1" s="1"/>
  <c r="AF5" i="1"/>
  <c r="AH5" i="1" s="1"/>
  <c r="AC8" i="1"/>
  <c r="AC10" i="1"/>
  <c r="AE13" i="1"/>
  <c r="AG13" i="1" s="1"/>
  <c r="AE19" i="1"/>
  <c r="AG19" i="1" s="1"/>
  <c r="AD8" i="1"/>
  <c r="AK8" i="1" s="1"/>
  <c r="AD10" i="1"/>
  <c r="AF13" i="1"/>
  <c r="AH13" i="1" s="1"/>
  <c r="AD21" i="1"/>
  <c r="AC3" i="1"/>
  <c r="AC5" i="1"/>
  <c r="AK5" i="1" s="1"/>
  <c r="AD3" i="1"/>
  <c r="AK3" i="1" s="1"/>
  <c r="AF22" i="1"/>
  <c r="AH22" i="1" s="1"/>
  <c r="AE3" i="1"/>
  <c r="AG3" i="1" s="1"/>
  <c r="AC18" i="1"/>
  <c r="AK18" i="1" s="1"/>
  <c r="AO24" i="1"/>
  <c r="AN24" i="1"/>
  <c r="AC23" i="1"/>
  <c r="AC4" i="1"/>
  <c r="AC12" i="1"/>
  <c r="AD15" i="1"/>
  <c r="AD23" i="1"/>
  <c r="AC17" i="1"/>
  <c r="AD20" i="1"/>
  <c r="AE23" i="1"/>
  <c r="AG23" i="1" s="1"/>
  <c r="AE4" i="1"/>
  <c r="AG4" i="1" s="1"/>
  <c r="AC6" i="1"/>
  <c r="AF7" i="1"/>
  <c r="AH7" i="1" s="1"/>
  <c r="AD9" i="1"/>
  <c r="AE12" i="1"/>
  <c r="AG12" i="1" s="1"/>
  <c r="AC14" i="1"/>
  <c r="AF15" i="1"/>
  <c r="AH15" i="1" s="1"/>
  <c r="AD17" i="1"/>
  <c r="AE20" i="1"/>
  <c r="AG20" i="1" s="1"/>
  <c r="AC22" i="1"/>
  <c r="AC7" i="1"/>
  <c r="AK7" i="1" s="1"/>
  <c r="AC15" i="1"/>
  <c r="AE10" i="1"/>
  <c r="AG10" i="1" s="1"/>
  <c r="AE18" i="1"/>
  <c r="AG18" i="1" s="1"/>
  <c r="AC20" i="1"/>
  <c r="AD4" i="1"/>
  <c r="AE7" i="1"/>
  <c r="AG7" i="1" s="1"/>
  <c r="AC9" i="1"/>
  <c r="AD12" i="1"/>
  <c r="AD6" i="1"/>
  <c r="AE9" i="1"/>
  <c r="AG9" i="1" s="1"/>
  <c r="AD14" i="1"/>
  <c r="AE17" i="1"/>
  <c r="AG17" i="1" s="1"/>
  <c r="AD22" i="1"/>
  <c r="AK16" i="1" l="1"/>
  <c r="AK10" i="1"/>
  <c r="AL13" i="1"/>
  <c r="AM13" i="1" s="1"/>
  <c r="AK13" i="1"/>
  <c r="AO13" i="1" s="1"/>
  <c r="AL18" i="1"/>
  <c r="AM18" i="1" s="1"/>
  <c r="AN18" i="1" s="1"/>
  <c r="AL21" i="1"/>
  <c r="AM21" i="1" s="1"/>
  <c r="AO21" i="1" s="1"/>
  <c r="AL2" i="1"/>
  <c r="AM2" i="1" s="1"/>
  <c r="AL11" i="1"/>
  <c r="AM11" i="1" s="1"/>
  <c r="AL8" i="1"/>
  <c r="AM8" i="1" s="1"/>
  <c r="AO8" i="1" s="1"/>
  <c r="AL19" i="1"/>
  <c r="AK19" i="1"/>
  <c r="AL3" i="1"/>
  <c r="AM3" i="1" s="1"/>
  <c r="AO3" i="1" s="1"/>
  <c r="AL5" i="1"/>
  <c r="AM5" i="1" s="1"/>
  <c r="AO5" i="1" s="1"/>
  <c r="AK11" i="1"/>
  <c r="AK2" i="1"/>
  <c r="AO2" i="1" s="1"/>
  <c r="AK14" i="1"/>
  <c r="AL14" i="1"/>
  <c r="AM14" i="1" s="1"/>
  <c r="AL4" i="1"/>
  <c r="AM4" i="1" s="1"/>
  <c r="AK4" i="1"/>
  <c r="AL17" i="1"/>
  <c r="AM17" i="1" s="1"/>
  <c r="AK17" i="1"/>
  <c r="AN13" i="1"/>
  <c r="AN16" i="1"/>
  <c r="AO16" i="1"/>
  <c r="AK6" i="1"/>
  <c r="AL6" i="1"/>
  <c r="AM6" i="1" s="1"/>
  <c r="AK20" i="1"/>
  <c r="AL20" i="1"/>
  <c r="AM20" i="1" s="1"/>
  <c r="AL7" i="1"/>
  <c r="AK22" i="1"/>
  <c r="AL22" i="1"/>
  <c r="AM22" i="1" s="1"/>
  <c r="AL12" i="1"/>
  <c r="AM12" i="1" s="1"/>
  <c r="AK12" i="1"/>
  <c r="AK9" i="1"/>
  <c r="AL9" i="1"/>
  <c r="AM9" i="1" s="1"/>
  <c r="AN3" i="1"/>
  <c r="AL10" i="1"/>
  <c r="AK23" i="1"/>
  <c r="AL23" i="1"/>
  <c r="AM23" i="1" s="1"/>
  <c r="AK15" i="1"/>
  <c r="AL15" i="1"/>
  <c r="AM15" i="1" s="1"/>
  <c r="AN8" i="1" l="1"/>
  <c r="AO18" i="1"/>
  <c r="AN21" i="1"/>
  <c r="AN11" i="1"/>
  <c r="AN5" i="1"/>
  <c r="AN2" i="1"/>
  <c r="AM19" i="1"/>
  <c r="AN19" i="1" s="1"/>
  <c r="AM10" i="1"/>
  <c r="AO10" i="1" s="1"/>
  <c r="AM7" i="1"/>
  <c r="AO7" i="1" s="1"/>
  <c r="AO11" i="1"/>
  <c r="AN23" i="1"/>
  <c r="AO23" i="1"/>
  <c r="AO6" i="1"/>
  <c r="AN6" i="1"/>
  <c r="AO9" i="1"/>
  <c r="AN9" i="1"/>
  <c r="AN10" i="1"/>
  <c r="AO17" i="1"/>
  <c r="AN17" i="1"/>
  <c r="AO12" i="1"/>
  <c r="AN12" i="1"/>
  <c r="AO4" i="1"/>
  <c r="AN4" i="1"/>
  <c r="AO22" i="1"/>
  <c r="AN22" i="1"/>
  <c r="AN15" i="1"/>
  <c r="AO15" i="1"/>
  <c r="AO20" i="1"/>
  <c r="AN20" i="1"/>
  <c r="AO14" i="1"/>
  <c r="AN14" i="1"/>
  <c r="AN7" i="1" l="1"/>
  <c r="AO19" i="1"/>
</calcChain>
</file>

<file path=xl/sharedStrings.xml><?xml version="1.0" encoding="utf-8"?>
<sst xmlns="http://schemas.openxmlformats.org/spreadsheetml/2006/main" count="259" uniqueCount="88">
  <si>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</si>
  <si>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</si>
  <si>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</si>
  <si>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</si>
  <si>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</si>
  <si>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</si>
  <si>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</si>
  <si>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</si>
  <si>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</si>
  <si>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</si>
  <si>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</si>
  <si>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</si>
  <si>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</si>
  <si>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</si>
  <si>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</si>
  <si>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</si>
  <si>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</si>
  <si>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</si>
  <si>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</si>
  <si>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</si>
  <si>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</si>
  <si>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</si>
  <si>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</si>
  <si>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</si>
  <si>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</si>
  <si>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</si>
  <si>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</si>
  <si>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</si>
  <si>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</si>
  <si>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</si>
  <si>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</si>
  <si>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</si>
  <si>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</si>
  <si>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</si>
  <si>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</si>
  <si>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</si>
  <si>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</si>
  <si>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</si>
  <si>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</si>
  <si>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</si>
  <si>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</si>
  <si>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Asztalos 1991</t>
  </si>
  <si>
    <t>Figure 1</t>
  </si>
  <si>
    <t>dnc</t>
  </si>
  <si>
    <r>
      <t>dnc</t>
    </r>
    <r>
      <rPr>
        <vertAlign val="superscript"/>
        <sz val="11"/>
        <color theme="1"/>
        <rFont val="Calibri"/>
        <family val="2"/>
        <scheme val="minor"/>
      </rPr>
      <t>M11</t>
    </r>
  </si>
  <si>
    <t>Canton-S</t>
  </si>
  <si>
    <t>x</t>
  </si>
  <si>
    <t>OCT-MCH</t>
  </si>
  <si>
    <t>AC</t>
  </si>
  <si>
    <t>4~8</t>
  </si>
  <si>
    <r>
      <t>dnc</t>
    </r>
    <r>
      <rPr>
        <vertAlign val="superscript"/>
        <sz val="11"/>
        <color theme="1"/>
        <rFont val="Calibri"/>
        <family val="2"/>
        <scheme val="minor"/>
      </rPr>
      <t>2</t>
    </r>
  </si>
  <si>
    <t>Scheunemann 2012</t>
  </si>
  <si>
    <t>Figure 1-d</t>
  </si>
  <si>
    <r>
      <t>dnc</t>
    </r>
    <r>
      <rPr>
        <vertAlign val="superscript"/>
        <sz val="11"/>
        <color theme="1"/>
        <rFont val="Calibri"/>
        <family val="2"/>
        <scheme val="minor"/>
      </rPr>
      <t>1</t>
    </r>
  </si>
  <si>
    <t>EA-IAA</t>
  </si>
  <si>
    <t xml:space="preserve"> AC</t>
  </si>
  <si>
    <t>Figure 2-b</t>
  </si>
  <si>
    <t>&gt;=8</t>
  </si>
  <si>
    <t>Figure 2-c</t>
  </si>
  <si>
    <t>Figure 4-a</t>
  </si>
  <si>
    <t>Figure 4-b</t>
  </si>
  <si>
    <t>Figure 4-c</t>
  </si>
  <si>
    <t>Scheunemann 2013</t>
  </si>
  <si>
    <t>Figure 1-d/Figure 1-f</t>
  </si>
  <si>
    <t>-</t>
  </si>
  <si>
    <t xml:space="preserve"> DC</t>
  </si>
  <si>
    <t>6~8</t>
  </si>
  <si>
    <t>Tully 1993</t>
  </si>
  <si>
    <t>Figure 1-a</t>
  </si>
  <si>
    <r>
      <t>dnc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(XX)</t>
    </r>
  </si>
  <si>
    <t>DC</t>
  </si>
  <si>
    <r>
      <t>dnc</t>
    </r>
    <r>
      <rPr>
        <vertAlign val="superscript"/>
        <sz val="11"/>
        <color theme="1"/>
        <rFont val="Calibri"/>
        <family val="2"/>
        <scheme val="minor"/>
      </rPr>
      <t>M11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>M11</t>
    </r>
    <r>
      <rPr>
        <sz val="11"/>
        <color theme="1"/>
        <rFont val="Calibri"/>
        <family val="2"/>
        <scheme val="minor"/>
      </rPr>
      <t xml:space="preserve"> (XX)</t>
    </r>
  </si>
  <si>
    <r>
      <t>dnc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(XX)</t>
    </r>
  </si>
  <si>
    <t>Figure 1-b</t>
  </si>
  <si>
    <r>
      <t>dnc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(XY)</t>
    </r>
  </si>
  <si>
    <r>
      <t>dnc</t>
    </r>
    <r>
      <rPr>
        <vertAlign val="superscript"/>
        <sz val="11"/>
        <color theme="1"/>
        <rFont val="Calibri"/>
        <family val="2"/>
        <scheme val="minor"/>
      </rPr>
      <t xml:space="preserve">M11 </t>
    </r>
    <r>
      <rPr>
        <sz val="11"/>
        <color theme="1"/>
        <rFont val="Calibri"/>
        <family val="2"/>
        <scheme val="minor"/>
      </rPr>
      <t>(XY)</t>
    </r>
  </si>
  <si>
    <r>
      <t>dnc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(XY)</t>
    </r>
  </si>
  <si>
    <t>Figure 2</t>
  </si>
  <si>
    <r>
      <t>dnc</t>
    </r>
    <r>
      <rPr>
        <vertAlign val="superscript"/>
        <sz val="11"/>
        <color theme="1"/>
        <rFont val="Calibri"/>
        <family val="2"/>
        <scheme val="minor"/>
      </rPr>
      <t>M11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(XX)</t>
    </r>
  </si>
  <si>
    <r>
      <t>dnc</t>
    </r>
    <r>
      <rPr>
        <vertAlign val="superscript"/>
        <sz val="11"/>
        <color theme="1"/>
        <rFont val="Calibri"/>
        <family val="2"/>
        <scheme val="minor"/>
      </rPr>
      <t>M11</t>
    </r>
    <r>
      <rPr>
        <sz val="11"/>
        <color theme="1"/>
        <rFont val="Calibri"/>
        <family val="2"/>
        <scheme val="minor"/>
      </rPr>
      <t>/dnc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(XX)</t>
    </r>
  </si>
  <si>
    <t>Tully 1985</t>
  </si>
  <si>
    <t>Figure 10</t>
  </si>
  <si>
    <t>dnc1</t>
  </si>
  <si>
    <t>Qiu 1993</t>
  </si>
  <si>
    <t>Figure 6</t>
  </si>
  <si>
    <t>NAN</t>
  </si>
  <si>
    <t>In(1)N76b8</t>
  </si>
  <si>
    <t>Df(1)N64j15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</si>
</sst>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/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2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</cellXfs>
  <cellStyles count="2">
    <cellStyle name="Check Cell" xfId="1" builtinId="2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"/>
  <sheetViews>
    <sheetView tabSelected="1" workbookViewId="0">
      <selection activeCell="D24" sqref="D24"/>
    </sheetView>
  </sheetViews>
  <sheetFormatPr defaultRowHeight="15" x14ac:dyDescent="0.25"/>
  <cols>
    <col min="1" max="1" width="18.28515625" bestFit="1" customWidth="1"/>
  </cols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8" thickTop="1" x14ac:dyDescent="0.25">
      <c r="A2" t="s">
        <v>41</v>
      </c>
      <c r="B2" t="s">
        <v>42</v>
      </c>
      <c r="C2" t="s">
        <v>43</v>
      </c>
      <c r="D2" s="8" t="s">
        <v>44</v>
      </c>
      <c r="E2" t="s">
        <v>45</v>
      </c>
      <c r="F2" s="9">
        <v>1</v>
      </c>
      <c r="G2" s="9" t="s">
        <v>46</v>
      </c>
      <c r="H2" s="9" t="s">
        <v>47</v>
      </c>
      <c r="I2" s="9">
        <v>24</v>
      </c>
      <c r="J2" s="9">
        <v>60</v>
      </c>
      <c r="K2" s="9">
        <v>90</v>
      </c>
      <c r="L2" s="9" t="s">
        <v>48</v>
      </c>
      <c r="M2" s="9">
        <v>12</v>
      </c>
      <c r="N2" s="9">
        <v>1</v>
      </c>
      <c r="O2" s="9">
        <v>60</v>
      </c>
      <c r="P2" s="9">
        <v>0</v>
      </c>
      <c r="Q2" s="9">
        <v>1.6</v>
      </c>
      <c r="R2" s="9">
        <v>1.28</v>
      </c>
      <c r="S2" s="9">
        <v>0.09</v>
      </c>
      <c r="T2" s="9">
        <v>0.09</v>
      </c>
      <c r="U2" s="9" t="s">
        <v>49</v>
      </c>
      <c r="V2" s="9" t="s">
        <v>49</v>
      </c>
      <c r="W2" s="9">
        <v>6</v>
      </c>
      <c r="X2" s="9">
        <v>6</v>
      </c>
      <c r="Y2" s="9">
        <f t="shared" ref="Y2:Y23" si="0">(W2+X2)</f>
        <v>12</v>
      </c>
      <c r="Z2" s="9">
        <v>1.81</v>
      </c>
      <c r="AA2" s="9">
        <v>100</v>
      </c>
      <c r="AB2">
        <f t="shared" ref="AB2:AB24" si="1">AA2/Z2</f>
        <v>55.248618784530386</v>
      </c>
      <c r="AC2">
        <f t="shared" ref="AC2:AC23" si="2">(Q2*$AB2)</f>
        <v>88.39779005524862</v>
      </c>
      <c r="AD2">
        <f t="shared" ref="AD2:AD23" si="3">(R2*$AB2)</f>
        <v>70.718232044198899</v>
      </c>
      <c r="AE2">
        <f t="shared" ref="AE2:AE23" si="4">(S2*$AB2)</f>
        <v>4.972375690607735</v>
      </c>
      <c r="AF2">
        <f t="shared" ref="AF2:AF23" si="5">(T2*$AB2)</f>
        <v>4.972375690607735</v>
      </c>
      <c r="AG2">
        <f t="shared" ref="AG2:AG24" si="6">(AE2*SQRT(W2))</f>
        <v>12.179783251408066</v>
      </c>
      <c r="AH2">
        <f t="shared" ref="AH2:AH24" si="7">(AF2*SQRT(X2))</f>
        <v>12.179783251408066</v>
      </c>
      <c r="AI2" s="10">
        <f>SUM(X2:X23)</f>
        <v>161</v>
      </c>
      <c r="AJ2" s="10">
        <v>22</v>
      </c>
      <c r="AK2">
        <f t="shared" ref="AK2:AK24" si="8">((AD2-AC2)/AC2)*100</f>
        <v>-19.999999999999996</v>
      </c>
      <c r="AL2">
        <f t="shared" ref="AL2:AL24" si="9">(AD2/AC2)*SQRT((AF2/AD2)^2+(AE2/AC2)^2)*100</f>
        <v>7.2035147671119555</v>
      </c>
      <c r="AM2">
        <f t="shared" ref="AM2:AM23" si="10">1.96*AL2</f>
        <v>14.118888943539433</v>
      </c>
      <c r="AN2">
        <f t="shared" ref="AN2:AN24" si="11">AK2-AM2</f>
        <v>-34.118888943539432</v>
      </c>
      <c r="AO2">
        <f t="shared" ref="AO2:AO24" si="12">AK2+AM2</f>
        <v>-5.8811110564605631</v>
      </c>
    </row>
    <row r="3" spans="1:41" ht="17.25" x14ac:dyDescent="0.25">
      <c r="A3" t="s">
        <v>41</v>
      </c>
      <c r="B3" t="s">
        <v>42</v>
      </c>
      <c r="C3" t="s">
        <v>43</v>
      </c>
      <c r="D3" s="8" t="s">
        <v>50</v>
      </c>
      <c r="E3" t="s">
        <v>45</v>
      </c>
      <c r="F3" s="9">
        <v>1</v>
      </c>
      <c r="G3" s="9" t="s">
        <v>46</v>
      </c>
      <c r="H3" s="9" t="s">
        <v>47</v>
      </c>
      <c r="I3" s="9">
        <v>24</v>
      </c>
      <c r="J3" s="9">
        <v>60</v>
      </c>
      <c r="K3" s="9">
        <v>90</v>
      </c>
      <c r="L3" s="9" t="s">
        <v>48</v>
      </c>
      <c r="M3" s="9">
        <v>12</v>
      </c>
      <c r="N3" s="9">
        <v>1</v>
      </c>
      <c r="O3" s="9">
        <v>60</v>
      </c>
      <c r="P3" s="9">
        <v>0</v>
      </c>
      <c r="Q3" s="9">
        <v>1.6</v>
      </c>
      <c r="R3" s="9">
        <v>0.61</v>
      </c>
      <c r="S3" s="9">
        <v>0.09</v>
      </c>
      <c r="T3" s="9">
        <v>0.16</v>
      </c>
      <c r="U3" s="9" t="s">
        <v>49</v>
      </c>
      <c r="V3" s="9" t="s">
        <v>49</v>
      </c>
      <c r="W3" s="9">
        <v>6</v>
      </c>
      <c r="X3" s="9">
        <v>6</v>
      </c>
      <c r="Y3" s="9">
        <f t="shared" si="0"/>
        <v>12</v>
      </c>
      <c r="Z3" s="9">
        <v>1.81</v>
      </c>
      <c r="AA3" s="9">
        <v>100</v>
      </c>
      <c r="AB3">
        <f t="shared" si="1"/>
        <v>55.248618784530386</v>
      </c>
      <c r="AC3">
        <f t="shared" si="2"/>
        <v>88.39779005524862</v>
      </c>
      <c r="AD3">
        <f t="shared" si="3"/>
        <v>33.701657458563538</v>
      </c>
      <c r="AE3">
        <f t="shared" si="4"/>
        <v>4.972375690607735</v>
      </c>
      <c r="AF3">
        <f t="shared" si="5"/>
        <v>8.8397790055248624</v>
      </c>
      <c r="AG3">
        <f t="shared" si="6"/>
        <v>12.179783251408066</v>
      </c>
      <c r="AH3">
        <f t="shared" si="7"/>
        <v>21.65294800250323</v>
      </c>
      <c r="AI3" s="10"/>
      <c r="AJ3" s="10"/>
      <c r="AK3">
        <f t="shared" si="8"/>
        <v>-61.875</v>
      </c>
      <c r="AL3">
        <f t="shared" si="9"/>
        <v>10.22736595034257</v>
      </c>
      <c r="AM3">
        <f t="shared" si="10"/>
        <v>20.045637262671438</v>
      </c>
      <c r="AN3">
        <f t="shared" si="11"/>
        <v>-81.920637262671434</v>
      </c>
      <c r="AO3">
        <f t="shared" si="12"/>
        <v>-41.829362737328566</v>
      </c>
    </row>
    <row r="4" spans="1:41" ht="17.25" x14ac:dyDescent="0.25">
      <c r="A4" t="s">
        <v>51</v>
      </c>
      <c r="B4" t="s">
        <v>52</v>
      </c>
      <c r="C4" t="s">
        <v>43</v>
      </c>
      <c r="D4" t="s">
        <v>53</v>
      </c>
      <c r="E4" t="s">
        <v>45</v>
      </c>
      <c r="F4" s="9">
        <v>102</v>
      </c>
      <c r="G4" s="9">
        <v>0</v>
      </c>
      <c r="H4" s="9" t="s">
        <v>54</v>
      </c>
      <c r="I4" s="9">
        <v>25</v>
      </c>
      <c r="J4" s="9">
        <v>70</v>
      </c>
      <c r="K4" s="9">
        <v>120</v>
      </c>
      <c r="L4" s="9" t="s">
        <v>55</v>
      </c>
      <c r="M4" s="9">
        <v>12</v>
      </c>
      <c r="N4" s="9">
        <v>1</v>
      </c>
      <c r="O4" s="9">
        <v>60</v>
      </c>
      <c r="P4" s="9">
        <v>3</v>
      </c>
      <c r="Q4" s="9">
        <v>99.777000000000001</v>
      </c>
      <c r="R4" s="9">
        <v>39.555</v>
      </c>
      <c r="S4" s="9">
        <v>14.067</v>
      </c>
      <c r="T4" s="9">
        <v>6.3940000000000001</v>
      </c>
      <c r="U4" s="9">
        <v>6</v>
      </c>
      <c r="V4" s="9">
        <v>6</v>
      </c>
      <c r="W4" s="9">
        <v>6</v>
      </c>
      <c r="X4" s="9">
        <v>6</v>
      </c>
      <c r="Y4" s="9">
        <f t="shared" si="0"/>
        <v>12</v>
      </c>
      <c r="Z4" s="9">
        <v>125.295</v>
      </c>
      <c r="AA4" s="9">
        <v>70</v>
      </c>
      <c r="AB4">
        <f t="shared" si="1"/>
        <v>0.5586815116325472</v>
      </c>
      <c r="AC4">
        <f t="shared" si="2"/>
        <v>55.743565186160666</v>
      </c>
      <c r="AD4">
        <f t="shared" si="3"/>
        <v>22.098647192625403</v>
      </c>
      <c r="AE4">
        <f t="shared" si="4"/>
        <v>7.8589728241350416</v>
      </c>
      <c r="AF4">
        <f t="shared" si="5"/>
        <v>3.572209585378507</v>
      </c>
      <c r="AG4">
        <f t="shared" si="6"/>
        <v>19.250473321530528</v>
      </c>
      <c r="AH4">
        <f t="shared" si="7"/>
        <v>8.750090738456402</v>
      </c>
      <c r="AI4" s="10"/>
      <c r="AJ4" s="10"/>
      <c r="AK4">
        <f t="shared" si="8"/>
        <v>-60.356595207312303</v>
      </c>
      <c r="AL4">
        <f t="shared" si="9"/>
        <v>8.503190105870388</v>
      </c>
      <c r="AM4">
        <f t="shared" si="10"/>
        <v>16.66625260750596</v>
      </c>
      <c r="AN4">
        <f t="shared" si="11"/>
        <v>-77.022847814818263</v>
      </c>
      <c r="AO4">
        <f t="shared" si="12"/>
        <v>-43.690342599806343</v>
      </c>
    </row>
    <row r="5" spans="1:41" ht="17.25" x14ac:dyDescent="0.25">
      <c r="A5" t="s">
        <v>51</v>
      </c>
      <c r="B5" t="s">
        <v>56</v>
      </c>
      <c r="C5" t="s">
        <v>43</v>
      </c>
      <c r="D5" t="s">
        <v>53</v>
      </c>
      <c r="E5" t="s">
        <v>45</v>
      </c>
      <c r="F5" s="9">
        <v>103</v>
      </c>
      <c r="G5" s="9">
        <v>0</v>
      </c>
      <c r="H5" s="9" t="s">
        <v>54</v>
      </c>
      <c r="I5" s="9">
        <v>25</v>
      </c>
      <c r="J5" s="9">
        <v>70</v>
      </c>
      <c r="K5" s="9">
        <v>120</v>
      </c>
      <c r="L5" s="9" t="s">
        <v>55</v>
      </c>
      <c r="M5" s="9">
        <v>12</v>
      </c>
      <c r="N5" s="9">
        <v>1</v>
      </c>
      <c r="O5" s="9">
        <v>60</v>
      </c>
      <c r="P5" s="9">
        <v>3</v>
      </c>
      <c r="Q5" s="9">
        <v>1.67</v>
      </c>
      <c r="R5" s="9">
        <v>0.8</v>
      </c>
      <c r="S5" s="9">
        <v>0.16</v>
      </c>
      <c r="T5" s="9">
        <v>0.12</v>
      </c>
      <c r="U5" s="9" t="s">
        <v>57</v>
      </c>
      <c r="V5" s="9" t="s">
        <v>57</v>
      </c>
      <c r="W5" s="9">
        <v>8</v>
      </c>
      <c r="X5" s="9">
        <v>8</v>
      </c>
      <c r="Y5" s="9">
        <f t="shared" si="0"/>
        <v>16</v>
      </c>
      <c r="Z5" s="9">
        <v>1.8</v>
      </c>
      <c r="AA5" s="9">
        <v>70</v>
      </c>
      <c r="AB5">
        <f t="shared" si="1"/>
        <v>38.888888888888886</v>
      </c>
      <c r="AC5">
        <f t="shared" si="2"/>
        <v>64.944444444444443</v>
      </c>
      <c r="AD5">
        <f t="shared" si="3"/>
        <v>31.111111111111111</v>
      </c>
      <c r="AE5">
        <f t="shared" si="4"/>
        <v>6.2222222222222214</v>
      </c>
      <c r="AF5">
        <f t="shared" si="5"/>
        <v>4.6666666666666661</v>
      </c>
      <c r="AG5">
        <f t="shared" si="6"/>
        <v>17.599102109531849</v>
      </c>
      <c r="AH5">
        <f t="shared" si="7"/>
        <v>13.199326582148887</v>
      </c>
      <c r="AI5" s="10"/>
      <c r="AJ5" s="10"/>
      <c r="AK5">
        <f t="shared" si="8"/>
        <v>-52.095808383233525</v>
      </c>
      <c r="AL5">
        <f t="shared" si="9"/>
        <v>8.5263064145199436</v>
      </c>
      <c r="AM5">
        <f t="shared" si="10"/>
        <v>16.711560572459089</v>
      </c>
      <c r="AN5">
        <f t="shared" si="11"/>
        <v>-68.80736895569261</v>
      </c>
      <c r="AO5">
        <f t="shared" si="12"/>
        <v>-35.38424781077444</v>
      </c>
    </row>
    <row r="6" spans="1:41" ht="17.25" x14ac:dyDescent="0.25">
      <c r="A6" t="s">
        <v>51</v>
      </c>
      <c r="B6" t="s">
        <v>58</v>
      </c>
      <c r="C6" t="s">
        <v>43</v>
      </c>
      <c r="D6" t="s">
        <v>53</v>
      </c>
      <c r="E6" t="s">
        <v>45</v>
      </c>
      <c r="F6" s="9">
        <v>104</v>
      </c>
      <c r="G6" s="9">
        <v>0</v>
      </c>
      <c r="H6" s="9" t="s">
        <v>54</v>
      </c>
      <c r="I6" s="9">
        <v>18</v>
      </c>
      <c r="J6" s="9">
        <v>70</v>
      </c>
      <c r="K6" s="9">
        <v>120</v>
      </c>
      <c r="L6" s="9" t="s">
        <v>55</v>
      </c>
      <c r="M6" s="9">
        <v>12</v>
      </c>
      <c r="N6" s="9">
        <v>1</v>
      </c>
      <c r="O6" s="9">
        <v>60</v>
      </c>
      <c r="P6" s="9">
        <v>3</v>
      </c>
      <c r="Q6" s="9">
        <v>1.62</v>
      </c>
      <c r="R6" s="9">
        <v>0.66</v>
      </c>
      <c r="S6" s="9">
        <v>0.08</v>
      </c>
      <c r="T6" s="9">
        <v>0.06</v>
      </c>
      <c r="U6" s="9" t="s">
        <v>57</v>
      </c>
      <c r="V6" s="9" t="s">
        <v>57</v>
      </c>
      <c r="W6" s="9">
        <v>8</v>
      </c>
      <c r="X6" s="9">
        <v>8</v>
      </c>
      <c r="Y6" s="9">
        <f t="shared" si="0"/>
        <v>16</v>
      </c>
      <c r="Z6" s="9">
        <v>1.77</v>
      </c>
      <c r="AA6" s="9">
        <v>70</v>
      </c>
      <c r="AB6">
        <f t="shared" si="1"/>
        <v>39.548022598870055</v>
      </c>
      <c r="AC6">
        <f t="shared" si="2"/>
        <v>64.067796610169495</v>
      </c>
      <c r="AD6">
        <f t="shared" si="3"/>
        <v>26.101694915254239</v>
      </c>
      <c r="AE6">
        <f t="shared" si="4"/>
        <v>3.1638418079096047</v>
      </c>
      <c r="AF6">
        <f t="shared" si="5"/>
        <v>2.3728813559322033</v>
      </c>
      <c r="AG6">
        <f t="shared" si="6"/>
        <v>8.9486959878975512</v>
      </c>
      <c r="AH6">
        <f t="shared" si="7"/>
        <v>6.7115219909231634</v>
      </c>
      <c r="AI6" s="10"/>
      <c r="AJ6" s="10"/>
      <c r="AK6">
        <f t="shared" si="8"/>
        <v>-59.259259259259252</v>
      </c>
      <c r="AL6">
        <f t="shared" si="9"/>
        <v>4.2148684660617217</v>
      </c>
      <c r="AM6">
        <f t="shared" si="10"/>
        <v>8.2611421934809748</v>
      </c>
      <c r="AN6">
        <f t="shared" si="11"/>
        <v>-67.520401452740231</v>
      </c>
      <c r="AO6">
        <f t="shared" si="12"/>
        <v>-50.998117065778274</v>
      </c>
    </row>
    <row r="7" spans="1:41" ht="17.25" x14ac:dyDescent="0.25">
      <c r="A7" t="s">
        <v>51</v>
      </c>
      <c r="B7" t="s">
        <v>59</v>
      </c>
      <c r="C7" t="s">
        <v>43</v>
      </c>
      <c r="D7" t="s">
        <v>53</v>
      </c>
      <c r="E7" t="s">
        <v>45</v>
      </c>
      <c r="F7" s="9">
        <v>105</v>
      </c>
      <c r="G7" s="9">
        <v>0</v>
      </c>
      <c r="H7" s="9" t="s">
        <v>54</v>
      </c>
      <c r="I7" s="9">
        <v>25</v>
      </c>
      <c r="J7" s="9">
        <v>70</v>
      </c>
      <c r="K7" s="9">
        <v>120</v>
      </c>
      <c r="L7" s="9" t="s">
        <v>55</v>
      </c>
      <c r="M7" s="9">
        <v>12</v>
      </c>
      <c r="N7" s="9">
        <v>1</v>
      </c>
      <c r="O7" s="9">
        <v>60</v>
      </c>
      <c r="P7" s="9">
        <v>3</v>
      </c>
      <c r="Q7" s="9">
        <v>1.74</v>
      </c>
      <c r="R7" s="9">
        <v>0.82</v>
      </c>
      <c r="S7" s="9">
        <v>0.15</v>
      </c>
      <c r="T7" s="9">
        <v>0.16</v>
      </c>
      <c r="U7" s="9" t="s">
        <v>57</v>
      </c>
      <c r="V7" s="9" t="s">
        <v>57</v>
      </c>
      <c r="W7" s="9">
        <v>8</v>
      </c>
      <c r="X7" s="9">
        <v>8</v>
      </c>
      <c r="Y7" s="9">
        <f t="shared" si="0"/>
        <v>16</v>
      </c>
      <c r="Z7" s="9">
        <v>1.85</v>
      </c>
      <c r="AA7" s="9">
        <v>70</v>
      </c>
      <c r="AB7">
        <f t="shared" si="1"/>
        <v>37.837837837837839</v>
      </c>
      <c r="AC7">
        <f t="shared" si="2"/>
        <v>65.837837837837839</v>
      </c>
      <c r="AD7">
        <f t="shared" si="3"/>
        <v>31.027027027027025</v>
      </c>
      <c r="AE7">
        <f t="shared" si="4"/>
        <v>5.6756756756756754</v>
      </c>
      <c r="AF7">
        <f t="shared" si="5"/>
        <v>6.0540540540540544</v>
      </c>
      <c r="AG7">
        <f t="shared" si="6"/>
        <v>16.053235032343242</v>
      </c>
      <c r="AH7">
        <f t="shared" si="7"/>
        <v>17.123450701166124</v>
      </c>
      <c r="AI7" s="10"/>
      <c r="AJ7" s="10"/>
      <c r="AK7">
        <f t="shared" si="8"/>
        <v>-52.873563218390807</v>
      </c>
      <c r="AL7">
        <f t="shared" si="9"/>
        <v>10.0528770045931</v>
      </c>
      <c r="AM7">
        <f t="shared" si="10"/>
        <v>19.703638929002476</v>
      </c>
      <c r="AN7">
        <f t="shared" si="11"/>
        <v>-72.57720214739328</v>
      </c>
      <c r="AO7">
        <f t="shared" si="12"/>
        <v>-33.169924289388334</v>
      </c>
    </row>
    <row r="8" spans="1:41" ht="17.25" x14ac:dyDescent="0.25">
      <c r="A8" t="s">
        <v>51</v>
      </c>
      <c r="B8" t="s">
        <v>60</v>
      </c>
      <c r="C8" t="s">
        <v>43</v>
      </c>
      <c r="D8" t="s">
        <v>53</v>
      </c>
      <c r="E8" t="s">
        <v>45</v>
      </c>
      <c r="F8" s="9">
        <v>106</v>
      </c>
      <c r="G8" s="9">
        <v>0</v>
      </c>
      <c r="H8" s="9" t="s">
        <v>54</v>
      </c>
      <c r="I8" s="9">
        <v>25</v>
      </c>
      <c r="J8" s="9">
        <v>70</v>
      </c>
      <c r="K8" s="9">
        <v>120</v>
      </c>
      <c r="L8" s="9" t="s">
        <v>55</v>
      </c>
      <c r="M8" s="9">
        <v>12</v>
      </c>
      <c r="N8" s="9">
        <v>1</v>
      </c>
      <c r="O8" s="9">
        <v>60</v>
      </c>
      <c r="P8" s="9">
        <v>3</v>
      </c>
      <c r="Q8" s="9">
        <v>1.7</v>
      </c>
      <c r="R8" s="9">
        <v>0.65</v>
      </c>
      <c r="S8" s="9">
        <v>0.12</v>
      </c>
      <c r="T8" s="9">
        <v>0.11</v>
      </c>
      <c r="U8" s="9" t="s">
        <v>57</v>
      </c>
      <c r="V8" s="9" t="s">
        <v>57</v>
      </c>
      <c r="W8" s="9">
        <v>8</v>
      </c>
      <c r="X8" s="9">
        <v>8</v>
      </c>
      <c r="Y8" s="9">
        <f t="shared" si="0"/>
        <v>16</v>
      </c>
      <c r="Z8" s="9">
        <v>1.86</v>
      </c>
      <c r="AA8" s="9">
        <v>70</v>
      </c>
      <c r="AB8">
        <f t="shared" si="1"/>
        <v>37.634408602150536</v>
      </c>
      <c r="AC8">
        <f t="shared" si="2"/>
        <v>63.978494623655912</v>
      </c>
      <c r="AD8">
        <f t="shared" si="3"/>
        <v>24.462365591397848</v>
      </c>
      <c r="AE8">
        <f t="shared" si="4"/>
        <v>4.5161290322580641</v>
      </c>
      <c r="AF8">
        <f t="shared" si="5"/>
        <v>4.139784946236559</v>
      </c>
      <c r="AG8">
        <f t="shared" si="6"/>
        <v>12.773541853692471</v>
      </c>
      <c r="AH8">
        <f t="shared" si="7"/>
        <v>11.709080032551432</v>
      </c>
      <c r="AI8" s="10"/>
      <c r="AJ8" s="10"/>
      <c r="AK8">
        <f t="shared" si="8"/>
        <v>-61.764705882352942</v>
      </c>
      <c r="AL8">
        <f t="shared" si="9"/>
        <v>7.0109134677278515</v>
      </c>
      <c r="AM8">
        <f t="shared" si="10"/>
        <v>13.741390396746588</v>
      </c>
      <c r="AN8">
        <f t="shared" si="11"/>
        <v>-75.506096279099523</v>
      </c>
      <c r="AO8">
        <f t="shared" si="12"/>
        <v>-48.023315485606354</v>
      </c>
    </row>
    <row r="9" spans="1:41" ht="17.25" x14ac:dyDescent="0.25">
      <c r="A9" t="s">
        <v>51</v>
      </c>
      <c r="B9" t="s">
        <v>61</v>
      </c>
      <c r="C9" t="s">
        <v>43</v>
      </c>
      <c r="D9" t="s">
        <v>53</v>
      </c>
      <c r="E9" t="s">
        <v>45</v>
      </c>
      <c r="F9" s="9">
        <v>107</v>
      </c>
      <c r="G9" s="9">
        <v>0</v>
      </c>
      <c r="H9" s="9" t="s">
        <v>54</v>
      </c>
      <c r="I9" s="9">
        <v>25</v>
      </c>
      <c r="J9" s="9">
        <v>70</v>
      </c>
      <c r="K9" s="9">
        <v>120</v>
      </c>
      <c r="L9" s="9" t="s">
        <v>55</v>
      </c>
      <c r="M9" s="9">
        <v>12</v>
      </c>
      <c r="N9" s="9">
        <v>1</v>
      </c>
      <c r="O9" s="9">
        <v>60</v>
      </c>
      <c r="P9" s="9">
        <v>3</v>
      </c>
      <c r="Q9" s="9">
        <v>1.78</v>
      </c>
      <c r="R9" s="9">
        <v>0.59</v>
      </c>
      <c r="S9" s="9">
        <v>0.12</v>
      </c>
      <c r="T9" s="9">
        <v>0.1</v>
      </c>
      <c r="U9" s="9" t="s">
        <v>57</v>
      </c>
      <c r="V9" s="9" t="s">
        <v>57</v>
      </c>
      <c r="W9" s="9">
        <v>8</v>
      </c>
      <c r="X9" s="9">
        <v>8</v>
      </c>
      <c r="Y9" s="9">
        <f t="shared" si="0"/>
        <v>16</v>
      </c>
      <c r="Z9" s="9">
        <v>1.86</v>
      </c>
      <c r="AA9" s="9">
        <v>70</v>
      </c>
      <c r="AB9">
        <f t="shared" si="1"/>
        <v>37.634408602150536</v>
      </c>
      <c r="AC9">
        <f t="shared" si="2"/>
        <v>66.989247311827953</v>
      </c>
      <c r="AD9">
        <f t="shared" si="3"/>
        <v>22.204301075268816</v>
      </c>
      <c r="AE9">
        <f t="shared" si="4"/>
        <v>4.5161290322580641</v>
      </c>
      <c r="AF9">
        <f t="shared" si="5"/>
        <v>3.763440860215054</v>
      </c>
      <c r="AG9">
        <f t="shared" si="6"/>
        <v>12.773541853692471</v>
      </c>
      <c r="AH9">
        <f t="shared" si="7"/>
        <v>10.644618211410394</v>
      </c>
      <c r="AI9" s="10"/>
      <c r="AJ9" s="10"/>
      <c r="AK9">
        <f t="shared" si="8"/>
        <v>-66.853932584269657</v>
      </c>
      <c r="AL9">
        <f t="shared" si="9"/>
        <v>6.0460696527375086</v>
      </c>
      <c r="AM9">
        <f t="shared" si="10"/>
        <v>11.850296519365516</v>
      </c>
      <c r="AN9">
        <f t="shared" si="11"/>
        <v>-78.704229103635171</v>
      </c>
      <c r="AO9">
        <f t="shared" si="12"/>
        <v>-55.003636064904143</v>
      </c>
    </row>
    <row r="10" spans="1:41" ht="17.25" x14ac:dyDescent="0.25">
      <c r="A10" t="s">
        <v>62</v>
      </c>
      <c r="B10" t="s">
        <v>63</v>
      </c>
      <c r="C10" t="s">
        <v>43</v>
      </c>
      <c r="D10" t="s">
        <v>53</v>
      </c>
      <c r="E10" t="s">
        <v>45</v>
      </c>
      <c r="F10" s="9">
        <v>109</v>
      </c>
      <c r="G10" s="9">
        <v>0</v>
      </c>
      <c r="H10" s="9" t="s">
        <v>54</v>
      </c>
      <c r="I10" s="9" t="s">
        <v>64</v>
      </c>
      <c r="J10" s="9">
        <v>70</v>
      </c>
      <c r="K10" s="9">
        <v>120</v>
      </c>
      <c r="L10" s="9" t="s">
        <v>65</v>
      </c>
      <c r="M10" s="9">
        <v>1</v>
      </c>
      <c r="N10" s="9">
        <v>1</v>
      </c>
      <c r="O10" s="9">
        <v>60</v>
      </c>
      <c r="P10" s="9">
        <v>3</v>
      </c>
      <c r="Q10" s="9">
        <v>72.319000000000003</v>
      </c>
      <c r="R10" s="9">
        <v>7.4080000000000004</v>
      </c>
      <c r="S10" s="9">
        <v>16.638999999999999</v>
      </c>
      <c r="T10" s="9">
        <v>20.13</v>
      </c>
      <c r="U10" s="9" t="s">
        <v>66</v>
      </c>
      <c r="V10" s="9" t="s">
        <v>66</v>
      </c>
      <c r="W10" s="9">
        <v>7</v>
      </c>
      <c r="X10" s="9">
        <v>7</v>
      </c>
      <c r="Y10" s="9">
        <f t="shared" si="0"/>
        <v>14</v>
      </c>
      <c r="Z10" s="9">
        <v>201.458</v>
      </c>
      <c r="AA10" s="9">
        <v>70</v>
      </c>
      <c r="AB10">
        <f t="shared" si="1"/>
        <v>0.34746696581917819</v>
      </c>
      <c r="AC10">
        <f t="shared" si="2"/>
        <v>25.12846350107715</v>
      </c>
      <c r="AD10">
        <f t="shared" si="3"/>
        <v>2.574035282788472</v>
      </c>
      <c r="AE10">
        <f t="shared" si="4"/>
        <v>5.7815028442653054</v>
      </c>
      <c r="AF10">
        <f t="shared" si="5"/>
        <v>6.9945100219400569</v>
      </c>
      <c r="AG10">
        <f t="shared" si="6"/>
        <v>15.296418730138592</v>
      </c>
      <c r="AH10">
        <f t="shared" si="7"/>
        <v>18.505734060802325</v>
      </c>
      <c r="AI10" s="10"/>
      <c r="AJ10" s="10"/>
      <c r="AK10">
        <f t="shared" si="8"/>
        <v>-89.756495526763374</v>
      </c>
      <c r="AL10">
        <f t="shared" si="9"/>
        <v>27.934606431093528</v>
      </c>
      <c r="AM10">
        <f t="shared" si="10"/>
        <v>54.751828604943313</v>
      </c>
      <c r="AN10">
        <f t="shared" si="11"/>
        <v>-144.50832413170667</v>
      </c>
      <c r="AO10">
        <f t="shared" si="12"/>
        <v>-35.004666921820061</v>
      </c>
    </row>
    <row r="11" spans="1:41" ht="17.25" x14ac:dyDescent="0.25">
      <c r="A11" t="s">
        <v>62</v>
      </c>
      <c r="B11" t="s">
        <v>63</v>
      </c>
      <c r="C11" t="s">
        <v>43</v>
      </c>
      <c r="D11" t="s">
        <v>53</v>
      </c>
      <c r="E11" t="s">
        <v>45</v>
      </c>
      <c r="F11" s="9">
        <v>110</v>
      </c>
      <c r="G11" s="9">
        <v>0</v>
      </c>
      <c r="H11" s="9" t="s">
        <v>54</v>
      </c>
      <c r="I11" s="9" t="s">
        <v>64</v>
      </c>
      <c r="J11" s="9">
        <v>70</v>
      </c>
      <c r="K11" s="9">
        <v>120</v>
      </c>
      <c r="L11" s="9" t="s">
        <v>65</v>
      </c>
      <c r="M11" s="9">
        <v>2</v>
      </c>
      <c r="N11" s="9">
        <v>1</v>
      </c>
      <c r="O11" s="9">
        <v>60</v>
      </c>
      <c r="P11" s="9">
        <v>3</v>
      </c>
      <c r="Q11" s="9">
        <v>110.24299999999999</v>
      </c>
      <c r="R11" s="9">
        <v>20.285</v>
      </c>
      <c r="S11" s="9">
        <v>14.361000000000001</v>
      </c>
      <c r="T11" s="9">
        <v>15.169</v>
      </c>
      <c r="U11" s="9" t="s">
        <v>66</v>
      </c>
      <c r="V11" s="9" t="s">
        <v>66</v>
      </c>
      <c r="W11" s="9">
        <v>7</v>
      </c>
      <c r="X11" s="9">
        <v>7</v>
      </c>
      <c r="Y11" s="9">
        <f t="shared" si="0"/>
        <v>14</v>
      </c>
      <c r="Z11" s="9">
        <v>201.458</v>
      </c>
      <c r="AA11" s="9">
        <v>70</v>
      </c>
      <c r="AB11">
        <f t="shared" si="1"/>
        <v>0.34746696581917819</v>
      </c>
      <c r="AC11">
        <f t="shared" si="2"/>
        <v>38.305800712803659</v>
      </c>
      <c r="AD11">
        <f t="shared" si="3"/>
        <v>7.0483674016420297</v>
      </c>
      <c r="AE11">
        <f t="shared" si="4"/>
        <v>4.9899730961292184</v>
      </c>
      <c r="AF11">
        <f t="shared" si="5"/>
        <v>5.2707264045111142</v>
      </c>
      <c r="AG11">
        <f t="shared" si="6"/>
        <v>13.202227861260914</v>
      </c>
      <c r="AH11">
        <f t="shared" si="7"/>
        <v>13.945031294998037</v>
      </c>
      <c r="AI11" s="10"/>
      <c r="AJ11" s="10"/>
      <c r="AK11">
        <f t="shared" si="8"/>
        <v>-81.599738758923465</v>
      </c>
      <c r="AL11">
        <f t="shared" si="9"/>
        <v>13.96681891147008</v>
      </c>
      <c r="AM11">
        <f t="shared" si="10"/>
        <v>27.374965066481355</v>
      </c>
      <c r="AN11">
        <f t="shared" si="11"/>
        <v>-108.97470382540482</v>
      </c>
      <c r="AO11">
        <f t="shared" si="12"/>
        <v>-54.224773692442113</v>
      </c>
    </row>
    <row r="12" spans="1:41" ht="17.25" x14ac:dyDescent="0.25">
      <c r="A12" t="s">
        <v>62</v>
      </c>
      <c r="B12" t="s">
        <v>63</v>
      </c>
      <c r="C12" t="s">
        <v>43</v>
      </c>
      <c r="D12" t="s">
        <v>53</v>
      </c>
      <c r="E12" t="s">
        <v>45</v>
      </c>
      <c r="F12" s="9">
        <v>111</v>
      </c>
      <c r="G12" s="9">
        <v>0</v>
      </c>
      <c r="H12" s="9" t="s">
        <v>54</v>
      </c>
      <c r="I12" s="9" t="s">
        <v>64</v>
      </c>
      <c r="J12" s="9">
        <v>70</v>
      </c>
      <c r="K12" s="9">
        <v>120</v>
      </c>
      <c r="L12" s="9" t="s">
        <v>65</v>
      </c>
      <c r="M12" s="9">
        <v>5</v>
      </c>
      <c r="N12" s="9">
        <v>1</v>
      </c>
      <c r="O12" s="9">
        <v>60</v>
      </c>
      <c r="P12" s="9">
        <v>3</v>
      </c>
      <c r="Q12" s="9">
        <v>146.30000000000001</v>
      </c>
      <c r="R12" s="9">
        <v>41.584000000000003</v>
      </c>
      <c r="S12" s="9">
        <v>16.198</v>
      </c>
      <c r="T12" s="9">
        <v>14.052</v>
      </c>
      <c r="U12" s="9" t="s">
        <v>66</v>
      </c>
      <c r="V12" s="9" t="s">
        <v>66</v>
      </c>
      <c r="W12" s="9">
        <v>7</v>
      </c>
      <c r="X12" s="9">
        <v>7</v>
      </c>
      <c r="Y12" s="9">
        <f t="shared" si="0"/>
        <v>14</v>
      </c>
      <c r="Z12" s="9">
        <v>201.458</v>
      </c>
      <c r="AA12" s="9">
        <v>70</v>
      </c>
      <c r="AB12">
        <f t="shared" si="1"/>
        <v>0.34746696581917819</v>
      </c>
      <c r="AC12">
        <f t="shared" si="2"/>
        <v>50.834417099345771</v>
      </c>
      <c r="AD12">
        <f t="shared" si="3"/>
        <v>14.449066306624706</v>
      </c>
      <c r="AE12">
        <f t="shared" si="4"/>
        <v>5.6282699123390483</v>
      </c>
      <c r="AF12">
        <f t="shared" si="5"/>
        <v>4.8826058036910913</v>
      </c>
      <c r="AG12">
        <f t="shared" si="6"/>
        <v>14.891002499596427</v>
      </c>
      <c r="AH12">
        <f t="shared" si="7"/>
        <v>12.918160706527285</v>
      </c>
      <c r="AI12" s="10"/>
      <c r="AJ12" s="10"/>
      <c r="AK12">
        <f t="shared" si="8"/>
        <v>-71.576213260423785</v>
      </c>
      <c r="AL12">
        <f t="shared" si="9"/>
        <v>10.10733531355865</v>
      </c>
      <c r="AM12">
        <f t="shared" si="10"/>
        <v>19.810377214574952</v>
      </c>
      <c r="AN12">
        <f t="shared" si="11"/>
        <v>-91.386590474998741</v>
      </c>
      <c r="AO12">
        <f t="shared" si="12"/>
        <v>-51.765836045848829</v>
      </c>
    </row>
    <row r="13" spans="1:41" ht="17.25" x14ac:dyDescent="0.25">
      <c r="A13" t="s">
        <v>62</v>
      </c>
      <c r="B13" t="s">
        <v>63</v>
      </c>
      <c r="C13" t="s">
        <v>43</v>
      </c>
      <c r="D13" t="s">
        <v>53</v>
      </c>
      <c r="E13" t="s">
        <v>45</v>
      </c>
      <c r="F13" s="9">
        <v>112</v>
      </c>
      <c r="G13" s="9">
        <v>0</v>
      </c>
      <c r="H13" s="9" t="s">
        <v>54</v>
      </c>
      <c r="I13" s="9" t="s">
        <v>64</v>
      </c>
      <c r="J13" s="9">
        <v>70</v>
      </c>
      <c r="K13" s="9">
        <v>120</v>
      </c>
      <c r="L13" s="9" t="s">
        <v>65</v>
      </c>
      <c r="M13" s="9">
        <v>8</v>
      </c>
      <c r="N13" s="9">
        <v>1</v>
      </c>
      <c r="O13" s="9">
        <v>60</v>
      </c>
      <c r="P13" s="9">
        <v>3</v>
      </c>
      <c r="Q13" s="9">
        <v>175.63900000000001</v>
      </c>
      <c r="R13" s="9">
        <v>50.756</v>
      </c>
      <c r="S13" s="9">
        <v>14.773</v>
      </c>
      <c r="T13" s="9">
        <v>11.862</v>
      </c>
      <c r="U13" s="9" t="s">
        <v>66</v>
      </c>
      <c r="V13" s="9" t="s">
        <v>66</v>
      </c>
      <c r="W13" s="9">
        <v>7</v>
      </c>
      <c r="X13" s="9">
        <v>7</v>
      </c>
      <c r="Y13" s="9">
        <f t="shared" si="0"/>
        <v>14</v>
      </c>
      <c r="Z13" s="9">
        <v>201.458</v>
      </c>
      <c r="AA13" s="9">
        <v>70</v>
      </c>
      <c r="AB13">
        <f t="shared" si="1"/>
        <v>0.34746696581917819</v>
      </c>
      <c r="AC13">
        <f t="shared" si="2"/>
        <v>61.028750409514643</v>
      </c>
      <c r="AD13">
        <f t="shared" si="3"/>
        <v>17.636033317118208</v>
      </c>
      <c r="AE13">
        <f t="shared" si="4"/>
        <v>5.1331294860467196</v>
      </c>
      <c r="AF13">
        <f t="shared" si="5"/>
        <v>4.1216531485470913</v>
      </c>
      <c r="AG13">
        <f t="shared" si="6"/>
        <v>13.580984067572418</v>
      </c>
      <c r="AH13">
        <f t="shared" si="7"/>
        <v>10.904869221521965</v>
      </c>
      <c r="AI13" s="10"/>
      <c r="AJ13" s="10"/>
      <c r="AK13">
        <f t="shared" si="8"/>
        <v>-71.102090082498776</v>
      </c>
      <c r="AL13">
        <f t="shared" si="9"/>
        <v>7.1776939226761494</v>
      </c>
      <c r="AM13">
        <f t="shared" si="10"/>
        <v>14.068280088445253</v>
      </c>
      <c r="AN13">
        <f t="shared" si="11"/>
        <v>-85.170370170944025</v>
      </c>
      <c r="AO13">
        <f t="shared" si="12"/>
        <v>-57.033809994053527</v>
      </c>
    </row>
    <row r="14" spans="1:41" ht="17.25" x14ac:dyDescent="0.25">
      <c r="A14" t="s">
        <v>62</v>
      </c>
      <c r="B14" t="s">
        <v>63</v>
      </c>
      <c r="C14" t="s">
        <v>43</v>
      </c>
      <c r="D14" t="s">
        <v>53</v>
      </c>
      <c r="E14" t="s">
        <v>45</v>
      </c>
      <c r="F14" s="9">
        <v>113</v>
      </c>
      <c r="G14" s="9">
        <v>0</v>
      </c>
      <c r="H14" s="9" t="s">
        <v>54</v>
      </c>
      <c r="I14" s="9" t="s">
        <v>64</v>
      </c>
      <c r="J14" s="9">
        <v>70</v>
      </c>
      <c r="K14" s="9">
        <v>120</v>
      </c>
      <c r="L14" s="9" t="s">
        <v>65</v>
      </c>
      <c r="M14" s="9">
        <v>12</v>
      </c>
      <c r="N14" s="9">
        <v>1</v>
      </c>
      <c r="O14" s="9">
        <v>60</v>
      </c>
      <c r="P14" s="9">
        <v>3</v>
      </c>
      <c r="Q14" s="9">
        <v>184.459</v>
      </c>
      <c r="R14" s="9">
        <v>68.820999999999998</v>
      </c>
      <c r="S14" s="9">
        <v>17.638999999999999</v>
      </c>
      <c r="T14" s="9">
        <v>16.698</v>
      </c>
      <c r="U14" s="9" t="s">
        <v>66</v>
      </c>
      <c r="V14" s="9" t="s">
        <v>66</v>
      </c>
      <c r="W14" s="9">
        <v>7</v>
      </c>
      <c r="X14" s="9">
        <v>7</v>
      </c>
      <c r="Y14" s="9">
        <f t="shared" si="0"/>
        <v>14</v>
      </c>
      <c r="Z14" s="9">
        <v>201.458</v>
      </c>
      <c r="AA14" s="9">
        <v>70</v>
      </c>
      <c r="AB14">
        <f t="shared" si="1"/>
        <v>0.34746696581917819</v>
      </c>
      <c r="AC14">
        <f t="shared" si="2"/>
        <v>64.093409048039788</v>
      </c>
      <c r="AD14">
        <f t="shared" si="3"/>
        <v>23.91302405464166</v>
      </c>
      <c r="AE14">
        <f t="shared" si="4"/>
        <v>6.1289698100844836</v>
      </c>
      <c r="AF14">
        <f t="shared" si="5"/>
        <v>5.8020033952486374</v>
      </c>
      <c r="AG14">
        <f t="shared" si="6"/>
        <v>16.215729910506319</v>
      </c>
      <c r="AH14">
        <f t="shared" si="7"/>
        <v>15.350658089780289</v>
      </c>
      <c r="AI14" s="10"/>
      <c r="AJ14" s="10"/>
      <c r="AK14">
        <f t="shared" si="8"/>
        <v>-62.690353953995206</v>
      </c>
      <c r="AL14">
        <f t="shared" si="9"/>
        <v>9.7301162788710762</v>
      </c>
      <c r="AM14">
        <f t="shared" si="10"/>
        <v>19.071027906587307</v>
      </c>
      <c r="AN14">
        <f t="shared" si="11"/>
        <v>-81.761381860582517</v>
      </c>
      <c r="AO14">
        <f t="shared" si="12"/>
        <v>-43.619326047407895</v>
      </c>
    </row>
    <row r="15" spans="1:41" ht="17.25" x14ac:dyDescent="0.25">
      <c r="A15" t="s">
        <v>67</v>
      </c>
      <c r="B15" t="s">
        <v>68</v>
      </c>
      <c r="C15" t="s">
        <v>43</v>
      </c>
      <c r="D15" t="s">
        <v>69</v>
      </c>
      <c r="E15" t="s">
        <v>45</v>
      </c>
      <c r="F15" s="9">
        <v>121</v>
      </c>
      <c r="G15" s="9">
        <v>1</v>
      </c>
      <c r="H15" s="9" t="s">
        <v>47</v>
      </c>
      <c r="I15" s="9">
        <v>22</v>
      </c>
      <c r="J15" s="9">
        <v>45</v>
      </c>
      <c r="K15" s="9">
        <v>60</v>
      </c>
      <c r="L15" s="9" t="s">
        <v>70</v>
      </c>
      <c r="M15" s="9">
        <v>12</v>
      </c>
      <c r="N15" s="9">
        <v>1</v>
      </c>
      <c r="O15" s="9">
        <v>60</v>
      </c>
      <c r="P15" s="9">
        <v>0</v>
      </c>
      <c r="Q15" s="9">
        <v>2.2400000000000002</v>
      </c>
      <c r="R15" s="9">
        <v>0.84</v>
      </c>
      <c r="S15" s="9">
        <v>0.1</v>
      </c>
      <c r="T15" s="9">
        <v>0.18</v>
      </c>
      <c r="U15" s="9" t="s">
        <v>57</v>
      </c>
      <c r="V15" s="9" t="s">
        <v>57</v>
      </c>
      <c r="W15" s="9">
        <v>8</v>
      </c>
      <c r="X15" s="9">
        <v>8</v>
      </c>
      <c r="Y15" s="9">
        <f t="shared" si="0"/>
        <v>16</v>
      </c>
      <c r="Z15" s="9">
        <v>2.4</v>
      </c>
      <c r="AA15" s="9">
        <v>100</v>
      </c>
      <c r="AB15">
        <f t="shared" si="1"/>
        <v>41.666666666666671</v>
      </c>
      <c r="AC15">
        <f t="shared" si="2"/>
        <v>93.333333333333357</v>
      </c>
      <c r="AD15">
        <f t="shared" si="3"/>
        <v>35</v>
      </c>
      <c r="AE15">
        <f t="shared" si="4"/>
        <v>4.166666666666667</v>
      </c>
      <c r="AF15">
        <f t="shared" si="5"/>
        <v>7.5000000000000009</v>
      </c>
      <c r="AG15">
        <f t="shared" si="6"/>
        <v>11.785113019775794</v>
      </c>
      <c r="AH15">
        <f t="shared" si="7"/>
        <v>21.21320343559643</v>
      </c>
      <c r="AI15" s="10"/>
      <c r="AJ15" s="10"/>
      <c r="AK15">
        <f t="shared" si="8"/>
        <v>-62.500000000000014</v>
      </c>
      <c r="AL15">
        <f t="shared" si="9"/>
        <v>8.2082482179450391</v>
      </c>
      <c r="AM15">
        <f t="shared" si="10"/>
        <v>16.088166507172275</v>
      </c>
      <c r="AN15">
        <f t="shared" si="11"/>
        <v>-78.588166507172289</v>
      </c>
      <c r="AO15">
        <f t="shared" si="12"/>
        <v>-46.411833492827739</v>
      </c>
    </row>
    <row r="16" spans="1:41" ht="17.25" x14ac:dyDescent="0.25">
      <c r="A16" t="s">
        <v>67</v>
      </c>
      <c r="B16" t="s">
        <v>68</v>
      </c>
      <c r="C16" t="s">
        <v>43</v>
      </c>
      <c r="D16" t="s">
        <v>71</v>
      </c>
      <c r="E16" t="s">
        <v>45</v>
      </c>
      <c r="F16" s="9">
        <v>121</v>
      </c>
      <c r="G16" s="9">
        <v>1</v>
      </c>
      <c r="H16" s="9" t="s">
        <v>47</v>
      </c>
      <c r="I16" s="9">
        <v>22</v>
      </c>
      <c r="J16" s="9">
        <v>45</v>
      </c>
      <c r="K16" s="9">
        <v>60</v>
      </c>
      <c r="L16" s="9" t="s">
        <v>70</v>
      </c>
      <c r="M16" s="9">
        <v>12</v>
      </c>
      <c r="N16" s="9">
        <v>1</v>
      </c>
      <c r="O16" s="9">
        <v>60</v>
      </c>
      <c r="P16" s="9">
        <v>0</v>
      </c>
      <c r="Q16" s="9">
        <v>2.2400000000000002</v>
      </c>
      <c r="R16" s="9">
        <v>0.7</v>
      </c>
      <c r="S16" s="9">
        <v>0.1</v>
      </c>
      <c r="T16" s="9">
        <v>0.12</v>
      </c>
      <c r="U16" s="9" t="s">
        <v>57</v>
      </c>
      <c r="V16" s="9" t="s">
        <v>57</v>
      </c>
      <c r="W16" s="9">
        <v>8</v>
      </c>
      <c r="X16" s="9">
        <v>8</v>
      </c>
      <c r="Y16" s="9">
        <f t="shared" si="0"/>
        <v>16</v>
      </c>
      <c r="Z16" s="9">
        <v>2.4</v>
      </c>
      <c r="AA16" s="9">
        <v>100</v>
      </c>
      <c r="AB16">
        <f t="shared" si="1"/>
        <v>41.666666666666671</v>
      </c>
      <c r="AC16">
        <f t="shared" si="2"/>
        <v>93.333333333333357</v>
      </c>
      <c r="AD16">
        <f t="shared" si="3"/>
        <v>29.166666666666668</v>
      </c>
      <c r="AE16">
        <f t="shared" si="4"/>
        <v>4.166666666666667</v>
      </c>
      <c r="AF16">
        <f t="shared" si="5"/>
        <v>5</v>
      </c>
      <c r="AG16">
        <f t="shared" si="6"/>
        <v>11.785113019775794</v>
      </c>
      <c r="AH16">
        <f t="shared" si="7"/>
        <v>14.142135623730951</v>
      </c>
      <c r="AI16" s="10"/>
      <c r="AJ16" s="10"/>
      <c r="AK16">
        <f t="shared" si="8"/>
        <v>-68.75</v>
      </c>
      <c r="AL16">
        <f t="shared" si="9"/>
        <v>5.5358155412686507</v>
      </c>
      <c r="AM16">
        <f t="shared" si="10"/>
        <v>10.850198460886554</v>
      </c>
      <c r="AN16">
        <f t="shared" si="11"/>
        <v>-79.60019846088656</v>
      </c>
      <c r="AO16">
        <f t="shared" si="12"/>
        <v>-57.899801539113447</v>
      </c>
    </row>
    <row r="17" spans="1:43" ht="17.25" x14ac:dyDescent="0.25">
      <c r="A17" t="s">
        <v>67</v>
      </c>
      <c r="B17" t="s">
        <v>68</v>
      </c>
      <c r="C17" t="s">
        <v>43</v>
      </c>
      <c r="D17" t="s">
        <v>72</v>
      </c>
      <c r="E17" t="s">
        <v>45</v>
      </c>
      <c r="F17" s="9">
        <v>121</v>
      </c>
      <c r="G17" s="9">
        <v>1</v>
      </c>
      <c r="H17" s="9" t="s">
        <v>47</v>
      </c>
      <c r="I17" s="9">
        <v>22</v>
      </c>
      <c r="J17" s="9">
        <v>45</v>
      </c>
      <c r="K17" s="9">
        <v>60</v>
      </c>
      <c r="L17" s="9" t="s">
        <v>70</v>
      </c>
      <c r="M17" s="9">
        <v>12</v>
      </c>
      <c r="N17" s="9">
        <v>1</v>
      </c>
      <c r="O17" s="9">
        <v>60</v>
      </c>
      <c r="P17" s="9">
        <v>0</v>
      </c>
      <c r="Q17" s="9">
        <v>2.2400000000000002</v>
      </c>
      <c r="R17" s="9">
        <v>0.45</v>
      </c>
      <c r="S17" s="9">
        <v>0.1</v>
      </c>
      <c r="T17" s="9">
        <v>0.15</v>
      </c>
      <c r="U17" s="9" t="s">
        <v>57</v>
      </c>
      <c r="V17" s="9" t="s">
        <v>57</v>
      </c>
      <c r="W17" s="9">
        <v>8</v>
      </c>
      <c r="X17" s="9">
        <v>8</v>
      </c>
      <c r="Y17" s="9">
        <f t="shared" si="0"/>
        <v>16</v>
      </c>
      <c r="Z17" s="9">
        <v>2.4</v>
      </c>
      <c r="AA17" s="9">
        <v>100</v>
      </c>
      <c r="AB17">
        <f t="shared" si="1"/>
        <v>41.666666666666671</v>
      </c>
      <c r="AC17">
        <f t="shared" si="2"/>
        <v>93.333333333333357</v>
      </c>
      <c r="AD17">
        <f t="shared" si="3"/>
        <v>18.750000000000004</v>
      </c>
      <c r="AE17">
        <f t="shared" si="4"/>
        <v>4.166666666666667</v>
      </c>
      <c r="AF17">
        <f t="shared" si="5"/>
        <v>6.2500000000000009</v>
      </c>
      <c r="AG17">
        <f t="shared" si="6"/>
        <v>11.785113019775794</v>
      </c>
      <c r="AH17">
        <f t="shared" si="7"/>
        <v>17.677669529663692</v>
      </c>
      <c r="AI17" s="10"/>
      <c r="AJ17" s="10"/>
      <c r="AK17">
        <f t="shared" si="8"/>
        <v>-79.910714285714292</v>
      </c>
      <c r="AL17">
        <f t="shared" si="9"/>
        <v>6.7562181122448965</v>
      </c>
      <c r="AM17">
        <f t="shared" si="10"/>
        <v>13.242187499999996</v>
      </c>
      <c r="AN17">
        <f t="shared" si="11"/>
        <v>-93.152901785714292</v>
      </c>
      <c r="AO17">
        <f t="shared" si="12"/>
        <v>-66.668526785714292</v>
      </c>
    </row>
    <row r="18" spans="1:43" ht="17.25" x14ac:dyDescent="0.25">
      <c r="A18" t="s">
        <v>67</v>
      </c>
      <c r="B18" t="s">
        <v>73</v>
      </c>
      <c r="C18" t="s">
        <v>43</v>
      </c>
      <c r="D18" t="s">
        <v>74</v>
      </c>
      <c r="E18" t="s">
        <v>45</v>
      </c>
      <c r="F18" s="9">
        <v>122</v>
      </c>
      <c r="G18" s="9">
        <v>1</v>
      </c>
      <c r="H18" s="9" t="s">
        <v>47</v>
      </c>
      <c r="I18" s="9">
        <v>22</v>
      </c>
      <c r="J18" s="9">
        <v>45</v>
      </c>
      <c r="K18" s="9">
        <v>60</v>
      </c>
      <c r="L18" s="9" t="s">
        <v>70</v>
      </c>
      <c r="M18" s="9">
        <v>12</v>
      </c>
      <c r="N18" s="9">
        <v>1</v>
      </c>
      <c r="O18" s="9">
        <v>60</v>
      </c>
      <c r="P18" s="9">
        <v>0</v>
      </c>
      <c r="Q18" s="9">
        <v>2.11</v>
      </c>
      <c r="R18" s="9">
        <v>0.66</v>
      </c>
      <c r="S18" s="9">
        <v>0.1</v>
      </c>
      <c r="T18" s="9">
        <v>0.17</v>
      </c>
      <c r="U18" s="9" t="s">
        <v>57</v>
      </c>
      <c r="V18" s="9" t="s">
        <v>57</v>
      </c>
      <c r="W18" s="9">
        <v>8</v>
      </c>
      <c r="X18" s="9">
        <v>8</v>
      </c>
      <c r="Y18" s="9">
        <f t="shared" si="0"/>
        <v>16</v>
      </c>
      <c r="Z18" s="9">
        <v>2.44</v>
      </c>
      <c r="AA18" s="9">
        <v>100</v>
      </c>
      <c r="AB18">
        <f t="shared" si="1"/>
        <v>40.983606557377051</v>
      </c>
      <c r="AC18">
        <f t="shared" si="2"/>
        <v>86.475409836065566</v>
      </c>
      <c r="AD18">
        <f t="shared" si="3"/>
        <v>27.049180327868854</v>
      </c>
      <c r="AE18">
        <f t="shared" si="4"/>
        <v>4.0983606557377055</v>
      </c>
      <c r="AF18">
        <f t="shared" si="5"/>
        <v>6.9672131147540988</v>
      </c>
      <c r="AG18">
        <f t="shared" si="6"/>
        <v>11.591914445681109</v>
      </c>
      <c r="AH18">
        <f t="shared" si="7"/>
        <v>19.706254557657886</v>
      </c>
      <c r="AI18" s="10"/>
      <c r="AJ18" s="10"/>
      <c r="AK18">
        <f t="shared" si="8"/>
        <v>-68.720379146919427</v>
      </c>
      <c r="AL18">
        <f t="shared" si="9"/>
        <v>8.1921202761539043</v>
      </c>
      <c r="AM18">
        <f t="shared" si="10"/>
        <v>16.056555741261651</v>
      </c>
      <c r="AN18">
        <f t="shared" si="11"/>
        <v>-84.776934888181074</v>
      </c>
      <c r="AO18">
        <f t="shared" si="12"/>
        <v>-52.66382340565778</v>
      </c>
    </row>
    <row r="19" spans="1:43" ht="17.25" x14ac:dyDescent="0.25">
      <c r="A19" t="s">
        <v>67</v>
      </c>
      <c r="B19" t="s">
        <v>73</v>
      </c>
      <c r="C19" t="s">
        <v>43</v>
      </c>
      <c r="D19" t="s">
        <v>75</v>
      </c>
      <c r="E19" t="s">
        <v>45</v>
      </c>
      <c r="F19" s="9">
        <v>122</v>
      </c>
      <c r="G19" s="9">
        <v>1</v>
      </c>
      <c r="H19" s="9" t="s">
        <v>47</v>
      </c>
      <c r="I19" s="9">
        <v>22</v>
      </c>
      <c r="J19" s="9">
        <v>45</v>
      </c>
      <c r="K19" s="9">
        <v>60</v>
      </c>
      <c r="L19" s="9" t="s">
        <v>70</v>
      </c>
      <c r="M19" s="9">
        <v>12</v>
      </c>
      <c r="N19" s="9">
        <v>1</v>
      </c>
      <c r="O19" s="9">
        <v>60</v>
      </c>
      <c r="P19" s="9">
        <v>0</v>
      </c>
      <c r="Q19" s="9">
        <v>2.11</v>
      </c>
      <c r="R19" s="9">
        <v>0.51</v>
      </c>
      <c r="S19" s="9">
        <v>0.1</v>
      </c>
      <c r="T19" s="9">
        <v>0.14000000000000001</v>
      </c>
      <c r="U19" s="9" t="s">
        <v>57</v>
      </c>
      <c r="V19" s="9" t="s">
        <v>57</v>
      </c>
      <c r="W19" s="9">
        <v>8</v>
      </c>
      <c r="X19" s="9">
        <v>8</v>
      </c>
      <c r="Y19" s="9">
        <f t="shared" si="0"/>
        <v>16</v>
      </c>
      <c r="Z19" s="9">
        <v>2.44</v>
      </c>
      <c r="AA19" s="9">
        <v>100</v>
      </c>
      <c r="AB19">
        <f t="shared" si="1"/>
        <v>40.983606557377051</v>
      </c>
      <c r="AC19">
        <f t="shared" si="2"/>
        <v>86.475409836065566</v>
      </c>
      <c r="AD19">
        <f t="shared" si="3"/>
        <v>20.901639344262296</v>
      </c>
      <c r="AE19">
        <f t="shared" si="4"/>
        <v>4.0983606557377055</v>
      </c>
      <c r="AF19">
        <f t="shared" si="5"/>
        <v>5.7377049180327875</v>
      </c>
      <c r="AG19">
        <f t="shared" si="6"/>
        <v>11.591914445681109</v>
      </c>
      <c r="AH19">
        <f t="shared" si="7"/>
        <v>16.228680223953553</v>
      </c>
      <c r="AI19" s="10"/>
      <c r="AJ19" s="10"/>
      <c r="AK19">
        <f t="shared" si="8"/>
        <v>-75.829383886255926</v>
      </c>
      <c r="AL19">
        <f t="shared" si="9"/>
        <v>6.7332310288830408</v>
      </c>
      <c r="AM19">
        <f t="shared" si="10"/>
        <v>13.197132816610759</v>
      </c>
      <c r="AN19">
        <f t="shared" si="11"/>
        <v>-89.026516702866687</v>
      </c>
      <c r="AO19">
        <f t="shared" si="12"/>
        <v>-62.632251069645164</v>
      </c>
    </row>
    <row r="20" spans="1:43" ht="17.25" x14ac:dyDescent="0.25">
      <c r="A20" t="s">
        <v>67</v>
      </c>
      <c r="B20" t="s">
        <v>73</v>
      </c>
      <c r="C20" t="s">
        <v>43</v>
      </c>
      <c r="D20" t="s">
        <v>76</v>
      </c>
      <c r="E20" t="s">
        <v>45</v>
      </c>
      <c r="F20" s="9">
        <v>122</v>
      </c>
      <c r="G20" s="9">
        <v>1</v>
      </c>
      <c r="H20" s="9" t="s">
        <v>47</v>
      </c>
      <c r="I20" s="9">
        <v>22</v>
      </c>
      <c r="J20" s="9">
        <v>45</v>
      </c>
      <c r="K20" s="9">
        <v>60</v>
      </c>
      <c r="L20" s="9" t="s">
        <v>70</v>
      </c>
      <c r="M20" s="9">
        <v>12</v>
      </c>
      <c r="N20" s="9">
        <v>1</v>
      </c>
      <c r="O20" s="9">
        <v>60</v>
      </c>
      <c r="P20" s="9">
        <v>0</v>
      </c>
      <c r="Q20" s="9">
        <v>2.11</v>
      </c>
      <c r="R20" s="9">
        <v>0.3</v>
      </c>
      <c r="S20" s="9">
        <v>0.1</v>
      </c>
      <c r="T20" s="9">
        <v>0.11</v>
      </c>
      <c r="U20" s="9" t="s">
        <v>57</v>
      </c>
      <c r="V20" s="9" t="s">
        <v>57</v>
      </c>
      <c r="W20" s="9">
        <v>8</v>
      </c>
      <c r="X20" s="9">
        <v>8</v>
      </c>
      <c r="Y20" s="9">
        <f t="shared" si="0"/>
        <v>16</v>
      </c>
      <c r="Z20" s="9">
        <v>2.44</v>
      </c>
      <c r="AA20" s="9">
        <v>100</v>
      </c>
      <c r="AB20">
        <f t="shared" si="1"/>
        <v>40.983606557377051</v>
      </c>
      <c r="AC20">
        <f t="shared" si="2"/>
        <v>86.475409836065566</v>
      </c>
      <c r="AD20">
        <f t="shared" si="3"/>
        <v>12.295081967213115</v>
      </c>
      <c r="AE20">
        <f t="shared" si="4"/>
        <v>4.0983606557377055</v>
      </c>
      <c r="AF20">
        <f t="shared" si="5"/>
        <v>4.5081967213114753</v>
      </c>
      <c r="AG20">
        <f t="shared" si="6"/>
        <v>11.591914445681109</v>
      </c>
      <c r="AH20">
        <f t="shared" si="7"/>
        <v>12.751105890249217</v>
      </c>
      <c r="AI20" s="10"/>
      <c r="AJ20" s="10"/>
      <c r="AK20">
        <f t="shared" si="8"/>
        <v>-85.781990521327018</v>
      </c>
      <c r="AL20">
        <f t="shared" si="9"/>
        <v>5.2566381836164027</v>
      </c>
      <c r="AM20">
        <f t="shared" si="10"/>
        <v>10.303010839888149</v>
      </c>
      <c r="AN20">
        <f t="shared" si="11"/>
        <v>-96.085001361215163</v>
      </c>
      <c r="AO20">
        <f t="shared" si="12"/>
        <v>-75.478979681438872</v>
      </c>
    </row>
    <row r="21" spans="1:43" ht="17.25" x14ac:dyDescent="0.25">
      <c r="A21" t="s">
        <v>67</v>
      </c>
      <c r="B21" t="s">
        <v>77</v>
      </c>
      <c r="C21" t="s">
        <v>43</v>
      </c>
      <c r="D21" s="8" t="s">
        <v>78</v>
      </c>
      <c r="E21" t="s">
        <v>45</v>
      </c>
      <c r="F21" s="9">
        <v>123</v>
      </c>
      <c r="G21" s="9">
        <v>1</v>
      </c>
      <c r="H21" s="9" t="s">
        <v>47</v>
      </c>
      <c r="I21" s="9">
        <v>22</v>
      </c>
      <c r="J21" s="9">
        <v>45</v>
      </c>
      <c r="K21" s="9">
        <v>60</v>
      </c>
      <c r="L21" s="9" t="s">
        <v>70</v>
      </c>
      <c r="M21" s="9">
        <v>12</v>
      </c>
      <c r="N21" s="9">
        <v>1</v>
      </c>
      <c r="O21" s="9">
        <v>60</v>
      </c>
      <c r="P21" s="9">
        <v>0</v>
      </c>
      <c r="Q21" s="9">
        <v>2.65</v>
      </c>
      <c r="R21" s="9">
        <v>0.75</v>
      </c>
      <c r="S21" s="9">
        <v>0.11</v>
      </c>
      <c r="T21" s="9">
        <v>7.0000000000000007E-2</v>
      </c>
      <c r="U21" s="9" t="s">
        <v>57</v>
      </c>
      <c r="V21" s="9" t="s">
        <v>57</v>
      </c>
      <c r="W21" s="9">
        <v>8</v>
      </c>
      <c r="X21" s="9">
        <v>8</v>
      </c>
      <c r="Y21" s="9">
        <f t="shared" si="0"/>
        <v>16</v>
      </c>
      <c r="Z21" s="9">
        <v>2.85</v>
      </c>
      <c r="AA21" s="9">
        <v>100</v>
      </c>
      <c r="AB21">
        <f t="shared" si="1"/>
        <v>35.087719298245609</v>
      </c>
      <c r="AC21">
        <f t="shared" si="2"/>
        <v>92.982456140350862</v>
      </c>
      <c r="AD21">
        <f t="shared" si="3"/>
        <v>26.315789473684205</v>
      </c>
      <c r="AE21">
        <f t="shared" si="4"/>
        <v>3.8596491228070171</v>
      </c>
      <c r="AF21">
        <f t="shared" si="5"/>
        <v>2.4561403508771931</v>
      </c>
      <c r="AG21">
        <f t="shared" si="6"/>
        <v>10.916736270950206</v>
      </c>
      <c r="AH21">
        <f t="shared" si="7"/>
        <v>6.9470139906046784</v>
      </c>
      <c r="AI21" s="10"/>
      <c r="AJ21" s="10"/>
      <c r="AK21">
        <f t="shared" si="8"/>
        <v>-71.698113207547181</v>
      </c>
      <c r="AL21">
        <f t="shared" si="9"/>
        <v>2.8909714783334635</v>
      </c>
      <c r="AM21">
        <f t="shared" si="10"/>
        <v>5.6663040975335885</v>
      </c>
      <c r="AN21">
        <f t="shared" si="11"/>
        <v>-77.364417305080764</v>
      </c>
      <c r="AO21">
        <f t="shared" si="12"/>
        <v>-66.031809110013597</v>
      </c>
    </row>
    <row r="22" spans="1:43" ht="17.25" x14ac:dyDescent="0.25">
      <c r="A22" t="s">
        <v>67</v>
      </c>
      <c r="B22" t="s">
        <v>77</v>
      </c>
      <c r="C22" t="s">
        <v>43</v>
      </c>
      <c r="D22" s="8" t="s">
        <v>79</v>
      </c>
      <c r="E22" t="s">
        <v>45</v>
      </c>
      <c r="F22" s="9">
        <v>123</v>
      </c>
      <c r="G22" s="9">
        <v>1</v>
      </c>
      <c r="H22" s="9" t="s">
        <v>47</v>
      </c>
      <c r="I22" s="9">
        <v>22</v>
      </c>
      <c r="J22" s="9">
        <v>45</v>
      </c>
      <c r="K22" s="9">
        <v>60</v>
      </c>
      <c r="L22" s="9" t="s">
        <v>70</v>
      </c>
      <c r="M22" s="9">
        <v>12</v>
      </c>
      <c r="N22" s="9">
        <v>1</v>
      </c>
      <c r="O22" s="9">
        <v>60</v>
      </c>
      <c r="P22" s="9">
        <v>0</v>
      </c>
      <c r="Q22" s="9">
        <v>2.65</v>
      </c>
      <c r="R22" s="9">
        <v>0.62</v>
      </c>
      <c r="S22" s="9">
        <v>0.11</v>
      </c>
      <c r="T22" s="9">
        <v>0.14000000000000001</v>
      </c>
      <c r="U22" s="9" t="s">
        <v>57</v>
      </c>
      <c r="V22" s="9" t="s">
        <v>57</v>
      </c>
      <c r="W22" s="9">
        <v>8</v>
      </c>
      <c r="X22" s="9">
        <v>8</v>
      </c>
      <c r="Y22" s="9">
        <f t="shared" si="0"/>
        <v>16</v>
      </c>
      <c r="Z22" s="9">
        <v>2.85</v>
      </c>
      <c r="AA22" s="9">
        <v>100</v>
      </c>
      <c r="AB22">
        <f t="shared" si="1"/>
        <v>35.087719298245609</v>
      </c>
      <c r="AC22">
        <f t="shared" si="2"/>
        <v>92.982456140350862</v>
      </c>
      <c r="AD22">
        <f t="shared" si="3"/>
        <v>21.754385964912277</v>
      </c>
      <c r="AE22">
        <f t="shared" si="4"/>
        <v>3.8596491228070171</v>
      </c>
      <c r="AF22">
        <f t="shared" si="5"/>
        <v>4.9122807017543861</v>
      </c>
      <c r="AG22">
        <f t="shared" si="6"/>
        <v>10.916736270950206</v>
      </c>
      <c r="AH22">
        <f t="shared" si="7"/>
        <v>13.894027981209357</v>
      </c>
      <c r="AI22" s="10"/>
      <c r="AJ22" s="10"/>
      <c r="AK22">
        <f t="shared" si="8"/>
        <v>-76.603773584905667</v>
      </c>
      <c r="AL22">
        <f t="shared" si="9"/>
        <v>5.3715405702440311</v>
      </c>
      <c r="AM22">
        <f t="shared" si="10"/>
        <v>10.5282195176783</v>
      </c>
      <c r="AN22">
        <f t="shared" si="11"/>
        <v>-87.131993102583962</v>
      </c>
      <c r="AO22">
        <f t="shared" si="12"/>
        <v>-66.075554067227372</v>
      </c>
    </row>
    <row r="23" spans="1:43" x14ac:dyDescent="0.25">
      <c r="A23" t="s">
        <v>80</v>
      </c>
      <c r="B23" t="s">
        <v>81</v>
      </c>
      <c r="C23" t="s">
        <v>43</v>
      </c>
      <c r="D23" t="s">
        <v>82</v>
      </c>
      <c r="E23" t="s">
        <v>45</v>
      </c>
      <c r="F23">
        <v>120</v>
      </c>
      <c r="G23" t="s">
        <v>46</v>
      </c>
      <c r="H23" t="s">
        <v>47</v>
      </c>
      <c r="I23">
        <v>22</v>
      </c>
      <c r="J23">
        <v>50</v>
      </c>
      <c r="K23">
        <v>60</v>
      </c>
      <c r="L23" t="s">
        <v>48</v>
      </c>
      <c r="M23">
        <v>12</v>
      </c>
      <c r="N23">
        <v>1</v>
      </c>
      <c r="O23">
        <v>60</v>
      </c>
      <c r="P23">
        <v>0</v>
      </c>
      <c r="Q23">
        <v>1.34</v>
      </c>
      <c r="R23">
        <v>0.45</v>
      </c>
      <c r="S23">
        <v>0.04</v>
      </c>
      <c r="T23">
        <v>0.09</v>
      </c>
      <c r="U23">
        <v>4</v>
      </c>
      <c r="V23">
        <v>4</v>
      </c>
      <c r="W23" s="9">
        <v>4</v>
      </c>
      <c r="X23" s="9">
        <v>4</v>
      </c>
      <c r="Y23" s="9">
        <f t="shared" si="0"/>
        <v>8</v>
      </c>
      <c r="Z23">
        <v>1.43</v>
      </c>
      <c r="AA23">
        <v>100</v>
      </c>
      <c r="AB23">
        <f t="shared" si="1"/>
        <v>69.930069930069934</v>
      </c>
      <c r="AC23">
        <f t="shared" si="2"/>
        <v>93.706293706293721</v>
      </c>
      <c r="AD23">
        <f t="shared" si="3"/>
        <v>31.46853146853147</v>
      </c>
      <c r="AE23">
        <f t="shared" si="4"/>
        <v>2.7972027972027975</v>
      </c>
      <c r="AF23">
        <f t="shared" si="5"/>
        <v>6.2937062937062942</v>
      </c>
      <c r="AG23">
        <f t="shared" si="6"/>
        <v>5.594405594405595</v>
      </c>
      <c r="AH23">
        <f t="shared" si="7"/>
        <v>12.587412587412588</v>
      </c>
      <c r="AI23" s="11"/>
      <c r="AJ23" s="11"/>
      <c r="AK23">
        <f t="shared" si="8"/>
        <v>-66.417910447761201</v>
      </c>
      <c r="AL23">
        <f t="shared" si="9"/>
        <v>6.7908155932260881</v>
      </c>
      <c r="AM23">
        <f t="shared" si="10"/>
        <v>13.309998562723132</v>
      </c>
      <c r="AN23">
        <f t="shared" si="11"/>
        <v>-79.727909010484339</v>
      </c>
      <c r="AO23">
        <f t="shared" si="12"/>
        <v>-53.107911885038071</v>
      </c>
    </row>
    <row r="24" spans="1:43" x14ac:dyDescent="0.25">
      <c r="A24" t="s">
        <v>83</v>
      </c>
      <c r="B24" t="s">
        <v>84</v>
      </c>
      <c r="C24" t="s">
        <v>43</v>
      </c>
      <c r="D24" t="s">
        <v>87</v>
      </c>
      <c r="E24" t="s">
        <v>45</v>
      </c>
      <c r="G24">
        <v>1</v>
      </c>
      <c r="H24" t="s">
        <v>47</v>
      </c>
      <c r="I24">
        <v>23</v>
      </c>
      <c r="J24" t="s">
        <v>85</v>
      </c>
      <c r="K24">
        <v>90</v>
      </c>
      <c r="L24" t="s">
        <v>48</v>
      </c>
      <c r="M24">
        <v>12</v>
      </c>
      <c r="N24">
        <v>1</v>
      </c>
      <c r="O24">
        <v>60</v>
      </c>
      <c r="P24">
        <v>3</v>
      </c>
      <c r="Q24">
        <v>76.86</v>
      </c>
      <c r="R24">
        <v>20.69</v>
      </c>
      <c r="S24">
        <f>2*3.07</f>
        <v>6.14</v>
      </c>
      <c r="T24">
        <f>2*2.84</f>
        <v>5.68</v>
      </c>
      <c r="U24">
        <v>17</v>
      </c>
      <c r="V24">
        <v>7</v>
      </c>
      <c r="W24">
        <v>17</v>
      </c>
      <c r="X24">
        <v>7</v>
      </c>
      <c r="Y24">
        <f>W24+X24</f>
        <v>24</v>
      </c>
      <c r="Z24">
        <v>88.8</v>
      </c>
      <c r="AA24">
        <v>60</v>
      </c>
      <c r="AB24">
        <f t="shared" si="1"/>
        <v>0.67567567567567566</v>
      </c>
      <c r="AC24">
        <f>Q24*AB24</f>
        <v>51.932432432432428</v>
      </c>
      <c r="AD24">
        <f>R24*AB24</f>
        <v>13.97972972972973</v>
      </c>
      <c r="AE24">
        <f>S24*AB24</f>
        <v>4.1486486486486482</v>
      </c>
      <c r="AF24">
        <f>T24*AB24</f>
        <v>3.8378378378378377</v>
      </c>
      <c r="AG24">
        <f t="shared" si="6"/>
        <v>17.105316581954348</v>
      </c>
      <c r="AH24">
        <f t="shared" si="7"/>
        <v>10.153964491112752</v>
      </c>
      <c r="AK24">
        <f t="shared" si="8"/>
        <v>-73.080926359614878</v>
      </c>
      <c r="AL24">
        <f t="shared" si="9"/>
        <v>7.6965832162146821</v>
      </c>
      <c r="AM24">
        <f>(1.96*AL24)</f>
        <v>15.085303103780777</v>
      </c>
      <c r="AN24">
        <f t="shared" si="11"/>
        <v>-88.166229463395652</v>
      </c>
      <c r="AO24">
        <f t="shared" si="12"/>
        <v>-57.995623255834104</v>
      </c>
      <c r="AQ24">
        <f>(AD24/AC24)*SQRT((AF24/AD24)^2+(AE24/AC24)^2)*100</f>
        <v>7.6965832162146821</v>
      </c>
    </row>
    <row r="25" spans="1:43" x14ac:dyDescent="0.25">
      <c r="A25" t="s">
        <v>83</v>
      </c>
      <c r="B25" t="s">
        <v>84</v>
      </c>
      <c r="C25" t="s">
        <v>43</v>
      </c>
      <c r="D25" t="s">
        <v>86</v>
      </c>
      <c r="E25" t="s">
        <v>45</v>
      </c>
      <c r="G25">
        <v>1</v>
      </c>
      <c r="H25" t="s">
        <v>47</v>
      </c>
      <c r="I25">
        <v>23</v>
      </c>
      <c r="J25" t="s">
        <v>85</v>
      </c>
      <c r="K25">
        <v>90</v>
      </c>
      <c r="L25" t="s">
        <v>48</v>
      </c>
      <c r="M25">
        <v>12</v>
      </c>
      <c r="N25">
        <v>1</v>
      </c>
      <c r="O25">
        <v>60</v>
      </c>
      <c r="P25">
        <v>3</v>
      </c>
      <c r="Q25">
        <v>76.86</v>
      </c>
      <c r="R25">
        <v>54.81</v>
      </c>
      <c r="S25">
        <v>6.14</v>
      </c>
      <c r="T25">
        <v>5.68</v>
      </c>
      <c r="U25">
        <v>17</v>
      </c>
      <c r="V25">
        <v>14</v>
      </c>
      <c r="W25">
        <v>17</v>
      </c>
      <c r="X25">
        <v>14</v>
      </c>
      <c r="Y25">
        <v>31</v>
      </c>
      <c r="Z25">
        <v>88.8</v>
      </c>
      <c r="AA25">
        <v>60</v>
      </c>
      <c r="AB25">
        <v>0.675675676</v>
      </c>
      <c r="AC25">
        <v>51.932432429999999</v>
      </c>
      <c r="AD25">
        <v>37.03378378</v>
      </c>
      <c r="AE25">
        <v>4.1486486490000001</v>
      </c>
      <c r="AF25">
        <v>3.837837838</v>
      </c>
      <c r="AG25">
        <v>17.10531658</v>
      </c>
      <c r="AH25">
        <v>14.3598743</v>
      </c>
      <c r="AK25">
        <v>-28.68852459</v>
      </c>
      <c r="AL25">
        <v>9.3309154319999994</v>
      </c>
      <c r="AM25">
        <v>18.288594249999999</v>
      </c>
      <c r="AN25">
        <v>-46.977118840000003</v>
      </c>
      <c r="AO25">
        <v>-10.399930339999999</v>
      </c>
    </row>
  </sheetData>
  <conditionalFormatting sqref="W2:X22">
    <cfRule type="cellIs" dxfId="0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2017-08-10T06:07:52Z</dcterms:modified>
</cp:coreProperties>
</file>