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5" i="1" l="1"/>
  <c r="AD5" i="1" s="1"/>
  <c r="Y5" i="1"/>
  <c r="AF4" i="1"/>
  <c r="AH4" i="1" s="1"/>
  <c r="AB4" i="1"/>
  <c r="AE4" i="1" s="1"/>
  <c r="AG4" i="1" s="1"/>
  <c r="Y4" i="1"/>
  <c r="AE3" i="1"/>
  <c r="AG3" i="1" s="1"/>
  <c r="AD3" i="1"/>
  <c r="AL3" i="1" s="1"/>
  <c r="AM3" i="1" s="1"/>
  <c r="AC3" i="1"/>
  <c r="AB3" i="1"/>
  <c r="AF3" i="1" s="1"/>
  <c r="AH3" i="1" s="1"/>
  <c r="Y3" i="1"/>
  <c r="AI2" i="1"/>
  <c r="AB2" i="1"/>
  <c r="AD2" i="1" s="1"/>
  <c r="Y2" i="1"/>
  <c r="S2" i="1"/>
  <c r="AE2" i="1" s="1"/>
  <c r="AG2" i="1" s="1"/>
  <c r="AK2" i="1" l="1"/>
  <c r="AK5" i="1"/>
  <c r="AC2" i="1"/>
  <c r="AL2" i="1" s="1"/>
  <c r="AM2" i="1" s="1"/>
  <c r="AE5" i="1"/>
  <c r="AG5" i="1" s="1"/>
  <c r="AF2" i="1"/>
  <c r="AH2" i="1" s="1"/>
  <c r="AC4" i="1"/>
  <c r="AF5" i="1"/>
  <c r="AH5" i="1" s="1"/>
  <c r="AC5" i="1"/>
  <c r="AK3" i="1"/>
  <c r="AD4" i="1"/>
  <c r="AN2" i="1" l="1"/>
  <c r="AO2" i="1"/>
  <c r="AL4" i="1"/>
  <c r="AM4" i="1" s="1"/>
  <c r="AK4" i="1"/>
  <c r="AN3" i="1"/>
  <c r="AO3" i="1"/>
  <c r="AL5" i="1"/>
  <c r="AM5" i="1" s="1"/>
  <c r="AN5" i="1" s="1"/>
  <c r="AO4" i="1" l="1"/>
  <c r="AN4" i="1"/>
  <c r="AO5" i="1"/>
</calcChain>
</file>

<file path=xl/sharedStrings.xml><?xml version="1.0" encoding="utf-8"?>
<sst xmlns="http://schemas.openxmlformats.org/spreadsheetml/2006/main" count="84" uniqueCount="60">
  <si>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</si>
  <si>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</si>
  <si>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</si>
  <si>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</si>
  <si>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</si>
  <si>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</si>
  <si>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</si>
  <si>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</si>
  <si>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</si>
  <si>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</si>
  <si>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</si>
  <si>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</si>
  <si>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</si>
  <si>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</si>
  <si>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</si>
  <si>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</si>
  <si>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</si>
  <si>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</si>
  <si>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</si>
  <si>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</si>
  <si>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</si>
  <si>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</si>
  <si>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</si>
  <si>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</si>
  <si>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</si>
  <si>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</si>
  <si>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</si>
  <si>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</si>
  <si>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</si>
  <si>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</si>
  <si>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</si>
  <si>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</si>
  <si>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</si>
  <si>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</si>
  <si>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</si>
  <si>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</si>
  <si>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</si>
  <si>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</si>
  <si>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</si>
  <si>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</si>
  <si>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</si>
  <si>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DeZazzo 1999</t>
  </si>
  <si>
    <t>Figure 1-c</t>
  </si>
  <si>
    <t>amn</t>
  </si>
  <si>
    <r>
      <t>amn</t>
    </r>
    <r>
      <rPr>
        <vertAlign val="superscript"/>
        <sz val="11"/>
        <color theme="1"/>
        <rFont val="Calibri"/>
        <family val="2"/>
        <scheme val="minor"/>
      </rPr>
      <t>28A</t>
    </r>
  </si>
  <si>
    <t>Canton-S</t>
  </si>
  <si>
    <t>x</t>
  </si>
  <si>
    <t>OCT-MCH</t>
  </si>
  <si>
    <t>-</t>
  </si>
  <si>
    <t>AC</t>
  </si>
  <si>
    <t>immediately</t>
  </si>
  <si>
    <t>Figure 3-c</t>
  </si>
  <si>
    <t>amnX8</t>
  </si>
  <si>
    <t>Tully 1985</t>
  </si>
  <si>
    <t>Figure 10</t>
  </si>
  <si>
    <t>amnPS801</t>
  </si>
  <si>
    <t>Folkers 1993</t>
  </si>
  <si>
    <t>Figure 2</t>
  </si>
  <si>
    <t>8~13</t>
  </si>
  <si>
    <t>4~8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</si>
</sst>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"/>
  <sheetViews>
    <sheetView tabSelected="1" workbookViewId="0">
      <selection activeCell="S20" sqref="S20"/>
    </sheetView>
  </sheetViews>
  <sheetFormatPr defaultRowHeight="15" x14ac:dyDescent="0.25"/>
  <sheetData>
    <row r="1" spans="1:41" ht="19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</row>
    <row r="2" spans="1:41" ht="17.25" x14ac:dyDescent="0.25">
      <c r="A2" t="s">
        <v>41</v>
      </c>
      <c r="B2" t="s">
        <v>42</v>
      </c>
      <c r="C2" t="s">
        <v>43</v>
      </c>
      <c r="D2" t="s">
        <v>44</v>
      </c>
      <c r="E2" s="1" t="s">
        <v>45</v>
      </c>
      <c r="F2" s="2">
        <v>36</v>
      </c>
      <c r="G2" s="2" t="s">
        <v>46</v>
      </c>
      <c r="H2" s="2" t="s">
        <v>47</v>
      </c>
      <c r="I2" s="2" t="s">
        <v>48</v>
      </c>
      <c r="J2" s="2" t="s">
        <v>48</v>
      </c>
      <c r="K2" s="2">
        <v>60</v>
      </c>
      <c r="L2" s="2" t="s">
        <v>49</v>
      </c>
      <c r="M2" s="2">
        <v>12</v>
      </c>
      <c r="N2" s="2">
        <v>1</v>
      </c>
      <c r="O2" s="2">
        <v>60</v>
      </c>
      <c r="P2" s="2" t="s">
        <v>50</v>
      </c>
      <c r="Q2" s="2">
        <v>53.339999999999996</v>
      </c>
      <c r="R2" s="2">
        <v>39.624000000000002</v>
      </c>
      <c r="S2" s="2">
        <f>2*1.27</f>
        <v>2.54</v>
      </c>
      <c r="T2" s="2">
        <v>4.0640000000000001</v>
      </c>
      <c r="U2" s="2">
        <v>8</v>
      </c>
      <c r="V2" s="2">
        <v>8</v>
      </c>
      <c r="W2" s="2">
        <v>8</v>
      </c>
      <c r="X2" s="2">
        <v>8</v>
      </c>
      <c r="Y2" s="2">
        <f t="shared" ref="Y2:Y5" si="0">(W2+X2)</f>
        <v>16</v>
      </c>
      <c r="Z2" s="2">
        <v>61.467999999999996</v>
      </c>
      <c r="AA2" s="2">
        <v>100</v>
      </c>
      <c r="AB2">
        <f t="shared" ref="AB2:AB5" si="1">AA2/Z2</f>
        <v>1.6268627578577473</v>
      </c>
      <c r="AC2">
        <f t="shared" ref="AC2:AF5" si="2">(Q2*$AB2)</f>
        <v>86.776859504132233</v>
      </c>
      <c r="AD2">
        <f t="shared" si="2"/>
        <v>64.462809917355386</v>
      </c>
      <c r="AE2">
        <f t="shared" si="2"/>
        <v>4.1322314049586781</v>
      </c>
      <c r="AF2">
        <f t="shared" si="2"/>
        <v>6.6115702479338854</v>
      </c>
      <c r="AG2">
        <f t="shared" ref="AG2:AH5" si="3">(AE2*SQRT(W2))</f>
        <v>11.687715391513184</v>
      </c>
      <c r="AH2">
        <f t="shared" si="3"/>
        <v>18.700344626421096</v>
      </c>
      <c r="AI2" s="3">
        <f>SUM(X2:X5)</f>
        <v>22</v>
      </c>
      <c r="AJ2" s="3">
        <v>5</v>
      </c>
      <c r="AK2">
        <f t="shared" ref="AK2:AK5" si="4">((AD2-AC2)/AC2)*100</f>
        <v>-25.714285714285701</v>
      </c>
      <c r="AL2">
        <f t="shared" ref="AL2:AL5" si="5">(AD2/AC2)*SQRT((AF2/AD2)^2+(AE2/AC2)^2)*100</f>
        <v>8.4001899539772165</v>
      </c>
      <c r="AM2">
        <f t="shared" ref="AM2:AM5" si="6">_xlfn.CONFIDENCE.T(0.05,AL2,Y2)</f>
        <v>4.4761452650051297</v>
      </c>
      <c r="AN2">
        <f t="shared" ref="AN2:AN5" si="7">AK2-AM2</f>
        <v>-30.190430979290831</v>
      </c>
      <c r="AO2">
        <f t="shared" ref="AO2:AO5" si="8">AK2+AM2</f>
        <v>-21.238140449280571</v>
      </c>
    </row>
    <row r="3" spans="1:41" x14ac:dyDescent="0.25">
      <c r="A3" t="s">
        <v>41</v>
      </c>
      <c r="B3" t="s">
        <v>51</v>
      </c>
      <c r="C3" t="s">
        <v>43</v>
      </c>
      <c r="D3" t="s">
        <v>52</v>
      </c>
      <c r="E3" t="s">
        <v>45</v>
      </c>
      <c r="F3">
        <v>38</v>
      </c>
      <c r="G3" t="s">
        <v>46</v>
      </c>
      <c r="H3" t="s">
        <v>47</v>
      </c>
      <c r="I3" t="s">
        <v>48</v>
      </c>
      <c r="J3" t="s">
        <v>48</v>
      </c>
      <c r="K3">
        <v>60</v>
      </c>
      <c r="L3" t="s">
        <v>49</v>
      </c>
      <c r="M3">
        <v>12</v>
      </c>
      <c r="N3">
        <v>1</v>
      </c>
      <c r="O3">
        <v>60</v>
      </c>
      <c r="P3" t="s">
        <v>50</v>
      </c>
      <c r="Q3">
        <v>1.2</v>
      </c>
      <c r="R3">
        <v>0.44</v>
      </c>
      <c r="S3">
        <v>0.14000000000000001</v>
      </c>
      <c r="T3">
        <v>0.12</v>
      </c>
      <c r="U3">
        <v>4</v>
      </c>
      <c r="V3">
        <v>4</v>
      </c>
      <c r="W3">
        <v>4</v>
      </c>
      <c r="X3">
        <v>4</v>
      </c>
      <c r="Y3">
        <f t="shared" si="0"/>
        <v>8</v>
      </c>
      <c r="Z3">
        <v>1.6</v>
      </c>
      <c r="AA3">
        <v>100</v>
      </c>
      <c r="AB3">
        <f t="shared" si="1"/>
        <v>62.5</v>
      </c>
      <c r="AC3">
        <f t="shared" si="2"/>
        <v>75</v>
      </c>
      <c r="AD3">
        <f t="shared" si="2"/>
        <v>27.5</v>
      </c>
      <c r="AE3">
        <f t="shared" si="2"/>
        <v>8.75</v>
      </c>
      <c r="AF3">
        <f t="shared" si="2"/>
        <v>7.5</v>
      </c>
      <c r="AG3">
        <f t="shared" si="3"/>
        <v>17.5</v>
      </c>
      <c r="AH3">
        <f t="shared" si="3"/>
        <v>15</v>
      </c>
      <c r="AI3" s="3"/>
      <c r="AJ3" s="3"/>
      <c r="AK3">
        <f t="shared" si="4"/>
        <v>-63.333333333333329</v>
      </c>
      <c r="AL3">
        <f t="shared" si="5"/>
        <v>10.876551968158354</v>
      </c>
      <c r="AM3">
        <f t="shared" si="6"/>
        <v>9.0930250005731992</v>
      </c>
      <c r="AN3">
        <f t="shared" si="7"/>
        <v>-72.426358333906535</v>
      </c>
      <c r="AO3">
        <f t="shared" si="8"/>
        <v>-54.240308332760129</v>
      </c>
    </row>
    <row r="4" spans="1:41" x14ac:dyDescent="0.25">
      <c r="A4" t="s">
        <v>53</v>
      </c>
      <c r="B4" t="s">
        <v>54</v>
      </c>
      <c r="C4" t="s">
        <v>43</v>
      </c>
      <c r="D4" t="s">
        <v>55</v>
      </c>
      <c r="E4" t="s">
        <v>45</v>
      </c>
      <c r="F4">
        <v>120</v>
      </c>
      <c r="G4" t="s">
        <v>46</v>
      </c>
      <c r="H4" t="s">
        <v>47</v>
      </c>
      <c r="I4">
        <v>22</v>
      </c>
      <c r="J4">
        <v>50</v>
      </c>
      <c r="K4">
        <v>60</v>
      </c>
      <c r="L4" t="s">
        <v>49</v>
      </c>
      <c r="M4">
        <v>12</v>
      </c>
      <c r="N4">
        <v>1</v>
      </c>
      <c r="O4">
        <v>60</v>
      </c>
      <c r="P4">
        <v>0</v>
      </c>
      <c r="Q4">
        <v>1.34</v>
      </c>
      <c r="R4">
        <v>1.1000000000000001</v>
      </c>
      <c r="S4">
        <v>0.04</v>
      </c>
      <c r="T4">
        <v>0.08</v>
      </c>
      <c r="U4">
        <v>4</v>
      </c>
      <c r="V4">
        <v>4</v>
      </c>
      <c r="W4">
        <v>4</v>
      </c>
      <c r="X4">
        <v>4</v>
      </c>
      <c r="Y4">
        <f t="shared" si="0"/>
        <v>8</v>
      </c>
      <c r="Z4">
        <v>1.43</v>
      </c>
      <c r="AA4">
        <v>100</v>
      </c>
      <c r="AB4">
        <f t="shared" si="1"/>
        <v>69.930069930069934</v>
      </c>
      <c r="AC4">
        <f t="shared" si="2"/>
        <v>93.706293706293721</v>
      </c>
      <c r="AD4">
        <f t="shared" si="2"/>
        <v>76.923076923076934</v>
      </c>
      <c r="AE4">
        <f t="shared" si="2"/>
        <v>2.7972027972027975</v>
      </c>
      <c r="AF4">
        <f t="shared" si="2"/>
        <v>5.594405594405595</v>
      </c>
      <c r="AG4">
        <f t="shared" si="3"/>
        <v>5.594405594405595</v>
      </c>
      <c r="AH4">
        <f t="shared" si="3"/>
        <v>11.18881118881119</v>
      </c>
      <c r="AI4" s="3"/>
      <c r="AJ4" s="3"/>
      <c r="AK4">
        <f t="shared" si="4"/>
        <v>-17.910447761194032</v>
      </c>
      <c r="AL4">
        <f t="shared" si="5"/>
        <v>6.453472773394993</v>
      </c>
      <c r="AM4">
        <f t="shared" si="6"/>
        <v>5.395238255725932</v>
      </c>
      <c r="AN4">
        <f t="shared" si="7"/>
        <v>-23.305686016919964</v>
      </c>
      <c r="AO4">
        <f t="shared" si="8"/>
        <v>-12.5152095054681</v>
      </c>
    </row>
    <row r="5" spans="1:41" x14ac:dyDescent="0.25">
      <c r="A5" t="s">
        <v>56</v>
      </c>
      <c r="B5" t="s">
        <v>57</v>
      </c>
      <c r="C5" t="s">
        <v>43</v>
      </c>
      <c r="D5" t="s">
        <v>43</v>
      </c>
      <c r="E5" t="s">
        <v>45</v>
      </c>
      <c r="F5">
        <v>46</v>
      </c>
      <c r="G5" t="s">
        <v>46</v>
      </c>
      <c r="H5" t="s">
        <v>47</v>
      </c>
      <c r="I5" t="s">
        <v>48</v>
      </c>
      <c r="J5" t="s">
        <v>48</v>
      </c>
      <c r="K5">
        <v>60</v>
      </c>
      <c r="L5" t="s">
        <v>49</v>
      </c>
      <c r="M5">
        <v>12</v>
      </c>
      <c r="N5">
        <v>1</v>
      </c>
      <c r="O5">
        <v>60</v>
      </c>
      <c r="P5" t="s">
        <v>50</v>
      </c>
      <c r="Q5">
        <v>41.54</v>
      </c>
      <c r="R5">
        <v>33.71</v>
      </c>
      <c r="S5">
        <v>1.25</v>
      </c>
      <c r="T5">
        <v>1.36</v>
      </c>
      <c r="U5" t="s">
        <v>58</v>
      </c>
      <c r="V5" t="s">
        <v>59</v>
      </c>
      <c r="W5">
        <v>10</v>
      </c>
      <c r="X5">
        <v>6</v>
      </c>
      <c r="Y5">
        <f t="shared" si="0"/>
        <v>16</v>
      </c>
      <c r="Z5">
        <v>49.14</v>
      </c>
      <c r="AA5">
        <v>100</v>
      </c>
      <c r="AB5">
        <f t="shared" si="1"/>
        <v>2.035002035002035</v>
      </c>
      <c r="AC5">
        <f t="shared" si="2"/>
        <v>84.533984533984537</v>
      </c>
      <c r="AD5">
        <f t="shared" si="2"/>
        <v>68.599918599918595</v>
      </c>
      <c r="AE5">
        <f t="shared" si="2"/>
        <v>2.5437525437525439</v>
      </c>
      <c r="AF5">
        <f t="shared" si="2"/>
        <v>2.7676027676027677</v>
      </c>
      <c r="AG5">
        <f t="shared" si="3"/>
        <v>8.0440518421051586</v>
      </c>
      <c r="AH5">
        <f t="shared" si="3"/>
        <v>6.7792145913413151</v>
      </c>
      <c r="AI5" s="3"/>
      <c r="AJ5" s="3"/>
      <c r="AK5">
        <f t="shared" si="4"/>
        <v>-18.849301877708243</v>
      </c>
      <c r="AL5">
        <f t="shared" si="5"/>
        <v>4.084343247752396</v>
      </c>
      <c r="AM5">
        <f t="shared" si="6"/>
        <v>2.1763928898329943</v>
      </c>
      <c r="AN5">
        <f t="shared" si="7"/>
        <v>-21.025694767541236</v>
      </c>
      <c r="AO5">
        <f t="shared" si="8"/>
        <v>-16.67290898787525</v>
      </c>
    </row>
  </sheetData>
  <conditionalFormatting sqref="W2:X2 W5:X5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2015-10-23T10:42:22Z</dcterms:modified>
</cp:coreProperties>
</file>