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B4" i="1" l="1"/>
  <c r="AE4" i="1" s="1"/>
  <c r="AG4" i="1" s="1"/>
  <c r="Y4" i="1"/>
  <c r="AH3" i="1"/>
  <c r="AG3" i="1"/>
  <c r="AF3" i="1"/>
  <c r="AE3" i="1"/>
  <c r="AC3" i="1"/>
  <c r="AB3" i="1"/>
  <c r="AD3" i="1" s="1"/>
  <c r="Y3" i="1"/>
  <c r="AI2" i="1"/>
  <c r="AF2" i="1"/>
  <c r="AH2" i="1" s="1"/>
  <c r="AE2" i="1"/>
  <c r="AG2" i="1" s="1"/>
  <c r="AD2" i="1"/>
  <c r="AK2" i="1" s="1"/>
  <c r="AC2" i="1"/>
  <c r="AL2" i="1" s="1"/>
  <c r="AM2" i="1" s="1"/>
  <c r="AB2" i="1"/>
  <c r="Y2" i="1"/>
  <c r="AL3" i="1" l="1"/>
  <c r="AM3" i="1" s="1"/>
  <c r="AK3" i="1"/>
  <c r="AO2" i="1"/>
  <c r="AN2" i="1"/>
  <c r="AF4" i="1"/>
  <c r="AH4" i="1" s="1"/>
  <c r="AC4" i="1"/>
  <c r="AD4" i="1"/>
  <c r="AL4" i="1" l="1"/>
  <c r="AM4" i="1" s="1"/>
  <c r="AK4" i="1"/>
  <c r="AO3" i="1"/>
  <c r="AN3" i="1"/>
  <c r="AO4" i="1" l="1"/>
  <c r="AN4" i="1"/>
</calcChain>
</file>

<file path=xl/sharedStrings.xml><?xml version="1.0" encoding="utf-8"?>
<sst xmlns="http://schemas.openxmlformats.org/spreadsheetml/2006/main" count="62" uniqueCount="50">
  <si>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</si>
  <si>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</si>
  <si>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</si>
  <si>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</si>
  <si>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</si>
  <si>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</si>
  <si>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</si>
  <si>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</si>
  <si>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</si>
  <si>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</si>
  <si>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</si>
  <si>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</si>
  <si>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</si>
  <si>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</si>
  <si>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</si>
  <si>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</si>
  <si>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</si>
  <si>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</si>
  <si>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</si>
  <si>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</si>
  <si>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</si>
  <si>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</si>
  <si>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</si>
  <si>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</si>
  <si>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</si>
  <si>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</si>
  <si>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</si>
  <si>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</si>
  <si>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</si>
  <si>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</si>
  <si>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</si>
  <si>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</si>
  <si>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</si>
  <si>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</si>
  <si>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</si>
  <si>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</si>
  <si>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</si>
  <si>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</si>
  <si>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</si>
  <si>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</si>
  <si>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</si>
  <si>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Putz 2004</t>
  </si>
  <si>
    <t>Figure 7</t>
  </si>
  <si>
    <t>S6KII(rsk)</t>
  </si>
  <si>
    <r>
      <t>Df(1)ign</t>
    </r>
    <r>
      <rPr>
        <vertAlign val="superscript"/>
        <sz val="11"/>
        <color theme="1"/>
        <rFont val="Calibri"/>
        <family val="2"/>
      </rPr>
      <t>Δ58-1</t>
    </r>
  </si>
  <si>
    <t>Canton-S</t>
  </si>
  <si>
    <t>BA-OCT</t>
  </si>
  <si>
    <t xml:space="preserve"> DC</t>
  </si>
  <si>
    <t>Figure 8</t>
  </si>
  <si>
    <r>
      <t>Df(1)ign</t>
    </r>
    <r>
      <rPr>
        <vertAlign val="superscript"/>
        <sz val="11"/>
        <color theme="1"/>
        <rFont val="Calibri"/>
        <family val="2"/>
      </rPr>
      <t>Δ24-3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</si>
</sst>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0">
    <xf numFmtId="0" fontId="0" fillId="0" borderId="0" xfId="0"/>
    <xf numFmtId="0" fontId="2" fillId="2" borderId="1" xfId="1" applyFont="1" applyAlignment="1">
      <alignment wrapText="1"/>
    </xf>
    <xf numFmtId="0" fontId="2" fillId="2" borderId="1" xfId="1" applyFont="1" applyAlignment="1">
      <alignment horizontal="right" wrapText="1"/>
    </xf>
    <xf numFmtId="0" fontId="2" fillId="2" borderId="1" xfId="1" applyFont="1" applyAlignment="1">
      <alignment horizontal="center" wrapText="1"/>
    </xf>
    <xf numFmtId="0" fontId="2" fillId="2" borderId="2" xfId="1" applyFont="1" applyBorder="1" applyAlignment="1">
      <alignment horizontal="right" wrapText="1"/>
    </xf>
    <xf numFmtId="0" fontId="2" fillId="2" borderId="2" xfId="1" applyFont="1" applyBorder="1" applyAlignment="1">
      <alignment horizontal="center" wrapText="1"/>
    </xf>
    <xf numFmtId="0" fontId="2" fillId="2" borderId="2" xfId="1" applyFont="1" applyBorder="1" applyAlignment="1">
      <alignment wrapText="1"/>
    </xf>
    <xf numFmtId="0" fontId="2" fillId="2" borderId="2" xfId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</cellXfs>
  <cellStyles count="2">
    <cellStyle name="Check Cell" xfId="1" builtinId="2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"/>
  <sheetViews>
    <sheetView tabSelected="1" workbookViewId="0">
      <selection activeCell="A2" sqref="A2:XFD4"/>
    </sheetView>
  </sheetViews>
  <sheetFormatPr defaultRowHeight="15" x14ac:dyDescent="0.25"/>
  <sheetData>
    <row r="1" spans="1:41" ht="108.75" customHeight="1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5" t="s">
        <v>22</v>
      </c>
      <c r="X1" s="5" t="s">
        <v>23</v>
      </c>
      <c r="Y1" s="5" t="s">
        <v>24</v>
      </c>
      <c r="Z1" s="4" t="s">
        <v>25</v>
      </c>
      <c r="AA1" s="4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7" t="s">
        <v>34</v>
      </c>
      <c r="AJ1" s="7" t="s">
        <v>35</v>
      </c>
      <c r="AK1" s="6" t="s">
        <v>36</v>
      </c>
      <c r="AL1" s="6" t="s">
        <v>37</v>
      </c>
      <c r="AM1" s="6" t="s">
        <v>38</v>
      </c>
      <c r="AN1" s="6" t="s">
        <v>39</v>
      </c>
      <c r="AO1" s="6" t="s">
        <v>40</v>
      </c>
    </row>
    <row r="2" spans="1:41" ht="18" thickTop="1" x14ac:dyDescent="0.25">
      <c r="A2" t="s">
        <v>41</v>
      </c>
      <c r="B2" t="s">
        <v>42</v>
      </c>
      <c r="C2" t="s">
        <v>43</v>
      </c>
      <c r="D2" t="s">
        <v>44</v>
      </c>
      <c r="E2" t="s">
        <v>45</v>
      </c>
      <c r="F2" s="8">
        <v>94</v>
      </c>
      <c r="G2" s="8">
        <v>1</v>
      </c>
      <c r="H2" s="8" t="s">
        <v>46</v>
      </c>
      <c r="I2" s="8">
        <v>25</v>
      </c>
      <c r="J2" s="8">
        <v>75</v>
      </c>
      <c r="K2" s="8">
        <v>130</v>
      </c>
      <c r="L2" s="8" t="s">
        <v>47</v>
      </c>
      <c r="M2" s="8">
        <v>12</v>
      </c>
      <c r="N2" s="8">
        <v>1</v>
      </c>
      <c r="O2" s="8">
        <v>60</v>
      </c>
      <c r="P2" s="8">
        <v>3</v>
      </c>
      <c r="Q2" s="8">
        <v>45.72</v>
      </c>
      <c r="R2" s="8">
        <v>32.33</v>
      </c>
      <c r="S2" s="8">
        <v>4.8499999999999996</v>
      </c>
      <c r="T2" s="8">
        <v>5.54</v>
      </c>
      <c r="U2" s="8">
        <v>6</v>
      </c>
      <c r="V2" s="8">
        <v>6</v>
      </c>
      <c r="W2" s="8">
        <v>6</v>
      </c>
      <c r="X2" s="8">
        <v>6</v>
      </c>
      <c r="Y2" s="8">
        <f t="shared" ref="Y2:Y4" si="0">(W2+X2)</f>
        <v>12</v>
      </c>
      <c r="Z2" s="8">
        <v>76.66</v>
      </c>
      <c r="AA2" s="8">
        <v>100</v>
      </c>
      <c r="AB2">
        <f t="shared" ref="AB2:AB4" si="1">AA2/Z2</f>
        <v>1.3044612575006522</v>
      </c>
      <c r="AC2">
        <f t="shared" ref="AC2:AF4" si="2">(Q2*$AB2)</f>
        <v>59.63996869292982</v>
      </c>
      <c r="AD2">
        <f t="shared" si="2"/>
        <v>42.173232454996082</v>
      </c>
      <c r="AE2">
        <f t="shared" si="2"/>
        <v>6.3266370988781633</v>
      </c>
      <c r="AF2">
        <f t="shared" si="2"/>
        <v>7.2267153665536137</v>
      </c>
      <c r="AG2">
        <f t="shared" ref="AG2:AH4" si="3">(AE2*SQRT(W2))</f>
        <v>15.497032680013582</v>
      </c>
      <c r="AH2">
        <f t="shared" si="3"/>
        <v>17.70176516438665</v>
      </c>
      <c r="AI2" s="9">
        <f>SUM(X2:X4)</f>
        <v>39</v>
      </c>
      <c r="AJ2" s="9">
        <v>3</v>
      </c>
      <c r="AK2">
        <f t="shared" ref="AK2:AK4" si="4">((AD2-AC2)/AC2)*100</f>
        <v>-29.286964129483824</v>
      </c>
      <c r="AL2">
        <f t="shared" ref="AL2:AL4" si="5">(AD2/AC2)*SQRT((AF2/AD2)^2+(AE2/AC2)^2)*100</f>
        <v>14.251192806043072</v>
      </c>
      <c r="AM2">
        <f t="shared" ref="AM2:AM4" si="6">_xlfn.CONFIDENCE.T(0.05,AL2,Y2)</f>
        <v>9.0547759172642461</v>
      </c>
      <c r="AN2">
        <f t="shared" ref="AN2:AN4" si="7">AK2-AM2</f>
        <v>-38.341740046748072</v>
      </c>
      <c r="AO2">
        <f t="shared" ref="AO2:AO4" si="8">AK2+AM2</f>
        <v>-20.232188212219576</v>
      </c>
    </row>
    <row r="3" spans="1:41" ht="17.25" x14ac:dyDescent="0.25">
      <c r="A3" t="s">
        <v>41</v>
      </c>
      <c r="B3" t="s">
        <v>48</v>
      </c>
      <c r="C3" t="s">
        <v>43</v>
      </c>
      <c r="D3" t="s">
        <v>44</v>
      </c>
      <c r="E3" t="s">
        <v>45</v>
      </c>
      <c r="F3" s="8">
        <v>95</v>
      </c>
      <c r="G3" s="8">
        <v>1</v>
      </c>
      <c r="H3" s="8" t="s">
        <v>46</v>
      </c>
      <c r="I3" s="8">
        <v>25</v>
      </c>
      <c r="J3" s="8">
        <v>75</v>
      </c>
      <c r="K3" s="8">
        <v>130</v>
      </c>
      <c r="L3" s="8" t="s">
        <v>47</v>
      </c>
      <c r="M3" s="8">
        <v>12</v>
      </c>
      <c r="N3" s="8">
        <v>1</v>
      </c>
      <c r="O3" s="8">
        <v>60</v>
      </c>
      <c r="P3" s="8">
        <v>3</v>
      </c>
      <c r="Q3" s="8">
        <v>40.76</v>
      </c>
      <c r="R3" s="8">
        <v>26.79</v>
      </c>
      <c r="S3" s="8">
        <v>3.35</v>
      </c>
      <c r="T3" s="8">
        <v>5.77</v>
      </c>
      <c r="U3" s="8">
        <v>21</v>
      </c>
      <c r="V3" s="8">
        <v>15</v>
      </c>
      <c r="W3" s="8">
        <v>21</v>
      </c>
      <c r="X3" s="8">
        <v>15</v>
      </c>
      <c r="Y3" s="8">
        <f t="shared" si="0"/>
        <v>36</v>
      </c>
      <c r="Z3" s="8">
        <v>61.88</v>
      </c>
      <c r="AA3" s="8">
        <v>100</v>
      </c>
      <c r="AB3">
        <f t="shared" si="1"/>
        <v>1.6160310277957337</v>
      </c>
      <c r="AC3">
        <f t="shared" si="2"/>
        <v>65.869424692954098</v>
      </c>
      <c r="AD3">
        <f t="shared" si="2"/>
        <v>43.293471234647704</v>
      </c>
      <c r="AE3">
        <f t="shared" si="2"/>
        <v>5.4137039431157081</v>
      </c>
      <c r="AF3">
        <f t="shared" si="2"/>
        <v>9.3244990303813822</v>
      </c>
      <c r="AG3">
        <f t="shared" si="3"/>
        <v>24.808708109408638</v>
      </c>
      <c r="AH3">
        <f t="shared" si="3"/>
        <v>36.1136294563943</v>
      </c>
      <c r="AI3" s="9"/>
      <c r="AJ3" s="9"/>
      <c r="AK3">
        <f t="shared" si="4"/>
        <v>-34.273797841020603</v>
      </c>
      <c r="AL3">
        <f t="shared" si="5"/>
        <v>15.151706610977147</v>
      </c>
      <c r="AM3">
        <f t="shared" si="6"/>
        <v>5.1265999529113087</v>
      </c>
      <c r="AN3">
        <f t="shared" si="7"/>
        <v>-39.400397793931909</v>
      </c>
      <c r="AO3">
        <f t="shared" si="8"/>
        <v>-29.147197888109293</v>
      </c>
    </row>
    <row r="4" spans="1:41" ht="17.25" x14ac:dyDescent="0.25">
      <c r="A4" t="s">
        <v>41</v>
      </c>
      <c r="B4" t="s">
        <v>48</v>
      </c>
      <c r="C4" t="s">
        <v>43</v>
      </c>
      <c r="D4" t="s">
        <v>49</v>
      </c>
      <c r="E4" t="s">
        <v>45</v>
      </c>
      <c r="F4" s="8">
        <v>95</v>
      </c>
      <c r="G4" s="8">
        <v>1</v>
      </c>
      <c r="H4" s="8" t="s">
        <v>46</v>
      </c>
      <c r="I4" s="8">
        <v>25</v>
      </c>
      <c r="J4" s="8">
        <v>75</v>
      </c>
      <c r="K4" s="8">
        <v>130</v>
      </c>
      <c r="L4" s="8" t="s">
        <v>47</v>
      </c>
      <c r="M4" s="8">
        <v>12</v>
      </c>
      <c r="N4" s="8">
        <v>1</v>
      </c>
      <c r="O4" s="8">
        <v>60</v>
      </c>
      <c r="P4" s="8">
        <v>3</v>
      </c>
      <c r="Q4" s="8">
        <v>40.76</v>
      </c>
      <c r="R4" s="8">
        <v>23.09</v>
      </c>
      <c r="S4" s="8">
        <v>3.35</v>
      </c>
      <c r="T4" s="8">
        <v>3.93</v>
      </c>
      <c r="U4" s="8">
        <v>21</v>
      </c>
      <c r="V4" s="8">
        <v>18</v>
      </c>
      <c r="W4" s="8">
        <v>21</v>
      </c>
      <c r="X4" s="8">
        <v>18</v>
      </c>
      <c r="Y4" s="8">
        <f t="shared" si="0"/>
        <v>39</v>
      </c>
      <c r="Z4" s="8">
        <v>61.88</v>
      </c>
      <c r="AA4" s="8">
        <v>100</v>
      </c>
      <c r="AB4">
        <f t="shared" si="1"/>
        <v>1.6160310277957337</v>
      </c>
      <c r="AC4">
        <f t="shared" si="2"/>
        <v>65.869424692954098</v>
      </c>
      <c r="AD4">
        <f t="shared" si="2"/>
        <v>37.31415643180349</v>
      </c>
      <c r="AE4">
        <f t="shared" si="2"/>
        <v>5.4137039431157081</v>
      </c>
      <c r="AF4">
        <f t="shared" si="2"/>
        <v>6.3510019392372339</v>
      </c>
      <c r="AG4">
        <f t="shared" si="3"/>
        <v>24.808708109408638</v>
      </c>
      <c r="AH4">
        <f t="shared" si="3"/>
        <v>26.945019231381369</v>
      </c>
      <c r="AI4" s="9"/>
      <c r="AJ4" s="9"/>
      <c r="AK4">
        <f t="shared" si="4"/>
        <v>-43.351324828262996</v>
      </c>
      <c r="AL4">
        <f t="shared" si="5"/>
        <v>10.707076954457914</v>
      </c>
      <c r="AM4">
        <f t="shared" si="6"/>
        <v>3.4708328336886329</v>
      </c>
      <c r="AN4">
        <f t="shared" si="7"/>
        <v>-46.822157661951628</v>
      </c>
      <c r="AO4">
        <f t="shared" si="8"/>
        <v>-39.880491994574363</v>
      </c>
    </row>
  </sheetData>
  <mergeCells count="2">
    <mergeCell ref="AI2:AI4"/>
    <mergeCell ref="AJ2:AJ4"/>
  </mergeCells>
  <conditionalFormatting sqref="W2:X3">
    <cfRule type="cellIs" dxfId="1" priority="1" operator="lessThan">
      <formula>6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2015-10-24T05:35:17Z</dcterms:modified>
</cp:coreProperties>
</file>