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F4" i="1" l="1"/>
  <c r="AH4" i="1" s="1"/>
  <c r="AE4" i="1"/>
  <c r="AG4" i="1" s="1"/>
  <c r="AD4" i="1"/>
  <c r="AL4" i="1" s="1"/>
  <c r="AM4" i="1" s="1"/>
  <c r="AB4" i="1"/>
  <c r="AC4" i="1" s="1"/>
  <c r="Y4" i="1"/>
  <c r="AB3" i="1"/>
  <c r="AF3" i="1" s="1"/>
  <c r="AH3" i="1" s="1"/>
  <c r="Y3" i="1"/>
  <c r="AI2" i="1"/>
  <c r="AB2" i="1"/>
  <c r="AF2" i="1" s="1"/>
  <c r="AH2" i="1" s="1"/>
  <c r="Y2" i="1"/>
  <c r="AC3" i="1" l="1"/>
  <c r="AD3" i="1"/>
  <c r="AC2" i="1"/>
  <c r="AE3" i="1"/>
  <c r="AG3" i="1" s="1"/>
  <c r="AD2" i="1"/>
  <c r="AK4" i="1"/>
  <c r="AE2" i="1"/>
  <c r="AG2" i="1" s="1"/>
  <c r="AL2" i="1" l="1"/>
  <c r="AM2" i="1" s="1"/>
  <c r="AK2" i="1"/>
  <c r="AO4" i="1"/>
  <c r="AN4" i="1"/>
  <c r="AL3" i="1"/>
  <c r="AM3" i="1" s="1"/>
  <c r="AK3" i="1"/>
  <c r="AO2" i="1" l="1"/>
  <c r="AN2" i="1"/>
  <c r="AO3" i="1"/>
  <c r="AN3" i="1"/>
</calcChain>
</file>

<file path=xl/sharedStrings.xml><?xml version="1.0" encoding="utf-8"?>
<sst xmlns="http://schemas.openxmlformats.org/spreadsheetml/2006/main" count="65" uniqueCount="51">
  <si>
    <t>Goodwin 1997</t>
  </si>
  <si>
    <t>Figure 3-a</t>
  </si>
  <si>
    <t>PKA-RI</t>
  </si>
  <si>
    <t>RI7I5</t>
  </si>
  <si>
    <t>Canton-S</t>
  </si>
  <si>
    <t>OCT-MCH</t>
  </si>
  <si>
    <t>DC</t>
  </si>
  <si>
    <t>immediately</t>
  </si>
  <si>
    <t>RI11D4</t>
  </si>
  <si>
    <t>RI7I5/RI11D4</t>
  </si>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</sst>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"/>
  <sheetViews>
    <sheetView tabSelected="1" workbookViewId="0">
      <selection sqref="A1:XFD1"/>
    </sheetView>
  </sheetViews>
  <sheetFormatPr defaultRowHeight="15" x14ac:dyDescent="0.25"/>
  <sheetData>
    <row r="1" spans="1:41" ht="108.75" customHeight="1" thickTop="1" thickBot="1" x14ac:dyDescent="0.3">
      <c r="A1" s="2" t="s">
        <v>10</v>
      </c>
      <c r="B1" s="2" t="s">
        <v>11</v>
      </c>
      <c r="C1" s="2" t="s">
        <v>12</v>
      </c>
      <c r="D1" s="2" t="s">
        <v>13</v>
      </c>
      <c r="E1" s="2" t="s">
        <v>14</v>
      </c>
      <c r="F1" s="3" t="s">
        <v>15</v>
      </c>
      <c r="G1" s="3" t="s">
        <v>16</v>
      </c>
      <c r="H1" s="4" t="s">
        <v>17</v>
      </c>
      <c r="I1" s="3" t="s">
        <v>18</v>
      </c>
      <c r="J1" s="3" t="s">
        <v>19</v>
      </c>
      <c r="K1" s="3" t="s">
        <v>20</v>
      </c>
      <c r="L1" s="3" t="s">
        <v>21</v>
      </c>
      <c r="M1" s="3" t="s">
        <v>22</v>
      </c>
      <c r="N1" s="3" t="s">
        <v>23</v>
      </c>
      <c r="O1" s="3" t="s">
        <v>24</v>
      </c>
      <c r="P1" s="3" t="s">
        <v>25</v>
      </c>
      <c r="Q1" s="5" t="s">
        <v>26</v>
      </c>
      <c r="R1" s="5" t="s">
        <v>27</v>
      </c>
      <c r="S1" s="5" t="s">
        <v>28</v>
      </c>
      <c r="T1" s="5" t="s">
        <v>29</v>
      </c>
      <c r="U1" s="5" t="s">
        <v>30</v>
      </c>
      <c r="V1" s="5" t="s">
        <v>31</v>
      </c>
      <c r="W1" s="6" t="s">
        <v>32</v>
      </c>
      <c r="X1" s="6" t="s">
        <v>33</v>
      </c>
      <c r="Y1" s="6" t="s">
        <v>34</v>
      </c>
      <c r="Z1" s="5" t="s">
        <v>35</v>
      </c>
      <c r="AA1" s="5" t="s">
        <v>36</v>
      </c>
      <c r="AB1" s="7" t="s">
        <v>37</v>
      </c>
      <c r="AC1" s="7" t="s">
        <v>38</v>
      </c>
      <c r="AD1" s="7" t="s">
        <v>39</v>
      </c>
      <c r="AE1" s="7" t="s">
        <v>40</v>
      </c>
      <c r="AF1" s="7" t="s">
        <v>41</v>
      </c>
      <c r="AG1" s="7" t="s">
        <v>42</v>
      </c>
      <c r="AH1" s="7" t="s">
        <v>43</v>
      </c>
      <c r="AI1" s="8" t="s">
        <v>44</v>
      </c>
      <c r="AJ1" s="8" t="s">
        <v>45</v>
      </c>
      <c r="AK1" s="7" t="s">
        <v>46</v>
      </c>
      <c r="AL1" s="7" t="s">
        <v>47</v>
      </c>
      <c r="AM1" s="7" t="s">
        <v>48</v>
      </c>
      <c r="AN1" s="7" t="s">
        <v>49</v>
      </c>
      <c r="AO1" s="7" t="s">
        <v>50</v>
      </c>
    </row>
    <row r="2" spans="1:41" ht="15.75" thickTop="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>
        <v>48</v>
      </c>
      <c r="G2">
        <v>1</v>
      </c>
      <c r="H2" t="s">
        <v>5</v>
      </c>
      <c r="I2">
        <v>25</v>
      </c>
      <c r="J2">
        <v>70</v>
      </c>
      <c r="K2">
        <v>60</v>
      </c>
      <c r="L2" t="s">
        <v>6</v>
      </c>
      <c r="M2">
        <v>12</v>
      </c>
      <c r="N2">
        <v>1</v>
      </c>
      <c r="O2">
        <v>60</v>
      </c>
      <c r="P2" t="s">
        <v>7</v>
      </c>
      <c r="Q2">
        <v>42.62</v>
      </c>
      <c r="R2">
        <v>33.520000000000003</v>
      </c>
      <c r="S2">
        <v>1.92</v>
      </c>
      <c r="T2">
        <v>2.62</v>
      </c>
      <c r="U2">
        <v>12</v>
      </c>
      <c r="V2">
        <v>6</v>
      </c>
      <c r="W2">
        <v>12</v>
      </c>
      <c r="X2">
        <v>6</v>
      </c>
      <c r="Y2">
        <f t="shared" ref="Y2:Y4" si="0">(W2+X2)</f>
        <v>18</v>
      </c>
      <c r="Z2">
        <v>49.18</v>
      </c>
      <c r="AA2">
        <v>100</v>
      </c>
      <c r="AB2">
        <f t="shared" ref="AB2:AB4" si="1">AA2/Z2</f>
        <v>2.0333468889792599</v>
      </c>
      <c r="AC2">
        <f t="shared" ref="AC2:AF4" si="2">(Q2*$AB2)</f>
        <v>86.661244408296056</v>
      </c>
      <c r="AD2">
        <f t="shared" si="2"/>
        <v>68.1577877185848</v>
      </c>
      <c r="AE2">
        <f t="shared" si="2"/>
        <v>3.904026026840179</v>
      </c>
      <c r="AF2">
        <f t="shared" si="2"/>
        <v>5.3273688491256612</v>
      </c>
      <c r="AG2">
        <f t="shared" ref="AG2:AH4" si="3">(AE2*SQRT(W2))</f>
        <v>13.523942865116894</v>
      </c>
      <c r="AH2">
        <f t="shared" si="3"/>
        <v>13.04933535195593</v>
      </c>
      <c r="AI2" s="1">
        <f>SUM(X2:X4)</f>
        <v>18</v>
      </c>
      <c r="AJ2" s="1">
        <v>3</v>
      </c>
      <c r="AK2">
        <f t="shared" ref="AK2:AK4" si="4">((AD2-AC2)/AC2)*100</f>
        <v>-21.351478179258553</v>
      </c>
      <c r="AL2">
        <f t="shared" ref="AL2:AL4" si="5">(AD2/AC2)*SQRT((AF2/AD2)^2+(AE2/AC2)^2)*100</f>
        <v>7.0952914350392762</v>
      </c>
      <c r="AM2">
        <f t="shared" ref="AM2:AM4" si="6">_xlfn.CONFIDENCE.T(0.05,AL2,Y2)</f>
        <v>3.5284054207940727</v>
      </c>
      <c r="AN2">
        <f t="shared" ref="AN2:AN4" si="7">AK2-AM2</f>
        <v>-24.879883600052626</v>
      </c>
      <c r="AO2">
        <f t="shared" ref="AO2:AO4" si="8">AK2+AM2</f>
        <v>-17.82307275846448</v>
      </c>
    </row>
    <row r="3" spans="1:41" x14ac:dyDescent="0.25">
      <c r="A3" t="s">
        <v>0</v>
      </c>
      <c r="B3" t="s">
        <v>1</v>
      </c>
      <c r="C3" t="s">
        <v>2</v>
      </c>
      <c r="D3" t="s">
        <v>8</v>
      </c>
      <c r="E3" t="s">
        <v>4</v>
      </c>
      <c r="F3">
        <v>48</v>
      </c>
      <c r="G3">
        <v>1</v>
      </c>
      <c r="H3" t="s">
        <v>5</v>
      </c>
      <c r="I3">
        <v>25</v>
      </c>
      <c r="J3">
        <v>70</v>
      </c>
      <c r="K3">
        <v>60</v>
      </c>
      <c r="L3" t="s">
        <v>6</v>
      </c>
      <c r="M3">
        <v>12</v>
      </c>
      <c r="N3">
        <v>1</v>
      </c>
      <c r="O3">
        <v>60</v>
      </c>
      <c r="P3" t="s">
        <v>7</v>
      </c>
      <c r="Q3">
        <v>42.62</v>
      </c>
      <c r="R3">
        <v>32.479999999999997</v>
      </c>
      <c r="S3">
        <v>1.92</v>
      </c>
      <c r="T3">
        <v>2.08</v>
      </c>
      <c r="U3">
        <v>12</v>
      </c>
      <c r="V3">
        <v>6</v>
      </c>
      <c r="W3">
        <v>12</v>
      </c>
      <c r="X3">
        <v>6</v>
      </c>
      <c r="Y3">
        <f t="shared" si="0"/>
        <v>18</v>
      </c>
      <c r="Z3">
        <v>49.18</v>
      </c>
      <c r="AA3">
        <v>100</v>
      </c>
      <c r="AB3">
        <f t="shared" si="1"/>
        <v>2.0333468889792599</v>
      </c>
      <c r="AC3">
        <f t="shared" si="2"/>
        <v>86.661244408296056</v>
      </c>
      <c r="AD3">
        <f t="shared" si="2"/>
        <v>66.043106954046351</v>
      </c>
      <c r="AE3">
        <f t="shared" si="2"/>
        <v>3.904026026840179</v>
      </c>
      <c r="AF3">
        <f t="shared" si="2"/>
        <v>4.2293615290768605</v>
      </c>
      <c r="AG3">
        <f t="shared" si="3"/>
        <v>13.523942865116894</v>
      </c>
      <c r="AH3">
        <f t="shared" si="3"/>
        <v>10.359777683995548</v>
      </c>
      <c r="AI3" s="1"/>
      <c r="AJ3" s="1"/>
      <c r="AK3">
        <f t="shared" si="4"/>
        <v>-23.791647114030983</v>
      </c>
      <c r="AL3">
        <f t="shared" si="5"/>
        <v>5.966915892584133</v>
      </c>
      <c r="AM3">
        <f t="shared" si="6"/>
        <v>2.9672774647204632</v>
      </c>
      <c r="AN3">
        <f t="shared" si="7"/>
        <v>-26.758924578751447</v>
      </c>
      <c r="AO3">
        <f t="shared" si="8"/>
        <v>-20.824369649310519</v>
      </c>
    </row>
    <row r="4" spans="1:41" x14ac:dyDescent="0.25">
      <c r="A4" t="s">
        <v>0</v>
      </c>
      <c r="B4" t="s">
        <v>1</v>
      </c>
      <c r="C4" t="s">
        <v>2</v>
      </c>
      <c r="D4" t="s">
        <v>9</v>
      </c>
      <c r="E4" t="s">
        <v>4</v>
      </c>
      <c r="F4">
        <v>48</v>
      </c>
      <c r="G4">
        <v>1</v>
      </c>
      <c r="H4" t="s">
        <v>5</v>
      </c>
      <c r="I4">
        <v>25</v>
      </c>
      <c r="J4">
        <v>70</v>
      </c>
      <c r="K4">
        <v>60</v>
      </c>
      <c r="L4" t="s">
        <v>6</v>
      </c>
      <c r="M4">
        <v>12</v>
      </c>
      <c r="N4">
        <v>1</v>
      </c>
      <c r="O4">
        <v>60</v>
      </c>
      <c r="P4" t="s">
        <v>7</v>
      </c>
      <c r="Q4">
        <v>42.62</v>
      </c>
      <c r="R4">
        <v>30.06</v>
      </c>
      <c r="S4">
        <v>1.92</v>
      </c>
      <c r="T4">
        <v>2.77</v>
      </c>
      <c r="U4">
        <v>12</v>
      </c>
      <c r="V4">
        <v>6</v>
      </c>
      <c r="W4">
        <v>12</v>
      </c>
      <c r="X4">
        <v>6</v>
      </c>
      <c r="Y4">
        <f t="shared" si="0"/>
        <v>18</v>
      </c>
      <c r="Z4">
        <v>49.18</v>
      </c>
      <c r="AA4">
        <v>100</v>
      </c>
      <c r="AB4">
        <f t="shared" si="1"/>
        <v>2.0333468889792599</v>
      </c>
      <c r="AC4">
        <f t="shared" si="2"/>
        <v>86.661244408296056</v>
      </c>
      <c r="AD4">
        <f t="shared" si="2"/>
        <v>61.122407482716547</v>
      </c>
      <c r="AE4">
        <f t="shared" si="2"/>
        <v>3.904026026840179</v>
      </c>
      <c r="AF4">
        <f t="shared" si="2"/>
        <v>5.63237088247255</v>
      </c>
      <c r="AG4">
        <f t="shared" si="3"/>
        <v>13.523942865116894</v>
      </c>
      <c r="AH4">
        <f t="shared" si="3"/>
        <v>13.796434704167147</v>
      </c>
      <c r="AI4" s="1"/>
      <c r="AJ4" s="1"/>
      <c r="AK4">
        <f t="shared" si="4"/>
        <v>-29.46973251994369</v>
      </c>
      <c r="AL4">
        <f t="shared" si="5"/>
        <v>7.2343846909904048</v>
      </c>
      <c r="AM4">
        <f t="shared" si="6"/>
        <v>3.5975748696866456</v>
      </c>
      <c r="AN4">
        <f t="shared" si="7"/>
        <v>-33.067307389630336</v>
      </c>
      <c r="AO4">
        <f t="shared" si="8"/>
        <v>-25.872157650257044</v>
      </c>
    </row>
  </sheetData>
  <mergeCells count="2">
    <mergeCell ref="AI2:AI4"/>
    <mergeCell ref="AJ2:AJ4"/>
  </mergeCells>
  <conditionalFormatting sqref="W2:X4">
    <cfRule type="cellIs" dxfId="1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2015-10-23T11:03:20Z</dcterms:modified>
</cp:coreProperties>
</file>