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D3" i="1" l="1"/>
  <c r="AF3" i="1" s="1"/>
  <c r="AA3" i="1"/>
  <c r="V3" i="1"/>
  <c r="U3" i="1"/>
  <c r="AD2" i="1"/>
  <c r="AH2" i="1" s="1"/>
  <c r="AJ2" i="1" s="1"/>
  <c r="AA2" i="1"/>
  <c r="V2" i="1"/>
  <c r="U2" i="1"/>
  <c r="AE2" i="1" l="1"/>
  <c r="AG2" i="1"/>
  <c r="AI2" i="1" s="1"/>
  <c r="AE3" i="1"/>
  <c r="AM3" i="1" s="1"/>
  <c r="AG3" i="1"/>
  <c r="AI3" i="1" s="1"/>
  <c r="AH3" i="1"/>
  <c r="AJ3" i="1" s="1"/>
  <c r="AF2" i="1"/>
  <c r="AS3" i="1" l="1"/>
  <c r="AN3" i="1"/>
  <c r="AO3" i="1" s="1"/>
  <c r="AP3" i="1" s="1"/>
  <c r="AM2" i="1"/>
  <c r="AS2" i="1"/>
  <c r="AN2" i="1"/>
  <c r="AO2" i="1" s="1"/>
  <c r="AQ3" i="1" l="1"/>
  <c r="AQ2" i="1"/>
  <c r="AP2" i="1"/>
</calcChain>
</file>

<file path=xl/sharedStrings.xml><?xml version="1.0" encoding="utf-8"?>
<sst xmlns="http://schemas.openxmlformats.org/spreadsheetml/2006/main" count="58" uniqueCount="53">
  <si>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</si>
  <si>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</si>
  <si>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</si>
  <si>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</si>
  <si>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</si>
  <si>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</si>
  <si>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</si>
  <si>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</si>
  <si>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</si>
  <si>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</si>
  <si>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</si>
  <si>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</si>
  <si>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</si>
  <si>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</si>
  <si>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</si>
  <si>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</si>
  <si>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</si>
  <si>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</si>
  <si>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</si>
  <si>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</si>
  <si>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</si>
  <si>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</si>
  <si>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</si>
  <si>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</si>
  <si>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</si>
  <si>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</si>
  <si>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</si>
  <si>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</si>
  <si>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</si>
  <si>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</si>
  <si>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</si>
  <si>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</si>
  <si>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</si>
  <si>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</si>
  <si>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</si>
  <si>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</si>
  <si>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</si>
  <si>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</si>
  <si>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</si>
  <si>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</si>
  <si>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</si>
  <si>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95%CI Manually Calculated</t>
  </si>
  <si>
    <t>Xia 2005</t>
  </si>
  <si>
    <t>Figure 4-c</t>
  </si>
  <si>
    <t>Nmdar1</t>
  </si>
  <si>
    <t>EP331</t>
  </si>
  <si>
    <t>w(CS10)</t>
  </si>
  <si>
    <t>OCT-MCH</t>
  </si>
  <si>
    <t>AC</t>
  </si>
  <si>
    <t>Figure 4-d</t>
  </si>
  <si>
    <t>EP3511</t>
  </si>
  <si>
    <t>Order</t>
  </si>
  <si>
    <t>Subset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</si>
</sst>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">
    <xf numFmtId="0" fontId="0" fillId="0" borderId="0" xfId="0"/>
    <xf numFmtId="0" fontId="1" fillId="2" borderId="1" xfId="1" applyAlignment="1">
      <alignment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"/>
  <sheetViews>
    <sheetView tabSelected="1" workbookViewId="0">
      <selection activeCell="G7" sqref="G7"/>
    </sheetView>
  </sheetViews>
  <sheetFormatPr defaultRowHeight="15" x14ac:dyDescent="0.25"/>
  <sheetData>
    <row r="1" spans="1:45" s="1" customFormat="1" ht="106.5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51</v>
      </c>
      <c r="G1" s="1" t="s">
        <v>52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S1" s="1" t="s">
        <v>41</v>
      </c>
    </row>
    <row r="2" spans="1:45" ht="15.75" thickTop="1" x14ac:dyDescent="0.25">
      <c r="A2" t="s">
        <v>42</v>
      </c>
      <c r="B2" t="s">
        <v>43</v>
      </c>
      <c r="C2" t="s">
        <v>44</v>
      </c>
      <c r="D2" t="s">
        <v>45</v>
      </c>
      <c r="E2" t="s">
        <v>46</v>
      </c>
      <c r="F2">
        <v>1</v>
      </c>
      <c r="G2">
        <v>1</v>
      </c>
      <c r="I2">
        <v>1</v>
      </c>
      <c r="J2" t="s">
        <v>47</v>
      </c>
      <c r="K2">
        <v>22</v>
      </c>
      <c r="L2">
        <v>50</v>
      </c>
      <c r="M2">
        <v>60</v>
      </c>
      <c r="N2" t="s">
        <v>48</v>
      </c>
      <c r="O2">
        <v>12</v>
      </c>
      <c r="P2">
        <v>1</v>
      </c>
      <c r="Q2">
        <v>60</v>
      </c>
      <c r="R2">
        <v>3</v>
      </c>
      <c r="S2">
        <v>18.84</v>
      </c>
      <c r="T2">
        <v>14.52</v>
      </c>
      <c r="U2">
        <f>2*0.19</f>
        <v>0.38</v>
      </c>
      <c r="V2">
        <f>2*0.42</f>
        <v>0.84</v>
      </c>
      <c r="W2">
        <v>8</v>
      </c>
      <c r="X2">
        <v>8</v>
      </c>
      <c r="Y2">
        <v>8</v>
      </c>
      <c r="Z2">
        <v>8</v>
      </c>
      <c r="AA2">
        <f t="shared" ref="AA2:AA3" si="0">Y2+Z2</f>
        <v>16</v>
      </c>
      <c r="AB2">
        <v>22.06</v>
      </c>
      <c r="AC2">
        <v>100</v>
      </c>
      <c r="AD2">
        <f t="shared" ref="AD2:AD3" si="1">AC2/AB2</f>
        <v>4.5330915684496826</v>
      </c>
      <c r="AE2">
        <f t="shared" ref="AE2:AE3" si="2">S2*AD2</f>
        <v>85.403445149592017</v>
      </c>
      <c r="AF2">
        <f t="shared" ref="AF2:AF3" si="3">T2*AD2</f>
        <v>65.82048957388939</v>
      </c>
      <c r="AG2">
        <f t="shared" ref="AG2:AG3" si="4">U2*AD2</f>
        <v>1.7225747960108795</v>
      </c>
      <c r="AH2">
        <f t="shared" ref="AH2:AH3" si="5">V2*AD2</f>
        <v>3.8077969174977331</v>
      </c>
      <c r="AI2">
        <f t="shared" ref="AI2:AJ3" si="6">(AG2*SQRT(Y2))</f>
        <v>4.872177277441307</v>
      </c>
      <c r="AJ2">
        <f t="shared" si="6"/>
        <v>10.77007608697552</v>
      </c>
      <c r="AM2">
        <f t="shared" ref="AM2:AM3" si="7">((AF2-AE2)/AE2)*100</f>
        <v>-22.929936305732483</v>
      </c>
      <c r="AN2">
        <f t="shared" ref="AN2:AN3" si="8">(AF2/AE2)*SQRT((AH2/AF2)^2+(AG2/AE2)^2)*100</f>
        <v>4.7218160850357522</v>
      </c>
      <c r="AO2">
        <f t="shared" ref="AO2:AO3" si="9">(1.96*AN2)</f>
        <v>9.2547595266700746</v>
      </c>
      <c r="AP2">
        <f t="shared" ref="AP2:AP3" si="10">AM2-AO2</f>
        <v>-32.184695832402554</v>
      </c>
      <c r="AQ2">
        <f t="shared" ref="AQ2:AQ3" si="11">AM2+AO2</f>
        <v>-13.675176779062408</v>
      </c>
      <c r="AS2">
        <f t="shared" ref="AS2:AS3" si="12">(AF2/AE2)*SQRT((AH2/AF2)^2+(AG2/AE2)^2)*100</f>
        <v>4.7218160850357522</v>
      </c>
    </row>
    <row r="3" spans="1:45" x14ac:dyDescent="0.25">
      <c r="A3" t="s">
        <v>42</v>
      </c>
      <c r="B3" t="s">
        <v>49</v>
      </c>
      <c r="C3" t="s">
        <v>44</v>
      </c>
      <c r="D3" t="s">
        <v>50</v>
      </c>
      <c r="E3" t="s">
        <v>46</v>
      </c>
      <c r="F3">
        <v>2</v>
      </c>
      <c r="G3">
        <v>0</v>
      </c>
      <c r="I3">
        <v>1</v>
      </c>
      <c r="J3" t="s">
        <v>47</v>
      </c>
      <c r="K3">
        <v>22</v>
      </c>
      <c r="L3">
        <v>50</v>
      </c>
      <c r="M3">
        <v>60</v>
      </c>
      <c r="N3" t="s">
        <v>48</v>
      </c>
      <c r="O3">
        <v>12</v>
      </c>
      <c r="P3">
        <v>1</v>
      </c>
      <c r="Q3">
        <v>60</v>
      </c>
      <c r="R3">
        <v>3</v>
      </c>
      <c r="S3">
        <v>15.62</v>
      </c>
      <c r="T3">
        <v>10.029999999999999</v>
      </c>
      <c r="U3">
        <f>2*0.39</f>
        <v>0.78</v>
      </c>
      <c r="V3">
        <f>2*0.59</f>
        <v>1.18</v>
      </c>
      <c r="W3">
        <v>8</v>
      </c>
      <c r="X3">
        <v>8</v>
      </c>
      <c r="Y3">
        <v>8</v>
      </c>
      <c r="Z3">
        <v>8</v>
      </c>
      <c r="AA3">
        <f t="shared" si="0"/>
        <v>16</v>
      </c>
      <c r="AB3">
        <v>18.670000000000002</v>
      </c>
      <c r="AC3">
        <v>100</v>
      </c>
      <c r="AD3">
        <f t="shared" si="1"/>
        <v>5.3561863952865556</v>
      </c>
      <c r="AE3">
        <f t="shared" si="2"/>
        <v>83.663631494375991</v>
      </c>
      <c r="AF3">
        <f t="shared" si="3"/>
        <v>53.722549544724153</v>
      </c>
      <c r="AG3">
        <f t="shared" si="4"/>
        <v>4.1778253883235132</v>
      </c>
      <c r="AH3">
        <f t="shared" si="5"/>
        <v>6.3202999464381353</v>
      </c>
      <c r="AI3">
        <f t="shared" si="6"/>
        <v>11.81667465078751</v>
      </c>
      <c r="AJ3">
        <f t="shared" si="6"/>
        <v>17.876507805037516</v>
      </c>
      <c r="AM3">
        <f t="shared" si="7"/>
        <v>-35.787451984635076</v>
      </c>
      <c r="AN3">
        <f t="shared" si="8"/>
        <v>8.2067636988714252</v>
      </c>
      <c r="AO3">
        <f t="shared" si="9"/>
        <v>16.085256849787992</v>
      </c>
      <c r="AP3">
        <f t="shared" si="10"/>
        <v>-51.872708834423065</v>
      </c>
      <c r="AQ3">
        <f t="shared" si="11"/>
        <v>-19.702195134847084</v>
      </c>
      <c r="AS3">
        <f t="shared" si="12"/>
        <v>8.2067636988714252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2017-05-03T13:38:57Z</dcterms:created>
  <dcterms:modified xsi:type="dcterms:W3CDTF">2017-05-03T13:39:44Z</dcterms:modified>
</cp:coreProperties>
</file>