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L2" i="1" l="1"/>
  <c r="AC5" i="1" l="1"/>
  <c r="AF5" i="1" s="1"/>
  <c r="AH5" i="1" s="1"/>
  <c r="Z5" i="1"/>
  <c r="AG4" i="1"/>
  <c r="AI4" i="1" s="1"/>
  <c r="AC4" i="1"/>
  <c r="AF4" i="1" s="1"/>
  <c r="AH4" i="1" s="1"/>
  <c r="Z4" i="1"/>
  <c r="AC3" i="1"/>
  <c r="AG3" i="1" s="1"/>
  <c r="AI3" i="1" s="1"/>
  <c r="Z3" i="1"/>
  <c r="AG2" i="1"/>
  <c r="AI2" i="1" s="1"/>
  <c r="AC2" i="1"/>
  <c r="AE2" i="1" s="1"/>
  <c r="Z2" i="1"/>
  <c r="AD4" i="1" l="1"/>
  <c r="AE4" i="1"/>
  <c r="AM4" i="1" s="1"/>
  <c r="AN4" i="1" s="1"/>
  <c r="AF2" i="1"/>
  <c r="AH2" i="1" s="1"/>
  <c r="AG5" i="1"/>
  <c r="AI5" i="1" s="1"/>
  <c r="AD3" i="1"/>
  <c r="AE3" i="1"/>
  <c r="AF3" i="1"/>
  <c r="AH3" i="1" s="1"/>
  <c r="AD5" i="1"/>
  <c r="AD2" i="1"/>
  <c r="AL4" i="1"/>
  <c r="AE5" i="1"/>
  <c r="AM2" i="1" l="1"/>
  <c r="AN2" i="1" s="1"/>
  <c r="AP4" i="1"/>
  <c r="AO4" i="1"/>
  <c r="AM3" i="1"/>
  <c r="AN3" i="1" s="1"/>
  <c r="AL3" i="1"/>
  <c r="AM5" i="1"/>
  <c r="AN5" i="1" s="1"/>
  <c r="AL5" i="1"/>
  <c r="AP5" i="1" l="1"/>
  <c r="AO5" i="1"/>
  <c r="AO2" i="1"/>
  <c r="AP2" i="1"/>
  <c r="AP3" i="1"/>
  <c r="AO3" i="1"/>
</calcChain>
</file>

<file path=xl/sharedStrings.xml><?xml version="1.0" encoding="utf-8"?>
<sst xmlns="http://schemas.openxmlformats.org/spreadsheetml/2006/main" count="70" uniqueCount="55">
  <si>
    <t>Study</t>
  </si>
  <si>
    <t>Figure-Panel_exp/Figure-Panel_ctl</t>
  </si>
  <si>
    <t>Gene Name</t>
  </si>
  <si>
    <t>Genotype (Experimental)</t>
  </si>
  <si>
    <t>Genotype (Control)</t>
  </si>
  <si>
    <t>Control Group Identifier</t>
  </si>
  <si>
    <t>Outcrossed</t>
  </si>
  <si>
    <t>Odor Pair</t>
  </si>
  <si>
    <t xml:space="preserve">Control/Exp Temp. (°C) </t>
  </si>
  <si>
    <t>RH (%)</t>
  </si>
  <si>
    <t>ES (V)</t>
  </si>
  <si>
    <t>ES Type</t>
  </si>
  <si>
    <t># of shocks (per cycle)</t>
  </si>
  <si>
    <t># of training cycles</t>
  </si>
  <si>
    <t>Training Time (sec) (per cycle)</t>
  </si>
  <si>
    <t>Time Before Test (min)</t>
  </si>
  <si>
    <t>CTL(mm)</t>
  </si>
  <si>
    <t>Exp(mm)</t>
  </si>
  <si>
    <t>CTL-SEM(mm)</t>
  </si>
  <si>
    <t>Exp-SEM(mm)</t>
  </si>
  <si>
    <t>Nc</t>
  </si>
  <si>
    <t>Ne</t>
  </si>
  <si>
    <t xml:space="preserve"> Nc-UsedinAnalysis</t>
  </si>
  <si>
    <t xml:space="preserve"> Ne-UsedinAnalysis</t>
  </si>
  <si>
    <t>Ntotal-UsedinCI</t>
  </si>
  <si>
    <t>Y-axis (mm)</t>
  </si>
  <si>
    <t xml:space="preserve">Y-axis org. </t>
  </si>
  <si>
    <t>Factor</t>
  </si>
  <si>
    <t>CTL-real PI</t>
  </si>
  <si>
    <t>Exp - real PI</t>
  </si>
  <si>
    <t>CTL-SEM org.</t>
  </si>
  <si>
    <t>Exp-SEM Org</t>
  </si>
  <si>
    <t>CTL-SD</t>
  </si>
  <si>
    <t>Exp-SD</t>
  </si>
  <si>
    <t>Ntotal per gene (Sample Size)</t>
  </si>
  <si>
    <t>Num of Bars</t>
  </si>
  <si>
    <t>DeltaPI for single bars (non-metaanalytics)</t>
  </si>
  <si>
    <t>S Pooled</t>
  </si>
  <si>
    <t xml:space="preserve">95% CI </t>
  </si>
  <si>
    <t>CI.LB</t>
  </si>
  <si>
    <t>CI.UB</t>
  </si>
  <si>
    <t>LaFerriere 2011</t>
  </si>
  <si>
    <t>Figure 2</t>
  </si>
  <si>
    <t>Aru</t>
  </si>
  <si>
    <t>aru8-128 (Berlin)</t>
  </si>
  <si>
    <t>Berlin</t>
  </si>
  <si>
    <t>OCT-MCH</t>
  </si>
  <si>
    <t xml:space="preserve"> -</t>
  </si>
  <si>
    <t>Figure 5-a</t>
  </si>
  <si>
    <t>aru8S13 (CS)</t>
  </si>
  <si>
    <t>Canton-S</t>
  </si>
  <si>
    <t>Figure 5-b</t>
  </si>
  <si>
    <t>aru8S13 (Berlin)</t>
  </si>
  <si>
    <t>aru8-128 (CS)</t>
  </si>
  <si>
    <t>Subset 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</si>
</sst>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A5A5A5"/>
      </patternFill>
    </fill>
  </fills>
  <borders count="3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rgb="FF3F3F3F"/>
      </left>
      <right style="double">
        <color rgb="FF3F3F3F"/>
      </right>
      <top/>
      <bottom/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11">
    <xf numFmtId="0" fontId="0" fillId="0" borderId="0" xfId="0"/>
    <xf numFmtId="0" fontId="2" fillId="2" borderId="1" xfId="1" applyFont="1" applyAlignment="1">
      <alignment wrapText="1"/>
    </xf>
    <xf numFmtId="0" fontId="2" fillId="2" borderId="1" xfId="1" applyFont="1" applyAlignment="1">
      <alignment horizontal="right" wrapText="1"/>
    </xf>
    <xf numFmtId="0" fontId="2" fillId="2" borderId="1" xfId="1" applyFont="1" applyAlignment="1">
      <alignment horizontal="center" wrapText="1"/>
    </xf>
    <xf numFmtId="0" fontId="2" fillId="2" borderId="2" xfId="1" applyFont="1" applyBorder="1" applyAlignment="1">
      <alignment horizontal="right" wrapText="1"/>
    </xf>
    <xf numFmtId="0" fontId="2" fillId="2" borderId="2" xfId="1" applyFont="1" applyBorder="1" applyAlignment="1">
      <alignment horizontal="center" wrapText="1"/>
    </xf>
    <xf numFmtId="0" fontId="2" fillId="2" borderId="2" xfId="1" applyFont="1" applyBorder="1" applyAlignment="1">
      <alignment wrapText="1"/>
    </xf>
    <xf numFmtId="0" fontId="2" fillId="2" borderId="2" xfId="1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</cellXfs>
  <cellStyles count="2">
    <cellStyle name="Check Cell" xfId="1" builtinId="23"/>
    <cellStyle name="Normal" xfId="0" builtinId="0"/>
  </cellStyles>
  <dxfs count="4"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"/>
  <sheetViews>
    <sheetView tabSelected="1" topLeftCell="N1" workbookViewId="0">
      <selection activeCell="W4" sqref="W4:W5"/>
    </sheetView>
  </sheetViews>
  <sheetFormatPr defaultRowHeight="15" x14ac:dyDescent="0.25"/>
  <cols>
    <col min="4" max="4" width="15.85546875" bestFit="1" customWidth="1"/>
  </cols>
  <sheetData>
    <row r="1" spans="1:42" ht="108.75" customHeight="1" thickTop="1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54</v>
      </c>
      <c r="F1" s="1" t="s">
        <v>4</v>
      </c>
      <c r="G1" s="2" t="s">
        <v>5</v>
      </c>
      <c r="H1" s="2" t="s">
        <v>6</v>
      </c>
      <c r="I1" s="3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  <c r="R1" s="4" t="s">
        <v>16</v>
      </c>
      <c r="S1" s="4" t="s">
        <v>17</v>
      </c>
      <c r="T1" s="4" t="s">
        <v>18</v>
      </c>
      <c r="U1" s="4" t="s">
        <v>19</v>
      </c>
      <c r="V1" s="4" t="s">
        <v>20</v>
      </c>
      <c r="W1" s="4" t="s">
        <v>21</v>
      </c>
      <c r="X1" s="5" t="s">
        <v>22</v>
      </c>
      <c r="Y1" s="5" t="s">
        <v>23</v>
      </c>
      <c r="Z1" s="5" t="s">
        <v>24</v>
      </c>
      <c r="AA1" s="4" t="s">
        <v>25</v>
      </c>
      <c r="AB1" s="4" t="s">
        <v>26</v>
      </c>
      <c r="AC1" s="6" t="s">
        <v>27</v>
      </c>
      <c r="AD1" s="6" t="s">
        <v>28</v>
      </c>
      <c r="AE1" s="6" t="s">
        <v>29</v>
      </c>
      <c r="AF1" s="6" t="s">
        <v>30</v>
      </c>
      <c r="AG1" s="6" t="s">
        <v>31</v>
      </c>
      <c r="AH1" s="6" t="s">
        <v>32</v>
      </c>
      <c r="AI1" s="6" t="s">
        <v>33</v>
      </c>
      <c r="AJ1" s="7" t="s">
        <v>34</v>
      </c>
      <c r="AK1" s="7" t="s">
        <v>35</v>
      </c>
      <c r="AL1" s="6" t="s">
        <v>36</v>
      </c>
      <c r="AM1" s="6" t="s">
        <v>37</v>
      </c>
      <c r="AN1" s="6" t="s">
        <v>38</v>
      </c>
      <c r="AO1" s="6" t="s">
        <v>39</v>
      </c>
      <c r="AP1" s="6" t="s">
        <v>40</v>
      </c>
    </row>
    <row r="2" spans="1:42" ht="15.75" thickTop="1" x14ac:dyDescent="0.25">
      <c r="A2" t="s">
        <v>41</v>
      </c>
      <c r="B2" t="s">
        <v>42</v>
      </c>
      <c r="C2" t="s">
        <v>43</v>
      </c>
      <c r="D2" t="s">
        <v>44</v>
      </c>
      <c r="E2">
        <v>0</v>
      </c>
      <c r="F2" t="s">
        <v>45</v>
      </c>
      <c r="G2">
        <v>76</v>
      </c>
      <c r="H2">
        <v>1</v>
      </c>
      <c r="I2" t="s">
        <v>46</v>
      </c>
      <c r="J2">
        <v>25</v>
      </c>
      <c r="K2">
        <v>70</v>
      </c>
      <c r="L2">
        <v>100</v>
      </c>
      <c r="M2" t="s">
        <v>47</v>
      </c>
      <c r="N2">
        <v>12</v>
      </c>
      <c r="O2">
        <v>1</v>
      </c>
      <c r="P2">
        <v>60</v>
      </c>
      <c r="Q2">
        <v>3</v>
      </c>
      <c r="R2">
        <v>92.471999999999994</v>
      </c>
      <c r="S2">
        <v>60.677999999999997</v>
      </c>
      <c r="T2">
        <v>7.7610000000000001</v>
      </c>
      <c r="U2">
        <v>10.98</v>
      </c>
      <c r="V2">
        <v>14</v>
      </c>
      <c r="W2">
        <v>14</v>
      </c>
      <c r="X2">
        <v>14</v>
      </c>
      <c r="Y2">
        <v>14</v>
      </c>
      <c r="Z2" s="8">
        <f t="shared" ref="Z2:Z5" si="0">(X2+Y2)</f>
        <v>28</v>
      </c>
      <c r="AA2">
        <v>123.53100000000001</v>
      </c>
      <c r="AB2">
        <v>80</v>
      </c>
      <c r="AC2">
        <f t="shared" ref="AC2:AC5" si="1">AB2/AA2</f>
        <v>0.64761072119548935</v>
      </c>
      <c r="AD2">
        <f t="shared" ref="AD2:AG5" si="2">(R2*$AC2)</f>
        <v>59.885858610389285</v>
      </c>
      <c r="AE2">
        <f t="shared" si="2"/>
        <v>39.295723340699901</v>
      </c>
      <c r="AF2">
        <f t="shared" si="2"/>
        <v>5.0261068071981931</v>
      </c>
      <c r="AG2">
        <f t="shared" si="2"/>
        <v>7.1107657187264737</v>
      </c>
      <c r="AH2">
        <f t="shared" ref="AH2:AI5" si="3">(AF2*SQRT(X2))</f>
        <v>18.805969661867909</v>
      </c>
      <c r="AI2">
        <f t="shared" si="3"/>
        <v>26.606049077091825</v>
      </c>
      <c r="AJ2" s="10"/>
      <c r="AK2" s="10"/>
      <c r="AL2">
        <f>((AE2-AD2)/AD2)*100</f>
        <v>-34.382299506877757</v>
      </c>
      <c r="AM2">
        <f t="shared" ref="AM2:AM5" si="4">(AE2/AD2)*SQRT((AG2/AE2)^2+(AF2/AD2)^2)*100</f>
        <v>13.08883394482373</v>
      </c>
      <c r="AN2">
        <f t="shared" ref="AN2:AN5" si="5">_xlfn.CONFIDENCE.T(0.05,AM2,Z2)</f>
        <v>5.0753199669257825</v>
      </c>
      <c r="AO2">
        <f t="shared" ref="AO2:AO5" si="6">AL2-AN2</f>
        <v>-39.45761947380354</v>
      </c>
      <c r="AP2">
        <f t="shared" ref="AP2:AP5" si="7">AL2+AN2</f>
        <v>-29.306979539951975</v>
      </c>
    </row>
    <row r="3" spans="1:42" x14ac:dyDescent="0.25">
      <c r="A3" t="s">
        <v>41</v>
      </c>
      <c r="B3" t="s">
        <v>42</v>
      </c>
      <c r="C3" t="s">
        <v>43</v>
      </c>
      <c r="D3" t="s">
        <v>53</v>
      </c>
      <c r="E3">
        <v>0</v>
      </c>
      <c r="F3" t="s">
        <v>50</v>
      </c>
      <c r="G3">
        <v>75</v>
      </c>
      <c r="H3">
        <v>1</v>
      </c>
      <c r="I3" t="s">
        <v>46</v>
      </c>
      <c r="J3">
        <v>25</v>
      </c>
      <c r="K3">
        <v>70</v>
      </c>
      <c r="L3">
        <v>100</v>
      </c>
      <c r="M3" t="s">
        <v>47</v>
      </c>
      <c r="N3">
        <v>12</v>
      </c>
      <c r="O3">
        <v>1</v>
      </c>
      <c r="P3">
        <v>3</v>
      </c>
      <c r="Q3">
        <v>3</v>
      </c>
      <c r="R3">
        <v>107.65600000000001</v>
      </c>
      <c r="S3">
        <v>110.47799999999999</v>
      </c>
      <c r="T3">
        <v>6.3940000000000001</v>
      </c>
      <c r="U3">
        <v>7.3639999999999999</v>
      </c>
      <c r="V3">
        <v>12</v>
      </c>
      <c r="W3">
        <v>12</v>
      </c>
      <c r="X3">
        <v>12</v>
      </c>
      <c r="Y3">
        <v>12</v>
      </c>
      <c r="Z3" s="8">
        <f t="shared" si="0"/>
        <v>24</v>
      </c>
      <c r="AA3">
        <v>123.53100000000001</v>
      </c>
      <c r="AB3">
        <v>80</v>
      </c>
      <c r="AC3">
        <f t="shared" si="1"/>
        <v>0.64761072119548935</v>
      </c>
      <c r="AD3">
        <f t="shared" si="2"/>
        <v>69.71917980102161</v>
      </c>
      <c r="AE3">
        <f t="shared" si="2"/>
        <v>71.546737256235275</v>
      </c>
      <c r="AF3">
        <f t="shared" si="2"/>
        <v>4.1408229513239592</v>
      </c>
      <c r="AG3">
        <f t="shared" si="2"/>
        <v>4.7690053508835835</v>
      </c>
      <c r="AH3">
        <f t="shared" si="3"/>
        <v>14.344231473680811</v>
      </c>
      <c r="AI3">
        <f t="shared" si="3"/>
        <v>16.520319138596413</v>
      </c>
      <c r="AL3">
        <f t="shared" ref="AL2:AL5" si="8">((AE3-AD3)/AD3)*100</f>
        <v>2.6213123281563404</v>
      </c>
      <c r="AM3">
        <f t="shared" si="4"/>
        <v>9.1617964080231822</v>
      </c>
      <c r="AN3">
        <f t="shared" si="5"/>
        <v>3.8686873297604776</v>
      </c>
      <c r="AO3">
        <f t="shared" si="6"/>
        <v>-1.2473750016041372</v>
      </c>
      <c r="AP3">
        <f t="shared" si="7"/>
        <v>6.489999657916818</v>
      </c>
    </row>
    <row r="4" spans="1:42" x14ac:dyDescent="0.25">
      <c r="A4" t="s">
        <v>41</v>
      </c>
      <c r="B4" t="s">
        <v>48</v>
      </c>
      <c r="C4" t="s">
        <v>43</v>
      </c>
      <c r="D4" t="s">
        <v>49</v>
      </c>
      <c r="E4">
        <v>1</v>
      </c>
      <c r="F4" t="s">
        <v>50</v>
      </c>
      <c r="G4">
        <v>77</v>
      </c>
      <c r="H4">
        <v>1</v>
      </c>
      <c r="I4" t="s">
        <v>46</v>
      </c>
      <c r="J4">
        <v>25</v>
      </c>
      <c r="K4">
        <v>70</v>
      </c>
      <c r="L4">
        <v>100</v>
      </c>
      <c r="M4" t="s">
        <v>47</v>
      </c>
      <c r="N4">
        <v>12</v>
      </c>
      <c r="O4">
        <v>1</v>
      </c>
      <c r="P4">
        <v>60</v>
      </c>
      <c r="Q4">
        <v>3</v>
      </c>
      <c r="R4">
        <v>103.011</v>
      </c>
      <c r="S4">
        <v>89.781999999999996</v>
      </c>
      <c r="T4">
        <v>6.085</v>
      </c>
      <c r="U4">
        <v>9.5250000000000004</v>
      </c>
      <c r="V4">
        <v>18</v>
      </c>
      <c r="W4">
        <v>18</v>
      </c>
      <c r="X4">
        <v>18</v>
      </c>
      <c r="Y4">
        <v>18</v>
      </c>
      <c r="Z4" s="8">
        <f t="shared" si="0"/>
        <v>36</v>
      </c>
      <c r="AA4">
        <v>113.271</v>
      </c>
      <c r="AB4">
        <v>80</v>
      </c>
      <c r="AC4">
        <f t="shared" si="1"/>
        <v>0.7062708018822117</v>
      </c>
      <c r="AD4">
        <f t="shared" si="2"/>
        <v>72.7536615726885</v>
      </c>
      <c r="AE4">
        <f t="shared" si="2"/>
        <v>63.410405134588729</v>
      </c>
      <c r="AF4">
        <f t="shared" si="2"/>
        <v>4.2976578294532581</v>
      </c>
      <c r="AG4">
        <f t="shared" si="2"/>
        <v>6.7272293879280669</v>
      </c>
      <c r="AH4">
        <f t="shared" si="3"/>
        <v>18.233417966555145</v>
      </c>
      <c r="AI4">
        <f t="shared" si="3"/>
        <v>28.54121711280818</v>
      </c>
      <c r="AJ4" s="10"/>
      <c r="AK4" s="10"/>
      <c r="AL4">
        <f t="shared" si="8"/>
        <v>-12.842317810719237</v>
      </c>
      <c r="AM4">
        <f t="shared" si="4"/>
        <v>10.583318403372456</v>
      </c>
      <c r="AN4">
        <f t="shared" si="5"/>
        <v>3.5808797663140322</v>
      </c>
      <c r="AO4">
        <f t="shared" si="6"/>
        <v>-16.423197577033271</v>
      </c>
      <c r="AP4">
        <f t="shared" si="7"/>
        <v>-9.2614380444052049</v>
      </c>
    </row>
    <row r="5" spans="1:42" x14ac:dyDescent="0.25">
      <c r="A5" t="s">
        <v>41</v>
      </c>
      <c r="B5" t="s">
        <v>51</v>
      </c>
      <c r="C5" t="s">
        <v>43</v>
      </c>
      <c r="D5" t="s">
        <v>52</v>
      </c>
      <c r="E5">
        <v>1</v>
      </c>
      <c r="F5" t="s">
        <v>45</v>
      </c>
      <c r="G5">
        <v>78</v>
      </c>
      <c r="H5">
        <v>1</v>
      </c>
      <c r="I5" t="s">
        <v>46</v>
      </c>
      <c r="J5">
        <v>25</v>
      </c>
      <c r="K5">
        <v>70</v>
      </c>
      <c r="L5">
        <v>100</v>
      </c>
      <c r="M5" t="s">
        <v>47</v>
      </c>
      <c r="N5">
        <v>12</v>
      </c>
      <c r="O5">
        <v>1</v>
      </c>
      <c r="P5">
        <v>60</v>
      </c>
      <c r="Q5">
        <v>3</v>
      </c>
      <c r="R5">
        <v>78.581000000000003</v>
      </c>
      <c r="S5">
        <v>60.942</v>
      </c>
      <c r="T5">
        <v>7.4080000000000004</v>
      </c>
      <c r="U5">
        <v>12.612</v>
      </c>
      <c r="V5">
        <v>32</v>
      </c>
      <c r="W5">
        <v>32</v>
      </c>
      <c r="X5">
        <v>32</v>
      </c>
      <c r="Y5">
        <v>32</v>
      </c>
      <c r="Z5" s="8">
        <f t="shared" si="0"/>
        <v>64</v>
      </c>
      <c r="AA5">
        <v>113.514</v>
      </c>
      <c r="AB5">
        <v>60</v>
      </c>
      <c r="AC5">
        <f t="shared" si="1"/>
        <v>0.52856916327501458</v>
      </c>
      <c r="AD5">
        <f t="shared" si="2"/>
        <v>41.535493419313923</v>
      </c>
      <c r="AE5">
        <f t="shared" si="2"/>
        <v>32.212061948305937</v>
      </c>
      <c r="AF5">
        <f t="shared" si="2"/>
        <v>3.9156403615413082</v>
      </c>
      <c r="AG5">
        <f t="shared" si="2"/>
        <v>6.666314287224484</v>
      </c>
      <c r="AH5">
        <f t="shared" si="3"/>
        <v>22.150206818668831</v>
      </c>
      <c r="AI5">
        <f t="shared" si="3"/>
        <v>37.710368304137596</v>
      </c>
      <c r="AJ5" s="9"/>
      <c r="AK5" s="9"/>
      <c r="AL5">
        <f t="shared" si="8"/>
        <v>-22.446901922856675</v>
      </c>
      <c r="AM5">
        <f t="shared" si="4"/>
        <v>17.636451274271533</v>
      </c>
      <c r="AN5">
        <f t="shared" si="5"/>
        <v>4.4054544509460491</v>
      </c>
      <c r="AO5">
        <f t="shared" si="6"/>
        <v>-26.852356373802724</v>
      </c>
      <c r="AP5">
        <f t="shared" si="7"/>
        <v>-18.041447471910626</v>
      </c>
    </row>
  </sheetData>
  <conditionalFormatting sqref="X2:Y2">
    <cfRule type="cellIs" dxfId="3" priority="4" operator="lessThan">
      <formula>6</formula>
    </cfRule>
  </conditionalFormatting>
  <conditionalFormatting sqref="X4:Y4">
    <cfRule type="cellIs" dxfId="2" priority="3" operator="lessThan">
      <formula>6</formula>
    </cfRule>
  </conditionalFormatting>
  <conditionalFormatting sqref="X5:Y5">
    <cfRule type="cellIs" dxfId="1" priority="2" operator="lessThan">
      <formula>6</formula>
    </cfRule>
  </conditionalFormatting>
  <conditionalFormatting sqref="P3">
    <cfRule type="cellIs" dxfId="0" priority="1" operator="greaterThan">
      <formula>5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2016-08-23T04:35:37Z</dcterms:modified>
</cp:coreProperties>
</file>