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25" windowWidth="27555" windowHeight="11880"/>
  </bookViews>
  <sheets>
    <sheet name="DataTablePlottingFromScratch" sheetId="1" r:id="rId1"/>
  </sheets>
  <calcPr calcId="145621"/>
</workbook>
</file>

<file path=xl/calcChain.xml><?xml version="1.0" encoding="utf-8"?>
<calcChain xmlns="http://schemas.openxmlformats.org/spreadsheetml/2006/main">
  <c r="AB279" i="1" l="1"/>
  <c r="AC279" i="1" s="1"/>
  <c r="Y279" i="1"/>
  <c r="AE279" i="1" l="1"/>
  <c r="AG279" i="1" s="1"/>
  <c r="AF279" i="1"/>
  <c r="AH279" i="1" s="1"/>
  <c r="AD279" i="1"/>
  <c r="Y276" i="1"/>
  <c r="Y277" i="1"/>
  <c r="Y278" i="1"/>
  <c r="Y275" i="1"/>
  <c r="AB276" i="1"/>
  <c r="AC276" i="1" s="1"/>
  <c r="AB277" i="1"/>
  <c r="AF277" i="1" s="1"/>
  <c r="AB278" i="1"/>
  <c r="AC278" i="1" s="1"/>
  <c r="AB275" i="1"/>
  <c r="AC275" i="1" s="1"/>
  <c r="Y274" i="1"/>
  <c r="AB274" i="1"/>
  <c r="AE274" i="1" s="1"/>
  <c r="AG274" i="1" s="1"/>
  <c r="AD277" i="1" l="1"/>
  <c r="AC274" i="1"/>
  <c r="AF274" i="1"/>
  <c r="AH274" i="1" s="1"/>
  <c r="AE277" i="1"/>
  <c r="AG277" i="1" s="1"/>
  <c r="AD274" i="1"/>
  <c r="AC277" i="1"/>
  <c r="AL279" i="1"/>
  <c r="AM279" i="1" s="1"/>
  <c r="AK279" i="1"/>
  <c r="AQ279" i="1"/>
  <c r="AH277" i="1"/>
  <c r="AF275" i="1"/>
  <c r="AH275" i="1" s="1"/>
  <c r="AE275" i="1"/>
  <c r="AG275" i="1" s="1"/>
  <c r="AF278" i="1"/>
  <c r="AH278" i="1" s="1"/>
  <c r="AD275" i="1"/>
  <c r="AE278" i="1"/>
  <c r="AG278" i="1" s="1"/>
  <c r="AF276" i="1"/>
  <c r="AH276" i="1" s="1"/>
  <c r="AD278" i="1"/>
  <c r="AE276" i="1"/>
  <c r="AG276" i="1" s="1"/>
  <c r="AD276" i="1"/>
  <c r="AB272" i="1"/>
  <c r="AC272" i="1" s="1"/>
  <c r="AB273" i="1"/>
  <c r="AC273" i="1" s="1"/>
  <c r="Y272" i="1"/>
  <c r="Y273" i="1"/>
  <c r="T273" i="1"/>
  <c r="T272" i="1"/>
  <c r="S273" i="1"/>
  <c r="S272" i="1"/>
  <c r="T271" i="1"/>
  <c r="T270" i="1"/>
  <c r="S271" i="1"/>
  <c r="S270" i="1"/>
  <c r="Y271" i="1"/>
  <c r="Y270" i="1"/>
  <c r="AB271" i="1"/>
  <c r="AC271" i="1" s="1"/>
  <c r="AB270" i="1"/>
  <c r="AC270" i="1" s="1"/>
  <c r="AK277" i="1" l="1"/>
  <c r="AQ277" i="1"/>
  <c r="AF271" i="1"/>
  <c r="AH271" i="1" s="1"/>
  <c r="AK274" i="1"/>
  <c r="AL274" i="1"/>
  <c r="AM274" i="1" s="1"/>
  <c r="AQ274" i="1"/>
  <c r="AE270" i="1"/>
  <c r="AG270" i="1" s="1"/>
  <c r="AL277" i="1"/>
  <c r="AM277" i="1" s="1"/>
  <c r="AE271" i="1"/>
  <c r="AG271" i="1" s="1"/>
  <c r="AE272" i="1"/>
  <c r="AG272" i="1" s="1"/>
  <c r="AO279" i="1"/>
  <c r="AN279" i="1"/>
  <c r="AQ278" i="1"/>
  <c r="AK278" i="1"/>
  <c r="AL278" i="1"/>
  <c r="AM278" i="1" s="1"/>
  <c r="AF272" i="1"/>
  <c r="AH272" i="1" s="1"/>
  <c r="AQ276" i="1"/>
  <c r="AK276" i="1"/>
  <c r="AL276" i="1"/>
  <c r="AM276" i="1" s="1"/>
  <c r="AD272" i="1"/>
  <c r="AD271" i="1"/>
  <c r="AD270" i="1"/>
  <c r="AK270" i="1" s="1"/>
  <c r="AF270" i="1"/>
  <c r="AH270" i="1" s="1"/>
  <c r="AQ275" i="1"/>
  <c r="AK275" i="1"/>
  <c r="AL275" i="1"/>
  <c r="AM275" i="1" s="1"/>
  <c r="AF273" i="1"/>
  <c r="AH273" i="1" s="1"/>
  <c r="AE273" i="1"/>
  <c r="AG273" i="1" s="1"/>
  <c r="AD273" i="1"/>
  <c r="Y269" i="1"/>
  <c r="AB269" i="1"/>
  <c r="AD269" i="1" s="1"/>
  <c r="Y268" i="1"/>
  <c r="AB268" i="1"/>
  <c r="AD268" i="1" s="1"/>
  <c r="T268" i="1"/>
  <c r="S268" i="1"/>
  <c r="Y266" i="1"/>
  <c r="Y267" i="1"/>
  <c r="AB267" i="1"/>
  <c r="AC267" i="1" s="1"/>
  <c r="AB266" i="1"/>
  <c r="AF266" i="1" s="1"/>
  <c r="AH266" i="1" s="1"/>
  <c r="AB261" i="1"/>
  <c r="AC261" i="1" s="1"/>
  <c r="AB262" i="1"/>
  <c r="AC262" i="1" s="1"/>
  <c r="AB263" i="1"/>
  <c r="AD263" i="1" s="1"/>
  <c r="AB264" i="1"/>
  <c r="AE264" i="1" s="1"/>
  <c r="AG264" i="1" s="1"/>
  <c r="AB265" i="1"/>
  <c r="AF265" i="1" s="1"/>
  <c r="AH265" i="1" s="1"/>
  <c r="Y262" i="1"/>
  <c r="Y263" i="1"/>
  <c r="Y264" i="1"/>
  <c r="Y265" i="1"/>
  <c r="Y261" i="1"/>
  <c r="AB259" i="1"/>
  <c r="AC259" i="1" s="1"/>
  <c r="AB260" i="1"/>
  <c r="AC260" i="1" s="1"/>
  <c r="AB245" i="1"/>
  <c r="AB246" i="1"/>
  <c r="AC246" i="1" s="1"/>
  <c r="AB247" i="1"/>
  <c r="AD247" i="1" s="1"/>
  <c r="AB248" i="1"/>
  <c r="AB249" i="1"/>
  <c r="AD249" i="1" s="1"/>
  <c r="AB250" i="1"/>
  <c r="AD250" i="1" s="1"/>
  <c r="AB251" i="1"/>
  <c r="AC251" i="1" s="1"/>
  <c r="AB252" i="1"/>
  <c r="AD252" i="1" s="1"/>
  <c r="AB253" i="1"/>
  <c r="AC253" i="1" s="1"/>
  <c r="AB254" i="1"/>
  <c r="AC254" i="1" s="1"/>
  <c r="AB255" i="1"/>
  <c r="AD255" i="1" s="1"/>
  <c r="AB256" i="1"/>
  <c r="AC256" i="1" s="1"/>
  <c r="AB257" i="1"/>
  <c r="AF257" i="1" s="1"/>
  <c r="AH257" i="1" s="1"/>
  <c r="AB258" i="1"/>
  <c r="AF258" i="1" s="1"/>
  <c r="AH258" i="1" s="1"/>
  <c r="S255" i="1"/>
  <c r="S256" i="1"/>
  <c r="S254" i="1"/>
  <c r="T256" i="1"/>
  <c r="T253" i="1"/>
  <c r="T252" i="1"/>
  <c r="T251" i="1"/>
  <c r="T250" i="1"/>
  <c r="T249" i="1"/>
  <c r="T248" i="1"/>
  <c r="T247" i="1"/>
  <c r="T246" i="1"/>
  <c r="S252" i="1"/>
  <c r="S253" i="1"/>
  <c r="S251" i="1"/>
  <c r="S247" i="1"/>
  <c r="S248" i="1"/>
  <c r="S249" i="1"/>
  <c r="S250" i="1"/>
  <c r="S246" i="1"/>
  <c r="AN277" i="1" l="1"/>
  <c r="AQ273" i="1"/>
  <c r="AO274" i="1"/>
  <c r="AD265" i="1"/>
  <c r="AE258" i="1"/>
  <c r="AG258" i="1" s="1"/>
  <c r="AE266" i="1"/>
  <c r="AG266" i="1" s="1"/>
  <c r="AD266" i="1"/>
  <c r="AD261" i="1"/>
  <c r="AK261" i="1" s="1"/>
  <c r="AE268" i="1"/>
  <c r="AG268" i="1" s="1"/>
  <c r="AO277" i="1"/>
  <c r="AF268" i="1"/>
  <c r="AH268" i="1" s="1"/>
  <c r="AN274" i="1"/>
  <c r="AF267" i="1"/>
  <c r="AH267" i="1" s="1"/>
  <c r="AE250" i="1"/>
  <c r="AG250" i="1" s="1"/>
  <c r="AC250" i="1"/>
  <c r="AC268" i="1"/>
  <c r="AK268" i="1" s="1"/>
  <c r="AD256" i="1"/>
  <c r="AK256" i="1" s="1"/>
  <c r="AE267" i="1"/>
  <c r="AG267" i="1" s="1"/>
  <c r="AE265" i="1"/>
  <c r="AG265" i="1" s="1"/>
  <c r="AC266" i="1"/>
  <c r="AF251" i="1"/>
  <c r="AH251" i="1" s="1"/>
  <c r="AD258" i="1"/>
  <c r="AC249" i="1"/>
  <c r="AC265" i="1"/>
  <c r="AE269" i="1"/>
  <c r="AG269" i="1" s="1"/>
  <c r="AF252" i="1"/>
  <c r="AH252" i="1" s="1"/>
  <c r="AC269" i="1"/>
  <c r="AF269" i="1"/>
  <c r="AH269" i="1" s="1"/>
  <c r="AE252" i="1"/>
  <c r="AG252" i="1" s="1"/>
  <c r="AE257" i="1"/>
  <c r="AG257" i="1" s="1"/>
  <c r="AD264" i="1"/>
  <c r="AD257" i="1"/>
  <c r="AC252" i="1"/>
  <c r="AC247" i="1"/>
  <c r="AK247" i="1" s="1"/>
  <c r="AC264" i="1"/>
  <c r="AL273" i="1"/>
  <c r="AM273" i="1" s="1"/>
  <c r="AC258" i="1"/>
  <c r="AE248" i="1"/>
  <c r="AG248" i="1" s="1"/>
  <c r="AF261" i="1"/>
  <c r="AD267" i="1"/>
  <c r="AK273" i="1"/>
  <c r="AN278" i="1"/>
  <c r="AO278" i="1"/>
  <c r="AL271" i="1"/>
  <c r="AM271" i="1" s="1"/>
  <c r="AK271" i="1"/>
  <c r="AQ270" i="1"/>
  <c r="AE249" i="1"/>
  <c r="AG249" i="1" s="1"/>
  <c r="AC257" i="1"/>
  <c r="AD253" i="1"/>
  <c r="AK253" i="1" s="1"/>
  <c r="AC263" i="1"/>
  <c r="AK263" i="1" s="1"/>
  <c r="AN276" i="1"/>
  <c r="AO276" i="1"/>
  <c r="AE253" i="1"/>
  <c r="AG253" i="1" s="1"/>
  <c r="AL270" i="1"/>
  <c r="AM270" i="1" s="1"/>
  <c r="AN275" i="1"/>
  <c r="AO275" i="1"/>
  <c r="AQ271" i="1"/>
  <c r="AK272" i="1"/>
  <c r="AL272" i="1"/>
  <c r="AM272" i="1" s="1"/>
  <c r="AQ272" i="1"/>
  <c r="AF262" i="1"/>
  <c r="AH262" i="1" s="1"/>
  <c r="AE261" i="1"/>
  <c r="AG261" i="1" s="1"/>
  <c r="AE262" i="1"/>
  <c r="AG262" i="1" s="1"/>
  <c r="AF264" i="1"/>
  <c r="AH264" i="1" s="1"/>
  <c r="AE263" i="1"/>
  <c r="AG263" i="1" s="1"/>
  <c r="AD262" i="1"/>
  <c r="AF263" i="1"/>
  <c r="AH263" i="1" s="1"/>
  <c r="AF259" i="1"/>
  <c r="AH259" i="1" s="1"/>
  <c r="AE259" i="1"/>
  <c r="AG259" i="1" s="1"/>
  <c r="AE260" i="1"/>
  <c r="AG260" i="1" s="1"/>
  <c r="AD259" i="1"/>
  <c r="AF260" i="1"/>
  <c r="AH260" i="1" s="1"/>
  <c r="AD260" i="1"/>
  <c r="AF250" i="1"/>
  <c r="AH250" i="1" s="1"/>
  <c r="AE256" i="1"/>
  <c r="AG256" i="1" s="1"/>
  <c r="AF253" i="1"/>
  <c r="AH253" i="1" s="1"/>
  <c r="AC255" i="1"/>
  <c r="AK255" i="1" s="1"/>
  <c r="AF249" i="1"/>
  <c r="AH249" i="1" s="1"/>
  <c r="AD248" i="1"/>
  <c r="AD245" i="1"/>
  <c r="AC248" i="1"/>
  <c r="AC245" i="1"/>
  <c r="AD251" i="1"/>
  <c r="AE251" i="1"/>
  <c r="AG251" i="1" s="1"/>
  <c r="AF254" i="1"/>
  <c r="AH254" i="1" s="1"/>
  <c r="AF246" i="1"/>
  <c r="AH246" i="1" s="1"/>
  <c r="AE254" i="1"/>
  <c r="AG254" i="1" s="1"/>
  <c r="AE246" i="1"/>
  <c r="AG246" i="1" s="1"/>
  <c r="AE255" i="1"/>
  <c r="AG255" i="1" s="1"/>
  <c r="AD254" i="1"/>
  <c r="AF248" i="1"/>
  <c r="AH248" i="1" s="1"/>
  <c r="AE247" i="1"/>
  <c r="AG247" i="1" s="1"/>
  <c r="AD246" i="1"/>
  <c r="AF255" i="1"/>
  <c r="AH255" i="1" s="1"/>
  <c r="AF247" i="1"/>
  <c r="AH247" i="1" s="1"/>
  <c r="AF256" i="1"/>
  <c r="AB244" i="1"/>
  <c r="AC244" i="1" s="1"/>
  <c r="T245" i="1"/>
  <c r="AF245" i="1" s="1"/>
  <c r="AH245" i="1" s="1"/>
  <c r="T244" i="1"/>
  <c r="S245" i="1"/>
  <c r="AE245" i="1" s="1"/>
  <c r="AG245" i="1" s="1"/>
  <c r="S244" i="1"/>
  <c r="AL268" i="1" l="1"/>
  <c r="AM268" i="1" s="1"/>
  <c r="AO268" i="1" s="1"/>
  <c r="AK266" i="1"/>
  <c r="AL261" i="1"/>
  <c r="AM261" i="1" s="1"/>
  <c r="AN261" i="1" s="1"/>
  <c r="AL265" i="1"/>
  <c r="AM265" i="1" s="1"/>
  <c r="AK264" i="1"/>
  <c r="AK265" i="1"/>
  <c r="AQ265" i="1"/>
  <c r="AL252" i="1"/>
  <c r="AM252" i="1" s="1"/>
  <c r="AQ268" i="1"/>
  <c r="AK252" i="1"/>
  <c r="AK258" i="1"/>
  <c r="AN273" i="1"/>
  <c r="AQ266" i="1"/>
  <c r="AL266" i="1"/>
  <c r="AM266" i="1" s="1"/>
  <c r="AL258" i="1"/>
  <c r="AM258" i="1" s="1"/>
  <c r="AQ258" i="1"/>
  <c r="AQ252" i="1"/>
  <c r="AO273" i="1"/>
  <c r="AL269" i="1"/>
  <c r="AM269" i="1" s="1"/>
  <c r="AK269" i="1"/>
  <c r="AQ269" i="1"/>
  <c r="AL257" i="1"/>
  <c r="AM257" i="1" s="1"/>
  <c r="AL263" i="1"/>
  <c r="AM263" i="1" s="1"/>
  <c r="AO263" i="1" s="1"/>
  <c r="AQ256" i="1"/>
  <c r="AQ257" i="1"/>
  <c r="AN270" i="1"/>
  <c r="AO270" i="1"/>
  <c r="AQ261" i="1"/>
  <c r="AH261" i="1"/>
  <c r="AK257" i="1"/>
  <c r="AQ262" i="1"/>
  <c r="AL262" i="1"/>
  <c r="AM262" i="1" s="1"/>
  <c r="AK262" i="1"/>
  <c r="AL259" i="1"/>
  <c r="AM259" i="1" s="1"/>
  <c r="AK259" i="1"/>
  <c r="AQ259" i="1"/>
  <c r="AK267" i="1"/>
  <c r="AL267" i="1"/>
  <c r="AM267" i="1" s="1"/>
  <c r="AQ267" i="1"/>
  <c r="AK260" i="1"/>
  <c r="AL260" i="1"/>
  <c r="AM260" i="1" s="1"/>
  <c r="AQ260" i="1"/>
  <c r="AQ263" i="1"/>
  <c r="AO271" i="1"/>
  <c r="AN271" i="1"/>
  <c r="AL264" i="1"/>
  <c r="AM264" i="1" s="1"/>
  <c r="AQ264" i="1"/>
  <c r="AN272" i="1"/>
  <c r="AO272" i="1"/>
  <c r="AF244" i="1"/>
  <c r="AH244" i="1" s="1"/>
  <c r="AQ253" i="1"/>
  <c r="AD244" i="1"/>
  <c r="AK244" i="1" s="1"/>
  <c r="AL253" i="1"/>
  <c r="AM253" i="1" s="1"/>
  <c r="AN253" i="1" s="1"/>
  <c r="AL256" i="1"/>
  <c r="AM256" i="1" s="1"/>
  <c r="AO256" i="1" s="1"/>
  <c r="AE244" i="1"/>
  <c r="AG244" i="1" s="1"/>
  <c r="AL246" i="1"/>
  <c r="AM246" i="1" s="1"/>
  <c r="AQ254" i="1"/>
  <c r="AL255" i="1"/>
  <c r="AM255" i="1" s="1"/>
  <c r="AQ255" i="1"/>
  <c r="AL249" i="1"/>
  <c r="AM249" i="1" s="1"/>
  <c r="AQ249" i="1"/>
  <c r="AH256" i="1"/>
  <c r="AK254" i="1"/>
  <c r="AL254" i="1"/>
  <c r="AM254" i="1" s="1"/>
  <c r="AK251" i="1"/>
  <c r="AL251" i="1"/>
  <c r="AM251" i="1" s="1"/>
  <c r="AQ251" i="1"/>
  <c r="AL247" i="1"/>
  <c r="AM247" i="1" s="1"/>
  <c r="AO247" i="1" s="1"/>
  <c r="AL245" i="1"/>
  <c r="AM245" i="1" s="1"/>
  <c r="AQ247" i="1"/>
  <c r="AQ246" i="1"/>
  <c r="AK246" i="1"/>
  <c r="AK249" i="1"/>
  <c r="AQ248" i="1"/>
  <c r="AK248" i="1"/>
  <c r="AL248" i="1"/>
  <c r="AM248" i="1" s="1"/>
  <c r="AK250" i="1"/>
  <c r="AL250" i="1"/>
  <c r="AM250" i="1" s="1"/>
  <c r="AQ250" i="1"/>
  <c r="AO251" i="1" l="1"/>
  <c r="AN268" i="1"/>
  <c r="AO261" i="1"/>
  <c r="AN252" i="1"/>
  <c r="AN266" i="1"/>
  <c r="AN265" i="1"/>
  <c r="AO264" i="1"/>
  <c r="AO252" i="1"/>
  <c r="AO265" i="1"/>
  <c r="AO258" i="1"/>
  <c r="AN258" i="1"/>
  <c r="AO262" i="1"/>
  <c r="AO266" i="1"/>
  <c r="AN269" i="1"/>
  <c r="AO269" i="1"/>
  <c r="AO257" i="1"/>
  <c r="AN259" i="1"/>
  <c r="AN257" i="1"/>
  <c r="AN264" i="1"/>
  <c r="AN249" i="1"/>
  <c r="AO260" i="1"/>
  <c r="AN260" i="1"/>
  <c r="AO259" i="1"/>
  <c r="AN256" i="1"/>
  <c r="AN267" i="1"/>
  <c r="AO267" i="1"/>
  <c r="AN250" i="1"/>
  <c r="AN263" i="1"/>
  <c r="AN262" i="1"/>
  <c r="AL244" i="1"/>
  <c r="AM244" i="1" s="1"/>
  <c r="AN244" i="1" s="1"/>
  <c r="AQ244" i="1"/>
  <c r="AO246" i="1"/>
  <c r="AO253" i="1"/>
  <c r="AN246" i="1"/>
  <c r="AO249" i="1"/>
  <c r="AO255" i="1"/>
  <c r="AN255" i="1"/>
  <c r="AO254" i="1"/>
  <c r="AN254" i="1"/>
  <c r="AN251" i="1"/>
  <c r="AN247" i="1"/>
  <c r="AK245" i="1"/>
  <c r="AQ245" i="1"/>
  <c r="AN248" i="1"/>
  <c r="AO248" i="1"/>
  <c r="AO250" i="1"/>
  <c r="AO244" i="1" l="1"/>
  <c r="AN245" i="1"/>
  <c r="AO245" i="1"/>
  <c r="AQ38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M5" i="1" l="1"/>
  <c r="AM6" i="1"/>
  <c r="AO6" i="1" s="1"/>
  <c r="AM7" i="1"/>
  <c r="AM8" i="1"/>
  <c r="AM13" i="1"/>
  <c r="AO13" i="1" s="1"/>
  <c r="AM14" i="1"/>
  <c r="AO14" i="1" s="1"/>
  <c r="AM15" i="1"/>
  <c r="AM19" i="1"/>
  <c r="AM20" i="1"/>
  <c r="AN20" i="1" s="1"/>
  <c r="AM21" i="1"/>
  <c r="AM22" i="1"/>
  <c r="AM23" i="1"/>
  <c r="AN23" i="1" s="1"/>
  <c r="AM28" i="1"/>
  <c r="AM29" i="1"/>
  <c r="AM30" i="1"/>
  <c r="AM31" i="1"/>
  <c r="AN31" i="1" s="1"/>
  <c r="AM36" i="1"/>
  <c r="AM37" i="1"/>
  <c r="AM39" i="1"/>
  <c r="AM40" i="1"/>
  <c r="AO40" i="1" s="1"/>
  <c r="AM41" i="1"/>
  <c r="AM42" i="1"/>
  <c r="AM46" i="1"/>
  <c r="AN46" i="1" s="1"/>
  <c r="AM47" i="1"/>
  <c r="AN47" i="1" s="1"/>
  <c r="AM48" i="1"/>
  <c r="AM49" i="1"/>
  <c r="AM50" i="1"/>
  <c r="AM51" i="1"/>
  <c r="AM55" i="1"/>
  <c r="AN55" i="1" s="1"/>
  <c r="AM56" i="1"/>
  <c r="AO56" i="1" s="1"/>
  <c r="AM57" i="1"/>
  <c r="AM58" i="1"/>
  <c r="AM64" i="1"/>
  <c r="AO64" i="1" s="1"/>
  <c r="AM65" i="1"/>
  <c r="AO65" i="1" s="1"/>
  <c r="AM66" i="1"/>
  <c r="AM71" i="1"/>
  <c r="AM72" i="1"/>
  <c r="AO72" i="1" s="1"/>
  <c r="AM77" i="1"/>
  <c r="AM78" i="1"/>
  <c r="AN78" i="1" s="1"/>
  <c r="AM79" i="1"/>
  <c r="AM80" i="1"/>
  <c r="AN80" i="1" s="1"/>
  <c r="AM87" i="1"/>
  <c r="AM88" i="1"/>
  <c r="AM92" i="1"/>
  <c r="AM93" i="1"/>
  <c r="AM94" i="1"/>
  <c r="AM95" i="1"/>
  <c r="AM98" i="1"/>
  <c r="AN98" i="1" s="1"/>
  <c r="AM99" i="1"/>
  <c r="AO99" i="1" s="1"/>
  <c r="AM101" i="1"/>
  <c r="AN101" i="1" s="1"/>
  <c r="AM102" i="1"/>
  <c r="AM103" i="1"/>
  <c r="AM106" i="1"/>
  <c r="AO106" i="1" s="1"/>
  <c r="AM107" i="1"/>
  <c r="AO107" i="1" s="1"/>
  <c r="AM109" i="1"/>
  <c r="AO109" i="1" s="1"/>
  <c r="AM110" i="1"/>
  <c r="AM115" i="1"/>
  <c r="AN115" i="1" s="1"/>
  <c r="AM116" i="1"/>
  <c r="AN116" i="1" s="1"/>
  <c r="AM117" i="1"/>
  <c r="AM122" i="1"/>
  <c r="AM123" i="1"/>
  <c r="AN123" i="1" s="1"/>
  <c r="AM124" i="1"/>
  <c r="AN124" i="1" s="1"/>
  <c r="AM125" i="1"/>
  <c r="AN125" i="1" s="1"/>
  <c r="AM127" i="1"/>
  <c r="AM131" i="1"/>
  <c r="AN131" i="1" s="1"/>
  <c r="AM132" i="1"/>
  <c r="AN132" i="1" s="1"/>
  <c r="AM133" i="1"/>
  <c r="AM134" i="1"/>
  <c r="AM135" i="1"/>
  <c r="AO135" i="1" s="1"/>
  <c r="AM139" i="1"/>
  <c r="AO139" i="1" s="1"/>
  <c r="AM140" i="1"/>
  <c r="AN140" i="1" s="1"/>
  <c r="AM141" i="1"/>
  <c r="AM147" i="1"/>
  <c r="AO147" i="1" s="1"/>
  <c r="AM148" i="1"/>
  <c r="AO148" i="1" s="1"/>
  <c r="AM149" i="1"/>
  <c r="AM154" i="1"/>
  <c r="AM155" i="1"/>
  <c r="AO155" i="1" s="1"/>
  <c r="AM156" i="1"/>
  <c r="AO156" i="1" s="1"/>
  <c r="AM157" i="1"/>
  <c r="AO157" i="1" s="1"/>
  <c r="AM159" i="1"/>
  <c r="AM163" i="1"/>
  <c r="AN163" i="1" s="1"/>
  <c r="AM164" i="1"/>
  <c r="AN164" i="1" s="1"/>
  <c r="AM165" i="1"/>
  <c r="AM166" i="1"/>
  <c r="AM167" i="1"/>
  <c r="AM171" i="1"/>
  <c r="AN171" i="1" s="1"/>
  <c r="AM172" i="1"/>
  <c r="AN172" i="1" s="1"/>
  <c r="AM179" i="1"/>
  <c r="AO179" i="1" s="1"/>
  <c r="AM180" i="1"/>
  <c r="AO180" i="1" s="1"/>
  <c r="AM181" i="1"/>
  <c r="AM186" i="1"/>
  <c r="AM187" i="1"/>
  <c r="AN187" i="1" s="1"/>
  <c r="AM188" i="1"/>
  <c r="AN188" i="1" s="1"/>
  <c r="AM189" i="1"/>
  <c r="AM191" i="1"/>
  <c r="AM195" i="1"/>
  <c r="AN195" i="1" s="1"/>
  <c r="AM196" i="1"/>
  <c r="AN196" i="1" s="1"/>
  <c r="AM197" i="1"/>
  <c r="AM198" i="1"/>
  <c r="AM199" i="1"/>
  <c r="AN199" i="1" s="1"/>
  <c r="AM203" i="1"/>
  <c r="AO203" i="1" s="1"/>
  <c r="AM204" i="1"/>
  <c r="AN204" i="1" s="1"/>
  <c r="AM205" i="1"/>
  <c r="AM211" i="1"/>
  <c r="AO211" i="1" s="1"/>
  <c r="AM212" i="1"/>
  <c r="AO212" i="1" s="1"/>
  <c r="AM213" i="1"/>
  <c r="AM218" i="1"/>
  <c r="AM219" i="1"/>
  <c r="AN219" i="1" s="1"/>
  <c r="AM220" i="1"/>
  <c r="AM221" i="1"/>
  <c r="AM225" i="1"/>
  <c r="AO225" i="1" s="1"/>
  <c r="AM226" i="1"/>
  <c r="AM227" i="1"/>
  <c r="AM229" i="1"/>
  <c r="AO229" i="1" s="1"/>
  <c r="AM233" i="1"/>
  <c r="AO233" i="1" s="1"/>
  <c r="AM235" i="1"/>
  <c r="AM236" i="1"/>
  <c r="AM237" i="1"/>
  <c r="AM241" i="1"/>
  <c r="AO241" i="1" s="1"/>
  <c r="AM242" i="1"/>
  <c r="AO242" i="1" s="1"/>
  <c r="AM243" i="1"/>
  <c r="AL2" i="1"/>
  <c r="AQ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O5" i="1"/>
  <c r="AO116" i="1"/>
  <c r="AN5" i="1"/>
  <c r="AN6" i="1"/>
  <c r="AN56" i="1"/>
  <c r="AM3" i="1"/>
  <c r="AN3" i="1" s="1"/>
  <c r="AM4" i="1"/>
  <c r="AN4" i="1" s="1"/>
  <c r="AM9" i="1"/>
  <c r="AO9" i="1" s="1"/>
  <c r="AM10" i="1"/>
  <c r="AM11" i="1"/>
  <c r="AN11" i="1" s="1"/>
  <c r="AM12" i="1"/>
  <c r="AN12" i="1" s="1"/>
  <c r="AM16" i="1"/>
  <c r="AO16" i="1" s="1"/>
  <c r="AM17" i="1"/>
  <c r="AO17" i="1" s="1"/>
  <c r="AM18" i="1"/>
  <c r="AO18" i="1" s="1"/>
  <c r="AM24" i="1"/>
  <c r="AO24" i="1" s="1"/>
  <c r="AM25" i="1"/>
  <c r="AM26" i="1"/>
  <c r="AO26" i="1" s="1"/>
  <c r="AM27" i="1"/>
  <c r="AO27" i="1" s="1"/>
  <c r="AM32" i="1"/>
  <c r="AN32" i="1" s="1"/>
  <c r="AM33" i="1"/>
  <c r="AN33" i="1" s="1"/>
  <c r="AM34" i="1"/>
  <c r="AN34" i="1" s="1"/>
  <c r="AM35" i="1"/>
  <c r="AM38" i="1"/>
  <c r="AO38" i="1" s="1"/>
  <c r="AM43" i="1"/>
  <c r="AM44" i="1"/>
  <c r="AN44" i="1" s="1"/>
  <c r="AM45" i="1"/>
  <c r="AN45" i="1" s="1"/>
  <c r="AM52" i="1"/>
  <c r="AO52" i="1" s="1"/>
  <c r="AM53" i="1"/>
  <c r="AN53" i="1" s="1"/>
  <c r="AM54" i="1"/>
  <c r="AM59" i="1"/>
  <c r="AN59" i="1" s="1"/>
  <c r="AM60" i="1"/>
  <c r="AO60" i="1" s="1"/>
  <c r="AM61" i="1"/>
  <c r="AO61" i="1" s="1"/>
  <c r="AM62" i="1"/>
  <c r="AN62" i="1" s="1"/>
  <c r="AM63" i="1"/>
  <c r="AN63" i="1" s="1"/>
  <c r="AM67" i="1"/>
  <c r="AO67" i="1" s="1"/>
  <c r="AM68" i="1"/>
  <c r="AN68" i="1" s="1"/>
  <c r="AM69" i="1"/>
  <c r="AO69" i="1" s="1"/>
  <c r="AM70" i="1"/>
  <c r="AO70" i="1" s="1"/>
  <c r="AM73" i="1"/>
  <c r="AO73" i="1" s="1"/>
  <c r="AM74" i="1"/>
  <c r="AO74" i="1" s="1"/>
  <c r="AM75" i="1"/>
  <c r="AO75" i="1" s="1"/>
  <c r="AM76" i="1"/>
  <c r="AM81" i="1"/>
  <c r="AO81" i="1" s="1"/>
  <c r="AM82" i="1"/>
  <c r="AO82" i="1" s="1"/>
  <c r="AM83" i="1"/>
  <c r="AO83" i="1" s="1"/>
  <c r="AM84" i="1"/>
  <c r="AO84" i="1" s="1"/>
  <c r="AM85" i="1"/>
  <c r="AO85" i="1" s="1"/>
  <c r="AM86" i="1"/>
  <c r="AM89" i="1"/>
  <c r="AO89" i="1" s="1"/>
  <c r="AM90" i="1"/>
  <c r="AO90" i="1" s="1"/>
  <c r="AM91" i="1"/>
  <c r="AN91" i="1" s="1"/>
  <c r="AM96" i="1"/>
  <c r="AM97" i="1"/>
  <c r="AN97" i="1" s="1"/>
  <c r="AM100" i="1"/>
  <c r="AN100" i="1" s="1"/>
  <c r="AM104" i="1"/>
  <c r="AN104" i="1" s="1"/>
  <c r="AM105" i="1"/>
  <c r="AN105" i="1" s="1"/>
  <c r="AM108" i="1"/>
  <c r="AM111" i="1"/>
  <c r="AO111" i="1" s="1"/>
  <c r="AM112" i="1"/>
  <c r="AO112" i="1" s="1"/>
  <c r="AM113" i="1"/>
  <c r="AN113" i="1" s="1"/>
  <c r="AM114" i="1"/>
  <c r="AN114" i="1" s="1"/>
  <c r="AM118" i="1"/>
  <c r="AM119" i="1"/>
  <c r="AM120" i="1"/>
  <c r="AO120" i="1" s="1"/>
  <c r="AM121" i="1"/>
  <c r="AO121" i="1" s="1"/>
  <c r="AM126" i="1"/>
  <c r="AM128" i="1"/>
  <c r="AM129" i="1"/>
  <c r="AM130" i="1"/>
  <c r="AO130" i="1" s="1"/>
  <c r="AM136" i="1"/>
  <c r="AO136" i="1" s="1"/>
  <c r="AM137" i="1"/>
  <c r="AN137" i="1" s="1"/>
  <c r="AM138" i="1"/>
  <c r="AM142" i="1"/>
  <c r="AM143" i="1"/>
  <c r="AO143" i="1" s="1"/>
  <c r="AM144" i="1"/>
  <c r="AO144" i="1" s="1"/>
  <c r="AM145" i="1"/>
  <c r="AO145" i="1" s="1"/>
  <c r="AM146" i="1"/>
  <c r="AO146" i="1" s="1"/>
  <c r="AM150" i="1"/>
  <c r="AM151" i="1"/>
  <c r="AN151" i="1" s="1"/>
  <c r="AM152" i="1"/>
  <c r="AN152" i="1" s="1"/>
  <c r="AM153" i="1"/>
  <c r="AN153" i="1" s="1"/>
  <c r="AM158" i="1"/>
  <c r="AM160" i="1"/>
  <c r="AM161" i="1"/>
  <c r="AM162" i="1"/>
  <c r="AO162" i="1" s="1"/>
  <c r="AM168" i="1"/>
  <c r="AN168" i="1" s="1"/>
  <c r="AM169" i="1"/>
  <c r="AN169" i="1" s="1"/>
  <c r="AM170" i="1"/>
  <c r="AM173" i="1"/>
  <c r="AN173" i="1" s="1"/>
  <c r="AM174" i="1"/>
  <c r="AM175" i="1"/>
  <c r="AO175" i="1" s="1"/>
  <c r="AM176" i="1"/>
  <c r="AO176" i="1" s="1"/>
  <c r="AM177" i="1"/>
  <c r="AN177" i="1" s="1"/>
  <c r="AM178" i="1"/>
  <c r="AN178" i="1" s="1"/>
  <c r="AM182" i="1"/>
  <c r="AM183" i="1"/>
  <c r="AO183" i="1" s="1"/>
  <c r="AM184" i="1"/>
  <c r="AO184" i="1" s="1"/>
  <c r="AM185" i="1"/>
  <c r="AO185" i="1" s="1"/>
  <c r="AM190" i="1"/>
  <c r="AM192" i="1"/>
  <c r="AM193" i="1"/>
  <c r="AM194" i="1"/>
  <c r="AO194" i="1" s="1"/>
  <c r="AM200" i="1"/>
  <c r="AN200" i="1" s="1"/>
  <c r="AM201" i="1"/>
  <c r="AN201" i="1" s="1"/>
  <c r="AM202" i="1"/>
  <c r="AM206" i="1"/>
  <c r="AM207" i="1"/>
  <c r="AO207" i="1" s="1"/>
  <c r="AM208" i="1"/>
  <c r="AO208" i="1" s="1"/>
  <c r="AM209" i="1"/>
  <c r="AO209" i="1" s="1"/>
  <c r="AM210" i="1"/>
  <c r="AO210" i="1" s="1"/>
  <c r="AM214" i="1"/>
  <c r="AM215" i="1"/>
  <c r="AM216" i="1"/>
  <c r="AO216" i="1" s="1"/>
  <c r="AM217" i="1"/>
  <c r="AO217" i="1" s="1"/>
  <c r="AM222" i="1"/>
  <c r="AM223" i="1"/>
  <c r="AN223" i="1" s="1"/>
  <c r="AM224" i="1"/>
  <c r="AN224" i="1" s="1"/>
  <c r="AM228" i="1"/>
  <c r="AM230" i="1"/>
  <c r="AM231" i="1"/>
  <c r="AM232" i="1"/>
  <c r="AN232" i="1" s="1"/>
  <c r="AM234" i="1"/>
  <c r="AN234" i="1" s="1"/>
  <c r="AM238" i="1"/>
  <c r="AO238" i="1" s="1"/>
  <c r="AM239" i="1"/>
  <c r="AM240" i="1"/>
  <c r="AO55" i="1" l="1"/>
  <c r="AO46" i="1"/>
  <c r="AN233" i="1"/>
  <c r="AN148" i="1"/>
  <c r="AN155" i="1"/>
  <c r="AO137" i="1"/>
  <c r="AN74" i="1"/>
  <c r="AO47" i="1"/>
  <c r="AN135" i="1"/>
  <c r="AN61" i="1"/>
  <c r="AN52" i="1"/>
  <c r="AO98" i="1"/>
  <c r="AN38" i="1"/>
  <c r="AO23" i="1"/>
  <c r="AN90" i="1"/>
  <c r="AO171" i="1"/>
  <c r="AO232" i="1"/>
  <c r="AN81" i="1"/>
  <c r="AN203" i="1"/>
  <c r="AN112" i="1"/>
  <c r="AN73" i="1"/>
  <c r="AO124" i="1"/>
  <c r="AN145" i="1"/>
  <c r="AN107" i="1"/>
  <c r="AN64" i="1"/>
  <c r="AN18" i="1"/>
  <c r="AO123" i="1"/>
  <c r="AO31" i="1"/>
  <c r="AN241" i="1"/>
  <c r="AN162" i="1"/>
  <c r="AN106" i="1"/>
  <c r="AN13" i="1"/>
  <c r="AN40" i="1"/>
  <c r="AN156" i="1"/>
  <c r="AN99" i="1"/>
  <c r="AN210" i="1"/>
  <c r="AN136" i="1"/>
  <c r="AN209" i="1"/>
  <c r="AO219" i="1"/>
  <c r="AO4" i="1"/>
  <c r="AN207" i="1"/>
  <c r="AN121" i="1"/>
  <c r="AN89" i="1"/>
  <c r="AN72" i="1"/>
  <c r="AN16" i="1"/>
  <c r="AO172" i="1"/>
  <c r="AO91" i="1"/>
  <c r="AO3" i="1"/>
  <c r="AN208" i="1"/>
  <c r="AN130" i="1"/>
  <c r="AN17" i="1"/>
  <c r="AO177" i="1"/>
  <c r="AN242" i="1"/>
  <c r="AN146" i="1"/>
  <c r="AN120" i="1"/>
  <c r="AN85" i="1"/>
  <c r="AN14" i="1"/>
  <c r="AO45" i="1"/>
  <c r="AO32" i="1"/>
  <c r="AO178" i="1"/>
  <c r="AN194" i="1"/>
  <c r="AN84" i="1"/>
  <c r="AN176" i="1"/>
  <c r="AN144" i="1"/>
  <c r="AN83" i="1"/>
  <c r="AN60" i="1"/>
  <c r="AO201" i="1"/>
  <c r="AO114" i="1"/>
  <c r="AO44" i="1"/>
  <c r="AN82" i="1"/>
  <c r="AN27" i="1"/>
  <c r="AO200" i="1"/>
  <c r="AO113" i="1"/>
  <c r="AO68" i="1"/>
  <c r="AO20" i="1"/>
  <c r="AN26" i="1"/>
  <c r="AO187" i="1"/>
  <c r="AO100" i="1"/>
  <c r="AN205" i="1"/>
  <c r="AO205" i="1"/>
  <c r="AN141" i="1"/>
  <c r="AO141" i="1"/>
  <c r="AO138" i="1"/>
  <c r="AN138" i="1"/>
  <c r="AO243" i="1"/>
  <c r="AN243" i="1"/>
  <c r="AN215" i="1"/>
  <c r="AO215" i="1"/>
  <c r="AO202" i="1"/>
  <c r="AN202" i="1"/>
  <c r="AO76" i="1"/>
  <c r="AN76" i="1"/>
  <c r="AO237" i="1"/>
  <c r="AN237" i="1"/>
  <c r="AO191" i="1"/>
  <c r="AN191" i="1"/>
  <c r="AO167" i="1"/>
  <c r="AN167" i="1"/>
  <c r="AN159" i="1"/>
  <c r="AO159" i="1"/>
  <c r="AN127" i="1"/>
  <c r="AO127" i="1"/>
  <c r="AN88" i="1"/>
  <c r="AO88" i="1"/>
  <c r="AO51" i="1"/>
  <c r="AN51" i="1"/>
  <c r="AN240" i="1"/>
  <c r="AO240" i="1"/>
  <c r="AO214" i="1"/>
  <c r="AN214" i="1"/>
  <c r="AO170" i="1"/>
  <c r="AN170" i="1"/>
  <c r="AN108" i="1"/>
  <c r="AO108" i="1"/>
  <c r="AO25" i="1"/>
  <c r="AN25" i="1"/>
  <c r="AO125" i="1"/>
  <c r="AO236" i="1"/>
  <c r="AN236" i="1"/>
  <c r="AO198" i="1"/>
  <c r="AN198" i="1"/>
  <c r="AO166" i="1"/>
  <c r="AN166" i="1"/>
  <c r="AO134" i="1"/>
  <c r="AN134" i="1"/>
  <c r="AN235" i="1"/>
  <c r="AO235" i="1"/>
  <c r="AN213" i="1"/>
  <c r="AO213" i="1"/>
  <c r="AN189" i="1"/>
  <c r="AO189" i="1"/>
  <c r="AO133" i="1"/>
  <c r="AN133" i="1"/>
  <c r="AO102" i="1"/>
  <c r="AN102" i="1"/>
  <c r="AN57" i="1"/>
  <c r="AO57" i="1"/>
  <c r="AO15" i="1"/>
  <c r="AN15" i="1"/>
  <c r="AO119" i="1"/>
  <c r="AN119" i="1"/>
  <c r="AO182" i="1"/>
  <c r="AN182" i="1"/>
  <c r="AO227" i="1"/>
  <c r="AN227" i="1"/>
  <c r="AN181" i="1"/>
  <c r="AO181" i="1"/>
  <c r="AO165" i="1"/>
  <c r="AN165" i="1"/>
  <c r="AO41" i="1"/>
  <c r="AN41" i="1"/>
  <c r="AN239" i="1"/>
  <c r="AO239" i="1"/>
  <c r="AN86" i="1"/>
  <c r="AO86" i="1"/>
  <c r="AO43" i="1"/>
  <c r="AN43" i="1"/>
  <c r="AO221" i="1"/>
  <c r="AN221" i="1"/>
  <c r="AO197" i="1"/>
  <c r="AN197" i="1"/>
  <c r="AN149" i="1"/>
  <c r="AO149" i="1"/>
  <c r="AO117" i="1"/>
  <c r="AN117" i="1"/>
  <c r="AO94" i="1"/>
  <c r="AN94" i="1"/>
  <c r="AO71" i="1"/>
  <c r="AN71" i="1"/>
  <c r="AO49" i="1"/>
  <c r="AN49" i="1"/>
  <c r="AN37" i="1"/>
  <c r="AO37" i="1"/>
  <c r="AN29" i="1"/>
  <c r="AO29" i="1"/>
  <c r="AN21" i="1"/>
  <c r="AO21" i="1"/>
  <c r="AO150" i="1"/>
  <c r="AN150" i="1"/>
  <c r="AO35" i="1"/>
  <c r="AN35" i="1"/>
  <c r="AN229" i="1"/>
  <c r="AN183" i="1"/>
  <c r="AO199" i="1"/>
  <c r="AO151" i="1"/>
  <c r="AO226" i="1"/>
  <c r="AN226" i="1"/>
  <c r="AO220" i="1"/>
  <c r="AN220" i="1"/>
  <c r="AO93" i="1"/>
  <c r="AN93" i="1"/>
  <c r="AN77" i="1"/>
  <c r="AO77" i="1"/>
  <c r="AO48" i="1"/>
  <c r="AN48" i="1"/>
  <c r="AO36" i="1"/>
  <c r="AN36" i="1"/>
  <c r="AN28" i="1"/>
  <c r="AO28" i="1"/>
  <c r="AN7" i="1"/>
  <c r="AO7" i="1"/>
  <c r="AO193" i="1"/>
  <c r="AN193" i="1"/>
  <c r="AO10" i="1"/>
  <c r="AN10" i="1"/>
  <c r="AN65" i="1"/>
  <c r="AN92" i="1"/>
  <c r="AO92" i="1"/>
  <c r="AO39" i="1"/>
  <c r="AN39" i="1"/>
  <c r="AN19" i="1"/>
  <c r="AO19" i="1"/>
  <c r="AO192" i="1"/>
  <c r="AN192" i="1"/>
  <c r="AO161" i="1"/>
  <c r="AN161" i="1"/>
  <c r="AN54" i="1"/>
  <c r="AO54" i="1"/>
  <c r="AN109" i="1"/>
  <c r="AN218" i="1"/>
  <c r="AO218" i="1"/>
  <c r="AN186" i="1"/>
  <c r="AO186" i="1"/>
  <c r="AO154" i="1"/>
  <c r="AN154" i="1"/>
  <c r="AN122" i="1"/>
  <c r="AO122" i="1"/>
  <c r="AN231" i="1"/>
  <c r="AO231" i="1"/>
  <c r="AN160" i="1"/>
  <c r="AO160" i="1"/>
  <c r="AO129" i="1"/>
  <c r="AN129" i="1"/>
  <c r="AN96" i="1"/>
  <c r="AO96" i="1"/>
  <c r="AN230" i="1"/>
  <c r="AO230" i="1"/>
  <c r="AN128" i="1"/>
  <c r="AO128" i="1"/>
  <c r="AN157" i="1"/>
  <c r="AO173" i="1"/>
  <c r="AO101" i="1"/>
  <c r="AO78" i="1"/>
  <c r="AN185" i="1"/>
  <c r="AO224" i="1"/>
  <c r="AO164" i="1"/>
  <c r="AO153" i="1"/>
  <c r="AO105" i="1"/>
  <c r="AO59" i="1"/>
  <c r="AO34" i="1"/>
  <c r="AO206" i="1"/>
  <c r="AN206" i="1"/>
  <c r="AO174" i="1"/>
  <c r="AN174" i="1"/>
  <c r="AO142" i="1"/>
  <c r="AN142" i="1"/>
  <c r="AN184" i="1"/>
  <c r="AN147" i="1"/>
  <c r="AN111" i="1"/>
  <c r="AN75" i="1"/>
  <c r="AN67" i="1"/>
  <c r="AO234" i="1"/>
  <c r="AO223" i="1"/>
  <c r="AO188" i="1"/>
  <c r="AO163" i="1"/>
  <c r="AO152" i="1"/>
  <c r="AO140" i="1"/>
  <c r="AO115" i="1"/>
  <c r="AO104" i="1"/>
  <c r="AO80" i="1"/>
  <c r="AO33" i="1"/>
  <c r="AO110" i="1"/>
  <c r="AN110" i="1"/>
  <c r="AO103" i="1"/>
  <c r="AN103" i="1"/>
  <c r="AO95" i="1"/>
  <c r="AN95" i="1"/>
  <c r="AO87" i="1"/>
  <c r="AN87" i="1"/>
  <c r="AO79" i="1"/>
  <c r="AN79" i="1"/>
  <c r="AO66" i="1"/>
  <c r="AN66" i="1"/>
  <c r="AO58" i="1"/>
  <c r="AN58" i="1"/>
  <c r="AO50" i="1"/>
  <c r="AN50" i="1"/>
  <c r="AO42" i="1"/>
  <c r="AN42" i="1"/>
  <c r="AO118" i="1"/>
  <c r="AN118" i="1"/>
  <c r="AO222" i="1"/>
  <c r="AN222" i="1"/>
  <c r="AN238" i="1"/>
  <c r="AN180" i="1"/>
  <c r="AO196" i="1"/>
  <c r="AO126" i="1"/>
  <c r="AN126" i="1"/>
  <c r="AN216" i="1"/>
  <c r="AO195" i="1"/>
  <c r="AN217" i="1"/>
  <c r="AO190" i="1"/>
  <c r="AN190" i="1"/>
  <c r="AO158" i="1"/>
  <c r="AN158" i="1"/>
  <c r="AN24" i="1"/>
  <c r="AO53" i="1"/>
  <c r="AO63" i="1"/>
  <c r="AO228" i="1"/>
  <c r="AN228" i="1"/>
  <c r="AN225" i="1"/>
  <c r="AN179" i="1"/>
  <c r="AN143" i="1"/>
  <c r="AN9" i="1"/>
  <c r="AN212" i="1"/>
  <c r="AN139" i="1"/>
  <c r="AN70" i="1"/>
  <c r="AO169" i="1"/>
  <c r="AO132" i="1"/>
  <c r="AO97" i="1"/>
  <c r="AO12" i="1"/>
  <c r="AN211" i="1"/>
  <c r="AN175" i="1"/>
  <c r="AN69" i="1"/>
  <c r="AO204" i="1"/>
  <c r="AO168" i="1"/>
  <c r="AO131" i="1"/>
  <c r="AO62" i="1"/>
  <c r="AO11" i="1"/>
  <c r="AO30" i="1"/>
  <c r="AN30" i="1"/>
  <c r="AO22" i="1"/>
  <c r="AN22" i="1"/>
  <c r="AO8" i="1"/>
  <c r="AN8" i="1"/>
  <c r="AM2" i="1"/>
  <c r="AO2" i="1" l="1"/>
  <c r="AN2" i="1"/>
</calcChain>
</file>

<file path=xl/sharedStrings.xml><?xml version="1.0" encoding="utf-8"?>
<sst xmlns="http://schemas.openxmlformats.org/spreadsheetml/2006/main" count="2424" uniqueCount="363">
  <si>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</si>
  <si>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</si>
  <si>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</si>
  <si>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</si>
  <si>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</si>
  <si>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</si>
  <si>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</si>
  <si>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</si>
  <si>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</si>
  <si>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</si>
  <si>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</si>
  <si>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</si>
  <si>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</si>
  <si>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</si>
  <si>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</si>
  <si>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</si>
  <si>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</si>
  <si>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</si>
  <si>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</si>
  <si>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</si>
  <si>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</si>
  <si>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</si>
  <si>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</si>
  <si>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</si>
  <si>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</si>
  <si>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</si>
  <si>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</si>
  <si>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</si>
  <si>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</si>
  <si>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</si>
  <si>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</si>
  <si>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</si>
  <si>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</si>
  <si>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95%CI Manually Calculated</t>
  </si>
  <si>
    <t>Johnson 2011</t>
  </si>
  <si>
    <t>Figure 2-a</t>
  </si>
  <si>
    <t>5HT1B</t>
  </si>
  <si>
    <t>Canton -S</t>
  </si>
  <si>
    <t>BA-MCH</t>
  </si>
  <si>
    <t>NAN</t>
  </si>
  <si>
    <t>Figure 2-b</t>
  </si>
  <si>
    <t>5HT2</t>
  </si>
  <si>
    <t>Figure 2-c</t>
  </si>
  <si>
    <t>5HT7</t>
  </si>
  <si>
    <t>5HT7-Gal4xRNAi</t>
  </si>
  <si>
    <t>5HT7-Gal4</t>
  </si>
  <si>
    <t>DeZazzo 1999</t>
  </si>
  <si>
    <t>Figure 1-c</t>
  </si>
  <si>
    <t>amn</t>
  </si>
  <si>
    <t>amn28A</t>
  </si>
  <si>
    <t>Canton-S</t>
  </si>
  <si>
    <t>x</t>
  </si>
  <si>
    <t>OCT-MCH</t>
  </si>
  <si>
    <t>AC</t>
  </si>
  <si>
    <t>immediately</t>
  </si>
  <si>
    <t>Figure 3-c</t>
  </si>
  <si>
    <t>amnX8</t>
  </si>
  <si>
    <t>Tully 1985</t>
  </si>
  <si>
    <t>Figure 10</t>
  </si>
  <si>
    <t>amnPS801</t>
  </si>
  <si>
    <t>Figure 3-a</t>
  </si>
  <si>
    <t>Folkers 1993</t>
  </si>
  <si>
    <t>Figure 2</t>
  </si>
  <si>
    <t>8~13</t>
  </si>
  <si>
    <t>4~8</t>
  </si>
  <si>
    <t>LaFerriere 2011</t>
  </si>
  <si>
    <t>Aru</t>
  </si>
  <si>
    <t>aru8-128 (Berlin)</t>
  </si>
  <si>
    <t>Berlin</t>
  </si>
  <si>
    <t>aru8-128 (CS)</t>
  </si>
  <si>
    <t>Figure 5-a</t>
  </si>
  <si>
    <t>aru8S13 (CS)</t>
  </si>
  <si>
    <t>Figure 5-b</t>
  </si>
  <si>
    <t>aru8S13 (Berlin)</t>
  </si>
  <si>
    <t>Zhang 2008</t>
  </si>
  <si>
    <t>dDAT</t>
  </si>
  <si>
    <t>fmn</t>
  </si>
  <si>
    <t>w2202</t>
  </si>
  <si>
    <t>5~6</t>
  </si>
  <si>
    <t>fmn;TH-Gal4/+</t>
  </si>
  <si>
    <t>fmn;UAS-dDAT/+</t>
  </si>
  <si>
    <t>Kanellopoulos 2012</t>
  </si>
  <si>
    <t>Figure 1-a</t>
  </si>
  <si>
    <t>dfmr</t>
  </si>
  <si>
    <t>W1118</t>
  </si>
  <si>
    <t>BA-OCT</t>
  </si>
  <si>
    <t>Figure 1-b</t>
  </si>
  <si>
    <t>&gt;=8</t>
  </si>
  <si>
    <t>w1118</t>
  </si>
  <si>
    <t>UAS-dfmr1-RNAi;elavG;Gal80ts</t>
  </si>
  <si>
    <t>Asztalos 1991</t>
  </si>
  <si>
    <t>Figure 1</t>
  </si>
  <si>
    <t>dnc</t>
  </si>
  <si>
    <t>dnc2</t>
  </si>
  <si>
    <t>Scheunemann 2012</t>
  </si>
  <si>
    <t>Figure 1-d</t>
  </si>
  <si>
    <t>dnc1</t>
  </si>
  <si>
    <t>EA-IAA</t>
  </si>
  <si>
    <t>Figure 4-a</t>
  </si>
  <si>
    <t>Figure 4-b</t>
  </si>
  <si>
    <t>Figure 4-c</t>
  </si>
  <si>
    <t>Scheunemann 2013</t>
  </si>
  <si>
    <t>Figure 1-d/Figure 1-f</t>
  </si>
  <si>
    <t>DC</t>
  </si>
  <si>
    <t>6~8</t>
  </si>
  <si>
    <t>Tully 1993</t>
  </si>
  <si>
    <t>dnc1/dnc1 (XX)</t>
  </si>
  <si>
    <t>dncM11/dncM11 (XX)</t>
  </si>
  <si>
    <t>dnc2/dnc2 (XX)</t>
  </si>
  <si>
    <t>dnc1 (XY)</t>
  </si>
  <si>
    <t>dncM11 (XY)</t>
  </si>
  <si>
    <t>dnc2 (XY)</t>
  </si>
  <si>
    <t>dncM11/dnc1 (XX)</t>
  </si>
  <si>
    <t>dncM11/dnc2 (XX)</t>
  </si>
  <si>
    <t>ry</t>
  </si>
  <si>
    <t>Riemensperger  2010</t>
  </si>
  <si>
    <t>DTH</t>
  </si>
  <si>
    <t>DTHgFS;ple</t>
  </si>
  <si>
    <t>DTHg;ple</t>
  </si>
  <si>
    <t>Kim 2007</t>
  </si>
  <si>
    <t>dumb</t>
  </si>
  <si>
    <t>dumb1</t>
  </si>
  <si>
    <t>dumb2</t>
  </si>
  <si>
    <t>dumb1/dumb2</t>
  </si>
  <si>
    <t>Figure 4-d</t>
  </si>
  <si>
    <t>Qin 2012</t>
  </si>
  <si>
    <t>WT</t>
  </si>
  <si>
    <t>dumb2;UAS-DopR</t>
  </si>
  <si>
    <t>Figure 2-d</t>
  </si>
  <si>
    <t>EB-AA</t>
  </si>
  <si>
    <t>dumb2/+</t>
  </si>
  <si>
    <t>dumb2;NP1131-Gal4</t>
  </si>
  <si>
    <t>dumb2;NP3061-Gal4</t>
  </si>
  <si>
    <t>LaFerriere 2008</t>
  </si>
  <si>
    <t>elm</t>
  </si>
  <si>
    <t>CG218510-110</t>
  </si>
  <si>
    <t>Cheng 2001</t>
  </si>
  <si>
    <t>fasII</t>
  </si>
  <si>
    <t>fasIIrd1</t>
  </si>
  <si>
    <t>fasIIrd2</t>
  </si>
  <si>
    <t>Figure 6-a</t>
  </si>
  <si>
    <t>Figure 5-c</t>
  </si>
  <si>
    <t>fill</t>
  </si>
  <si>
    <t>Tan 2010</t>
  </si>
  <si>
    <t>gish</t>
  </si>
  <si>
    <t>gishMB896</t>
  </si>
  <si>
    <t>Philip 2001</t>
  </si>
  <si>
    <t>leo</t>
  </si>
  <si>
    <t>leo2.3 (-HS)</t>
  </si>
  <si>
    <t>yw(-HS)</t>
  </si>
  <si>
    <t>&gt;8</t>
  </si>
  <si>
    <t>leoX1(-HS)</t>
  </si>
  <si>
    <t>leoX2.3;LI(-HS)</t>
  </si>
  <si>
    <t>leoX1;LI(-HS)</t>
  </si>
  <si>
    <t>leoX2.3;LII(-HS)</t>
  </si>
  <si>
    <t>leoX1;LII(-HS)</t>
  </si>
  <si>
    <t>leo2.3;LI (-HS)</t>
  </si>
  <si>
    <t>leoP1188/leoP2335;LI (-HS)</t>
  </si>
  <si>
    <t>leoP1188/leoP2335;LI/LII (-HS)</t>
  </si>
  <si>
    <t>leoP1375/leoP1188;LI (-HS)</t>
  </si>
  <si>
    <t>leoP1375/leoP1188;LI/LII (-HS)</t>
  </si>
  <si>
    <t>leoP1375;LI (-HS)</t>
  </si>
  <si>
    <t>leoP1375;LI/LII (-HS)</t>
  </si>
  <si>
    <t>Skoulakis 1996</t>
  </si>
  <si>
    <t>leo2.3</t>
  </si>
  <si>
    <t>ry506</t>
  </si>
  <si>
    <t>&gt;9</t>
  </si>
  <si>
    <t>leo7B</t>
  </si>
  <si>
    <t>leo5.9</t>
  </si>
  <si>
    <t>leo9.8</t>
  </si>
  <si>
    <t>leoP1.3H</t>
  </si>
  <si>
    <t>leoX1</t>
  </si>
  <si>
    <t>leo2.3/leoP1375</t>
  </si>
  <si>
    <t>leoX1/leoP1375</t>
  </si>
  <si>
    <t>De Belle 1996</t>
  </si>
  <si>
    <t>mbm</t>
  </si>
  <si>
    <t>mbm1(CS)</t>
  </si>
  <si>
    <t>mbm1;CS</t>
  </si>
  <si>
    <t>Figure 3-e</t>
  </si>
  <si>
    <t>DeZazzo 2000</t>
  </si>
  <si>
    <t>nal</t>
  </si>
  <si>
    <t>nalp1</t>
  </si>
  <si>
    <t>nalp1/nalle60</t>
  </si>
  <si>
    <t>Figure 3-b</t>
  </si>
  <si>
    <t>Kamyshev 2002</t>
  </si>
  <si>
    <t>nemy</t>
  </si>
  <si>
    <t>nemyP153</t>
  </si>
  <si>
    <t>Buchanan 2010</t>
  </si>
  <si>
    <t>NF1</t>
  </si>
  <si>
    <t>nf1-c00617</t>
  </si>
  <si>
    <t>w(CS10)</t>
  </si>
  <si>
    <t>nf1-p1</t>
  </si>
  <si>
    <t>nf1-p2</t>
  </si>
  <si>
    <t>Figure 7-a</t>
  </si>
  <si>
    <t>Guo 2000</t>
  </si>
  <si>
    <t>NF1P1u</t>
  </si>
  <si>
    <t>K33u</t>
  </si>
  <si>
    <t>NF1P2u</t>
  </si>
  <si>
    <t>NF1P1</t>
  </si>
  <si>
    <t>K33</t>
  </si>
  <si>
    <t>NF1P2</t>
  </si>
  <si>
    <t>6~12</t>
  </si>
  <si>
    <t>Chang 2003</t>
  </si>
  <si>
    <t>nla</t>
  </si>
  <si>
    <t>nla1</t>
  </si>
  <si>
    <t>&gt;=5</t>
  </si>
  <si>
    <t>nla2</t>
  </si>
  <si>
    <t>Figure 1-e</t>
  </si>
  <si>
    <t>Goodwin 1997</t>
  </si>
  <si>
    <t>PKA-RI</t>
  </si>
  <si>
    <t>RI7I5</t>
  </si>
  <si>
    <t>RI11D4</t>
  </si>
  <si>
    <t>RI7I5/RI11D4</t>
  </si>
  <si>
    <t>Asztalos 1993</t>
  </si>
  <si>
    <t>PP1</t>
  </si>
  <si>
    <t>PP1 (su var(3)6-01)</t>
  </si>
  <si>
    <t>Canton S</t>
  </si>
  <si>
    <t>PP1 (cu su var(3)6-01 e ro)</t>
  </si>
  <si>
    <t>In(1)wm4h;se ss e ro</t>
  </si>
  <si>
    <t>PP1 (su var(3)6-01 e ro)</t>
  </si>
  <si>
    <t>Tamura 2010</t>
  </si>
  <si>
    <t>PQBP1</t>
  </si>
  <si>
    <t>Figure 8-a</t>
  </si>
  <si>
    <t>Volders 2012</t>
  </si>
  <si>
    <t>rg</t>
  </si>
  <si>
    <t>rg1</t>
  </si>
  <si>
    <t>8~10</t>
  </si>
  <si>
    <t>rg?5</t>
  </si>
  <si>
    <t>rg1;UAS-rg+cDNA</t>
  </si>
  <si>
    <t>rg?5;UAS-rg+cDNA</t>
  </si>
  <si>
    <t>Figure 2-f</t>
  </si>
  <si>
    <t>rg?5; UAS-mNBEA+cDNA</t>
  </si>
  <si>
    <t>Figure 3-f</t>
  </si>
  <si>
    <t>Zhao 2013</t>
  </si>
  <si>
    <t>&gt;=6</t>
  </si>
  <si>
    <t>rgKG02343</t>
  </si>
  <si>
    <t>rg1/rgKG02343</t>
  </si>
  <si>
    <t>10(massed)</t>
  </si>
  <si>
    <t>10(spaced)</t>
  </si>
  <si>
    <t>elav-Gal4/+;UAS-rgRNAi/+;Gal80ts/+</t>
  </si>
  <si>
    <t>elav/+;Gal80ts/+</t>
  </si>
  <si>
    <t>Beck 2000</t>
  </si>
  <si>
    <t>Figure 7</t>
  </si>
  <si>
    <t>rut</t>
  </si>
  <si>
    <t>rut2080</t>
  </si>
  <si>
    <t>2(Mass)</t>
  </si>
  <si>
    <t>2(Spaced)</t>
  </si>
  <si>
    <t>Blum 2009</t>
  </si>
  <si>
    <t>rut1</t>
  </si>
  <si>
    <t>W1118 (isoCJ1)</t>
  </si>
  <si>
    <t>rut1/rut2080</t>
  </si>
  <si>
    <t>Cressy 2014</t>
  </si>
  <si>
    <t>rut1-</t>
  </si>
  <si>
    <t>rut1+</t>
  </si>
  <si>
    <t>Figure 3-d</t>
  </si>
  <si>
    <t>Han 1992</t>
  </si>
  <si>
    <t>4~9</t>
  </si>
  <si>
    <t>rut178</t>
  </si>
  <si>
    <t>rut1084</t>
  </si>
  <si>
    <t>rut2769</t>
  </si>
  <si>
    <t>rut1951/rut1951</t>
  </si>
  <si>
    <t>ry506/ry506</t>
  </si>
  <si>
    <t>rut769/rut769</t>
  </si>
  <si>
    <t>rut178/rut1</t>
  </si>
  <si>
    <t>rut1084/rut1</t>
  </si>
  <si>
    <t>rut2769/rut1</t>
  </si>
  <si>
    <t>Mao 2003</t>
  </si>
  <si>
    <t>rut2080;12-1/UAS-rut on 2 (RU- 48 hrs)</t>
  </si>
  <si>
    <t>Canton-S (RU- 48 hrs)</t>
  </si>
  <si>
    <t>rut2080;12-1/UAS-rut on 2 (RU--)</t>
  </si>
  <si>
    <t>Canton-S (RU--)</t>
  </si>
  <si>
    <t>4~6</t>
  </si>
  <si>
    <t>Figure 1-e/Figure 1-f</t>
  </si>
  <si>
    <t>Zars 2000</t>
  </si>
  <si>
    <t>rut2080; UAS-rut+cDNA</t>
  </si>
  <si>
    <t>rutPS511</t>
  </si>
  <si>
    <t>Akalal 2006</t>
  </si>
  <si>
    <t>rut2080;17d-gal4</t>
  </si>
  <si>
    <t>CS;17d-gal4</t>
  </si>
  <si>
    <t>rut2080;c739-gal4</t>
  </si>
  <si>
    <t>CS;c739-gal4</t>
  </si>
  <si>
    <t>rut2080;c739-gal4;H24-GAL4</t>
  </si>
  <si>
    <t>CS;c739-gal4;H24-GAL4</t>
  </si>
  <si>
    <t>rut2080;h24-gal4</t>
  </si>
  <si>
    <t>CS;h24-gal4</t>
  </si>
  <si>
    <t>rut2080;NP1131-gal4</t>
  </si>
  <si>
    <t>CS;NP1131-gal4</t>
  </si>
  <si>
    <t>Figure 2-e</t>
  </si>
  <si>
    <t>Putz 2004</t>
  </si>
  <si>
    <t>S6KII(rsk)</t>
  </si>
  <si>
    <t>Df(1)ign?58-1</t>
  </si>
  <si>
    <t>Figure 8</t>
  </si>
  <si>
    <t>Df(1)ign?24-3</t>
  </si>
  <si>
    <t>Godenschwege 2004</t>
  </si>
  <si>
    <t>Figure 8-b</t>
  </si>
  <si>
    <t>Syn</t>
  </si>
  <si>
    <t>syn97</t>
  </si>
  <si>
    <t>tribbles</t>
  </si>
  <si>
    <t>tribbles3-45</t>
  </si>
  <si>
    <t>Vol</t>
  </si>
  <si>
    <t>Vol1</t>
  </si>
  <si>
    <t>Vol2</t>
  </si>
  <si>
    <t>Figure 9</t>
  </si>
  <si>
    <t xml:space="preserve"> </t>
  </si>
  <si>
    <t>Vol1/Vol2</t>
  </si>
  <si>
    <t>Vol3/Vol2</t>
  </si>
  <si>
    <t>Grotewiel 1998</t>
  </si>
  <si>
    <t>8~11</t>
  </si>
  <si>
    <t>Figure 6-d</t>
  </si>
  <si>
    <t>Scholz-Kornehl S 2016</t>
  </si>
  <si>
    <t>Dop2R</t>
  </si>
  <si>
    <t>D2R1/D2R1</t>
  </si>
  <si>
    <t>D2R2/D2R2</t>
  </si>
  <si>
    <t>D2R1/BCS</t>
  </si>
  <si>
    <t>D2R2/BCS</t>
  </si>
  <si>
    <t>D2R1/D2R2</t>
  </si>
  <si>
    <t>elav-Gal4;D2R-RNAi</t>
  </si>
  <si>
    <t>D2R1;elav-Gal4;D2R-RNAi</t>
  </si>
  <si>
    <t>D2R1;elav-Gal4</t>
  </si>
  <si>
    <t>D2R1;D2R-cDNA</t>
  </si>
  <si>
    <t>Figure 1-f</t>
  </si>
  <si>
    <t>Andlauer TF 2014</t>
  </si>
  <si>
    <t>drep-2</t>
  </si>
  <si>
    <t>drep-2ex13</t>
  </si>
  <si>
    <t>drep-2ex27/Dfw45-30n</t>
  </si>
  <si>
    <t>drep-2ex13;UAS-drep-2</t>
  </si>
  <si>
    <t>drep-2ex13;elavIII-Gal4</t>
  </si>
  <si>
    <t>drep-2ex13;30y-Gal4</t>
  </si>
  <si>
    <t>drep-2ex13;mb247-Gal4</t>
  </si>
  <si>
    <t>Figure 6-e</t>
  </si>
  <si>
    <t>Ueno T 2014</t>
  </si>
  <si>
    <t>Figure 6</t>
  </si>
  <si>
    <t>fmn; UAS-dDAT</t>
  </si>
  <si>
    <t>8~17</t>
  </si>
  <si>
    <t>Coffee 2011</t>
  </si>
  <si>
    <t>Figure 7-b</t>
  </si>
  <si>
    <t>Fmr1</t>
  </si>
  <si>
    <t>Xia 2005</t>
  </si>
  <si>
    <t>Nmdar1</t>
  </si>
  <si>
    <t>EP331</t>
  </si>
  <si>
    <t>EP3511</t>
  </si>
  <si>
    <t>Qiu 1993</t>
  </si>
  <si>
    <t>Df(1)N64j15</t>
  </si>
  <si>
    <t>In(1)N76b8</t>
  </si>
  <si>
    <t>Dudai 1988</t>
  </si>
  <si>
    <t>Figure 3</t>
  </si>
  <si>
    <t>McGuire 2003</t>
  </si>
  <si>
    <t xml:space="preserve">rut </t>
  </si>
  <si>
    <t>rut2080;UAS-rutabaga</t>
  </si>
  <si>
    <t>rut2080;247-Gal4</t>
  </si>
  <si>
    <t>rut2080;c772-Gal4</t>
  </si>
  <si>
    <t>dfmr1(50M)</t>
  </si>
  <si>
    <t xml:space="preserve">Berry 2012 </t>
  </si>
  <si>
    <t>damb</t>
  </si>
  <si>
    <t>damb/damb</t>
  </si>
  <si>
    <t>1Odor pair</t>
  </si>
  <si>
    <t>2Temperature</t>
  </si>
  <si>
    <t>3Humidity</t>
  </si>
  <si>
    <t>4Voltage</t>
  </si>
  <si>
    <t>5Shock type</t>
  </si>
  <si>
    <t>6Number of shock per cycle</t>
  </si>
  <si>
    <t>7Number of training cycle</t>
  </si>
  <si>
    <t>8Training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</si>
</sst>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9"/>
  <sheetViews>
    <sheetView tabSelected="1" topLeftCell="N1" workbookViewId="0">
      <pane ySplit="1" topLeftCell="A251" activePane="bottomLeft" state="frozen"/>
      <selection activeCell="O1" sqref="O1"/>
      <selection pane="bottomLeft" activeCell="N104" sqref="A104:XFD104"/>
    </sheetView>
  </sheetViews>
  <sheetFormatPr defaultRowHeight="15" x14ac:dyDescent="0.25"/>
  <cols>
    <col min="1" max="1" width="20.42578125" bestFit="1" customWidth="1"/>
    <col min="2" max="2" width="18" customWidth="1"/>
    <col min="3" max="3" width="11.42578125" bestFit="1" customWidth="1"/>
    <col min="4" max="4" width="35.140625" bestFit="1" customWidth="1"/>
    <col min="5" max="5" width="28.85546875" bestFit="1" customWidth="1"/>
    <col min="6" max="6" width="10.140625" customWidth="1"/>
  </cols>
  <sheetData>
    <row r="1" spans="1:4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355</v>
      </c>
      <c r="I1" t="s">
        <v>356</v>
      </c>
      <c r="J1" t="s">
        <v>357</v>
      </c>
      <c r="K1" t="s">
        <v>358</v>
      </c>
      <c r="L1" t="s">
        <v>359</v>
      </c>
      <c r="M1" t="s">
        <v>360</v>
      </c>
      <c r="N1" t="s">
        <v>361</v>
      </c>
      <c r="O1" t="s">
        <v>362</v>
      </c>
      <c r="P1" t="s">
        <v>7</v>
      </c>
      <c r="Q1" t="s">
        <v>8</v>
      </c>
      <c r="R1" t="s">
        <v>9</v>
      </c>
      <c r="S1" t="s">
        <v>10</v>
      </c>
      <c r="T1" t="s">
        <v>11</v>
      </c>
      <c r="U1" t="s">
        <v>12</v>
      </c>
      <c r="V1" t="s">
        <v>13</v>
      </c>
      <c r="W1" t="s">
        <v>14</v>
      </c>
      <c r="X1" t="s">
        <v>15</v>
      </c>
      <c r="Y1" t="s">
        <v>16</v>
      </c>
      <c r="Z1" t="s">
        <v>17</v>
      </c>
      <c r="AA1" t="s">
        <v>18</v>
      </c>
      <c r="AB1" t="s">
        <v>19</v>
      </c>
      <c r="AC1" t="s">
        <v>20</v>
      </c>
      <c r="AD1" t="s">
        <v>21</v>
      </c>
      <c r="AE1" t="s">
        <v>22</v>
      </c>
      <c r="AF1" t="s">
        <v>23</v>
      </c>
      <c r="AG1" t="s">
        <v>24</v>
      </c>
      <c r="AH1" t="s">
        <v>25</v>
      </c>
      <c r="AI1" t="s">
        <v>26</v>
      </c>
      <c r="AJ1" t="s">
        <v>27</v>
      </c>
      <c r="AK1" t="s">
        <v>28</v>
      </c>
      <c r="AL1" t="s">
        <v>29</v>
      </c>
      <c r="AM1" t="s">
        <v>30</v>
      </c>
      <c r="AN1" t="s">
        <v>31</v>
      </c>
      <c r="AO1" t="s">
        <v>32</v>
      </c>
      <c r="AQ1" t="s">
        <v>33</v>
      </c>
    </row>
    <row r="2" spans="1:43" x14ac:dyDescent="0.25">
      <c r="A2" t="s">
        <v>34</v>
      </c>
      <c r="B2" t="s">
        <v>35</v>
      </c>
      <c r="C2" t="s">
        <v>36</v>
      </c>
      <c r="D2" t="s">
        <v>36</v>
      </c>
      <c r="E2" t="s">
        <v>37</v>
      </c>
      <c r="F2">
        <v>62</v>
      </c>
      <c r="G2">
        <v>1</v>
      </c>
      <c r="H2" t="s">
        <v>38</v>
      </c>
      <c r="I2">
        <v>25</v>
      </c>
      <c r="J2">
        <v>70</v>
      </c>
      <c r="K2">
        <v>75</v>
      </c>
      <c r="L2" t="s">
        <v>39</v>
      </c>
      <c r="M2">
        <v>12</v>
      </c>
      <c r="N2">
        <v>1</v>
      </c>
      <c r="O2">
        <v>60</v>
      </c>
      <c r="P2">
        <v>3</v>
      </c>
      <c r="Q2">
        <v>123.208</v>
      </c>
      <c r="R2">
        <v>30.367999999999999</v>
      </c>
      <c r="S2">
        <v>9.1140000000000008</v>
      </c>
      <c r="T2">
        <v>9.1140000000000008</v>
      </c>
      <c r="U2">
        <v>8</v>
      </c>
      <c r="V2">
        <v>8</v>
      </c>
      <c r="W2">
        <v>8</v>
      </c>
      <c r="X2">
        <v>8</v>
      </c>
      <c r="Y2">
        <v>16</v>
      </c>
      <c r="Z2">
        <v>135.99600000000001</v>
      </c>
      <c r="AA2">
        <v>80</v>
      </c>
      <c r="AB2">
        <v>0.58825259600000002</v>
      </c>
      <c r="AC2">
        <v>72.47742581</v>
      </c>
      <c r="AD2">
        <v>17.864054830000001</v>
      </c>
      <c r="AE2">
        <v>5.3613341569999999</v>
      </c>
      <c r="AF2">
        <v>5.3613341569999999</v>
      </c>
      <c r="AG2">
        <v>15.16414295</v>
      </c>
      <c r="AH2">
        <v>15.16414295</v>
      </c>
      <c r="AI2">
        <v>8</v>
      </c>
      <c r="AJ2">
        <v>1</v>
      </c>
      <c r="AK2">
        <v>-75.352249850000007</v>
      </c>
      <c r="AL2">
        <f>(AD2/AC2)*SQRT((AF2/AD2)^2+(AE2/AC2)^2)*100</f>
        <v>7.6186298475177567</v>
      </c>
      <c r="AM2">
        <f>(1.96*AL2)</f>
        <v>14.932514501134802</v>
      </c>
      <c r="AN2">
        <f>AK2-AM2</f>
        <v>-90.284764351134811</v>
      </c>
      <c r="AO2">
        <f>AK2+AM2</f>
        <v>-60.419735348865203</v>
      </c>
      <c r="AQ2">
        <f>(AD2/AC2)*SQRT((AF2/AD2)^2+(AE2/AC2)^2)*100</f>
        <v>7.6186298475177567</v>
      </c>
    </row>
    <row r="3" spans="1:43" x14ac:dyDescent="0.25">
      <c r="A3" t="s">
        <v>34</v>
      </c>
      <c r="B3" t="s">
        <v>40</v>
      </c>
      <c r="C3" t="s">
        <v>41</v>
      </c>
      <c r="D3" t="s">
        <v>41</v>
      </c>
      <c r="E3" t="s">
        <v>37</v>
      </c>
      <c r="F3">
        <v>63</v>
      </c>
      <c r="G3">
        <v>1</v>
      </c>
      <c r="H3" t="s">
        <v>38</v>
      </c>
      <c r="I3">
        <v>25</v>
      </c>
      <c r="J3">
        <v>70</v>
      </c>
      <c r="K3">
        <v>75</v>
      </c>
      <c r="L3" t="s">
        <v>39</v>
      </c>
      <c r="M3">
        <v>12</v>
      </c>
      <c r="N3">
        <v>1</v>
      </c>
      <c r="O3">
        <v>60</v>
      </c>
      <c r="P3">
        <v>3</v>
      </c>
      <c r="Q3">
        <v>123.825</v>
      </c>
      <c r="R3">
        <v>59.619</v>
      </c>
      <c r="S3">
        <v>9.8780000000000001</v>
      </c>
      <c r="T3">
        <v>7.9960000000000004</v>
      </c>
      <c r="U3">
        <v>8</v>
      </c>
      <c r="V3">
        <v>8</v>
      </c>
      <c r="W3">
        <v>8</v>
      </c>
      <c r="X3">
        <v>8</v>
      </c>
      <c r="Y3">
        <v>16</v>
      </c>
      <c r="Z3">
        <v>136.26</v>
      </c>
      <c r="AA3">
        <v>80</v>
      </c>
      <c r="AB3">
        <v>0.58711287199999995</v>
      </c>
      <c r="AC3">
        <v>72.699251430000004</v>
      </c>
      <c r="AD3">
        <v>35.003082339999999</v>
      </c>
      <c r="AE3">
        <v>5.799500954</v>
      </c>
      <c r="AF3">
        <v>4.6945545280000003</v>
      </c>
      <c r="AG3">
        <v>16.40346581</v>
      </c>
      <c r="AH3">
        <v>13.27820537</v>
      </c>
      <c r="AI3">
        <v>8</v>
      </c>
      <c r="AJ3">
        <v>1</v>
      </c>
      <c r="AK3">
        <v>-51.85221078</v>
      </c>
      <c r="AL3">
        <f t="shared" ref="AL3:AL43" si="0">(AD3/AC3)*SQRT((AF3/AD3)^2+(AE3/AC3)^2)*100</f>
        <v>7.513461236119336</v>
      </c>
      <c r="AM3">
        <f t="shared" ref="AM3:AM43" si="1">(1.96*AL3)</f>
        <v>14.726384022793898</v>
      </c>
      <c r="AN3">
        <f t="shared" ref="AN3:AN43" si="2">AK3-AM3</f>
        <v>-66.578594802793901</v>
      </c>
      <c r="AO3">
        <f t="shared" ref="AO3:AO43" si="3">AK3+AM3</f>
        <v>-37.125826757206099</v>
      </c>
      <c r="AQ3">
        <f t="shared" ref="AQ3:AQ43" si="4">(AD3/AC3)*SQRT((AF3/AD3)^2+(AE3/AC3)^2)*100</f>
        <v>7.513461236119336</v>
      </c>
    </row>
    <row r="4" spans="1:43" x14ac:dyDescent="0.25">
      <c r="A4" t="s">
        <v>34</v>
      </c>
      <c r="B4" t="s">
        <v>42</v>
      </c>
      <c r="C4" t="s">
        <v>43</v>
      </c>
      <c r="D4" t="s">
        <v>44</v>
      </c>
      <c r="E4" t="s">
        <v>45</v>
      </c>
      <c r="F4">
        <v>64</v>
      </c>
      <c r="G4">
        <v>1</v>
      </c>
      <c r="H4" t="s">
        <v>38</v>
      </c>
      <c r="I4">
        <v>25</v>
      </c>
      <c r="J4">
        <v>70</v>
      </c>
      <c r="K4">
        <v>75</v>
      </c>
      <c r="L4" t="s">
        <v>39</v>
      </c>
      <c r="M4">
        <v>12</v>
      </c>
      <c r="N4">
        <v>1</v>
      </c>
      <c r="O4">
        <v>60</v>
      </c>
      <c r="P4">
        <v>3</v>
      </c>
      <c r="Q4">
        <v>117.828</v>
      </c>
      <c r="R4">
        <v>73.319000000000003</v>
      </c>
      <c r="S4">
        <v>6.5860000000000003</v>
      </c>
      <c r="T4">
        <v>7.38</v>
      </c>
      <c r="U4">
        <v>8</v>
      </c>
      <c r="V4">
        <v>8</v>
      </c>
      <c r="W4">
        <v>8</v>
      </c>
      <c r="X4">
        <v>8</v>
      </c>
      <c r="Y4">
        <v>16</v>
      </c>
      <c r="Z4">
        <v>135.791</v>
      </c>
      <c r="AA4">
        <v>80</v>
      </c>
      <c r="AB4">
        <v>0.58914066499999995</v>
      </c>
      <c r="AC4">
        <v>69.417266240000004</v>
      </c>
      <c r="AD4">
        <v>43.195204390000001</v>
      </c>
      <c r="AE4">
        <v>3.8800804179999999</v>
      </c>
      <c r="AF4">
        <v>4.3478581050000003</v>
      </c>
      <c r="AG4">
        <v>10.9745247</v>
      </c>
      <c r="AH4">
        <v>12.2975998</v>
      </c>
      <c r="AI4">
        <v>8</v>
      </c>
      <c r="AJ4">
        <v>1</v>
      </c>
      <c r="AK4">
        <v>-37.774552739999997</v>
      </c>
      <c r="AL4">
        <f t="shared" si="0"/>
        <v>7.1642794139480657</v>
      </c>
      <c r="AM4">
        <f t="shared" si="1"/>
        <v>14.041987651338209</v>
      </c>
      <c r="AN4">
        <f t="shared" si="2"/>
        <v>-51.816540391338208</v>
      </c>
      <c r="AO4">
        <f t="shared" si="3"/>
        <v>-23.732565088661786</v>
      </c>
      <c r="AQ4">
        <f t="shared" si="4"/>
        <v>7.1642794139480657</v>
      </c>
    </row>
    <row r="5" spans="1:43" x14ac:dyDescent="0.25">
      <c r="A5" t="s">
        <v>46</v>
      </c>
      <c r="B5" t="s">
        <v>47</v>
      </c>
      <c r="C5" t="s">
        <v>48</v>
      </c>
      <c r="D5" t="s">
        <v>49</v>
      </c>
      <c r="E5" t="s">
        <v>50</v>
      </c>
      <c r="F5">
        <v>36</v>
      </c>
      <c r="G5" t="s">
        <v>51</v>
      </c>
      <c r="H5" t="s">
        <v>52</v>
      </c>
      <c r="I5" t="s">
        <v>39</v>
      </c>
      <c r="J5" t="s">
        <v>39</v>
      </c>
      <c r="K5">
        <v>60</v>
      </c>
      <c r="L5" t="s">
        <v>53</v>
      </c>
      <c r="M5">
        <v>12</v>
      </c>
      <c r="N5">
        <v>1</v>
      </c>
      <c r="O5">
        <v>60</v>
      </c>
      <c r="P5" t="s">
        <v>54</v>
      </c>
      <c r="Q5">
        <v>53.34</v>
      </c>
      <c r="R5">
        <v>39.624000000000002</v>
      </c>
      <c r="S5">
        <v>2.54</v>
      </c>
      <c r="T5">
        <v>4.0640000000000001</v>
      </c>
      <c r="U5">
        <v>8</v>
      </c>
      <c r="V5">
        <v>8</v>
      </c>
      <c r="W5">
        <v>8</v>
      </c>
      <c r="X5">
        <v>8</v>
      </c>
      <c r="Y5">
        <v>16</v>
      </c>
      <c r="Z5">
        <v>61.468000000000004</v>
      </c>
      <c r="AA5">
        <v>100</v>
      </c>
      <c r="AB5">
        <v>1.6268627579999999</v>
      </c>
      <c r="AC5">
        <v>86.7768595</v>
      </c>
      <c r="AD5">
        <v>64.462809919999998</v>
      </c>
      <c r="AE5">
        <v>4.1322314049999997</v>
      </c>
      <c r="AF5">
        <v>6.6115702479999996</v>
      </c>
      <c r="AG5">
        <v>11.687715389999999</v>
      </c>
      <c r="AH5">
        <v>18.70034463</v>
      </c>
      <c r="AI5">
        <v>28</v>
      </c>
      <c r="AJ5">
        <v>5</v>
      </c>
      <c r="AK5">
        <v>-25.714285709999999</v>
      </c>
      <c r="AL5">
        <f t="shared" si="0"/>
        <v>8.400189954593273</v>
      </c>
      <c r="AM5">
        <f t="shared" si="1"/>
        <v>16.464372311002816</v>
      </c>
      <c r="AN5">
        <f t="shared" si="2"/>
        <v>-42.178658021002818</v>
      </c>
      <c r="AO5">
        <f t="shared" si="3"/>
        <v>-9.2499133989971831</v>
      </c>
      <c r="AQ5">
        <f t="shared" si="4"/>
        <v>8.400189954593273</v>
      </c>
    </row>
    <row r="6" spans="1:43" x14ac:dyDescent="0.25">
      <c r="A6" t="s">
        <v>46</v>
      </c>
      <c r="B6" t="s">
        <v>55</v>
      </c>
      <c r="C6" t="s">
        <v>48</v>
      </c>
      <c r="D6" t="s">
        <v>56</v>
      </c>
      <c r="E6" t="s">
        <v>50</v>
      </c>
      <c r="F6">
        <v>38</v>
      </c>
      <c r="G6" t="s">
        <v>51</v>
      </c>
      <c r="H6" t="s">
        <v>52</v>
      </c>
      <c r="I6" t="s">
        <v>39</v>
      </c>
      <c r="J6" t="s">
        <v>39</v>
      </c>
      <c r="K6">
        <v>60</v>
      </c>
      <c r="L6" t="s">
        <v>53</v>
      </c>
      <c r="M6">
        <v>12</v>
      </c>
      <c r="N6">
        <v>1</v>
      </c>
      <c r="O6">
        <v>60</v>
      </c>
      <c r="P6" t="s">
        <v>54</v>
      </c>
      <c r="Q6">
        <v>1.2</v>
      </c>
      <c r="R6">
        <v>0.44</v>
      </c>
      <c r="S6">
        <v>0.14000000000000001</v>
      </c>
      <c r="T6">
        <v>0.12</v>
      </c>
      <c r="U6">
        <v>4</v>
      </c>
      <c r="V6">
        <v>4</v>
      </c>
      <c r="W6">
        <v>4</v>
      </c>
      <c r="X6">
        <v>4</v>
      </c>
      <c r="Y6">
        <v>8</v>
      </c>
      <c r="Z6">
        <v>1.6</v>
      </c>
      <c r="AA6">
        <v>100</v>
      </c>
      <c r="AB6">
        <v>62.5</v>
      </c>
      <c r="AC6">
        <v>75</v>
      </c>
      <c r="AD6">
        <v>27.5</v>
      </c>
      <c r="AE6">
        <v>8.75</v>
      </c>
      <c r="AF6">
        <v>7.5</v>
      </c>
      <c r="AG6">
        <v>17.5</v>
      </c>
      <c r="AH6">
        <v>15</v>
      </c>
      <c r="AK6">
        <v>-63.333333330000002</v>
      </c>
      <c r="AL6">
        <f t="shared" si="0"/>
        <v>10.876551968158354</v>
      </c>
      <c r="AM6">
        <f t="shared" si="1"/>
        <v>21.318041857590373</v>
      </c>
      <c r="AN6">
        <f t="shared" si="2"/>
        <v>-84.651375187590375</v>
      </c>
      <c r="AO6">
        <f t="shared" si="3"/>
        <v>-42.015291472409629</v>
      </c>
      <c r="AQ6">
        <f t="shared" si="4"/>
        <v>10.876551968158354</v>
      </c>
    </row>
    <row r="7" spans="1:43" x14ac:dyDescent="0.25">
      <c r="A7" t="s">
        <v>57</v>
      </c>
      <c r="B7" t="s">
        <v>58</v>
      </c>
      <c r="C7" t="s">
        <v>48</v>
      </c>
      <c r="D7" t="s">
        <v>59</v>
      </c>
      <c r="E7" t="s">
        <v>50</v>
      </c>
      <c r="F7">
        <v>120</v>
      </c>
      <c r="G7" t="s">
        <v>51</v>
      </c>
      <c r="H7" t="s">
        <v>52</v>
      </c>
      <c r="I7">
        <v>22</v>
      </c>
      <c r="J7">
        <v>50</v>
      </c>
      <c r="K7">
        <v>60</v>
      </c>
      <c r="L7" t="s">
        <v>53</v>
      </c>
      <c r="M7">
        <v>12</v>
      </c>
      <c r="N7">
        <v>1</v>
      </c>
      <c r="O7">
        <v>60</v>
      </c>
      <c r="P7">
        <v>0</v>
      </c>
      <c r="Q7">
        <v>1.34</v>
      </c>
      <c r="R7">
        <v>1.1000000000000001</v>
      </c>
      <c r="S7">
        <v>0.04</v>
      </c>
      <c r="T7">
        <v>0.08</v>
      </c>
      <c r="U7">
        <v>4</v>
      </c>
      <c r="V7">
        <v>4</v>
      </c>
      <c r="W7">
        <v>4</v>
      </c>
      <c r="X7">
        <v>4</v>
      </c>
      <c r="Y7">
        <v>8</v>
      </c>
      <c r="Z7">
        <v>1.43</v>
      </c>
      <c r="AA7">
        <v>100</v>
      </c>
      <c r="AB7">
        <v>69.930069930000002</v>
      </c>
      <c r="AC7">
        <v>93.706293709999997</v>
      </c>
      <c r="AD7">
        <v>76.92307692</v>
      </c>
      <c r="AE7">
        <v>2.7972027970000002</v>
      </c>
      <c r="AF7">
        <v>5.5944055940000004</v>
      </c>
      <c r="AG7">
        <v>5.5944055940000004</v>
      </c>
      <c r="AH7">
        <v>11.188811189999999</v>
      </c>
      <c r="AK7">
        <v>-17.91044776</v>
      </c>
      <c r="AL7">
        <f t="shared" si="0"/>
        <v>6.4534727725978485</v>
      </c>
      <c r="AM7">
        <f t="shared" si="1"/>
        <v>12.648806634291782</v>
      </c>
      <c r="AN7">
        <f t="shared" si="2"/>
        <v>-30.559254394291784</v>
      </c>
      <c r="AO7">
        <f t="shared" si="3"/>
        <v>-5.2616411257082181</v>
      </c>
      <c r="AQ7">
        <f t="shared" si="4"/>
        <v>6.4534727725978485</v>
      </c>
    </row>
    <row r="8" spans="1:43" x14ac:dyDescent="0.25">
      <c r="A8" t="s">
        <v>61</v>
      </c>
      <c r="B8" t="s">
        <v>62</v>
      </c>
      <c r="C8" t="s">
        <v>48</v>
      </c>
      <c r="D8" t="s">
        <v>48</v>
      </c>
      <c r="E8" t="s">
        <v>50</v>
      </c>
      <c r="F8">
        <v>46</v>
      </c>
      <c r="G8" t="s">
        <v>51</v>
      </c>
      <c r="H8" t="s">
        <v>52</v>
      </c>
      <c r="I8" t="s">
        <v>39</v>
      </c>
      <c r="J8" t="s">
        <v>39</v>
      </c>
      <c r="K8">
        <v>60</v>
      </c>
      <c r="L8" t="s">
        <v>53</v>
      </c>
      <c r="M8">
        <v>12</v>
      </c>
      <c r="N8">
        <v>1</v>
      </c>
      <c r="O8">
        <v>60</v>
      </c>
      <c r="P8" t="s">
        <v>54</v>
      </c>
      <c r="Q8">
        <v>41.54</v>
      </c>
      <c r="R8">
        <v>33.71</v>
      </c>
      <c r="S8">
        <v>1.25</v>
      </c>
      <c r="T8">
        <v>1.36</v>
      </c>
      <c r="U8" t="s">
        <v>63</v>
      </c>
      <c r="V8" t="s">
        <v>64</v>
      </c>
      <c r="W8">
        <v>10</v>
      </c>
      <c r="X8">
        <v>6</v>
      </c>
      <c r="Y8">
        <v>16</v>
      </c>
      <c r="Z8">
        <v>49.14</v>
      </c>
      <c r="AA8">
        <v>100</v>
      </c>
      <c r="AB8">
        <v>2.0350020350000002</v>
      </c>
      <c r="AC8">
        <v>84.533984529999998</v>
      </c>
      <c r="AD8">
        <v>68.599918599999995</v>
      </c>
      <c r="AE8">
        <v>2.5437525440000002</v>
      </c>
      <c r="AF8">
        <v>2.7676027680000002</v>
      </c>
      <c r="AG8">
        <v>8.044051842</v>
      </c>
      <c r="AH8">
        <v>6.7792145909999997</v>
      </c>
      <c r="AK8">
        <v>-18.849301879999999</v>
      </c>
      <c r="AL8">
        <f t="shared" si="0"/>
        <v>4.0843432485341618</v>
      </c>
      <c r="AM8">
        <f t="shared" si="1"/>
        <v>8.0053127671269575</v>
      </c>
      <c r="AN8">
        <f t="shared" si="2"/>
        <v>-26.854614647126958</v>
      </c>
      <c r="AO8">
        <f t="shared" si="3"/>
        <v>-10.843989112873041</v>
      </c>
      <c r="AQ8">
        <f t="shared" si="4"/>
        <v>4.0843432485341618</v>
      </c>
    </row>
    <row r="9" spans="1:43" x14ac:dyDescent="0.25">
      <c r="A9" t="s">
        <v>65</v>
      </c>
      <c r="B9" t="s">
        <v>62</v>
      </c>
      <c r="C9" t="s">
        <v>66</v>
      </c>
      <c r="D9" t="s">
        <v>67</v>
      </c>
      <c r="E9" t="s">
        <v>68</v>
      </c>
      <c r="F9">
        <v>76</v>
      </c>
      <c r="G9">
        <v>1</v>
      </c>
      <c r="H9" t="s">
        <v>52</v>
      </c>
      <c r="I9">
        <v>25</v>
      </c>
      <c r="J9">
        <v>70</v>
      </c>
      <c r="K9">
        <v>100</v>
      </c>
      <c r="L9" t="s">
        <v>39</v>
      </c>
      <c r="M9">
        <v>12</v>
      </c>
      <c r="N9">
        <v>1</v>
      </c>
      <c r="O9">
        <v>60</v>
      </c>
      <c r="P9">
        <v>3</v>
      </c>
      <c r="Q9">
        <v>92.471999999999994</v>
      </c>
      <c r="R9">
        <v>60.677999999999997</v>
      </c>
      <c r="S9">
        <v>7.7610000000000001</v>
      </c>
      <c r="T9">
        <v>10.98</v>
      </c>
      <c r="U9">
        <v>14</v>
      </c>
      <c r="V9">
        <v>14</v>
      </c>
      <c r="W9">
        <v>14</v>
      </c>
      <c r="X9">
        <v>14</v>
      </c>
      <c r="Y9">
        <v>28</v>
      </c>
      <c r="Z9">
        <v>123.53100000000001</v>
      </c>
      <c r="AA9">
        <v>80</v>
      </c>
      <c r="AB9">
        <v>0.64761072099999994</v>
      </c>
      <c r="AC9">
        <v>59.88585861</v>
      </c>
      <c r="AD9">
        <v>39.295723340000002</v>
      </c>
      <c r="AE9">
        <v>5.0261068069999997</v>
      </c>
      <c r="AF9">
        <v>7.1107657189999998</v>
      </c>
      <c r="AG9">
        <v>18.805969659999999</v>
      </c>
      <c r="AH9">
        <v>26.606049079999998</v>
      </c>
      <c r="AI9">
        <v>76</v>
      </c>
      <c r="AJ9">
        <v>4</v>
      </c>
      <c r="AK9">
        <v>-34.382299510000003</v>
      </c>
      <c r="AL9">
        <f t="shared" si="0"/>
        <v>13.088833945205581</v>
      </c>
      <c r="AM9">
        <f t="shared" si="1"/>
        <v>25.654114532602936</v>
      </c>
      <c r="AN9">
        <f t="shared" si="2"/>
        <v>-60.036414042602942</v>
      </c>
      <c r="AO9">
        <f t="shared" si="3"/>
        <v>-8.728184977397067</v>
      </c>
      <c r="AQ9">
        <f t="shared" si="4"/>
        <v>13.088833945205581</v>
      </c>
    </row>
    <row r="10" spans="1:43" x14ac:dyDescent="0.25">
      <c r="A10" t="s">
        <v>65</v>
      </c>
      <c r="B10" t="s">
        <v>62</v>
      </c>
      <c r="C10" t="s">
        <v>66</v>
      </c>
      <c r="D10" t="s">
        <v>69</v>
      </c>
      <c r="E10" t="s">
        <v>50</v>
      </c>
      <c r="F10">
        <v>75</v>
      </c>
      <c r="G10">
        <v>1</v>
      </c>
      <c r="H10" t="s">
        <v>52</v>
      </c>
      <c r="I10">
        <v>25</v>
      </c>
      <c r="J10">
        <v>70</v>
      </c>
      <c r="K10">
        <v>100</v>
      </c>
      <c r="L10" t="s">
        <v>39</v>
      </c>
      <c r="M10">
        <v>12</v>
      </c>
      <c r="N10">
        <v>1</v>
      </c>
      <c r="O10">
        <v>30</v>
      </c>
      <c r="P10">
        <v>3</v>
      </c>
      <c r="Q10">
        <v>107.65600000000001</v>
      </c>
      <c r="R10">
        <v>110.47799999999999</v>
      </c>
      <c r="S10">
        <v>6.3940000000000001</v>
      </c>
      <c r="T10">
        <v>7.3639999999999999</v>
      </c>
      <c r="U10">
        <v>12</v>
      </c>
      <c r="V10">
        <v>12</v>
      </c>
      <c r="W10">
        <v>12</v>
      </c>
      <c r="X10">
        <v>12</v>
      </c>
      <c r="Y10">
        <v>24</v>
      </c>
      <c r="Z10">
        <v>123.53100000000001</v>
      </c>
      <c r="AA10">
        <v>80</v>
      </c>
      <c r="AB10">
        <v>0.64761072099999994</v>
      </c>
      <c r="AC10">
        <v>69.719179800000006</v>
      </c>
      <c r="AD10">
        <v>71.54673726</v>
      </c>
      <c r="AE10">
        <v>4.1408229509999996</v>
      </c>
      <c r="AF10">
        <v>4.7690053509999997</v>
      </c>
      <c r="AG10">
        <v>14.34423147</v>
      </c>
      <c r="AH10">
        <v>16.520319140000002</v>
      </c>
      <c r="AK10">
        <v>2.6213123280000001</v>
      </c>
      <c r="AL10">
        <f t="shared" si="0"/>
        <v>9.1617964082376453</v>
      </c>
      <c r="AM10">
        <f t="shared" si="1"/>
        <v>17.957120960145783</v>
      </c>
      <c r="AN10">
        <f t="shared" si="2"/>
        <v>-15.335808632145783</v>
      </c>
      <c r="AO10">
        <f t="shared" si="3"/>
        <v>20.578433288145781</v>
      </c>
      <c r="AQ10">
        <f t="shared" si="4"/>
        <v>9.1617964082376453</v>
      </c>
    </row>
    <row r="11" spans="1:43" x14ac:dyDescent="0.25">
      <c r="A11" t="s">
        <v>65</v>
      </c>
      <c r="B11" t="s">
        <v>70</v>
      </c>
      <c r="C11" t="s">
        <v>66</v>
      </c>
      <c r="D11" t="s">
        <v>71</v>
      </c>
      <c r="E11" t="s">
        <v>50</v>
      </c>
      <c r="F11">
        <v>77</v>
      </c>
      <c r="G11">
        <v>1</v>
      </c>
      <c r="H11" t="s">
        <v>52</v>
      </c>
      <c r="I11">
        <v>25</v>
      </c>
      <c r="J11">
        <v>70</v>
      </c>
      <c r="K11">
        <v>100</v>
      </c>
      <c r="L11" t="s">
        <v>39</v>
      </c>
      <c r="M11">
        <v>12</v>
      </c>
      <c r="N11">
        <v>1</v>
      </c>
      <c r="O11">
        <v>60</v>
      </c>
      <c r="P11">
        <v>3</v>
      </c>
      <c r="Q11">
        <v>103.011</v>
      </c>
      <c r="R11">
        <v>89.781999999999996</v>
      </c>
      <c r="S11">
        <v>6.085</v>
      </c>
      <c r="T11">
        <v>9.5250000000000004</v>
      </c>
      <c r="U11">
        <v>18</v>
      </c>
      <c r="V11">
        <v>18</v>
      </c>
      <c r="W11">
        <v>18</v>
      </c>
      <c r="X11">
        <v>18</v>
      </c>
      <c r="Y11">
        <v>36</v>
      </c>
      <c r="Z11">
        <v>113.271</v>
      </c>
      <c r="AA11">
        <v>80</v>
      </c>
      <c r="AB11">
        <v>0.70627080200000003</v>
      </c>
      <c r="AC11">
        <v>72.753661570000006</v>
      </c>
      <c r="AD11">
        <v>63.410405130000001</v>
      </c>
      <c r="AE11">
        <v>4.2976578290000003</v>
      </c>
      <c r="AF11">
        <v>6.7272293879999996</v>
      </c>
      <c r="AG11">
        <v>18.233417970000001</v>
      </c>
      <c r="AH11">
        <v>28.541217110000002</v>
      </c>
      <c r="AK11">
        <v>-12.842317810000001</v>
      </c>
      <c r="AL11">
        <f t="shared" si="0"/>
        <v>10.583318403497081</v>
      </c>
      <c r="AM11">
        <f t="shared" si="1"/>
        <v>20.743304070854279</v>
      </c>
      <c r="AN11">
        <f t="shared" si="2"/>
        <v>-33.585621880854276</v>
      </c>
      <c r="AO11">
        <f t="shared" si="3"/>
        <v>7.9009862608542782</v>
      </c>
      <c r="AQ11">
        <f t="shared" si="4"/>
        <v>10.583318403497081</v>
      </c>
    </row>
    <row r="12" spans="1:43" x14ac:dyDescent="0.25">
      <c r="A12" t="s">
        <v>65</v>
      </c>
      <c r="B12" t="s">
        <v>72</v>
      </c>
      <c r="C12" t="s">
        <v>66</v>
      </c>
      <c r="D12" t="s">
        <v>73</v>
      </c>
      <c r="E12" t="s">
        <v>68</v>
      </c>
      <c r="F12">
        <v>78</v>
      </c>
      <c r="G12">
        <v>1</v>
      </c>
      <c r="H12" t="s">
        <v>52</v>
      </c>
      <c r="I12">
        <v>25</v>
      </c>
      <c r="J12">
        <v>70</v>
      </c>
      <c r="K12">
        <v>100</v>
      </c>
      <c r="L12" t="s">
        <v>39</v>
      </c>
      <c r="M12">
        <v>12</v>
      </c>
      <c r="N12">
        <v>1</v>
      </c>
      <c r="O12">
        <v>60</v>
      </c>
      <c r="P12">
        <v>3</v>
      </c>
      <c r="Q12">
        <v>78.581000000000003</v>
      </c>
      <c r="R12">
        <v>60.942</v>
      </c>
      <c r="S12">
        <v>7.4080000000000004</v>
      </c>
      <c r="T12">
        <v>12.612</v>
      </c>
      <c r="U12">
        <v>32</v>
      </c>
      <c r="V12">
        <v>32</v>
      </c>
      <c r="W12">
        <v>32</v>
      </c>
      <c r="X12">
        <v>32</v>
      </c>
      <c r="Y12">
        <v>64</v>
      </c>
      <c r="Z12">
        <v>113.514</v>
      </c>
      <c r="AA12">
        <v>60</v>
      </c>
      <c r="AB12">
        <v>0.52856916300000001</v>
      </c>
      <c r="AC12">
        <v>41.535493420000002</v>
      </c>
      <c r="AD12">
        <v>32.212061949999999</v>
      </c>
      <c r="AE12">
        <v>3.915640362</v>
      </c>
      <c r="AF12">
        <v>6.6663142869999996</v>
      </c>
      <c r="AG12">
        <v>22.150206820000001</v>
      </c>
      <c r="AH12">
        <v>37.710368299999999</v>
      </c>
      <c r="AK12">
        <v>-22.446901919999998</v>
      </c>
      <c r="AL12">
        <f t="shared" si="0"/>
        <v>17.636451273952741</v>
      </c>
      <c r="AM12">
        <f t="shared" si="1"/>
        <v>34.567444496947374</v>
      </c>
      <c r="AN12">
        <f t="shared" si="2"/>
        <v>-57.014346416947376</v>
      </c>
      <c r="AO12">
        <f t="shared" si="3"/>
        <v>12.120542576947376</v>
      </c>
      <c r="AQ12">
        <f t="shared" si="4"/>
        <v>17.636451273952741</v>
      </c>
    </row>
    <row r="13" spans="1:43" x14ac:dyDescent="0.25">
      <c r="A13" t="s">
        <v>74</v>
      </c>
      <c r="B13" t="s">
        <v>35</v>
      </c>
      <c r="C13" t="s">
        <v>75</v>
      </c>
      <c r="D13" t="s">
        <v>76</v>
      </c>
      <c r="E13" t="s">
        <v>77</v>
      </c>
      <c r="F13">
        <v>131</v>
      </c>
      <c r="G13">
        <v>1</v>
      </c>
      <c r="H13" t="s">
        <v>52</v>
      </c>
      <c r="I13">
        <v>25</v>
      </c>
      <c r="J13">
        <v>75</v>
      </c>
      <c r="K13">
        <v>60</v>
      </c>
      <c r="L13" t="s">
        <v>39</v>
      </c>
      <c r="M13">
        <v>12</v>
      </c>
      <c r="N13">
        <v>1</v>
      </c>
      <c r="O13">
        <v>60</v>
      </c>
      <c r="P13">
        <v>2</v>
      </c>
      <c r="Q13">
        <v>35.81</v>
      </c>
      <c r="R13">
        <v>28.11</v>
      </c>
      <c r="S13">
        <v>1.7</v>
      </c>
      <c r="T13">
        <v>2.27</v>
      </c>
      <c r="U13" t="s">
        <v>78</v>
      </c>
      <c r="V13" t="s">
        <v>78</v>
      </c>
      <c r="W13">
        <v>6</v>
      </c>
      <c r="X13">
        <v>6</v>
      </c>
      <c r="Y13">
        <v>12</v>
      </c>
      <c r="Z13">
        <v>43.18</v>
      </c>
      <c r="AA13">
        <v>100</v>
      </c>
      <c r="AB13">
        <v>2.3158869850000001</v>
      </c>
      <c r="AC13">
        <v>82.931912920000002</v>
      </c>
      <c r="AD13">
        <v>65.099583139999993</v>
      </c>
      <c r="AE13">
        <v>3.9370078739999999</v>
      </c>
      <c r="AF13">
        <v>5.2570634549999999</v>
      </c>
      <c r="AG13">
        <v>9.6436604050000003</v>
      </c>
      <c r="AH13">
        <v>12.87712301</v>
      </c>
      <c r="AI13">
        <v>18</v>
      </c>
      <c r="AJ13">
        <v>3</v>
      </c>
      <c r="AK13">
        <v>-21.502373639999998</v>
      </c>
      <c r="AL13">
        <f t="shared" si="0"/>
        <v>7.3532216317308468</v>
      </c>
      <c r="AM13">
        <f t="shared" si="1"/>
        <v>14.412314398192459</v>
      </c>
      <c r="AN13">
        <f t="shared" si="2"/>
        <v>-35.914688038192459</v>
      </c>
      <c r="AO13">
        <f t="shared" si="3"/>
        <v>-7.0900592418075394</v>
      </c>
      <c r="AQ13">
        <f t="shared" si="4"/>
        <v>7.3532216317308468</v>
      </c>
    </row>
    <row r="14" spans="1:43" x14ac:dyDescent="0.25">
      <c r="A14" t="s">
        <v>74</v>
      </c>
      <c r="B14" t="s">
        <v>42</v>
      </c>
      <c r="C14" t="s">
        <v>75</v>
      </c>
      <c r="D14" t="s">
        <v>79</v>
      </c>
      <c r="E14" t="s">
        <v>77</v>
      </c>
      <c r="F14">
        <v>132</v>
      </c>
      <c r="G14">
        <v>1</v>
      </c>
      <c r="H14" t="s">
        <v>52</v>
      </c>
      <c r="I14">
        <v>25</v>
      </c>
      <c r="J14">
        <v>75</v>
      </c>
      <c r="K14">
        <v>60</v>
      </c>
      <c r="L14" t="s">
        <v>39</v>
      </c>
      <c r="M14">
        <v>12</v>
      </c>
      <c r="N14">
        <v>1</v>
      </c>
      <c r="O14">
        <v>60</v>
      </c>
      <c r="P14">
        <v>2</v>
      </c>
      <c r="Q14">
        <v>38.65</v>
      </c>
      <c r="R14">
        <v>28.45</v>
      </c>
      <c r="S14">
        <v>1.08</v>
      </c>
      <c r="T14">
        <v>3.08</v>
      </c>
      <c r="U14" t="s">
        <v>78</v>
      </c>
      <c r="V14" t="s">
        <v>78</v>
      </c>
      <c r="W14">
        <v>6</v>
      </c>
      <c r="X14">
        <v>6</v>
      </c>
      <c r="Y14">
        <v>12</v>
      </c>
      <c r="Z14">
        <v>38.19</v>
      </c>
      <c r="AA14">
        <v>80</v>
      </c>
      <c r="AB14">
        <v>2.0947892119999998</v>
      </c>
      <c r="AC14">
        <v>80.963603039999995</v>
      </c>
      <c r="AD14">
        <v>59.596753079999999</v>
      </c>
      <c r="AE14">
        <v>2.2623723490000001</v>
      </c>
      <c r="AF14">
        <v>6.451950772</v>
      </c>
      <c r="AG14">
        <v>5.5416578630000002</v>
      </c>
      <c r="AH14">
        <v>15.80398724</v>
      </c>
      <c r="AK14">
        <v>-26.390685640000001</v>
      </c>
      <c r="AL14">
        <f>(AD14/AC14)*SQRT((AF14/AD14)^2+(AE14/AC14)^2)*100</f>
        <v>8.2301224733912477</v>
      </c>
      <c r="AM14">
        <f>(1.96*AL14)</f>
        <v>16.131040047846845</v>
      </c>
      <c r="AN14">
        <f>AK14-AM14</f>
        <v>-42.521725687846846</v>
      </c>
      <c r="AO14">
        <f>AK14+AM14</f>
        <v>-10.259645592153156</v>
      </c>
      <c r="AQ14">
        <f>(AD14/AC14)*SQRT((AF14/AD14)^2+(AE14/AC14)^2)*100</f>
        <v>8.2301224733912477</v>
      </c>
    </row>
    <row r="15" spans="1:43" x14ac:dyDescent="0.25">
      <c r="A15" t="s">
        <v>74</v>
      </c>
      <c r="B15" t="s">
        <v>42</v>
      </c>
      <c r="C15" t="s">
        <v>75</v>
      </c>
      <c r="D15" t="s">
        <v>80</v>
      </c>
      <c r="E15" t="s">
        <v>77</v>
      </c>
      <c r="F15">
        <v>132</v>
      </c>
      <c r="G15">
        <v>1</v>
      </c>
      <c r="H15" t="s">
        <v>52</v>
      </c>
      <c r="I15">
        <v>25</v>
      </c>
      <c r="J15">
        <v>75</v>
      </c>
      <c r="K15">
        <v>60</v>
      </c>
      <c r="L15" t="s">
        <v>39</v>
      </c>
      <c r="M15">
        <v>12</v>
      </c>
      <c r="N15">
        <v>1</v>
      </c>
      <c r="O15">
        <v>60</v>
      </c>
      <c r="P15">
        <v>2</v>
      </c>
      <c r="Q15">
        <v>38.65</v>
      </c>
      <c r="R15">
        <v>27.2</v>
      </c>
      <c r="S15">
        <v>1.08</v>
      </c>
      <c r="T15">
        <v>2.92</v>
      </c>
      <c r="U15" t="s">
        <v>78</v>
      </c>
      <c r="V15" t="s">
        <v>78</v>
      </c>
      <c r="W15">
        <v>6</v>
      </c>
      <c r="X15">
        <v>6</v>
      </c>
      <c r="Y15">
        <v>12</v>
      </c>
      <c r="Z15">
        <v>38.19</v>
      </c>
      <c r="AA15">
        <v>80</v>
      </c>
      <c r="AB15">
        <v>2.0947892119999998</v>
      </c>
      <c r="AC15">
        <v>80.963603039999995</v>
      </c>
      <c r="AD15">
        <v>56.978266560000002</v>
      </c>
      <c r="AE15">
        <v>2.2623723490000001</v>
      </c>
      <c r="AF15">
        <v>6.1167844990000004</v>
      </c>
      <c r="AG15">
        <v>5.5416578630000002</v>
      </c>
      <c r="AH15">
        <v>14.98300089</v>
      </c>
      <c r="AK15">
        <v>-29.62483829</v>
      </c>
      <c r="AL15">
        <f>(AD15/AC15)*SQRT((AF15/AD15)^2+(AE15/AC15)^2)*100</f>
        <v>7.806718191566393</v>
      </c>
      <c r="AM15">
        <f>(1.96*AL15)</f>
        <v>15.301167655470129</v>
      </c>
      <c r="AN15">
        <f>AK15-AM15</f>
        <v>-44.926005945470131</v>
      </c>
      <c r="AO15">
        <f>AK15+AM15</f>
        <v>-14.32367063452987</v>
      </c>
      <c r="AQ15">
        <f>(AD15/AC15)*SQRT((AF15/AD15)^2+(AE15/AC15)^2)*100</f>
        <v>7.806718191566393</v>
      </c>
    </row>
    <row r="16" spans="1:43" x14ac:dyDescent="0.25">
      <c r="A16" t="s">
        <v>81</v>
      </c>
      <c r="B16" t="s">
        <v>40</v>
      </c>
      <c r="C16" t="s">
        <v>83</v>
      </c>
      <c r="D16" t="s">
        <v>89</v>
      </c>
      <c r="E16" t="s">
        <v>89</v>
      </c>
      <c r="F16">
        <v>66</v>
      </c>
      <c r="G16">
        <v>1</v>
      </c>
      <c r="H16" t="s">
        <v>85</v>
      </c>
      <c r="I16">
        <v>18</v>
      </c>
      <c r="J16">
        <v>70</v>
      </c>
      <c r="K16">
        <v>90</v>
      </c>
      <c r="L16" t="s">
        <v>39</v>
      </c>
      <c r="M16">
        <v>6</v>
      </c>
      <c r="N16">
        <v>1</v>
      </c>
      <c r="O16">
        <v>60</v>
      </c>
      <c r="P16">
        <v>3</v>
      </c>
      <c r="Q16">
        <v>33.71</v>
      </c>
      <c r="R16">
        <v>23.25</v>
      </c>
      <c r="S16">
        <v>3.08</v>
      </c>
      <c r="T16">
        <v>3.38</v>
      </c>
      <c r="U16" t="s">
        <v>87</v>
      </c>
      <c r="V16" t="s">
        <v>87</v>
      </c>
      <c r="W16">
        <v>8</v>
      </c>
      <c r="X16">
        <v>8</v>
      </c>
      <c r="Y16">
        <v>16</v>
      </c>
      <c r="Z16">
        <v>43.26</v>
      </c>
      <c r="AA16">
        <v>100</v>
      </c>
      <c r="AB16">
        <v>2.3116042530000001</v>
      </c>
      <c r="AC16">
        <v>77.924179379999998</v>
      </c>
      <c r="AD16">
        <v>53.744798889999998</v>
      </c>
      <c r="AE16">
        <v>7.1197410999999997</v>
      </c>
      <c r="AF16">
        <v>7.8132223759999997</v>
      </c>
      <c r="AG16">
        <v>20.137668850000001</v>
      </c>
      <c r="AH16">
        <v>22.0991301</v>
      </c>
      <c r="AK16">
        <v>-31.029368139999999</v>
      </c>
      <c r="AL16">
        <f t="shared" si="0"/>
        <v>11.842542691056778</v>
      </c>
      <c r="AM16">
        <f t="shared" si="1"/>
        <v>23.211383674471286</v>
      </c>
      <c r="AN16">
        <f t="shared" si="2"/>
        <v>-54.240751814471281</v>
      </c>
      <c r="AO16">
        <f t="shared" si="3"/>
        <v>-7.8179844655287134</v>
      </c>
      <c r="AQ16">
        <f t="shared" si="4"/>
        <v>11.842542691056778</v>
      </c>
    </row>
    <row r="17" spans="1:43" x14ac:dyDescent="0.25">
      <c r="A17" t="s">
        <v>90</v>
      </c>
      <c r="B17" t="s">
        <v>91</v>
      </c>
      <c r="C17" t="s">
        <v>92</v>
      </c>
      <c r="D17" t="s">
        <v>93</v>
      </c>
      <c r="E17" t="s">
        <v>50</v>
      </c>
      <c r="F17">
        <v>1</v>
      </c>
      <c r="G17" t="s">
        <v>51</v>
      </c>
      <c r="H17" t="s">
        <v>52</v>
      </c>
      <c r="I17">
        <v>24</v>
      </c>
      <c r="J17">
        <v>60</v>
      </c>
      <c r="K17">
        <v>90</v>
      </c>
      <c r="L17" t="s">
        <v>53</v>
      </c>
      <c r="M17">
        <v>12</v>
      </c>
      <c r="N17">
        <v>1</v>
      </c>
      <c r="O17">
        <v>60</v>
      </c>
      <c r="P17">
        <v>0</v>
      </c>
      <c r="Q17">
        <v>1.6</v>
      </c>
      <c r="R17">
        <v>0.61</v>
      </c>
      <c r="S17">
        <v>0.09</v>
      </c>
      <c r="T17">
        <v>0.16</v>
      </c>
      <c r="U17" t="s">
        <v>64</v>
      </c>
      <c r="V17" t="s">
        <v>64</v>
      </c>
      <c r="W17">
        <v>6</v>
      </c>
      <c r="X17">
        <v>6</v>
      </c>
      <c r="Y17">
        <v>12</v>
      </c>
      <c r="Z17">
        <v>1.81</v>
      </c>
      <c r="AA17">
        <v>100</v>
      </c>
      <c r="AB17">
        <v>55.248618780000001</v>
      </c>
      <c r="AC17">
        <v>88.397790060000005</v>
      </c>
      <c r="AD17">
        <v>33.70165746</v>
      </c>
      <c r="AE17">
        <v>4.9723756909999999</v>
      </c>
      <c r="AF17">
        <v>8.8397790060000005</v>
      </c>
      <c r="AG17">
        <v>12.17978325</v>
      </c>
      <c r="AH17">
        <v>21.652947999999999</v>
      </c>
      <c r="AI17">
        <v>155</v>
      </c>
      <c r="AJ17">
        <v>21</v>
      </c>
      <c r="AK17">
        <v>-61.875</v>
      </c>
      <c r="AL17">
        <f t="shared" si="0"/>
        <v>10.227365950348867</v>
      </c>
      <c r="AM17">
        <f t="shared" si="1"/>
        <v>20.04563726268378</v>
      </c>
      <c r="AN17">
        <f t="shared" si="2"/>
        <v>-81.920637262683783</v>
      </c>
      <c r="AO17">
        <f t="shared" si="3"/>
        <v>-41.829362737316217</v>
      </c>
      <c r="AQ17">
        <f t="shared" si="4"/>
        <v>10.227365950348867</v>
      </c>
    </row>
    <row r="18" spans="1:43" x14ac:dyDescent="0.25">
      <c r="A18" t="s">
        <v>94</v>
      </c>
      <c r="B18" t="s">
        <v>95</v>
      </c>
      <c r="C18" t="s">
        <v>92</v>
      </c>
      <c r="D18" t="s">
        <v>96</v>
      </c>
      <c r="E18" t="s">
        <v>50</v>
      </c>
      <c r="F18">
        <v>102</v>
      </c>
      <c r="G18">
        <v>0</v>
      </c>
      <c r="H18" t="s">
        <v>97</v>
      </c>
      <c r="I18">
        <v>25</v>
      </c>
      <c r="J18">
        <v>70</v>
      </c>
      <c r="K18">
        <v>120</v>
      </c>
      <c r="L18" t="s">
        <v>53</v>
      </c>
      <c r="M18">
        <v>12</v>
      </c>
      <c r="N18">
        <v>1</v>
      </c>
      <c r="O18">
        <v>60</v>
      </c>
      <c r="P18">
        <v>3</v>
      </c>
      <c r="Q18">
        <v>99.777000000000001</v>
      </c>
      <c r="R18">
        <v>39.555</v>
      </c>
      <c r="S18">
        <v>14.067</v>
      </c>
      <c r="T18">
        <v>6.3940000000000001</v>
      </c>
      <c r="U18">
        <v>6</v>
      </c>
      <c r="V18">
        <v>6</v>
      </c>
      <c r="W18">
        <v>6</v>
      </c>
      <c r="X18">
        <v>6</v>
      </c>
      <c r="Y18">
        <v>12</v>
      </c>
      <c r="Z18">
        <v>125.295</v>
      </c>
      <c r="AA18">
        <v>70</v>
      </c>
      <c r="AB18">
        <v>0.55868151200000005</v>
      </c>
      <c r="AC18">
        <v>55.743565189999998</v>
      </c>
      <c r="AD18">
        <v>22.098647190000001</v>
      </c>
      <c r="AE18">
        <v>7.8589728240000003</v>
      </c>
      <c r="AF18">
        <v>3.572209585</v>
      </c>
      <c r="AG18">
        <v>19.250473320000001</v>
      </c>
      <c r="AH18">
        <v>8.7500907380000008</v>
      </c>
      <c r="AK18">
        <v>-60.356595210000002</v>
      </c>
      <c r="AL18">
        <f t="shared" si="0"/>
        <v>8.5031901040204065</v>
      </c>
      <c r="AM18">
        <f t="shared" si="1"/>
        <v>16.666252603879997</v>
      </c>
      <c r="AN18">
        <f t="shared" si="2"/>
        <v>-77.022847813879991</v>
      </c>
      <c r="AO18">
        <f t="shared" si="3"/>
        <v>-43.690342606120005</v>
      </c>
      <c r="AQ18">
        <f t="shared" si="4"/>
        <v>8.5031901040204065</v>
      </c>
    </row>
    <row r="19" spans="1:43" x14ac:dyDescent="0.25">
      <c r="A19" t="s">
        <v>94</v>
      </c>
      <c r="B19" t="s">
        <v>40</v>
      </c>
      <c r="C19" t="s">
        <v>92</v>
      </c>
      <c r="D19" t="s">
        <v>96</v>
      </c>
      <c r="E19" t="s">
        <v>50</v>
      </c>
      <c r="F19">
        <v>103</v>
      </c>
      <c r="G19">
        <v>0</v>
      </c>
      <c r="H19" t="s">
        <v>97</v>
      </c>
      <c r="I19">
        <v>25</v>
      </c>
      <c r="J19">
        <v>70</v>
      </c>
      <c r="K19">
        <v>120</v>
      </c>
      <c r="L19" t="s">
        <v>53</v>
      </c>
      <c r="M19">
        <v>12</v>
      </c>
      <c r="N19">
        <v>1</v>
      </c>
      <c r="O19">
        <v>60</v>
      </c>
      <c r="P19">
        <v>3</v>
      </c>
      <c r="Q19">
        <v>1.67</v>
      </c>
      <c r="R19">
        <v>0.8</v>
      </c>
      <c r="S19">
        <v>0.16</v>
      </c>
      <c r="T19">
        <v>0.12</v>
      </c>
      <c r="U19" t="s">
        <v>87</v>
      </c>
      <c r="V19" t="s">
        <v>87</v>
      </c>
      <c r="W19">
        <v>8</v>
      </c>
      <c r="X19">
        <v>8</v>
      </c>
      <c r="Y19">
        <v>16</v>
      </c>
      <c r="Z19">
        <v>1.8</v>
      </c>
      <c r="AA19">
        <v>70</v>
      </c>
      <c r="AB19">
        <v>38.888888889999997</v>
      </c>
      <c r="AC19">
        <v>64.944444439999998</v>
      </c>
      <c r="AD19">
        <v>31.11111111</v>
      </c>
      <c r="AE19">
        <v>6.2222222220000001</v>
      </c>
      <c r="AF19">
        <v>4.6666666670000003</v>
      </c>
      <c r="AG19">
        <v>17.59910211</v>
      </c>
      <c r="AH19">
        <v>13.199326579999999</v>
      </c>
      <c r="AK19">
        <v>-52.095808380000001</v>
      </c>
      <c r="AL19">
        <f t="shared" si="0"/>
        <v>8.5263064155285964</v>
      </c>
      <c r="AM19">
        <f t="shared" si="1"/>
        <v>16.711560574436049</v>
      </c>
      <c r="AN19">
        <f t="shared" si="2"/>
        <v>-68.807368954436043</v>
      </c>
      <c r="AO19">
        <f t="shared" si="3"/>
        <v>-35.384247805563952</v>
      </c>
      <c r="AQ19">
        <f t="shared" si="4"/>
        <v>8.5263064155285964</v>
      </c>
    </row>
    <row r="20" spans="1:43" x14ac:dyDescent="0.25">
      <c r="A20" t="s">
        <v>94</v>
      </c>
      <c r="B20" t="s">
        <v>42</v>
      </c>
      <c r="C20" t="s">
        <v>92</v>
      </c>
      <c r="D20" t="s">
        <v>96</v>
      </c>
      <c r="E20" t="s">
        <v>50</v>
      </c>
      <c r="F20">
        <v>104</v>
      </c>
      <c r="G20">
        <v>0</v>
      </c>
      <c r="H20" t="s">
        <v>97</v>
      </c>
      <c r="I20">
        <v>18</v>
      </c>
      <c r="J20">
        <v>70</v>
      </c>
      <c r="K20">
        <v>120</v>
      </c>
      <c r="L20" t="s">
        <v>53</v>
      </c>
      <c r="M20">
        <v>12</v>
      </c>
      <c r="N20">
        <v>1</v>
      </c>
      <c r="O20">
        <v>60</v>
      </c>
      <c r="P20">
        <v>3</v>
      </c>
      <c r="Q20">
        <v>1.62</v>
      </c>
      <c r="R20">
        <v>0.66</v>
      </c>
      <c r="S20">
        <v>0.08</v>
      </c>
      <c r="T20">
        <v>0.06</v>
      </c>
      <c r="U20" t="s">
        <v>87</v>
      </c>
      <c r="V20" t="s">
        <v>87</v>
      </c>
      <c r="W20">
        <v>8</v>
      </c>
      <c r="X20">
        <v>8</v>
      </c>
      <c r="Y20">
        <v>16</v>
      </c>
      <c r="Z20">
        <v>1.77</v>
      </c>
      <c r="AA20">
        <v>70</v>
      </c>
      <c r="AB20">
        <v>39.548022600000003</v>
      </c>
      <c r="AC20">
        <v>64.067796610000002</v>
      </c>
      <c r="AD20">
        <v>26.10169492</v>
      </c>
      <c r="AE20">
        <v>3.1638418079999999</v>
      </c>
      <c r="AF20">
        <v>2.3728813560000002</v>
      </c>
      <c r="AG20">
        <v>8.9486959880000008</v>
      </c>
      <c r="AH20">
        <v>6.7115219909999997</v>
      </c>
      <c r="AK20">
        <v>-59.25925926</v>
      </c>
      <c r="AL20">
        <f t="shared" si="0"/>
        <v>4.2148684663704454</v>
      </c>
      <c r="AM20">
        <f t="shared" si="1"/>
        <v>8.261142194086073</v>
      </c>
      <c r="AN20">
        <f t="shared" si="2"/>
        <v>-67.52040145408607</v>
      </c>
      <c r="AO20">
        <f t="shared" si="3"/>
        <v>-50.998117065913931</v>
      </c>
      <c r="AQ20">
        <f t="shared" si="4"/>
        <v>4.2148684663704454</v>
      </c>
    </row>
    <row r="21" spans="1:43" x14ac:dyDescent="0.25">
      <c r="A21" t="s">
        <v>94</v>
      </c>
      <c r="B21" t="s">
        <v>98</v>
      </c>
      <c r="C21" t="s">
        <v>92</v>
      </c>
      <c r="D21" t="s">
        <v>96</v>
      </c>
      <c r="E21" t="s">
        <v>50</v>
      </c>
      <c r="F21">
        <v>105</v>
      </c>
      <c r="G21">
        <v>0</v>
      </c>
      <c r="H21" t="s">
        <v>97</v>
      </c>
      <c r="I21">
        <v>25</v>
      </c>
      <c r="J21">
        <v>70</v>
      </c>
      <c r="K21">
        <v>120</v>
      </c>
      <c r="L21" t="s">
        <v>53</v>
      </c>
      <c r="M21">
        <v>12</v>
      </c>
      <c r="N21">
        <v>1</v>
      </c>
      <c r="O21">
        <v>60</v>
      </c>
      <c r="P21">
        <v>3</v>
      </c>
      <c r="Q21">
        <v>1.74</v>
      </c>
      <c r="R21">
        <v>0.82</v>
      </c>
      <c r="S21">
        <v>0.15</v>
      </c>
      <c r="T21">
        <v>0.16</v>
      </c>
      <c r="U21" t="s">
        <v>87</v>
      </c>
      <c r="V21" t="s">
        <v>87</v>
      </c>
      <c r="W21">
        <v>8</v>
      </c>
      <c r="X21">
        <v>8</v>
      </c>
      <c r="Y21">
        <v>16</v>
      </c>
      <c r="Z21">
        <v>1.85</v>
      </c>
      <c r="AA21">
        <v>70</v>
      </c>
      <c r="AB21">
        <v>37.837837839999999</v>
      </c>
      <c r="AC21">
        <v>65.837837840000006</v>
      </c>
      <c r="AD21">
        <v>31.027027029999999</v>
      </c>
      <c r="AE21">
        <v>5.675675676</v>
      </c>
      <c r="AF21">
        <v>6.0540540539999999</v>
      </c>
      <c r="AG21">
        <v>16.05323503</v>
      </c>
      <c r="AH21">
        <v>17.123450699999999</v>
      </c>
      <c r="AK21">
        <v>-52.873563220000001</v>
      </c>
      <c r="AL21">
        <f t="shared" si="0"/>
        <v>10.052877004385072</v>
      </c>
      <c r="AM21">
        <f t="shared" si="1"/>
        <v>19.703638928594742</v>
      </c>
      <c r="AN21">
        <f t="shared" si="2"/>
        <v>-72.57720214859475</v>
      </c>
      <c r="AO21">
        <f t="shared" si="3"/>
        <v>-33.169924291405259</v>
      </c>
      <c r="AQ21">
        <f t="shared" si="4"/>
        <v>10.052877004385072</v>
      </c>
    </row>
    <row r="22" spans="1:43" x14ac:dyDescent="0.25">
      <c r="A22" t="s">
        <v>94</v>
      </c>
      <c r="B22" t="s">
        <v>99</v>
      </c>
      <c r="C22" t="s">
        <v>92</v>
      </c>
      <c r="D22" t="s">
        <v>96</v>
      </c>
      <c r="E22" t="s">
        <v>50</v>
      </c>
      <c r="F22">
        <v>106</v>
      </c>
      <c r="G22">
        <v>0</v>
      </c>
      <c r="H22" t="s">
        <v>97</v>
      </c>
      <c r="I22">
        <v>25</v>
      </c>
      <c r="J22">
        <v>70</v>
      </c>
      <c r="K22">
        <v>120</v>
      </c>
      <c r="L22" t="s">
        <v>53</v>
      </c>
      <c r="M22">
        <v>12</v>
      </c>
      <c r="N22">
        <v>1</v>
      </c>
      <c r="O22">
        <v>60</v>
      </c>
      <c r="P22">
        <v>3</v>
      </c>
      <c r="Q22">
        <v>1.7</v>
      </c>
      <c r="R22">
        <v>0.65</v>
      </c>
      <c r="S22">
        <v>0.12</v>
      </c>
      <c r="T22">
        <v>0.11</v>
      </c>
      <c r="U22" t="s">
        <v>87</v>
      </c>
      <c r="V22" t="s">
        <v>87</v>
      </c>
      <c r="W22">
        <v>8</v>
      </c>
      <c r="X22">
        <v>8</v>
      </c>
      <c r="Y22">
        <v>16</v>
      </c>
      <c r="Z22">
        <v>1.86</v>
      </c>
      <c r="AA22">
        <v>70</v>
      </c>
      <c r="AB22">
        <v>37.6344086</v>
      </c>
      <c r="AC22">
        <v>63.978494619999999</v>
      </c>
      <c r="AD22">
        <v>24.462365590000001</v>
      </c>
      <c r="AE22">
        <v>4.5161290320000003</v>
      </c>
      <c r="AF22">
        <v>4.1397849459999998</v>
      </c>
      <c r="AG22">
        <v>12.773541850000001</v>
      </c>
      <c r="AH22">
        <v>11.709080030000001</v>
      </c>
      <c r="AK22">
        <v>-61.764705880000001</v>
      </c>
      <c r="AL22">
        <f t="shared" si="0"/>
        <v>7.0109134677278515</v>
      </c>
      <c r="AM22">
        <f t="shared" si="1"/>
        <v>13.741390396746588</v>
      </c>
      <c r="AN22">
        <f t="shared" si="2"/>
        <v>-75.50609627674659</v>
      </c>
      <c r="AO22">
        <f t="shared" si="3"/>
        <v>-48.023315483253413</v>
      </c>
      <c r="AQ22">
        <f t="shared" si="4"/>
        <v>7.0109134677278515</v>
      </c>
    </row>
    <row r="23" spans="1:43" x14ac:dyDescent="0.25">
      <c r="A23" t="s">
        <v>94</v>
      </c>
      <c r="B23" t="s">
        <v>100</v>
      </c>
      <c r="C23" t="s">
        <v>92</v>
      </c>
      <c r="D23" t="s">
        <v>96</v>
      </c>
      <c r="E23" t="s">
        <v>50</v>
      </c>
      <c r="F23">
        <v>107</v>
      </c>
      <c r="G23">
        <v>0</v>
      </c>
      <c r="H23" t="s">
        <v>97</v>
      </c>
      <c r="I23">
        <v>25</v>
      </c>
      <c r="J23">
        <v>70</v>
      </c>
      <c r="K23">
        <v>120</v>
      </c>
      <c r="L23" t="s">
        <v>53</v>
      </c>
      <c r="M23">
        <v>12</v>
      </c>
      <c r="N23">
        <v>1</v>
      </c>
      <c r="O23">
        <v>60</v>
      </c>
      <c r="P23">
        <v>3</v>
      </c>
      <c r="Q23">
        <v>1.78</v>
      </c>
      <c r="R23">
        <v>0.59</v>
      </c>
      <c r="S23">
        <v>0.12</v>
      </c>
      <c r="T23">
        <v>0.1</v>
      </c>
      <c r="U23" t="s">
        <v>87</v>
      </c>
      <c r="V23" t="s">
        <v>87</v>
      </c>
      <c r="W23">
        <v>8</v>
      </c>
      <c r="X23">
        <v>8</v>
      </c>
      <c r="Y23">
        <v>16</v>
      </c>
      <c r="Z23">
        <v>1.86</v>
      </c>
      <c r="AA23">
        <v>70</v>
      </c>
      <c r="AB23">
        <v>37.6344086</v>
      </c>
      <c r="AC23">
        <v>66.989247309999996</v>
      </c>
      <c r="AD23">
        <v>22.20430108</v>
      </c>
      <c r="AE23">
        <v>4.5161290320000003</v>
      </c>
      <c r="AF23">
        <v>3.7634408600000002</v>
      </c>
      <c r="AG23">
        <v>12.773541850000001</v>
      </c>
      <c r="AH23">
        <v>10.644618210000001</v>
      </c>
      <c r="AK23">
        <v>-66.853932580000006</v>
      </c>
      <c r="AL23">
        <f t="shared" si="0"/>
        <v>6.0460696527555076</v>
      </c>
      <c r="AM23">
        <f t="shared" si="1"/>
        <v>11.850296519400795</v>
      </c>
      <c r="AN23">
        <f t="shared" si="2"/>
        <v>-78.704229099400806</v>
      </c>
      <c r="AO23">
        <f t="shared" si="3"/>
        <v>-55.003636060599213</v>
      </c>
      <c r="AQ23">
        <f t="shared" si="4"/>
        <v>6.0460696527555076</v>
      </c>
    </row>
    <row r="24" spans="1:43" x14ac:dyDescent="0.25">
      <c r="A24" t="s">
        <v>101</v>
      </c>
      <c r="B24" t="s">
        <v>102</v>
      </c>
      <c r="C24" t="s">
        <v>92</v>
      </c>
      <c r="D24" t="s">
        <v>96</v>
      </c>
      <c r="E24" t="s">
        <v>50</v>
      </c>
      <c r="F24">
        <v>109</v>
      </c>
      <c r="G24">
        <v>0</v>
      </c>
      <c r="H24" t="s">
        <v>97</v>
      </c>
      <c r="I24" t="s">
        <v>39</v>
      </c>
      <c r="J24">
        <v>70</v>
      </c>
      <c r="K24">
        <v>120</v>
      </c>
      <c r="L24" t="s">
        <v>103</v>
      </c>
      <c r="M24">
        <v>1</v>
      </c>
      <c r="N24">
        <v>1</v>
      </c>
      <c r="O24">
        <v>60</v>
      </c>
      <c r="P24">
        <v>3</v>
      </c>
      <c r="Q24">
        <v>72.319000000000003</v>
      </c>
      <c r="R24">
        <v>7.4080000000000004</v>
      </c>
      <c r="S24">
        <v>16.638999999999999</v>
      </c>
      <c r="T24">
        <v>20.13</v>
      </c>
      <c r="U24" t="s">
        <v>104</v>
      </c>
      <c r="V24" t="s">
        <v>104</v>
      </c>
      <c r="W24">
        <v>7</v>
      </c>
      <c r="X24">
        <v>7</v>
      </c>
      <c r="Y24">
        <v>14</v>
      </c>
      <c r="Z24">
        <v>201.458</v>
      </c>
      <c r="AA24">
        <v>70</v>
      </c>
      <c r="AB24">
        <v>0.34746696599999999</v>
      </c>
      <c r="AC24">
        <v>25.128463499999999</v>
      </c>
      <c r="AD24">
        <v>2.5740352830000002</v>
      </c>
      <c r="AE24">
        <v>5.7815028440000003</v>
      </c>
      <c r="AF24">
        <v>6.994510022</v>
      </c>
      <c r="AG24">
        <v>15.296418729999999</v>
      </c>
      <c r="AH24">
        <v>18.505734060000002</v>
      </c>
      <c r="AK24">
        <v>-89.756495529999995</v>
      </c>
      <c r="AL24">
        <f t="shared" si="0"/>
        <v>27.934606432544403</v>
      </c>
      <c r="AM24">
        <f t="shared" si="1"/>
        <v>54.751828607787026</v>
      </c>
      <c r="AN24">
        <f t="shared" si="2"/>
        <v>-144.50832413778701</v>
      </c>
      <c r="AO24">
        <f t="shared" si="3"/>
        <v>-35.004666922212969</v>
      </c>
      <c r="AQ24">
        <f t="shared" si="4"/>
        <v>27.934606432544403</v>
      </c>
    </row>
    <row r="25" spans="1:43" x14ac:dyDescent="0.25">
      <c r="A25" t="s">
        <v>101</v>
      </c>
      <c r="B25" t="s">
        <v>102</v>
      </c>
      <c r="C25" t="s">
        <v>92</v>
      </c>
      <c r="D25" t="s">
        <v>96</v>
      </c>
      <c r="E25" t="s">
        <v>50</v>
      </c>
      <c r="F25">
        <v>110</v>
      </c>
      <c r="G25">
        <v>0</v>
      </c>
      <c r="H25" t="s">
        <v>97</v>
      </c>
      <c r="I25" t="s">
        <v>39</v>
      </c>
      <c r="J25">
        <v>70</v>
      </c>
      <c r="K25">
        <v>120</v>
      </c>
      <c r="L25" t="s">
        <v>103</v>
      </c>
      <c r="M25">
        <v>2</v>
      </c>
      <c r="N25">
        <v>1</v>
      </c>
      <c r="O25">
        <v>60</v>
      </c>
      <c r="P25">
        <v>3</v>
      </c>
      <c r="Q25">
        <v>110.24299999999999</v>
      </c>
      <c r="R25">
        <v>20.285</v>
      </c>
      <c r="S25">
        <v>14.361000000000001</v>
      </c>
      <c r="T25">
        <v>15.169</v>
      </c>
      <c r="U25" t="s">
        <v>104</v>
      </c>
      <c r="V25" t="s">
        <v>104</v>
      </c>
      <c r="W25">
        <v>7</v>
      </c>
      <c r="X25">
        <v>7</v>
      </c>
      <c r="Y25">
        <v>14</v>
      </c>
      <c r="Z25">
        <v>201.458</v>
      </c>
      <c r="AA25">
        <v>70</v>
      </c>
      <c r="AB25">
        <v>0.34746696599999999</v>
      </c>
      <c r="AC25">
        <v>38.30580071</v>
      </c>
      <c r="AD25">
        <v>7.0483674020000002</v>
      </c>
      <c r="AE25">
        <v>4.9899730959999999</v>
      </c>
      <c r="AF25">
        <v>5.2707264049999996</v>
      </c>
      <c r="AG25">
        <v>13.202227860000001</v>
      </c>
      <c r="AH25">
        <v>13.945031289999999</v>
      </c>
      <c r="AK25">
        <v>-81.599738759999994</v>
      </c>
      <c r="AL25">
        <f t="shared" si="0"/>
        <v>13.966818913790016</v>
      </c>
      <c r="AM25">
        <f t="shared" si="1"/>
        <v>27.374965071028431</v>
      </c>
      <c r="AN25">
        <f t="shared" si="2"/>
        <v>-108.97470383102842</v>
      </c>
      <c r="AO25">
        <f t="shared" si="3"/>
        <v>-54.224773688971567</v>
      </c>
      <c r="AQ25">
        <f t="shared" si="4"/>
        <v>13.966818913790016</v>
      </c>
    </row>
    <row r="26" spans="1:43" x14ac:dyDescent="0.25">
      <c r="A26" t="s">
        <v>101</v>
      </c>
      <c r="B26" t="s">
        <v>102</v>
      </c>
      <c r="C26" t="s">
        <v>92</v>
      </c>
      <c r="D26" t="s">
        <v>96</v>
      </c>
      <c r="E26" t="s">
        <v>50</v>
      </c>
      <c r="F26">
        <v>111</v>
      </c>
      <c r="G26">
        <v>0</v>
      </c>
      <c r="H26" t="s">
        <v>97</v>
      </c>
      <c r="I26" t="s">
        <v>39</v>
      </c>
      <c r="J26">
        <v>70</v>
      </c>
      <c r="K26">
        <v>120</v>
      </c>
      <c r="L26" t="s">
        <v>103</v>
      </c>
      <c r="M26">
        <v>5</v>
      </c>
      <c r="N26">
        <v>1</v>
      </c>
      <c r="O26">
        <v>60</v>
      </c>
      <c r="P26">
        <v>3</v>
      </c>
      <c r="Q26">
        <v>146.30000000000001</v>
      </c>
      <c r="R26">
        <v>41.584000000000003</v>
      </c>
      <c r="S26">
        <v>16.198</v>
      </c>
      <c r="T26">
        <v>14.052</v>
      </c>
      <c r="U26" t="s">
        <v>104</v>
      </c>
      <c r="V26" t="s">
        <v>104</v>
      </c>
      <c r="W26">
        <v>7</v>
      </c>
      <c r="X26">
        <v>7</v>
      </c>
      <c r="Y26">
        <v>14</v>
      </c>
      <c r="Z26">
        <v>201.458</v>
      </c>
      <c r="AA26">
        <v>70</v>
      </c>
      <c r="AB26">
        <v>0.34746696599999999</v>
      </c>
      <c r="AC26">
        <v>50.834417100000003</v>
      </c>
      <c r="AD26">
        <v>14.449066309999999</v>
      </c>
      <c r="AE26">
        <v>5.6282699120000004</v>
      </c>
      <c r="AF26">
        <v>4.8826058039999998</v>
      </c>
      <c r="AG26">
        <v>14.891002500000001</v>
      </c>
      <c r="AH26">
        <v>12.91816071</v>
      </c>
      <c r="AK26">
        <v>-71.576213260000003</v>
      </c>
      <c r="AL26">
        <f t="shared" si="0"/>
        <v>10.107335314163295</v>
      </c>
      <c r="AM26">
        <f t="shared" si="1"/>
        <v>19.810377215760059</v>
      </c>
      <c r="AN26">
        <f t="shared" si="2"/>
        <v>-91.386590475760059</v>
      </c>
      <c r="AO26">
        <f t="shared" si="3"/>
        <v>-51.765836044239947</v>
      </c>
      <c r="AQ26">
        <f t="shared" si="4"/>
        <v>10.107335314163295</v>
      </c>
    </row>
    <row r="27" spans="1:43" x14ac:dyDescent="0.25">
      <c r="A27" t="s">
        <v>101</v>
      </c>
      <c r="B27" t="s">
        <v>102</v>
      </c>
      <c r="C27" t="s">
        <v>92</v>
      </c>
      <c r="D27" t="s">
        <v>96</v>
      </c>
      <c r="E27" t="s">
        <v>50</v>
      </c>
      <c r="F27">
        <v>112</v>
      </c>
      <c r="G27">
        <v>0</v>
      </c>
      <c r="H27" t="s">
        <v>97</v>
      </c>
      <c r="I27" t="s">
        <v>39</v>
      </c>
      <c r="J27">
        <v>70</v>
      </c>
      <c r="K27">
        <v>120</v>
      </c>
      <c r="L27" t="s">
        <v>103</v>
      </c>
      <c r="M27">
        <v>8</v>
      </c>
      <c r="N27">
        <v>1</v>
      </c>
      <c r="O27">
        <v>60</v>
      </c>
      <c r="P27">
        <v>3</v>
      </c>
      <c r="Q27">
        <v>175.63900000000001</v>
      </c>
      <c r="R27">
        <v>50.756</v>
      </c>
      <c r="S27">
        <v>14.773</v>
      </c>
      <c r="T27">
        <v>11.862</v>
      </c>
      <c r="U27" t="s">
        <v>104</v>
      </c>
      <c r="V27" t="s">
        <v>104</v>
      </c>
      <c r="W27">
        <v>7</v>
      </c>
      <c r="X27">
        <v>7</v>
      </c>
      <c r="Y27">
        <v>14</v>
      </c>
      <c r="Z27">
        <v>201.458</v>
      </c>
      <c r="AA27">
        <v>70</v>
      </c>
      <c r="AB27">
        <v>0.34746696599999999</v>
      </c>
      <c r="AC27">
        <v>61.028750410000001</v>
      </c>
      <c r="AD27">
        <v>17.636033319999999</v>
      </c>
      <c r="AE27">
        <v>5.1331294859999996</v>
      </c>
      <c r="AF27">
        <v>4.1216531490000001</v>
      </c>
      <c r="AG27">
        <v>13.58098407</v>
      </c>
      <c r="AH27">
        <v>10.90486922</v>
      </c>
      <c r="AK27">
        <v>-71.102090079999996</v>
      </c>
      <c r="AL27">
        <f t="shared" si="0"/>
        <v>7.1776939234378014</v>
      </c>
      <c r="AM27">
        <f t="shared" si="1"/>
        <v>14.06828008993809</v>
      </c>
      <c r="AN27">
        <f t="shared" si="2"/>
        <v>-85.170370169938082</v>
      </c>
      <c r="AO27">
        <f t="shared" si="3"/>
        <v>-57.033809990061904</v>
      </c>
      <c r="AQ27">
        <f t="shared" si="4"/>
        <v>7.1776939234378014</v>
      </c>
    </row>
    <row r="28" spans="1:43" x14ac:dyDescent="0.25">
      <c r="A28" t="s">
        <v>101</v>
      </c>
      <c r="B28" t="s">
        <v>102</v>
      </c>
      <c r="C28" t="s">
        <v>92</v>
      </c>
      <c r="D28" t="s">
        <v>96</v>
      </c>
      <c r="E28" t="s">
        <v>50</v>
      </c>
      <c r="F28">
        <v>113</v>
      </c>
      <c r="G28">
        <v>0</v>
      </c>
      <c r="H28" t="s">
        <v>97</v>
      </c>
      <c r="I28" t="s">
        <v>39</v>
      </c>
      <c r="J28">
        <v>70</v>
      </c>
      <c r="K28">
        <v>120</v>
      </c>
      <c r="L28" t="s">
        <v>103</v>
      </c>
      <c r="M28">
        <v>12</v>
      </c>
      <c r="N28">
        <v>1</v>
      </c>
      <c r="O28">
        <v>60</v>
      </c>
      <c r="P28">
        <v>3</v>
      </c>
      <c r="Q28">
        <v>184.459</v>
      </c>
      <c r="R28">
        <v>68.820999999999998</v>
      </c>
      <c r="S28">
        <v>17.638999999999999</v>
      </c>
      <c r="T28">
        <v>16.698</v>
      </c>
      <c r="U28" t="s">
        <v>104</v>
      </c>
      <c r="V28" t="s">
        <v>104</v>
      </c>
      <c r="W28">
        <v>7</v>
      </c>
      <c r="X28">
        <v>7</v>
      </c>
      <c r="Y28">
        <v>14</v>
      </c>
      <c r="Z28">
        <v>201.458</v>
      </c>
      <c r="AA28">
        <v>70</v>
      </c>
      <c r="AB28">
        <v>0.34746696599999999</v>
      </c>
      <c r="AC28">
        <v>64.093409050000005</v>
      </c>
      <c r="AD28">
        <v>23.913024050000001</v>
      </c>
      <c r="AE28">
        <v>6.1289698100000001</v>
      </c>
      <c r="AF28">
        <v>5.8020033949999998</v>
      </c>
      <c r="AG28">
        <v>16.21572991</v>
      </c>
      <c r="AH28">
        <v>15.35065809</v>
      </c>
      <c r="AK28">
        <v>-62.690353950000002</v>
      </c>
      <c r="AL28">
        <f t="shared" si="0"/>
        <v>9.7301162779006098</v>
      </c>
      <c r="AM28">
        <f t="shared" si="1"/>
        <v>19.071027904685195</v>
      </c>
      <c r="AN28">
        <f t="shared" si="2"/>
        <v>-81.761381854685197</v>
      </c>
      <c r="AO28">
        <f t="shared" si="3"/>
        <v>-43.619326045314807</v>
      </c>
      <c r="AQ28">
        <f t="shared" si="4"/>
        <v>9.7301162779006098</v>
      </c>
    </row>
    <row r="29" spans="1:43" x14ac:dyDescent="0.25">
      <c r="A29" t="s">
        <v>105</v>
      </c>
      <c r="B29" t="s">
        <v>82</v>
      </c>
      <c r="C29" t="s">
        <v>92</v>
      </c>
      <c r="D29" t="s">
        <v>106</v>
      </c>
      <c r="E29" t="s">
        <v>50</v>
      </c>
      <c r="F29">
        <v>121</v>
      </c>
      <c r="G29">
        <v>1</v>
      </c>
      <c r="H29" t="s">
        <v>52</v>
      </c>
      <c r="I29">
        <v>22</v>
      </c>
      <c r="J29">
        <v>45</v>
      </c>
      <c r="K29">
        <v>60</v>
      </c>
      <c r="L29" t="s">
        <v>103</v>
      </c>
      <c r="M29">
        <v>12</v>
      </c>
      <c r="N29">
        <v>1</v>
      </c>
      <c r="O29">
        <v>60</v>
      </c>
      <c r="P29">
        <v>0</v>
      </c>
      <c r="Q29">
        <v>2.2400000000000002</v>
      </c>
      <c r="R29">
        <v>0.84</v>
      </c>
      <c r="S29">
        <v>0.1</v>
      </c>
      <c r="T29">
        <v>0.18</v>
      </c>
      <c r="U29" t="s">
        <v>87</v>
      </c>
      <c r="V29" t="s">
        <v>87</v>
      </c>
      <c r="W29">
        <v>8</v>
      </c>
      <c r="X29">
        <v>8</v>
      </c>
      <c r="Y29">
        <v>16</v>
      </c>
      <c r="Z29">
        <v>2.4</v>
      </c>
      <c r="AA29">
        <v>100</v>
      </c>
      <c r="AB29">
        <v>41.666666669999998</v>
      </c>
      <c r="AC29">
        <v>93.333333330000002</v>
      </c>
      <c r="AD29">
        <v>35</v>
      </c>
      <c r="AE29">
        <v>4.1666666670000003</v>
      </c>
      <c r="AF29">
        <v>7.5</v>
      </c>
      <c r="AG29">
        <v>11.785113020000001</v>
      </c>
      <c r="AH29">
        <v>21.213203440000001</v>
      </c>
      <c r="AK29">
        <v>-62.5</v>
      </c>
      <c r="AL29">
        <f t="shared" si="0"/>
        <v>8.2082482182777028</v>
      </c>
      <c r="AM29">
        <f t="shared" si="1"/>
        <v>16.088166507824297</v>
      </c>
      <c r="AN29">
        <f t="shared" si="2"/>
        <v>-78.588166507824297</v>
      </c>
      <c r="AO29">
        <f t="shared" si="3"/>
        <v>-46.411833492175703</v>
      </c>
      <c r="AQ29">
        <f t="shared" si="4"/>
        <v>8.2082482182777028</v>
      </c>
    </row>
    <row r="30" spans="1:43" x14ac:dyDescent="0.25">
      <c r="A30" t="s">
        <v>105</v>
      </c>
      <c r="B30" t="s">
        <v>82</v>
      </c>
      <c r="C30" t="s">
        <v>92</v>
      </c>
      <c r="D30" t="s">
        <v>107</v>
      </c>
      <c r="E30" t="s">
        <v>50</v>
      </c>
      <c r="F30">
        <v>121</v>
      </c>
      <c r="G30">
        <v>1</v>
      </c>
      <c r="H30" t="s">
        <v>52</v>
      </c>
      <c r="I30">
        <v>22</v>
      </c>
      <c r="J30">
        <v>45</v>
      </c>
      <c r="K30">
        <v>60</v>
      </c>
      <c r="L30" t="s">
        <v>103</v>
      </c>
      <c r="M30">
        <v>12</v>
      </c>
      <c r="N30">
        <v>1</v>
      </c>
      <c r="O30">
        <v>60</v>
      </c>
      <c r="P30">
        <v>0</v>
      </c>
      <c r="Q30">
        <v>2.2400000000000002</v>
      </c>
      <c r="R30">
        <v>0.7</v>
      </c>
      <c r="S30">
        <v>0.1</v>
      </c>
      <c r="T30">
        <v>0.12</v>
      </c>
      <c r="U30" t="s">
        <v>87</v>
      </c>
      <c r="V30" t="s">
        <v>87</v>
      </c>
      <c r="W30">
        <v>8</v>
      </c>
      <c r="X30">
        <v>8</v>
      </c>
      <c r="Y30">
        <v>16</v>
      </c>
      <c r="Z30">
        <v>2.4</v>
      </c>
      <c r="AA30">
        <v>100</v>
      </c>
      <c r="AB30">
        <v>41.666666669999998</v>
      </c>
      <c r="AC30">
        <v>93.333333330000002</v>
      </c>
      <c r="AD30">
        <v>29.166666670000001</v>
      </c>
      <c r="AE30">
        <v>4.1666666670000003</v>
      </c>
      <c r="AF30">
        <v>5</v>
      </c>
      <c r="AG30">
        <v>11.785113020000001</v>
      </c>
      <c r="AH30">
        <v>14.142135619999999</v>
      </c>
      <c r="AK30">
        <v>-68.75</v>
      </c>
      <c r="AL30">
        <f t="shared" si="0"/>
        <v>5.5358155415472217</v>
      </c>
      <c r="AM30">
        <f t="shared" si="1"/>
        <v>10.850198461432555</v>
      </c>
      <c r="AN30">
        <f t="shared" si="2"/>
        <v>-79.600198461432555</v>
      </c>
      <c r="AO30">
        <f t="shared" si="3"/>
        <v>-57.899801538567445</v>
      </c>
      <c r="AQ30">
        <f t="shared" si="4"/>
        <v>5.5358155415472217</v>
      </c>
    </row>
    <row r="31" spans="1:43" x14ac:dyDescent="0.25">
      <c r="A31" t="s">
        <v>105</v>
      </c>
      <c r="B31" t="s">
        <v>82</v>
      </c>
      <c r="C31" t="s">
        <v>92</v>
      </c>
      <c r="D31" t="s">
        <v>108</v>
      </c>
      <c r="E31" t="s">
        <v>50</v>
      </c>
      <c r="F31">
        <v>121</v>
      </c>
      <c r="G31">
        <v>1</v>
      </c>
      <c r="H31" t="s">
        <v>52</v>
      </c>
      <c r="I31">
        <v>22</v>
      </c>
      <c r="J31">
        <v>45</v>
      </c>
      <c r="K31">
        <v>60</v>
      </c>
      <c r="L31" t="s">
        <v>103</v>
      </c>
      <c r="M31">
        <v>12</v>
      </c>
      <c r="N31">
        <v>1</v>
      </c>
      <c r="O31">
        <v>60</v>
      </c>
      <c r="P31">
        <v>0</v>
      </c>
      <c r="Q31">
        <v>2.2400000000000002</v>
      </c>
      <c r="R31">
        <v>0.45</v>
      </c>
      <c r="S31">
        <v>0.1</v>
      </c>
      <c r="T31">
        <v>0.15</v>
      </c>
      <c r="U31" t="s">
        <v>87</v>
      </c>
      <c r="V31" t="s">
        <v>87</v>
      </c>
      <c r="W31">
        <v>8</v>
      </c>
      <c r="X31">
        <v>8</v>
      </c>
      <c r="Y31">
        <v>16</v>
      </c>
      <c r="Z31">
        <v>2.4</v>
      </c>
      <c r="AA31">
        <v>100</v>
      </c>
      <c r="AB31">
        <v>41.666666669999998</v>
      </c>
      <c r="AC31">
        <v>93.333333330000002</v>
      </c>
      <c r="AD31">
        <v>18.75</v>
      </c>
      <c r="AE31">
        <v>4.1666666670000003</v>
      </c>
      <c r="AF31">
        <v>6.25</v>
      </c>
      <c r="AG31">
        <v>11.785113020000001</v>
      </c>
      <c r="AH31">
        <v>17.677669529999999</v>
      </c>
      <c r="AK31">
        <v>-79.910714290000001</v>
      </c>
      <c r="AL31">
        <f t="shared" si="0"/>
        <v>6.7562181124999663</v>
      </c>
      <c r="AM31">
        <f t="shared" si="1"/>
        <v>13.242187500499934</v>
      </c>
      <c r="AN31">
        <f t="shared" si="2"/>
        <v>-93.152901790499939</v>
      </c>
      <c r="AO31">
        <f t="shared" si="3"/>
        <v>-66.668526789500064</v>
      </c>
      <c r="AQ31">
        <f t="shared" si="4"/>
        <v>6.7562181124999663</v>
      </c>
    </row>
    <row r="32" spans="1:43" x14ac:dyDescent="0.25">
      <c r="A32" t="s">
        <v>105</v>
      </c>
      <c r="B32" t="s">
        <v>86</v>
      </c>
      <c r="C32" t="s">
        <v>92</v>
      </c>
      <c r="D32" t="s">
        <v>109</v>
      </c>
      <c r="E32" t="s">
        <v>50</v>
      </c>
      <c r="F32">
        <v>122</v>
      </c>
      <c r="G32">
        <v>1</v>
      </c>
      <c r="H32" t="s">
        <v>52</v>
      </c>
      <c r="I32">
        <v>22</v>
      </c>
      <c r="J32">
        <v>45</v>
      </c>
      <c r="K32">
        <v>60</v>
      </c>
      <c r="L32" t="s">
        <v>103</v>
      </c>
      <c r="M32">
        <v>12</v>
      </c>
      <c r="N32">
        <v>1</v>
      </c>
      <c r="O32">
        <v>60</v>
      </c>
      <c r="P32">
        <v>0</v>
      </c>
      <c r="Q32">
        <v>2.11</v>
      </c>
      <c r="R32">
        <v>0.66</v>
      </c>
      <c r="S32">
        <v>0.1</v>
      </c>
      <c r="T32">
        <v>0.17</v>
      </c>
      <c r="U32" t="s">
        <v>87</v>
      </c>
      <c r="V32" t="s">
        <v>87</v>
      </c>
      <c r="W32">
        <v>8</v>
      </c>
      <c r="X32">
        <v>8</v>
      </c>
      <c r="Y32">
        <v>16</v>
      </c>
      <c r="Z32">
        <v>2.44</v>
      </c>
      <c r="AA32">
        <v>100</v>
      </c>
      <c r="AB32">
        <v>40.983606559999998</v>
      </c>
      <c r="AC32">
        <v>86.475409839999998</v>
      </c>
      <c r="AD32">
        <v>27.049180329999999</v>
      </c>
      <c r="AE32">
        <v>4.0983606559999997</v>
      </c>
      <c r="AF32">
        <v>6.9672131149999998</v>
      </c>
      <c r="AG32">
        <v>11.591914450000001</v>
      </c>
      <c r="AH32">
        <v>19.706254560000001</v>
      </c>
      <c r="AK32">
        <v>-68.720379149999999</v>
      </c>
      <c r="AL32">
        <f t="shared" si="0"/>
        <v>8.1921202760869463</v>
      </c>
      <c r="AM32">
        <f t="shared" si="1"/>
        <v>16.056555741130413</v>
      </c>
      <c r="AN32">
        <f t="shared" si="2"/>
        <v>-84.776934891130409</v>
      </c>
      <c r="AO32">
        <f t="shared" si="3"/>
        <v>-52.66382340886959</v>
      </c>
      <c r="AQ32">
        <f t="shared" si="4"/>
        <v>8.1921202760869463</v>
      </c>
    </row>
    <row r="33" spans="1:43" x14ac:dyDescent="0.25">
      <c r="A33" t="s">
        <v>105</v>
      </c>
      <c r="B33" t="s">
        <v>86</v>
      </c>
      <c r="C33" t="s">
        <v>92</v>
      </c>
      <c r="D33" t="s">
        <v>110</v>
      </c>
      <c r="E33" t="s">
        <v>50</v>
      </c>
      <c r="F33">
        <v>122</v>
      </c>
      <c r="G33">
        <v>1</v>
      </c>
      <c r="H33" t="s">
        <v>52</v>
      </c>
      <c r="I33">
        <v>22</v>
      </c>
      <c r="J33">
        <v>45</v>
      </c>
      <c r="K33">
        <v>60</v>
      </c>
      <c r="L33" t="s">
        <v>103</v>
      </c>
      <c r="M33">
        <v>12</v>
      </c>
      <c r="N33">
        <v>1</v>
      </c>
      <c r="O33">
        <v>60</v>
      </c>
      <c r="P33">
        <v>0</v>
      </c>
      <c r="Q33">
        <v>2.11</v>
      </c>
      <c r="R33">
        <v>0.51</v>
      </c>
      <c r="S33">
        <v>0.1</v>
      </c>
      <c r="T33">
        <v>0.14000000000000001</v>
      </c>
      <c r="U33" t="s">
        <v>87</v>
      </c>
      <c r="V33" t="s">
        <v>87</v>
      </c>
      <c r="W33">
        <v>8</v>
      </c>
      <c r="X33">
        <v>8</v>
      </c>
      <c r="Y33">
        <v>16</v>
      </c>
      <c r="Z33">
        <v>2.44</v>
      </c>
      <c r="AA33">
        <v>100</v>
      </c>
      <c r="AB33">
        <v>40.983606559999998</v>
      </c>
      <c r="AC33">
        <v>86.475409839999998</v>
      </c>
      <c r="AD33">
        <v>20.901639339999999</v>
      </c>
      <c r="AE33">
        <v>4.0983606559999997</v>
      </c>
      <c r="AF33">
        <v>5.7377049180000004</v>
      </c>
      <c r="AG33">
        <v>11.591914450000001</v>
      </c>
      <c r="AH33">
        <v>16.228680220000001</v>
      </c>
      <c r="AK33">
        <v>-75.829383890000003</v>
      </c>
      <c r="AL33">
        <f t="shared" si="0"/>
        <v>6.7332310285031962</v>
      </c>
      <c r="AM33">
        <f t="shared" si="1"/>
        <v>13.197132815866265</v>
      </c>
      <c r="AN33">
        <f t="shared" si="2"/>
        <v>-89.026516705866271</v>
      </c>
      <c r="AO33">
        <f t="shared" si="3"/>
        <v>-62.632251074133734</v>
      </c>
      <c r="AQ33">
        <f t="shared" si="4"/>
        <v>6.7332310285031962</v>
      </c>
    </row>
    <row r="34" spans="1:43" x14ac:dyDescent="0.25">
      <c r="A34" t="s">
        <v>105</v>
      </c>
      <c r="B34" t="s">
        <v>86</v>
      </c>
      <c r="C34" t="s">
        <v>92</v>
      </c>
      <c r="D34" t="s">
        <v>111</v>
      </c>
      <c r="E34" t="s">
        <v>50</v>
      </c>
      <c r="F34">
        <v>122</v>
      </c>
      <c r="G34">
        <v>1</v>
      </c>
      <c r="H34" t="s">
        <v>52</v>
      </c>
      <c r="I34">
        <v>22</v>
      </c>
      <c r="J34">
        <v>45</v>
      </c>
      <c r="K34">
        <v>60</v>
      </c>
      <c r="L34" t="s">
        <v>103</v>
      </c>
      <c r="M34">
        <v>12</v>
      </c>
      <c r="N34">
        <v>1</v>
      </c>
      <c r="O34">
        <v>60</v>
      </c>
      <c r="P34">
        <v>0</v>
      </c>
      <c r="Q34">
        <v>2.11</v>
      </c>
      <c r="R34">
        <v>0.3</v>
      </c>
      <c r="S34">
        <v>0.1</v>
      </c>
      <c r="T34">
        <v>0.11</v>
      </c>
      <c r="U34" t="s">
        <v>87</v>
      </c>
      <c r="V34" t="s">
        <v>87</v>
      </c>
      <c r="W34">
        <v>8</v>
      </c>
      <c r="X34">
        <v>8</v>
      </c>
      <c r="Y34">
        <v>16</v>
      </c>
      <c r="Z34">
        <v>2.44</v>
      </c>
      <c r="AA34">
        <v>100</v>
      </c>
      <c r="AB34">
        <v>40.983606559999998</v>
      </c>
      <c r="AC34">
        <v>86.475409839999998</v>
      </c>
      <c r="AD34">
        <v>12.29508197</v>
      </c>
      <c r="AE34">
        <v>4.0983606559999997</v>
      </c>
      <c r="AF34">
        <v>4.508196721</v>
      </c>
      <c r="AG34">
        <v>11.591914450000001</v>
      </c>
      <c r="AH34">
        <v>12.75110589</v>
      </c>
      <c r="AK34">
        <v>-85.781990519999994</v>
      </c>
      <c r="AL34">
        <f t="shared" si="0"/>
        <v>5.2566381830411979</v>
      </c>
      <c r="AM34">
        <f t="shared" si="1"/>
        <v>10.303010838760748</v>
      </c>
      <c r="AN34">
        <f t="shared" si="2"/>
        <v>-96.085001358760735</v>
      </c>
      <c r="AO34">
        <f t="shared" si="3"/>
        <v>-75.478979681239252</v>
      </c>
      <c r="AQ34">
        <f t="shared" si="4"/>
        <v>5.2566381830411979</v>
      </c>
    </row>
    <row r="35" spans="1:43" x14ac:dyDescent="0.25">
      <c r="A35" t="s">
        <v>105</v>
      </c>
      <c r="B35" t="s">
        <v>62</v>
      </c>
      <c r="C35" t="s">
        <v>92</v>
      </c>
      <c r="D35" t="s">
        <v>112</v>
      </c>
      <c r="E35" t="s">
        <v>50</v>
      </c>
      <c r="F35">
        <v>123</v>
      </c>
      <c r="G35">
        <v>1</v>
      </c>
      <c r="H35" t="s">
        <v>52</v>
      </c>
      <c r="I35">
        <v>22</v>
      </c>
      <c r="J35">
        <v>45</v>
      </c>
      <c r="K35">
        <v>60</v>
      </c>
      <c r="L35" t="s">
        <v>103</v>
      </c>
      <c r="M35">
        <v>12</v>
      </c>
      <c r="N35">
        <v>1</v>
      </c>
      <c r="O35">
        <v>60</v>
      </c>
      <c r="P35">
        <v>0</v>
      </c>
      <c r="Q35">
        <v>2.65</v>
      </c>
      <c r="R35">
        <v>0.75</v>
      </c>
      <c r="S35">
        <v>0.11</v>
      </c>
      <c r="T35">
        <v>7.0000000000000007E-2</v>
      </c>
      <c r="U35" t="s">
        <v>87</v>
      </c>
      <c r="V35" t="s">
        <v>87</v>
      </c>
      <c r="W35">
        <v>8</v>
      </c>
      <c r="X35">
        <v>8</v>
      </c>
      <c r="Y35">
        <v>16</v>
      </c>
      <c r="Z35">
        <v>2.85</v>
      </c>
      <c r="AA35">
        <v>100</v>
      </c>
      <c r="AB35">
        <v>35.087719300000003</v>
      </c>
      <c r="AC35">
        <v>92.982456139999996</v>
      </c>
      <c r="AD35">
        <v>26.315789469999999</v>
      </c>
      <c r="AE35">
        <v>3.8596491230000001</v>
      </c>
      <c r="AF35">
        <v>2.4561403510000002</v>
      </c>
      <c r="AG35">
        <v>10.916736269999999</v>
      </c>
      <c r="AH35">
        <v>6.9470139910000004</v>
      </c>
      <c r="AK35">
        <v>-71.698113210000002</v>
      </c>
      <c r="AL35">
        <f t="shared" si="0"/>
        <v>2.8909714784238867</v>
      </c>
      <c r="AM35">
        <f t="shared" si="1"/>
        <v>5.6663040977108174</v>
      </c>
      <c r="AN35">
        <f t="shared" si="2"/>
        <v>-77.364417307710823</v>
      </c>
      <c r="AO35">
        <f t="shared" si="3"/>
        <v>-66.031809112289181</v>
      </c>
      <c r="AQ35">
        <f t="shared" si="4"/>
        <v>2.8909714784238867</v>
      </c>
    </row>
    <row r="36" spans="1:43" x14ac:dyDescent="0.25">
      <c r="A36" t="s">
        <v>105</v>
      </c>
      <c r="B36" t="s">
        <v>62</v>
      </c>
      <c r="C36" t="s">
        <v>92</v>
      </c>
      <c r="D36" t="s">
        <v>113</v>
      </c>
      <c r="E36" t="s">
        <v>50</v>
      </c>
      <c r="F36">
        <v>123</v>
      </c>
      <c r="G36">
        <v>1</v>
      </c>
      <c r="H36" t="s">
        <v>52</v>
      </c>
      <c r="I36">
        <v>22</v>
      </c>
      <c r="J36">
        <v>45</v>
      </c>
      <c r="K36">
        <v>60</v>
      </c>
      <c r="L36" t="s">
        <v>103</v>
      </c>
      <c r="M36">
        <v>12</v>
      </c>
      <c r="N36">
        <v>1</v>
      </c>
      <c r="O36">
        <v>60</v>
      </c>
      <c r="P36">
        <v>0</v>
      </c>
      <c r="Q36">
        <v>2.65</v>
      </c>
      <c r="R36">
        <v>0.62</v>
      </c>
      <c r="S36">
        <v>0.11</v>
      </c>
      <c r="T36">
        <v>0.14000000000000001</v>
      </c>
      <c r="U36" t="s">
        <v>87</v>
      </c>
      <c r="V36" t="s">
        <v>87</v>
      </c>
      <c r="W36">
        <v>8</v>
      </c>
      <c r="X36">
        <v>8</v>
      </c>
      <c r="Y36">
        <v>16</v>
      </c>
      <c r="Z36">
        <v>2.85</v>
      </c>
      <c r="AA36">
        <v>100</v>
      </c>
      <c r="AB36">
        <v>35.087719300000003</v>
      </c>
      <c r="AC36">
        <v>92.982456139999996</v>
      </c>
      <c r="AD36">
        <v>21.75438596</v>
      </c>
      <c r="AE36">
        <v>3.8596491230000001</v>
      </c>
      <c r="AF36">
        <v>4.9122807020000003</v>
      </c>
      <c r="AG36">
        <v>10.916736269999999</v>
      </c>
      <c r="AH36">
        <v>13.894027980000001</v>
      </c>
      <c r="AK36">
        <v>-76.603773579999995</v>
      </c>
      <c r="AL36">
        <f t="shared" si="0"/>
        <v>5.3715405704938926</v>
      </c>
      <c r="AM36">
        <f t="shared" si="1"/>
        <v>10.528219518168029</v>
      </c>
      <c r="AN36">
        <f t="shared" si="2"/>
        <v>-87.131993098168024</v>
      </c>
      <c r="AO36">
        <f t="shared" si="3"/>
        <v>-66.075554061831966</v>
      </c>
      <c r="AQ36">
        <f t="shared" si="4"/>
        <v>5.3715405704938926</v>
      </c>
    </row>
    <row r="37" spans="1:43" x14ac:dyDescent="0.25">
      <c r="A37" t="s">
        <v>57</v>
      </c>
      <c r="B37" t="s">
        <v>58</v>
      </c>
      <c r="C37" t="s">
        <v>92</v>
      </c>
      <c r="D37" t="s">
        <v>96</v>
      </c>
      <c r="E37" t="s">
        <v>50</v>
      </c>
      <c r="F37">
        <v>120</v>
      </c>
      <c r="G37" t="s">
        <v>51</v>
      </c>
      <c r="H37" t="s">
        <v>52</v>
      </c>
      <c r="I37">
        <v>22</v>
      </c>
      <c r="J37">
        <v>50</v>
      </c>
      <c r="K37">
        <v>60</v>
      </c>
      <c r="L37" t="s">
        <v>53</v>
      </c>
      <c r="M37">
        <v>12</v>
      </c>
      <c r="N37">
        <v>1</v>
      </c>
      <c r="O37">
        <v>60</v>
      </c>
      <c r="P37">
        <v>0</v>
      </c>
      <c r="Q37">
        <v>1.34</v>
      </c>
      <c r="R37">
        <v>0.45</v>
      </c>
      <c r="S37">
        <v>0.04</v>
      </c>
      <c r="T37">
        <v>0.09</v>
      </c>
      <c r="U37">
        <v>4</v>
      </c>
      <c r="V37">
        <v>4</v>
      </c>
      <c r="W37">
        <v>4</v>
      </c>
      <c r="X37">
        <v>4</v>
      </c>
      <c r="Y37">
        <v>8</v>
      </c>
      <c r="Z37">
        <v>1.43</v>
      </c>
      <c r="AA37">
        <v>100</v>
      </c>
      <c r="AB37">
        <v>69.930069930000002</v>
      </c>
      <c r="AC37">
        <v>93.706293709999997</v>
      </c>
      <c r="AD37">
        <v>31.468531469999999</v>
      </c>
      <c r="AE37">
        <v>2.7972027970000002</v>
      </c>
      <c r="AF37">
        <v>6.2937062939999997</v>
      </c>
      <c r="AG37">
        <v>5.5944055940000004</v>
      </c>
      <c r="AH37">
        <v>12.58741259</v>
      </c>
      <c r="AK37">
        <v>-66.417910449999994</v>
      </c>
      <c r="AL37">
        <f t="shared" si="0"/>
        <v>6.7908155932578191</v>
      </c>
      <c r="AM37">
        <f t="shared" si="1"/>
        <v>13.309998562785326</v>
      </c>
      <c r="AN37">
        <f t="shared" si="2"/>
        <v>-79.727909012785318</v>
      </c>
      <c r="AO37">
        <f t="shared" si="3"/>
        <v>-53.107911887214669</v>
      </c>
      <c r="AQ37">
        <f t="shared" si="4"/>
        <v>6.7908155932578191</v>
      </c>
    </row>
    <row r="38" spans="1:43" x14ac:dyDescent="0.25">
      <c r="A38" t="s">
        <v>115</v>
      </c>
      <c r="B38" t="s">
        <v>60</v>
      </c>
      <c r="C38" t="s">
        <v>116</v>
      </c>
      <c r="D38" t="s">
        <v>117</v>
      </c>
      <c r="E38" t="s">
        <v>118</v>
      </c>
      <c r="F38">
        <v>101</v>
      </c>
      <c r="G38">
        <v>1</v>
      </c>
      <c r="H38" t="s">
        <v>52</v>
      </c>
      <c r="I38" t="s">
        <v>39</v>
      </c>
      <c r="J38" t="s">
        <v>39</v>
      </c>
      <c r="K38">
        <v>60</v>
      </c>
      <c r="L38" t="s">
        <v>103</v>
      </c>
      <c r="M38">
        <v>12</v>
      </c>
      <c r="N38">
        <v>1</v>
      </c>
      <c r="O38">
        <v>60</v>
      </c>
      <c r="P38" t="s">
        <v>54</v>
      </c>
      <c r="Q38">
        <v>59.267000000000003</v>
      </c>
      <c r="R38">
        <v>-20.085999999999999</v>
      </c>
      <c r="S38">
        <v>11.172000000000001</v>
      </c>
      <c r="T38">
        <v>23.283999999999999</v>
      </c>
      <c r="U38">
        <v>9</v>
      </c>
      <c r="V38">
        <v>9</v>
      </c>
      <c r="W38">
        <v>9</v>
      </c>
      <c r="X38">
        <v>9</v>
      </c>
      <c r="Y38">
        <v>18</v>
      </c>
      <c r="Z38">
        <v>81.814999999999998</v>
      </c>
      <c r="AA38">
        <v>100</v>
      </c>
      <c r="AB38">
        <v>1.2222697549999999</v>
      </c>
      <c r="AC38">
        <v>72.440261570000004</v>
      </c>
      <c r="AD38">
        <v>-24.550510299999999</v>
      </c>
      <c r="AE38">
        <v>13.6551977</v>
      </c>
      <c r="AF38">
        <v>28.459328970000001</v>
      </c>
      <c r="AG38">
        <v>40.96559311</v>
      </c>
      <c r="AH38">
        <v>85.377986919999998</v>
      </c>
      <c r="AI38">
        <v>9</v>
      </c>
      <c r="AJ38">
        <v>1</v>
      </c>
      <c r="AK38">
        <v>-133.89069799999999</v>
      </c>
      <c r="AL38">
        <f t="shared" si="0"/>
        <v>-39.80265348420896</v>
      </c>
      <c r="AM38">
        <f t="shared" si="1"/>
        <v>-78.013200829049566</v>
      </c>
      <c r="AN38">
        <f t="shared" si="2"/>
        <v>-55.87749717095042</v>
      </c>
      <c r="AO38">
        <f t="shared" si="3"/>
        <v>-211.90389882904955</v>
      </c>
      <c r="AQ38">
        <f t="shared" si="4"/>
        <v>-39.80265348420896</v>
      </c>
    </row>
    <row r="39" spans="1:43" x14ac:dyDescent="0.25">
      <c r="A39" t="s">
        <v>119</v>
      </c>
      <c r="B39" t="s">
        <v>35</v>
      </c>
      <c r="C39" t="s">
        <v>120</v>
      </c>
      <c r="D39" t="s">
        <v>121</v>
      </c>
      <c r="E39" t="s">
        <v>50</v>
      </c>
      <c r="F39">
        <v>67</v>
      </c>
      <c r="G39">
        <v>1</v>
      </c>
      <c r="H39" t="s">
        <v>85</v>
      </c>
      <c r="I39">
        <v>25</v>
      </c>
      <c r="J39">
        <v>75</v>
      </c>
      <c r="K39">
        <v>90</v>
      </c>
      <c r="L39" t="s">
        <v>39</v>
      </c>
      <c r="M39">
        <v>12</v>
      </c>
      <c r="N39">
        <v>1</v>
      </c>
      <c r="O39">
        <v>60</v>
      </c>
      <c r="P39" t="s">
        <v>54</v>
      </c>
      <c r="Q39">
        <v>49.41</v>
      </c>
      <c r="R39">
        <v>6.16</v>
      </c>
      <c r="S39">
        <v>5.24</v>
      </c>
      <c r="T39">
        <v>5.24</v>
      </c>
      <c r="U39">
        <v>6</v>
      </c>
      <c r="V39">
        <v>6</v>
      </c>
      <c r="W39">
        <v>6</v>
      </c>
      <c r="X39">
        <v>6</v>
      </c>
      <c r="Y39">
        <v>12</v>
      </c>
      <c r="Z39">
        <v>62.04</v>
      </c>
      <c r="AA39">
        <v>70</v>
      </c>
      <c r="AB39">
        <v>1.12830432</v>
      </c>
      <c r="AC39">
        <v>55.749516440000001</v>
      </c>
      <c r="AD39">
        <v>6.9503546099999998</v>
      </c>
      <c r="AE39">
        <v>5.9123146359999996</v>
      </c>
      <c r="AF39">
        <v>5.9123146359999996</v>
      </c>
      <c r="AG39">
        <v>14.482154059999999</v>
      </c>
      <c r="AH39">
        <v>14.482154059999999</v>
      </c>
      <c r="AI39">
        <v>88</v>
      </c>
      <c r="AJ39">
        <v>14</v>
      </c>
      <c r="AK39">
        <v>-87.532888080000006</v>
      </c>
      <c r="AL39">
        <f t="shared" si="0"/>
        <v>10.687240131396933</v>
      </c>
      <c r="AM39">
        <f t="shared" si="1"/>
        <v>20.946990657537988</v>
      </c>
      <c r="AN39">
        <f t="shared" si="2"/>
        <v>-108.479878737538</v>
      </c>
      <c r="AO39">
        <f t="shared" si="3"/>
        <v>-66.585897422462011</v>
      </c>
      <c r="AQ39">
        <f t="shared" si="4"/>
        <v>10.687240131396933</v>
      </c>
    </row>
    <row r="40" spans="1:43" x14ac:dyDescent="0.25">
      <c r="A40" t="s">
        <v>119</v>
      </c>
      <c r="B40" t="s">
        <v>42</v>
      </c>
      <c r="C40" t="s">
        <v>120</v>
      </c>
      <c r="D40" t="s">
        <v>122</v>
      </c>
      <c r="E40" t="s">
        <v>88</v>
      </c>
      <c r="F40">
        <v>68</v>
      </c>
      <c r="G40">
        <v>1</v>
      </c>
      <c r="H40" t="s">
        <v>85</v>
      </c>
      <c r="I40">
        <v>25</v>
      </c>
      <c r="J40">
        <v>75</v>
      </c>
      <c r="K40">
        <v>90</v>
      </c>
      <c r="L40" t="s">
        <v>39</v>
      </c>
      <c r="M40">
        <v>12</v>
      </c>
      <c r="N40">
        <v>1</v>
      </c>
      <c r="O40">
        <v>60</v>
      </c>
      <c r="P40" t="s">
        <v>54</v>
      </c>
      <c r="Q40">
        <v>48.38</v>
      </c>
      <c r="R40">
        <v>-0.46</v>
      </c>
      <c r="S40">
        <v>8.5399999999999991</v>
      </c>
      <c r="T40">
        <v>8.5399999999999991</v>
      </c>
      <c r="U40">
        <v>6</v>
      </c>
      <c r="V40">
        <v>6</v>
      </c>
      <c r="W40">
        <v>6</v>
      </c>
      <c r="X40">
        <v>6</v>
      </c>
      <c r="Y40">
        <v>12</v>
      </c>
      <c r="Z40">
        <v>62.23</v>
      </c>
      <c r="AA40">
        <v>80</v>
      </c>
      <c r="AB40">
        <v>1.2855535920000001</v>
      </c>
      <c r="AC40">
        <v>62.195082759999998</v>
      </c>
      <c r="AD40">
        <v>-0.59135465200000004</v>
      </c>
      <c r="AE40">
        <v>10.97862767</v>
      </c>
      <c r="AF40">
        <v>10.97862767</v>
      </c>
      <c r="AG40">
        <v>26.892035870000001</v>
      </c>
      <c r="AH40">
        <v>26.892035870000001</v>
      </c>
      <c r="AK40">
        <v>-100.95080609999999</v>
      </c>
      <c r="AL40">
        <f t="shared" si="0"/>
        <v>-17.652720156090627</v>
      </c>
      <c r="AM40">
        <f t="shared" si="1"/>
        <v>-34.599331505937627</v>
      </c>
      <c r="AN40">
        <f t="shared" si="2"/>
        <v>-66.351474594062367</v>
      </c>
      <c r="AO40">
        <f t="shared" si="3"/>
        <v>-135.55013760593761</v>
      </c>
      <c r="AQ40">
        <f t="shared" si="4"/>
        <v>-17.652720156090627</v>
      </c>
    </row>
    <row r="41" spans="1:43" x14ac:dyDescent="0.25">
      <c r="A41" t="s">
        <v>119</v>
      </c>
      <c r="B41" t="s">
        <v>42</v>
      </c>
      <c r="C41" t="s">
        <v>120</v>
      </c>
      <c r="D41" t="s">
        <v>123</v>
      </c>
      <c r="E41" t="s">
        <v>88</v>
      </c>
      <c r="F41">
        <v>68</v>
      </c>
      <c r="G41">
        <v>1</v>
      </c>
      <c r="H41" t="s">
        <v>85</v>
      </c>
      <c r="I41">
        <v>25</v>
      </c>
      <c r="J41">
        <v>75</v>
      </c>
      <c r="K41">
        <v>90</v>
      </c>
      <c r="L41" t="s">
        <v>39</v>
      </c>
      <c r="M41">
        <v>12</v>
      </c>
      <c r="N41">
        <v>1</v>
      </c>
      <c r="O41">
        <v>60</v>
      </c>
      <c r="P41" t="s">
        <v>54</v>
      </c>
      <c r="Q41">
        <v>48.38</v>
      </c>
      <c r="R41">
        <v>3.46</v>
      </c>
      <c r="S41">
        <v>8.5399999999999991</v>
      </c>
      <c r="T41">
        <v>8.08</v>
      </c>
      <c r="U41">
        <v>6</v>
      </c>
      <c r="V41">
        <v>6</v>
      </c>
      <c r="W41">
        <v>6</v>
      </c>
      <c r="X41">
        <v>6</v>
      </c>
      <c r="Y41">
        <v>12</v>
      </c>
      <c r="Z41">
        <v>62.23</v>
      </c>
      <c r="AA41">
        <v>80</v>
      </c>
      <c r="AB41">
        <v>1.2855535920000001</v>
      </c>
      <c r="AC41">
        <v>62.195082759999998</v>
      </c>
      <c r="AD41">
        <v>4.4480154269999996</v>
      </c>
      <c r="AE41">
        <v>10.97862767</v>
      </c>
      <c r="AF41">
        <v>10.38727302</v>
      </c>
      <c r="AG41">
        <v>26.892035870000001</v>
      </c>
      <c r="AH41">
        <v>25.44351872</v>
      </c>
      <c r="AK41">
        <v>-92.848284419999999</v>
      </c>
      <c r="AL41">
        <f t="shared" si="0"/>
        <v>16.74876035567825</v>
      </c>
      <c r="AM41">
        <f t="shared" si="1"/>
        <v>32.82757029712937</v>
      </c>
      <c r="AN41">
        <f t="shared" si="2"/>
        <v>-125.67585471712937</v>
      </c>
      <c r="AO41">
        <f t="shared" si="3"/>
        <v>-60.020714122870629</v>
      </c>
      <c r="AQ41">
        <f t="shared" si="4"/>
        <v>16.74876035567825</v>
      </c>
    </row>
    <row r="42" spans="1:43" x14ac:dyDescent="0.25">
      <c r="A42" t="s">
        <v>119</v>
      </c>
      <c r="B42" t="s">
        <v>100</v>
      </c>
      <c r="C42" t="s">
        <v>120</v>
      </c>
      <c r="D42" t="s">
        <v>123</v>
      </c>
      <c r="E42" t="s">
        <v>50</v>
      </c>
      <c r="F42">
        <v>70</v>
      </c>
      <c r="G42">
        <v>1</v>
      </c>
      <c r="H42" t="s">
        <v>85</v>
      </c>
      <c r="I42">
        <v>25</v>
      </c>
      <c r="J42">
        <v>75</v>
      </c>
      <c r="K42">
        <v>90</v>
      </c>
      <c r="L42" t="s">
        <v>39</v>
      </c>
      <c r="M42">
        <v>12</v>
      </c>
      <c r="N42">
        <v>1</v>
      </c>
      <c r="O42">
        <v>60</v>
      </c>
      <c r="P42" t="s">
        <v>54</v>
      </c>
      <c r="Q42">
        <v>43.21</v>
      </c>
      <c r="R42">
        <v>3.56</v>
      </c>
      <c r="S42">
        <v>2.68</v>
      </c>
      <c r="T42">
        <v>6.68</v>
      </c>
      <c r="U42">
        <v>6</v>
      </c>
      <c r="V42">
        <v>6</v>
      </c>
      <c r="W42">
        <v>6</v>
      </c>
      <c r="X42">
        <v>6</v>
      </c>
      <c r="Y42">
        <v>12</v>
      </c>
      <c r="Z42">
        <v>51.01</v>
      </c>
      <c r="AA42">
        <v>70</v>
      </c>
      <c r="AB42">
        <v>1.3722799450000001</v>
      </c>
      <c r="AC42">
        <v>59.296216430000001</v>
      </c>
      <c r="AD42">
        <v>4.8853166049999999</v>
      </c>
      <c r="AE42">
        <v>3.6777102529999999</v>
      </c>
      <c r="AF42">
        <v>9.1668300330000001</v>
      </c>
      <c r="AG42">
        <v>9.0085135409999992</v>
      </c>
      <c r="AH42">
        <v>22.454056139999999</v>
      </c>
      <c r="AK42">
        <v>-91.761166399999993</v>
      </c>
      <c r="AL42">
        <f t="shared" si="0"/>
        <v>15.467827302790457</v>
      </c>
      <c r="AM42">
        <f t="shared" si="1"/>
        <v>30.316941513469295</v>
      </c>
      <c r="AN42">
        <f t="shared" si="2"/>
        <v>-122.0781079134693</v>
      </c>
      <c r="AO42">
        <f t="shared" si="3"/>
        <v>-61.444224886530698</v>
      </c>
      <c r="AQ42">
        <f t="shared" si="4"/>
        <v>15.467827302790457</v>
      </c>
    </row>
    <row r="43" spans="1:43" x14ac:dyDescent="0.25">
      <c r="A43" t="s">
        <v>119</v>
      </c>
      <c r="B43" t="s">
        <v>100</v>
      </c>
      <c r="C43" t="s">
        <v>120</v>
      </c>
      <c r="D43" t="s">
        <v>122</v>
      </c>
      <c r="E43" t="s">
        <v>50</v>
      </c>
      <c r="F43">
        <v>70</v>
      </c>
      <c r="G43">
        <v>1</v>
      </c>
      <c r="H43" t="s">
        <v>85</v>
      </c>
      <c r="I43">
        <v>25</v>
      </c>
      <c r="J43">
        <v>75</v>
      </c>
      <c r="K43">
        <v>90</v>
      </c>
      <c r="L43" t="s">
        <v>39</v>
      </c>
      <c r="M43">
        <v>12</v>
      </c>
      <c r="N43">
        <v>1</v>
      </c>
      <c r="O43">
        <v>60</v>
      </c>
      <c r="P43" t="s">
        <v>54</v>
      </c>
      <c r="Q43">
        <v>43.21</v>
      </c>
      <c r="R43">
        <v>3.12</v>
      </c>
      <c r="S43">
        <v>2.68</v>
      </c>
      <c r="T43">
        <v>9.36</v>
      </c>
      <c r="U43">
        <v>6</v>
      </c>
      <c r="V43">
        <v>6</v>
      </c>
      <c r="W43">
        <v>6</v>
      </c>
      <c r="X43">
        <v>6</v>
      </c>
      <c r="Y43">
        <v>12</v>
      </c>
      <c r="Z43">
        <v>51.01</v>
      </c>
      <c r="AA43">
        <v>70</v>
      </c>
      <c r="AB43">
        <v>1.3722799450000001</v>
      </c>
      <c r="AC43">
        <v>59.296216430000001</v>
      </c>
      <c r="AD43">
        <v>4.2815134290000003</v>
      </c>
      <c r="AE43">
        <v>3.6777102529999999</v>
      </c>
      <c r="AF43">
        <v>12.844540289999999</v>
      </c>
      <c r="AG43">
        <v>9.0085135409999992</v>
      </c>
      <c r="AH43">
        <v>31.462569680000001</v>
      </c>
      <c r="AK43">
        <v>-92.779449200000002</v>
      </c>
      <c r="AL43">
        <f t="shared" si="0"/>
        <v>21.666281257649647</v>
      </c>
      <c r="AM43">
        <f t="shared" si="1"/>
        <v>42.465911264993309</v>
      </c>
      <c r="AN43">
        <f t="shared" si="2"/>
        <v>-135.24536046499333</v>
      </c>
      <c r="AO43">
        <f t="shared" si="3"/>
        <v>-50.313537935006693</v>
      </c>
      <c r="AQ43">
        <f t="shared" si="4"/>
        <v>21.666281257649647</v>
      </c>
    </row>
    <row r="44" spans="1:43" x14ac:dyDescent="0.25">
      <c r="A44" t="s">
        <v>119</v>
      </c>
      <c r="B44" t="s">
        <v>124</v>
      </c>
      <c r="C44" t="s">
        <v>120</v>
      </c>
      <c r="D44" t="s">
        <v>121</v>
      </c>
      <c r="E44" t="s">
        <v>50</v>
      </c>
      <c r="F44">
        <v>71</v>
      </c>
      <c r="G44">
        <v>1</v>
      </c>
      <c r="H44" t="s">
        <v>85</v>
      </c>
      <c r="I44">
        <v>25</v>
      </c>
      <c r="J44">
        <v>75</v>
      </c>
      <c r="K44">
        <v>90</v>
      </c>
      <c r="L44" t="s">
        <v>39</v>
      </c>
      <c r="M44">
        <v>12</v>
      </c>
      <c r="N44">
        <v>1</v>
      </c>
      <c r="O44">
        <v>60</v>
      </c>
      <c r="P44" t="s">
        <v>54</v>
      </c>
      <c r="Q44">
        <v>42.1</v>
      </c>
      <c r="R44">
        <v>3.45</v>
      </c>
      <c r="S44">
        <v>5.12</v>
      </c>
      <c r="T44">
        <v>3.12</v>
      </c>
      <c r="U44">
        <v>6</v>
      </c>
      <c r="V44">
        <v>6</v>
      </c>
      <c r="W44">
        <v>6</v>
      </c>
      <c r="X44">
        <v>6</v>
      </c>
      <c r="Y44">
        <v>12</v>
      </c>
      <c r="Z44">
        <v>51.01</v>
      </c>
      <c r="AA44">
        <v>70</v>
      </c>
      <c r="AB44">
        <v>1.3722799450000001</v>
      </c>
      <c r="AC44">
        <v>57.772985689999999</v>
      </c>
      <c r="AD44">
        <v>4.734365811</v>
      </c>
      <c r="AE44">
        <v>7.026073319</v>
      </c>
      <c r="AF44">
        <v>4.2815134290000003</v>
      </c>
      <c r="AG44">
        <v>17.210294529999999</v>
      </c>
      <c r="AH44">
        <v>10.487523230000001</v>
      </c>
      <c r="AK44">
        <v>-91.805225649999997</v>
      </c>
      <c r="AL44">
        <f t="shared" ref="AL44:AL103" si="5">(AD44/AC44)*SQRT((AF44/AD44)^2+(AE44/AC44)^2)*100</f>
        <v>7.4776372856448825</v>
      </c>
      <c r="AM44">
        <f t="shared" ref="AM44:AM103" si="6">(1.96*AL44)</f>
        <v>14.65616907986397</v>
      </c>
      <c r="AN44">
        <f t="shared" ref="AN44:AN103" si="7">AK44-AM44</f>
        <v>-106.46139472986397</v>
      </c>
      <c r="AO44">
        <f t="shared" ref="AO44:AO103" si="8">AK44+AM44</f>
        <v>-77.149056570136025</v>
      </c>
      <c r="AQ44">
        <f t="shared" ref="AQ44:AQ103" si="9">(AD44/AC44)*SQRT((AF44/AD44)^2+(AE44/AC44)^2)*100</f>
        <v>7.4776372856448825</v>
      </c>
    </row>
    <row r="45" spans="1:43" x14ac:dyDescent="0.25">
      <c r="A45" t="s">
        <v>125</v>
      </c>
      <c r="B45" t="s">
        <v>40</v>
      </c>
      <c r="C45" t="s">
        <v>120</v>
      </c>
      <c r="D45" t="s">
        <v>122</v>
      </c>
      <c r="E45" t="s">
        <v>126</v>
      </c>
      <c r="F45">
        <v>96</v>
      </c>
      <c r="G45">
        <v>1</v>
      </c>
      <c r="H45" t="s">
        <v>52</v>
      </c>
      <c r="I45">
        <v>25</v>
      </c>
      <c r="J45">
        <v>70</v>
      </c>
      <c r="K45">
        <v>60</v>
      </c>
      <c r="L45" t="s">
        <v>39</v>
      </c>
      <c r="M45">
        <v>12</v>
      </c>
      <c r="N45">
        <v>1</v>
      </c>
      <c r="O45">
        <v>60</v>
      </c>
      <c r="P45">
        <v>3</v>
      </c>
      <c r="Q45">
        <v>85.769000000000005</v>
      </c>
      <c r="R45">
        <v>-3.2629999999999999</v>
      </c>
      <c r="S45">
        <v>4.9390000000000001</v>
      </c>
      <c r="T45">
        <v>4.9820000000000002</v>
      </c>
      <c r="U45">
        <v>6</v>
      </c>
      <c r="V45">
        <v>6</v>
      </c>
      <c r="W45">
        <v>6</v>
      </c>
      <c r="X45">
        <v>6</v>
      </c>
      <c r="Y45">
        <v>12</v>
      </c>
      <c r="Z45">
        <v>98.453999999999994</v>
      </c>
      <c r="AA45">
        <v>100</v>
      </c>
      <c r="AB45">
        <v>1.0157027649999999</v>
      </c>
      <c r="AC45">
        <v>87.115810429999996</v>
      </c>
      <c r="AD45">
        <v>-3.3142381209999998</v>
      </c>
      <c r="AE45">
        <v>5.0165559550000003</v>
      </c>
      <c r="AF45">
        <v>5.0602311740000001</v>
      </c>
      <c r="AG45">
        <v>12.28800236</v>
      </c>
      <c r="AH45">
        <v>12.39498436</v>
      </c>
      <c r="AK45">
        <v>-103.80440489999999</v>
      </c>
      <c r="AL45">
        <f t="shared" si="5"/>
        <v>-5.8127553326795764</v>
      </c>
      <c r="AM45">
        <f t="shared" si="6"/>
        <v>-11.39300045205197</v>
      </c>
      <c r="AN45">
        <f t="shared" si="7"/>
        <v>-92.41140444794803</v>
      </c>
      <c r="AO45">
        <f t="shared" si="8"/>
        <v>-115.19740535205196</v>
      </c>
      <c r="AQ45">
        <f t="shared" si="9"/>
        <v>-5.8127553326795764</v>
      </c>
    </row>
    <row r="46" spans="1:43" x14ac:dyDescent="0.25">
      <c r="A46" t="s">
        <v>125</v>
      </c>
      <c r="B46" t="s">
        <v>42</v>
      </c>
      <c r="C46" t="s">
        <v>120</v>
      </c>
      <c r="D46" t="s">
        <v>127</v>
      </c>
      <c r="E46" t="s">
        <v>126</v>
      </c>
      <c r="F46">
        <v>97</v>
      </c>
      <c r="G46">
        <v>1</v>
      </c>
      <c r="H46" t="s">
        <v>52</v>
      </c>
      <c r="I46">
        <v>25</v>
      </c>
      <c r="J46">
        <v>70</v>
      </c>
      <c r="K46">
        <v>60</v>
      </c>
      <c r="L46" t="s">
        <v>39</v>
      </c>
      <c r="M46">
        <v>12</v>
      </c>
      <c r="N46">
        <v>1</v>
      </c>
      <c r="O46">
        <v>60</v>
      </c>
      <c r="P46">
        <v>3</v>
      </c>
      <c r="Q46">
        <v>89.253</v>
      </c>
      <c r="R46">
        <v>-1.8080000000000001</v>
      </c>
      <c r="S46">
        <v>2.4689999999999999</v>
      </c>
      <c r="T46">
        <v>10.583</v>
      </c>
      <c r="U46">
        <v>6</v>
      </c>
      <c r="V46">
        <v>6</v>
      </c>
      <c r="W46">
        <v>6</v>
      </c>
      <c r="X46">
        <v>6</v>
      </c>
      <c r="Y46">
        <v>12</v>
      </c>
      <c r="Z46">
        <v>100.16</v>
      </c>
      <c r="AA46">
        <v>100</v>
      </c>
      <c r="AB46">
        <v>0.99840255600000005</v>
      </c>
      <c r="AC46">
        <v>89.110423319999995</v>
      </c>
      <c r="AD46">
        <v>-1.8051118209999999</v>
      </c>
      <c r="AE46">
        <v>2.4650559109999999</v>
      </c>
      <c r="AF46">
        <v>10.566094250000001</v>
      </c>
      <c r="AG46">
        <v>6.0381291680000002</v>
      </c>
      <c r="AH46">
        <v>25.881539480000001</v>
      </c>
      <c r="AK46">
        <v>-102.0257022</v>
      </c>
      <c r="AL46">
        <f t="shared" si="5"/>
        <v>-11.857436930238679</v>
      </c>
      <c r="AM46">
        <f t="shared" si="6"/>
        <v>-23.240576383267811</v>
      </c>
      <c r="AN46">
        <f t="shared" si="7"/>
        <v>-78.78512581673219</v>
      </c>
      <c r="AO46">
        <f t="shared" si="8"/>
        <v>-125.26627858326781</v>
      </c>
      <c r="AQ46">
        <f t="shared" si="9"/>
        <v>-11.857436930238679</v>
      </c>
    </row>
    <row r="47" spans="1:43" x14ac:dyDescent="0.25">
      <c r="A47" t="s">
        <v>125</v>
      </c>
      <c r="B47" t="s">
        <v>128</v>
      </c>
      <c r="C47" t="s">
        <v>120</v>
      </c>
      <c r="D47" t="s">
        <v>122</v>
      </c>
      <c r="E47" t="s">
        <v>126</v>
      </c>
      <c r="F47">
        <v>98</v>
      </c>
      <c r="G47">
        <v>1</v>
      </c>
      <c r="H47" t="s">
        <v>52</v>
      </c>
      <c r="I47">
        <v>25</v>
      </c>
      <c r="J47">
        <v>70</v>
      </c>
      <c r="K47">
        <v>60</v>
      </c>
      <c r="L47" t="s">
        <v>39</v>
      </c>
      <c r="M47">
        <v>12</v>
      </c>
      <c r="N47">
        <v>1</v>
      </c>
      <c r="O47">
        <v>60</v>
      </c>
      <c r="P47">
        <v>3</v>
      </c>
      <c r="Q47">
        <v>99.88</v>
      </c>
      <c r="R47">
        <v>4.3070000000000004</v>
      </c>
      <c r="S47">
        <v>8.702</v>
      </c>
      <c r="T47">
        <v>5.7619999999999996</v>
      </c>
      <c r="U47">
        <v>6</v>
      </c>
      <c r="V47">
        <v>6</v>
      </c>
      <c r="W47">
        <v>6</v>
      </c>
      <c r="X47">
        <v>6</v>
      </c>
      <c r="Y47">
        <v>12</v>
      </c>
      <c r="Z47">
        <v>120.34099999999999</v>
      </c>
      <c r="AA47">
        <v>100</v>
      </c>
      <c r="AB47">
        <v>0.83097198800000005</v>
      </c>
      <c r="AC47">
        <v>82.997482149999996</v>
      </c>
      <c r="AD47">
        <v>3.5789963519999999</v>
      </c>
      <c r="AE47">
        <v>7.2311182389999997</v>
      </c>
      <c r="AF47">
        <v>4.7880605940000001</v>
      </c>
      <c r="AG47">
        <v>17.71254996</v>
      </c>
      <c r="AH47">
        <v>11.72830531</v>
      </c>
      <c r="AK47">
        <v>-95.68782539</v>
      </c>
      <c r="AL47">
        <f t="shared" si="5"/>
        <v>5.7811432162541161</v>
      </c>
      <c r="AM47">
        <f t="shared" si="6"/>
        <v>11.331040703858067</v>
      </c>
      <c r="AN47">
        <f t="shared" si="7"/>
        <v>-107.01886609385807</v>
      </c>
      <c r="AO47">
        <f t="shared" si="8"/>
        <v>-84.356784686141935</v>
      </c>
      <c r="AQ47">
        <f t="shared" si="9"/>
        <v>5.7811432162541161</v>
      </c>
    </row>
    <row r="48" spans="1:43" x14ac:dyDescent="0.25">
      <c r="A48" t="s">
        <v>125</v>
      </c>
      <c r="B48" t="s">
        <v>98</v>
      </c>
      <c r="C48" t="s">
        <v>120</v>
      </c>
      <c r="D48" t="s">
        <v>122</v>
      </c>
      <c r="E48" t="s">
        <v>126</v>
      </c>
      <c r="F48">
        <v>99</v>
      </c>
      <c r="G48">
        <v>1</v>
      </c>
      <c r="H48" t="s">
        <v>129</v>
      </c>
      <c r="I48">
        <v>25</v>
      </c>
      <c r="J48">
        <v>70</v>
      </c>
      <c r="K48">
        <v>60</v>
      </c>
      <c r="L48" t="s">
        <v>39</v>
      </c>
      <c r="M48">
        <v>12</v>
      </c>
      <c r="N48">
        <v>1</v>
      </c>
      <c r="O48">
        <v>60</v>
      </c>
      <c r="P48">
        <v>3</v>
      </c>
      <c r="Q48">
        <v>96.793000000000006</v>
      </c>
      <c r="R48">
        <v>5.7619999999999996</v>
      </c>
      <c r="S48">
        <v>4.9169999999999998</v>
      </c>
      <c r="T48">
        <v>6.3280000000000003</v>
      </c>
      <c r="U48">
        <v>8</v>
      </c>
      <c r="V48">
        <v>8</v>
      </c>
      <c r="W48">
        <v>8</v>
      </c>
      <c r="X48">
        <v>8</v>
      </c>
      <c r="Y48">
        <v>16</v>
      </c>
      <c r="Z48">
        <v>106.649</v>
      </c>
      <c r="AA48">
        <v>100</v>
      </c>
      <c r="AB48">
        <v>0.937655299</v>
      </c>
      <c r="AC48">
        <v>90.75846937</v>
      </c>
      <c r="AD48">
        <v>5.4027698339999999</v>
      </c>
      <c r="AE48">
        <v>4.6104511060000002</v>
      </c>
      <c r="AF48">
        <v>5.933482733</v>
      </c>
      <c r="AG48">
        <v>13.04032497</v>
      </c>
      <c r="AH48">
        <v>16.782423510000001</v>
      </c>
      <c r="AK48">
        <v>-94.047090179999998</v>
      </c>
      <c r="AL48">
        <f t="shared" si="5"/>
        <v>6.5446529974918537</v>
      </c>
      <c r="AM48">
        <f t="shared" si="6"/>
        <v>12.827519875084032</v>
      </c>
      <c r="AN48">
        <f t="shared" si="7"/>
        <v>-106.87461005508403</v>
      </c>
      <c r="AO48">
        <f t="shared" si="8"/>
        <v>-81.219570304915962</v>
      </c>
      <c r="AQ48">
        <f t="shared" si="9"/>
        <v>6.5446529974918537</v>
      </c>
    </row>
    <row r="49" spans="1:43" x14ac:dyDescent="0.25">
      <c r="A49" t="s">
        <v>125</v>
      </c>
      <c r="B49" t="s">
        <v>99</v>
      </c>
      <c r="C49" t="s">
        <v>120</v>
      </c>
      <c r="D49" t="s">
        <v>122</v>
      </c>
      <c r="E49" t="s">
        <v>126</v>
      </c>
      <c r="F49">
        <v>100</v>
      </c>
      <c r="G49">
        <v>1</v>
      </c>
      <c r="H49" t="s">
        <v>85</v>
      </c>
      <c r="I49">
        <v>25</v>
      </c>
      <c r="J49">
        <v>70</v>
      </c>
      <c r="K49">
        <v>60</v>
      </c>
      <c r="L49" t="s">
        <v>39</v>
      </c>
      <c r="M49">
        <v>12</v>
      </c>
      <c r="N49">
        <v>1</v>
      </c>
      <c r="O49">
        <v>60</v>
      </c>
      <c r="P49">
        <v>3</v>
      </c>
      <c r="Q49">
        <v>98.337000000000003</v>
      </c>
      <c r="R49">
        <v>-2.1749999999999998</v>
      </c>
      <c r="S49">
        <v>1.4410000000000001</v>
      </c>
      <c r="T49">
        <v>8.0549999999999997</v>
      </c>
      <c r="U49">
        <v>8</v>
      </c>
      <c r="V49">
        <v>8</v>
      </c>
      <c r="W49">
        <v>8</v>
      </c>
      <c r="X49">
        <v>8</v>
      </c>
      <c r="Y49">
        <v>16</v>
      </c>
      <c r="Z49">
        <v>107.274</v>
      </c>
      <c r="AA49">
        <v>100</v>
      </c>
      <c r="AB49">
        <v>0.93219233000000001</v>
      </c>
      <c r="AC49">
        <v>91.668997149999996</v>
      </c>
      <c r="AD49">
        <v>-2.0275183179999998</v>
      </c>
      <c r="AE49">
        <v>1.3432891469999999</v>
      </c>
      <c r="AF49">
        <v>7.5088092179999997</v>
      </c>
      <c r="AG49">
        <v>3.799395461</v>
      </c>
      <c r="AH49">
        <v>21.23811967</v>
      </c>
      <c r="AK49">
        <v>-102.21178190000001</v>
      </c>
      <c r="AL49">
        <f t="shared" si="5"/>
        <v>-8.1912841094274338</v>
      </c>
      <c r="AM49">
        <f t="shared" si="6"/>
        <v>-16.054916854477771</v>
      </c>
      <c r="AN49">
        <f t="shared" si="7"/>
        <v>-86.156865045522238</v>
      </c>
      <c r="AO49">
        <f t="shared" si="8"/>
        <v>-118.26669875447777</v>
      </c>
      <c r="AQ49">
        <f t="shared" si="9"/>
        <v>-8.1912841094274338</v>
      </c>
    </row>
    <row r="50" spans="1:43" x14ac:dyDescent="0.25">
      <c r="A50" t="s">
        <v>125</v>
      </c>
      <c r="B50" t="s">
        <v>35</v>
      </c>
      <c r="C50" t="s">
        <v>120</v>
      </c>
      <c r="D50" t="s">
        <v>127</v>
      </c>
      <c r="E50" t="s">
        <v>130</v>
      </c>
      <c r="G50">
        <v>1</v>
      </c>
      <c r="H50" t="s">
        <v>52</v>
      </c>
      <c r="I50">
        <v>25</v>
      </c>
      <c r="J50">
        <v>70</v>
      </c>
      <c r="K50">
        <v>60</v>
      </c>
      <c r="L50" t="s">
        <v>39</v>
      </c>
      <c r="M50">
        <v>12</v>
      </c>
      <c r="N50">
        <v>1</v>
      </c>
      <c r="O50">
        <v>60</v>
      </c>
      <c r="P50">
        <v>3</v>
      </c>
      <c r="Q50">
        <v>82.873000000000005</v>
      </c>
      <c r="R50">
        <v>6.3789999999999996</v>
      </c>
      <c r="S50">
        <v>6.2619999999999996</v>
      </c>
      <c r="T50">
        <v>4.9390000000000001</v>
      </c>
      <c r="U50">
        <v>6</v>
      </c>
      <c r="V50">
        <v>6</v>
      </c>
      <c r="W50">
        <v>6</v>
      </c>
      <c r="X50">
        <v>6</v>
      </c>
      <c r="Y50">
        <v>12</v>
      </c>
      <c r="Z50">
        <v>99.483000000000004</v>
      </c>
      <c r="AA50">
        <v>100</v>
      </c>
      <c r="AB50">
        <v>1.0051968680000001</v>
      </c>
      <c r="AC50">
        <v>83.303680029999995</v>
      </c>
      <c r="AD50">
        <v>6.4121508199999999</v>
      </c>
      <c r="AE50">
        <v>6.2945427860000001</v>
      </c>
      <c r="AF50">
        <v>4.9646673300000002</v>
      </c>
      <c r="AG50">
        <v>15.41841799</v>
      </c>
      <c r="AH50">
        <v>12.1609017</v>
      </c>
      <c r="AK50">
        <v>-92.302679999999995</v>
      </c>
      <c r="AL50">
        <f t="shared" si="5"/>
        <v>5.9880349469792078</v>
      </c>
      <c r="AM50">
        <f t="shared" si="6"/>
        <v>11.736548496079248</v>
      </c>
      <c r="AN50">
        <f t="shared" si="7"/>
        <v>-104.03922849607925</v>
      </c>
      <c r="AO50">
        <f t="shared" si="8"/>
        <v>-80.566131503920744</v>
      </c>
      <c r="AQ50">
        <f t="shared" si="9"/>
        <v>5.9880349469792078</v>
      </c>
    </row>
    <row r="51" spans="1:43" x14ac:dyDescent="0.25">
      <c r="A51" t="s">
        <v>125</v>
      </c>
      <c r="B51" t="s">
        <v>35</v>
      </c>
      <c r="C51" t="s">
        <v>120</v>
      </c>
      <c r="D51" t="s">
        <v>131</v>
      </c>
      <c r="E51" t="s">
        <v>130</v>
      </c>
      <c r="G51">
        <v>1</v>
      </c>
      <c r="H51" t="s">
        <v>52</v>
      </c>
      <c r="I51">
        <v>25</v>
      </c>
      <c r="J51">
        <v>70</v>
      </c>
      <c r="K51">
        <v>60</v>
      </c>
      <c r="L51" t="s">
        <v>39</v>
      </c>
      <c r="M51">
        <v>12</v>
      </c>
      <c r="N51">
        <v>1</v>
      </c>
      <c r="O51">
        <v>60</v>
      </c>
      <c r="P51">
        <v>3</v>
      </c>
      <c r="Q51">
        <v>31.1</v>
      </c>
      <c r="R51">
        <v>-1.08</v>
      </c>
      <c r="S51">
        <v>2.31</v>
      </c>
      <c r="T51">
        <v>5.08</v>
      </c>
      <c r="U51">
        <v>6</v>
      </c>
      <c r="V51">
        <v>6</v>
      </c>
      <c r="W51">
        <v>6</v>
      </c>
      <c r="X51">
        <v>6</v>
      </c>
      <c r="Y51">
        <v>12</v>
      </c>
      <c r="Z51">
        <v>37.72</v>
      </c>
      <c r="AA51">
        <v>100</v>
      </c>
      <c r="AB51">
        <v>2.6511134680000001</v>
      </c>
      <c r="AC51">
        <v>82.449628840000003</v>
      </c>
      <c r="AD51">
        <v>-2.863202545</v>
      </c>
      <c r="AE51">
        <v>6.1240721100000002</v>
      </c>
      <c r="AF51">
        <v>13.467656420000001</v>
      </c>
      <c r="AG51">
        <v>15.000851819999999</v>
      </c>
      <c r="AH51">
        <v>32.98888625</v>
      </c>
      <c r="AK51">
        <v>-103.47266879999999</v>
      </c>
      <c r="AL51">
        <f t="shared" si="5"/>
        <v>-16.33644158091036</v>
      </c>
      <c r="AM51">
        <f t="shared" si="6"/>
        <v>-32.019425498584305</v>
      </c>
      <c r="AN51">
        <f t="shared" si="7"/>
        <v>-71.453243301415682</v>
      </c>
      <c r="AO51">
        <f t="shared" si="8"/>
        <v>-135.49209429858431</v>
      </c>
      <c r="AQ51">
        <f t="shared" si="9"/>
        <v>-16.33644158091036</v>
      </c>
    </row>
    <row r="52" spans="1:43" x14ac:dyDescent="0.25">
      <c r="A52" t="s">
        <v>125</v>
      </c>
      <c r="B52" t="s">
        <v>35</v>
      </c>
      <c r="C52" t="s">
        <v>120</v>
      </c>
      <c r="D52" t="s">
        <v>132</v>
      </c>
      <c r="E52" t="s">
        <v>130</v>
      </c>
      <c r="G52">
        <v>1</v>
      </c>
      <c r="H52" t="s">
        <v>52</v>
      </c>
      <c r="I52">
        <v>25</v>
      </c>
      <c r="J52">
        <v>70</v>
      </c>
      <c r="K52">
        <v>60</v>
      </c>
      <c r="L52" t="s">
        <v>39</v>
      </c>
      <c r="M52">
        <v>12</v>
      </c>
      <c r="N52">
        <v>1</v>
      </c>
      <c r="O52">
        <v>60</v>
      </c>
      <c r="P52">
        <v>3</v>
      </c>
      <c r="Q52">
        <v>31.1</v>
      </c>
      <c r="R52">
        <v>1.23</v>
      </c>
      <c r="S52">
        <v>2.31</v>
      </c>
      <c r="T52">
        <v>3.7</v>
      </c>
      <c r="U52">
        <v>6</v>
      </c>
      <c r="V52">
        <v>6</v>
      </c>
      <c r="W52">
        <v>6</v>
      </c>
      <c r="X52">
        <v>6</v>
      </c>
      <c r="Y52">
        <v>12</v>
      </c>
      <c r="Z52">
        <v>37.72</v>
      </c>
      <c r="AA52">
        <v>100</v>
      </c>
      <c r="AB52">
        <v>2.6511134680000001</v>
      </c>
      <c r="AC52">
        <v>82.449628840000003</v>
      </c>
      <c r="AD52">
        <v>3.2608695650000001</v>
      </c>
      <c r="AE52">
        <v>6.1240721100000002</v>
      </c>
      <c r="AF52">
        <v>9.8091198300000002</v>
      </c>
      <c r="AG52">
        <v>15.000851819999999</v>
      </c>
      <c r="AH52">
        <v>24.027338409999999</v>
      </c>
      <c r="AK52">
        <v>-96.045016079999996</v>
      </c>
      <c r="AL52">
        <f t="shared" si="5"/>
        <v>11.900732337583072</v>
      </c>
      <c r="AM52">
        <f t="shared" si="6"/>
        <v>23.325435381662821</v>
      </c>
      <c r="AN52">
        <f t="shared" si="7"/>
        <v>-119.37045146166281</v>
      </c>
      <c r="AO52">
        <f t="shared" si="8"/>
        <v>-72.719580698337182</v>
      </c>
      <c r="AQ52">
        <f t="shared" si="9"/>
        <v>11.900732337583072</v>
      </c>
    </row>
    <row r="53" spans="1:43" x14ac:dyDescent="0.25">
      <c r="A53" t="s">
        <v>133</v>
      </c>
      <c r="B53" t="s">
        <v>55</v>
      </c>
      <c r="C53" t="s">
        <v>134</v>
      </c>
      <c r="D53" t="s">
        <v>135</v>
      </c>
      <c r="E53" t="s">
        <v>50</v>
      </c>
      <c r="F53">
        <v>73</v>
      </c>
      <c r="G53">
        <v>1</v>
      </c>
      <c r="H53" t="s">
        <v>52</v>
      </c>
      <c r="I53">
        <v>25</v>
      </c>
      <c r="J53">
        <v>70</v>
      </c>
      <c r="K53">
        <v>100</v>
      </c>
      <c r="L53" t="s">
        <v>39</v>
      </c>
      <c r="M53">
        <v>12</v>
      </c>
      <c r="N53">
        <v>1</v>
      </c>
      <c r="O53">
        <v>60</v>
      </c>
      <c r="P53">
        <v>3</v>
      </c>
      <c r="Q53">
        <v>14.81</v>
      </c>
      <c r="R53">
        <v>8.27</v>
      </c>
      <c r="S53">
        <v>0.92</v>
      </c>
      <c r="T53">
        <v>1.95</v>
      </c>
      <c r="U53">
        <v>6</v>
      </c>
      <c r="V53">
        <v>6</v>
      </c>
      <c r="W53">
        <v>6</v>
      </c>
      <c r="X53">
        <v>6</v>
      </c>
      <c r="Y53">
        <v>12</v>
      </c>
      <c r="Z53">
        <v>18.940000000000001</v>
      </c>
      <c r="AA53">
        <v>90</v>
      </c>
      <c r="AB53">
        <v>4.7518479410000003</v>
      </c>
      <c r="AC53">
        <v>70.374868000000006</v>
      </c>
      <c r="AD53">
        <v>39.297782470000001</v>
      </c>
      <c r="AE53">
        <v>4.3717001059999996</v>
      </c>
      <c r="AF53">
        <v>9.2661034850000004</v>
      </c>
      <c r="AG53">
        <v>10.70843457</v>
      </c>
      <c r="AH53">
        <v>22.69722544</v>
      </c>
      <c r="AI53">
        <v>6</v>
      </c>
      <c r="AJ53">
        <v>1</v>
      </c>
      <c r="AK53">
        <v>-44.159351790000002</v>
      </c>
      <c r="AL53">
        <f t="shared" si="5"/>
        <v>13.616051830859924</v>
      </c>
      <c r="AM53">
        <f t="shared" si="6"/>
        <v>26.687461588485451</v>
      </c>
      <c r="AN53">
        <f t="shared" si="7"/>
        <v>-70.84681337848545</v>
      </c>
      <c r="AO53">
        <f t="shared" si="8"/>
        <v>-17.471890201514551</v>
      </c>
      <c r="AQ53">
        <f t="shared" si="9"/>
        <v>13.616051830859924</v>
      </c>
    </row>
    <row r="54" spans="1:43" x14ac:dyDescent="0.25">
      <c r="A54" t="s">
        <v>136</v>
      </c>
      <c r="B54" t="s">
        <v>70</v>
      </c>
      <c r="C54" t="s">
        <v>137</v>
      </c>
      <c r="D54" t="s">
        <v>138</v>
      </c>
      <c r="E54" t="s">
        <v>114</v>
      </c>
      <c r="F54">
        <v>22</v>
      </c>
      <c r="G54">
        <v>1</v>
      </c>
      <c r="H54" t="s">
        <v>85</v>
      </c>
      <c r="I54">
        <v>24</v>
      </c>
      <c r="J54">
        <v>65</v>
      </c>
      <c r="K54">
        <v>90</v>
      </c>
      <c r="L54" t="s">
        <v>39</v>
      </c>
      <c r="M54">
        <v>12</v>
      </c>
      <c r="N54">
        <v>1</v>
      </c>
      <c r="O54">
        <v>60</v>
      </c>
      <c r="P54">
        <v>3</v>
      </c>
      <c r="Q54">
        <v>31.84</v>
      </c>
      <c r="R54">
        <v>20.350000000000001</v>
      </c>
      <c r="S54">
        <v>3.46</v>
      </c>
      <c r="T54">
        <v>3</v>
      </c>
      <c r="U54">
        <v>6</v>
      </c>
      <c r="V54">
        <v>6</v>
      </c>
      <c r="W54">
        <v>6</v>
      </c>
      <c r="X54">
        <v>6</v>
      </c>
      <c r="Y54">
        <v>12</v>
      </c>
      <c r="Z54">
        <v>34.96</v>
      </c>
      <c r="AA54">
        <v>80</v>
      </c>
      <c r="AB54">
        <v>2.2883295189999999</v>
      </c>
      <c r="AC54">
        <v>72.860411900000003</v>
      </c>
      <c r="AD54">
        <v>46.56750572</v>
      </c>
      <c r="AE54">
        <v>7.9176201370000001</v>
      </c>
      <c r="AF54">
        <v>6.8649885580000003</v>
      </c>
      <c r="AG54">
        <v>19.39412931</v>
      </c>
      <c r="AH54">
        <v>16.815719059999999</v>
      </c>
      <c r="AI54">
        <v>110</v>
      </c>
      <c r="AJ54">
        <v>19</v>
      </c>
      <c r="AK54">
        <v>-36.08668342</v>
      </c>
      <c r="AL54">
        <f t="shared" si="5"/>
        <v>11.705302695286635</v>
      </c>
      <c r="AM54">
        <f t="shared" si="6"/>
        <v>22.942393282761806</v>
      </c>
      <c r="AN54">
        <f t="shared" si="7"/>
        <v>-59.029076702761806</v>
      </c>
      <c r="AO54">
        <f t="shared" si="8"/>
        <v>-13.144290137238194</v>
      </c>
      <c r="AQ54">
        <f t="shared" si="9"/>
        <v>11.705302695286635</v>
      </c>
    </row>
    <row r="55" spans="1:43" x14ac:dyDescent="0.25">
      <c r="A55" t="s">
        <v>136</v>
      </c>
      <c r="B55" t="s">
        <v>70</v>
      </c>
      <c r="C55" t="s">
        <v>137</v>
      </c>
      <c r="D55" t="s">
        <v>139</v>
      </c>
      <c r="E55" t="s">
        <v>114</v>
      </c>
      <c r="F55">
        <v>22</v>
      </c>
      <c r="G55">
        <v>1</v>
      </c>
      <c r="H55" t="s">
        <v>85</v>
      </c>
      <c r="I55">
        <v>24</v>
      </c>
      <c r="J55">
        <v>65</v>
      </c>
      <c r="K55">
        <v>90</v>
      </c>
      <c r="L55" t="s">
        <v>39</v>
      </c>
      <c r="M55">
        <v>12</v>
      </c>
      <c r="N55">
        <v>1</v>
      </c>
      <c r="O55">
        <v>60</v>
      </c>
      <c r="P55">
        <v>3</v>
      </c>
      <c r="Q55">
        <v>31.84</v>
      </c>
      <c r="R55">
        <v>24.35</v>
      </c>
      <c r="S55">
        <v>3.46</v>
      </c>
      <c r="T55">
        <v>2.08</v>
      </c>
      <c r="U55">
        <v>6</v>
      </c>
      <c r="V55">
        <v>6</v>
      </c>
      <c r="W55">
        <v>6</v>
      </c>
      <c r="X55">
        <v>6</v>
      </c>
      <c r="Y55">
        <v>12</v>
      </c>
      <c r="Z55">
        <v>34.96</v>
      </c>
      <c r="AA55">
        <v>80</v>
      </c>
      <c r="AB55">
        <v>2.2883295189999999</v>
      </c>
      <c r="AC55">
        <v>72.860411900000003</v>
      </c>
      <c r="AD55">
        <v>55.720823799999998</v>
      </c>
      <c r="AE55">
        <v>7.9176201370000001</v>
      </c>
      <c r="AF55">
        <v>4.7597253999999998</v>
      </c>
      <c r="AG55">
        <v>19.39412931</v>
      </c>
      <c r="AH55">
        <v>11.65889855</v>
      </c>
      <c r="AK55">
        <v>-23.523869349999998</v>
      </c>
      <c r="AL55">
        <f t="shared" si="5"/>
        <v>10.570745967947429</v>
      </c>
      <c r="AM55">
        <f t="shared" si="6"/>
        <v>20.71866209717696</v>
      </c>
      <c r="AN55">
        <f t="shared" si="7"/>
        <v>-44.242531447176958</v>
      </c>
      <c r="AO55">
        <f t="shared" si="8"/>
        <v>-2.8052072528230383</v>
      </c>
      <c r="AQ55">
        <f t="shared" si="9"/>
        <v>10.570745967947429</v>
      </c>
    </row>
    <row r="56" spans="1:43" x14ac:dyDescent="0.25">
      <c r="A56" t="s">
        <v>136</v>
      </c>
      <c r="B56" t="s">
        <v>140</v>
      </c>
      <c r="C56" t="s">
        <v>137</v>
      </c>
      <c r="D56" t="s">
        <v>138</v>
      </c>
      <c r="E56" t="s">
        <v>114</v>
      </c>
      <c r="F56">
        <v>25</v>
      </c>
      <c r="G56">
        <v>1</v>
      </c>
      <c r="H56" t="s">
        <v>85</v>
      </c>
      <c r="I56">
        <v>24</v>
      </c>
      <c r="J56">
        <v>65</v>
      </c>
      <c r="K56">
        <v>90</v>
      </c>
      <c r="L56" t="s">
        <v>39</v>
      </c>
      <c r="M56">
        <v>1</v>
      </c>
      <c r="N56">
        <v>2</v>
      </c>
      <c r="O56">
        <v>10</v>
      </c>
      <c r="P56">
        <v>3</v>
      </c>
      <c r="Q56">
        <v>21.24</v>
      </c>
      <c r="R56">
        <v>14.7</v>
      </c>
      <c r="S56">
        <v>5.31</v>
      </c>
      <c r="T56">
        <v>5.31</v>
      </c>
      <c r="U56">
        <v>6</v>
      </c>
      <c r="V56">
        <v>6</v>
      </c>
      <c r="W56">
        <v>6</v>
      </c>
      <c r="X56">
        <v>6</v>
      </c>
      <c r="Y56">
        <v>12</v>
      </c>
      <c r="Z56">
        <v>44.45</v>
      </c>
      <c r="AA56">
        <v>90</v>
      </c>
      <c r="AB56">
        <v>2.0247469069999999</v>
      </c>
      <c r="AC56">
        <v>43.005624300000001</v>
      </c>
      <c r="AD56">
        <v>29.763779530000001</v>
      </c>
      <c r="AE56">
        <v>10.75140607</v>
      </c>
      <c r="AF56">
        <v>10.75140607</v>
      </c>
      <c r="AG56">
        <v>26.335458899999999</v>
      </c>
      <c r="AH56">
        <v>26.335458899999999</v>
      </c>
      <c r="AK56">
        <v>-30.79096045</v>
      </c>
      <c r="AL56">
        <f t="shared" si="5"/>
        <v>30.40342408914724</v>
      </c>
      <c r="AM56">
        <f t="shared" si="6"/>
        <v>59.590711214728593</v>
      </c>
      <c r="AN56">
        <f t="shared" si="7"/>
        <v>-90.3816716647286</v>
      </c>
      <c r="AO56">
        <f t="shared" si="8"/>
        <v>28.799750764728593</v>
      </c>
      <c r="AQ56">
        <f t="shared" si="9"/>
        <v>30.40342408914724</v>
      </c>
    </row>
    <row r="57" spans="1:43" x14ac:dyDescent="0.25">
      <c r="A57" t="s">
        <v>136</v>
      </c>
      <c r="B57" t="s">
        <v>140</v>
      </c>
      <c r="C57" t="s">
        <v>137</v>
      </c>
      <c r="D57" t="s">
        <v>139</v>
      </c>
      <c r="E57" t="s">
        <v>114</v>
      </c>
      <c r="F57">
        <v>25</v>
      </c>
      <c r="G57">
        <v>1</v>
      </c>
      <c r="H57" t="s">
        <v>85</v>
      </c>
      <c r="I57">
        <v>24</v>
      </c>
      <c r="J57">
        <v>65</v>
      </c>
      <c r="K57">
        <v>90</v>
      </c>
      <c r="L57" t="s">
        <v>39</v>
      </c>
      <c r="M57">
        <v>1</v>
      </c>
      <c r="N57">
        <v>2</v>
      </c>
      <c r="O57">
        <v>10</v>
      </c>
      <c r="P57">
        <v>3</v>
      </c>
      <c r="Q57">
        <v>21.24</v>
      </c>
      <c r="R57">
        <v>15.01</v>
      </c>
      <c r="S57">
        <v>5.31</v>
      </c>
      <c r="T57">
        <v>3.54</v>
      </c>
      <c r="U57">
        <v>6</v>
      </c>
      <c r="V57">
        <v>6</v>
      </c>
      <c r="W57">
        <v>6</v>
      </c>
      <c r="X57">
        <v>6</v>
      </c>
      <c r="Y57">
        <v>12</v>
      </c>
      <c r="Z57">
        <v>44.45</v>
      </c>
      <c r="AA57">
        <v>90</v>
      </c>
      <c r="AB57">
        <v>2.0247469069999999</v>
      </c>
      <c r="AC57">
        <v>43.005624300000001</v>
      </c>
      <c r="AD57">
        <v>30.391451069999999</v>
      </c>
      <c r="AE57">
        <v>10.75140607</v>
      </c>
      <c r="AF57">
        <v>7.1676040490000004</v>
      </c>
      <c r="AG57">
        <v>26.335458899999999</v>
      </c>
      <c r="AH57">
        <v>17.556972600000002</v>
      </c>
      <c r="AK57">
        <v>-29.331450090000001</v>
      </c>
      <c r="AL57">
        <f t="shared" si="5"/>
        <v>24.287970767571519</v>
      </c>
      <c r="AM57">
        <f t="shared" si="6"/>
        <v>47.604422704440175</v>
      </c>
      <c r="AN57">
        <f t="shared" si="7"/>
        <v>-76.935872794440172</v>
      </c>
      <c r="AO57">
        <f t="shared" si="8"/>
        <v>18.272972614440175</v>
      </c>
      <c r="AQ57">
        <f t="shared" si="9"/>
        <v>24.287970767571519</v>
      </c>
    </row>
    <row r="58" spans="1:43" x14ac:dyDescent="0.25">
      <c r="A58" t="s">
        <v>136</v>
      </c>
      <c r="B58" t="s">
        <v>140</v>
      </c>
      <c r="C58" t="s">
        <v>137</v>
      </c>
      <c r="D58" t="s">
        <v>138</v>
      </c>
      <c r="E58" t="s">
        <v>114</v>
      </c>
      <c r="F58">
        <v>26</v>
      </c>
      <c r="G58">
        <v>1</v>
      </c>
      <c r="H58" t="s">
        <v>85</v>
      </c>
      <c r="I58">
        <v>24</v>
      </c>
      <c r="J58">
        <v>65</v>
      </c>
      <c r="K58">
        <v>90</v>
      </c>
      <c r="L58" t="s">
        <v>39</v>
      </c>
      <c r="M58">
        <v>1</v>
      </c>
      <c r="N58">
        <v>3</v>
      </c>
      <c r="O58">
        <v>10</v>
      </c>
      <c r="P58">
        <v>3</v>
      </c>
      <c r="Q58">
        <v>28.56</v>
      </c>
      <c r="R58">
        <v>23.78</v>
      </c>
      <c r="S58">
        <v>4.3099999999999996</v>
      </c>
      <c r="T58">
        <v>5.46</v>
      </c>
      <c r="U58">
        <v>6</v>
      </c>
      <c r="V58">
        <v>6</v>
      </c>
      <c r="W58">
        <v>6</v>
      </c>
      <c r="X58">
        <v>6</v>
      </c>
      <c r="Y58">
        <v>12</v>
      </c>
      <c r="Z58">
        <v>44.45</v>
      </c>
      <c r="AA58">
        <v>90</v>
      </c>
      <c r="AB58">
        <v>2.0247469069999999</v>
      </c>
      <c r="AC58">
        <v>57.826771649999998</v>
      </c>
      <c r="AD58">
        <v>48.148481439999998</v>
      </c>
      <c r="AE58">
        <v>8.7266591679999994</v>
      </c>
      <c r="AF58">
        <v>11.05511811</v>
      </c>
      <c r="AG58">
        <v>21.375862120000001</v>
      </c>
      <c r="AH58">
        <v>27.07939842</v>
      </c>
      <c r="AK58">
        <v>-16.736694679999999</v>
      </c>
      <c r="AL58">
        <f t="shared" si="5"/>
        <v>22.877305038712738</v>
      </c>
      <c r="AM58">
        <f t="shared" si="6"/>
        <v>44.839517875876965</v>
      </c>
      <c r="AN58">
        <f t="shared" si="7"/>
        <v>-61.576212555876964</v>
      </c>
      <c r="AO58">
        <f t="shared" si="8"/>
        <v>28.102823195876965</v>
      </c>
      <c r="AQ58">
        <f t="shared" si="9"/>
        <v>22.877305038712738</v>
      </c>
    </row>
    <row r="59" spans="1:43" x14ac:dyDescent="0.25">
      <c r="A59" t="s">
        <v>136</v>
      </c>
      <c r="B59" t="s">
        <v>140</v>
      </c>
      <c r="C59" t="s">
        <v>137</v>
      </c>
      <c r="D59" t="s">
        <v>139</v>
      </c>
      <c r="E59" t="s">
        <v>114</v>
      </c>
      <c r="F59">
        <v>26</v>
      </c>
      <c r="G59">
        <v>1</v>
      </c>
      <c r="H59" t="s">
        <v>85</v>
      </c>
      <c r="I59">
        <v>24</v>
      </c>
      <c r="J59">
        <v>65</v>
      </c>
      <c r="K59">
        <v>90</v>
      </c>
      <c r="L59" t="s">
        <v>39</v>
      </c>
      <c r="M59">
        <v>1</v>
      </c>
      <c r="N59">
        <v>3</v>
      </c>
      <c r="O59">
        <v>10</v>
      </c>
      <c r="P59">
        <v>3</v>
      </c>
      <c r="Q59">
        <v>28.56</v>
      </c>
      <c r="R59">
        <v>20.010000000000002</v>
      </c>
      <c r="S59">
        <v>4.3099999999999996</v>
      </c>
      <c r="T59">
        <v>4.7699999999999996</v>
      </c>
      <c r="U59">
        <v>6</v>
      </c>
      <c r="V59">
        <v>6</v>
      </c>
      <c r="W59">
        <v>6</v>
      </c>
      <c r="X59">
        <v>6</v>
      </c>
      <c r="Y59">
        <v>12</v>
      </c>
      <c r="Z59">
        <v>44.45</v>
      </c>
      <c r="AA59">
        <v>90</v>
      </c>
      <c r="AB59">
        <v>2.0247469069999999</v>
      </c>
      <c r="AC59">
        <v>57.826771649999998</v>
      </c>
      <c r="AD59">
        <v>40.515185600000002</v>
      </c>
      <c r="AE59">
        <v>8.7266591679999994</v>
      </c>
      <c r="AF59">
        <v>9.6580427449999995</v>
      </c>
      <c r="AG59">
        <v>21.375862120000001</v>
      </c>
      <c r="AH59">
        <v>23.657276639999999</v>
      </c>
      <c r="AK59">
        <v>-29.936974790000001</v>
      </c>
      <c r="AL59">
        <f t="shared" si="5"/>
        <v>19.767131065640569</v>
      </c>
      <c r="AM59">
        <f t="shared" si="6"/>
        <v>38.743576888655518</v>
      </c>
      <c r="AN59">
        <f t="shared" si="7"/>
        <v>-68.680551678655519</v>
      </c>
      <c r="AO59">
        <f t="shared" si="8"/>
        <v>8.8066020986555174</v>
      </c>
      <c r="AQ59">
        <f t="shared" si="9"/>
        <v>19.767131065640569</v>
      </c>
    </row>
    <row r="60" spans="1:43" x14ac:dyDescent="0.25">
      <c r="A60" t="s">
        <v>136</v>
      </c>
      <c r="B60" t="s">
        <v>140</v>
      </c>
      <c r="C60" t="s">
        <v>137</v>
      </c>
      <c r="D60" t="s">
        <v>138</v>
      </c>
      <c r="E60" t="s">
        <v>114</v>
      </c>
      <c r="F60">
        <v>27</v>
      </c>
      <c r="G60">
        <v>1</v>
      </c>
      <c r="H60" t="s">
        <v>85</v>
      </c>
      <c r="I60">
        <v>24</v>
      </c>
      <c r="J60">
        <v>65</v>
      </c>
      <c r="K60">
        <v>90</v>
      </c>
      <c r="L60" t="s">
        <v>39</v>
      </c>
      <c r="M60">
        <v>1</v>
      </c>
      <c r="N60">
        <v>5</v>
      </c>
      <c r="O60">
        <v>10</v>
      </c>
      <c r="P60">
        <v>3</v>
      </c>
      <c r="Q60">
        <v>31.56</v>
      </c>
      <c r="R60">
        <v>23.32</v>
      </c>
      <c r="S60">
        <v>2.77</v>
      </c>
      <c r="T60">
        <v>3.93</v>
      </c>
      <c r="U60">
        <v>6</v>
      </c>
      <c r="V60">
        <v>6</v>
      </c>
      <c r="W60">
        <v>6</v>
      </c>
      <c r="X60">
        <v>6</v>
      </c>
      <c r="Y60">
        <v>12</v>
      </c>
      <c r="Z60">
        <v>44.45</v>
      </c>
      <c r="AA60">
        <v>90</v>
      </c>
      <c r="AB60">
        <v>2.0247469069999999</v>
      </c>
      <c r="AC60">
        <v>63.901012369999997</v>
      </c>
      <c r="AD60">
        <v>47.217097860000003</v>
      </c>
      <c r="AE60">
        <v>5.6085489309999996</v>
      </c>
      <c r="AF60">
        <v>7.9572553429999999</v>
      </c>
      <c r="AG60">
        <v>13.738083079999999</v>
      </c>
      <c r="AH60">
        <v>19.49121534</v>
      </c>
      <c r="AK60">
        <v>-26.10899873</v>
      </c>
      <c r="AL60">
        <f t="shared" si="5"/>
        <v>14.040084984341469</v>
      </c>
      <c r="AM60">
        <f t="shared" si="6"/>
        <v>27.518566569309279</v>
      </c>
      <c r="AN60">
        <f t="shared" si="7"/>
        <v>-53.627565299309282</v>
      </c>
      <c r="AO60">
        <f t="shared" si="8"/>
        <v>1.409567839309279</v>
      </c>
      <c r="AQ60">
        <f t="shared" si="9"/>
        <v>14.040084984341469</v>
      </c>
    </row>
    <row r="61" spans="1:43" x14ac:dyDescent="0.25">
      <c r="A61" t="s">
        <v>136</v>
      </c>
      <c r="B61" t="s">
        <v>140</v>
      </c>
      <c r="C61" t="s">
        <v>137</v>
      </c>
      <c r="D61" t="s">
        <v>139</v>
      </c>
      <c r="E61" t="s">
        <v>114</v>
      </c>
      <c r="F61">
        <v>27</v>
      </c>
      <c r="G61">
        <v>1</v>
      </c>
      <c r="H61" t="s">
        <v>85</v>
      </c>
      <c r="I61">
        <v>24</v>
      </c>
      <c r="J61">
        <v>65</v>
      </c>
      <c r="K61">
        <v>90</v>
      </c>
      <c r="L61" t="s">
        <v>39</v>
      </c>
      <c r="M61">
        <v>1</v>
      </c>
      <c r="N61">
        <v>5</v>
      </c>
      <c r="O61">
        <v>10</v>
      </c>
      <c r="P61">
        <v>3</v>
      </c>
      <c r="Q61">
        <v>31.56</v>
      </c>
      <c r="R61">
        <v>21.32</v>
      </c>
      <c r="S61">
        <v>2.77</v>
      </c>
      <c r="T61">
        <v>5.08</v>
      </c>
      <c r="U61">
        <v>6</v>
      </c>
      <c r="V61">
        <v>6</v>
      </c>
      <c r="W61">
        <v>6</v>
      </c>
      <c r="X61">
        <v>6</v>
      </c>
      <c r="Y61">
        <v>12</v>
      </c>
      <c r="Z61">
        <v>44.45</v>
      </c>
      <c r="AA61">
        <v>90</v>
      </c>
      <c r="AB61">
        <v>2.0247469069999999</v>
      </c>
      <c r="AC61">
        <v>63.901012369999997</v>
      </c>
      <c r="AD61">
        <v>43.167604050000001</v>
      </c>
      <c r="AE61">
        <v>5.6085489309999996</v>
      </c>
      <c r="AF61">
        <v>10.28571429</v>
      </c>
      <c r="AG61">
        <v>13.738083079999999</v>
      </c>
      <c r="AH61">
        <v>25.19475164</v>
      </c>
      <c r="AK61">
        <v>-32.446134350000001</v>
      </c>
      <c r="AL61">
        <f t="shared" si="5"/>
        <v>17.153616790763035</v>
      </c>
      <c r="AM61">
        <f t="shared" si="6"/>
        <v>33.621088909895548</v>
      </c>
      <c r="AN61">
        <f t="shared" si="7"/>
        <v>-66.067223259895542</v>
      </c>
      <c r="AO61">
        <f t="shared" si="8"/>
        <v>1.1749545598955464</v>
      </c>
      <c r="AQ61">
        <f t="shared" si="9"/>
        <v>17.153616790763035</v>
      </c>
    </row>
    <row r="62" spans="1:43" x14ac:dyDescent="0.25">
      <c r="A62" t="s">
        <v>136</v>
      </c>
      <c r="B62" t="s">
        <v>140</v>
      </c>
      <c r="C62" t="s">
        <v>137</v>
      </c>
      <c r="D62" t="s">
        <v>138</v>
      </c>
      <c r="E62" t="s">
        <v>114</v>
      </c>
      <c r="F62">
        <v>28</v>
      </c>
      <c r="G62">
        <v>1</v>
      </c>
      <c r="H62" t="s">
        <v>85</v>
      </c>
      <c r="I62">
        <v>24</v>
      </c>
      <c r="J62">
        <v>65</v>
      </c>
      <c r="K62">
        <v>90</v>
      </c>
      <c r="L62" t="s">
        <v>39</v>
      </c>
      <c r="M62">
        <v>1</v>
      </c>
      <c r="N62">
        <v>7</v>
      </c>
      <c r="O62">
        <v>10</v>
      </c>
      <c r="P62">
        <v>3</v>
      </c>
      <c r="Q62">
        <v>34.33</v>
      </c>
      <c r="R62">
        <v>29.56</v>
      </c>
      <c r="S62">
        <v>2.69</v>
      </c>
      <c r="T62">
        <v>3.39</v>
      </c>
      <c r="U62">
        <v>6</v>
      </c>
      <c r="V62">
        <v>6</v>
      </c>
      <c r="W62">
        <v>6</v>
      </c>
      <c r="X62">
        <v>6</v>
      </c>
      <c r="Y62">
        <v>12</v>
      </c>
      <c r="Z62">
        <v>44.45</v>
      </c>
      <c r="AA62">
        <v>90</v>
      </c>
      <c r="AB62">
        <v>2.0247469069999999</v>
      </c>
      <c r="AC62">
        <v>69.509561300000001</v>
      </c>
      <c r="AD62">
        <v>59.851518560000002</v>
      </c>
      <c r="AE62">
        <v>5.4465691789999999</v>
      </c>
      <c r="AF62">
        <v>6.8638920130000001</v>
      </c>
      <c r="AG62">
        <v>13.34131534</v>
      </c>
      <c r="AH62">
        <v>16.81303308</v>
      </c>
      <c r="AK62">
        <v>-13.89455287</v>
      </c>
      <c r="AL62">
        <f t="shared" si="5"/>
        <v>11.959609662230806</v>
      </c>
      <c r="AM62">
        <f t="shared" si="6"/>
        <v>23.440834937972379</v>
      </c>
      <c r="AN62">
        <f t="shared" si="7"/>
        <v>-37.335387807972381</v>
      </c>
      <c r="AO62">
        <f t="shared" si="8"/>
        <v>9.5462820679723794</v>
      </c>
      <c r="AQ62">
        <f t="shared" si="9"/>
        <v>11.959609662230806</v>
      </c>
    </row>
    <row r="63" spans="1:43" x14ac:dyDescent="0.25">
      <c r="A63" t="s">
        <v>136</v>
      </c>
      <c r="B63" t="s">
        <v>140</v>
      </c>
      <c r="C63" t="s">
        <v>137</v>
      </c>
      <c r="D63" t="s">
        <v>139</v>
      </c>
      <c r="E63" t="s">
        <v>114</v>
      </c>
      <c r="F63">
        <v>28</v>
      </c>
      <c r="G63">
        <v>1</v>
      </c>
      <c r="H63" t="s">
        <v>85</v>
      </c>
      <c r="I63">
        <v>24</v>
      </c>
      <c r="J63">
        <v>65</v>
      </c>
      <c r="K63">
        <v>90</v>
      </c>
      <c r="L63" t="s">
        <v>39</v>
      </c>
      <c r="M63">
        <v>1</v>
      </c>
      <c r="N63">
        <v>7</v>
      </c>
      <c r="O63">
        <v>10</v>
      </c>
      <c r="P63">
        <v>3</v>
      </c>
      <c r="Q63">
        <v>34.33</v>
      </c>
      <c r="R63">
        <v>25.78</v>
      </c>
      <c r="S63">
        <v>2.69</v>
      </c>
      <c r="T63">
        <v>5.23</v>
      </c>
      <c r="U63">
        <v>6</v>
      </c>
      <c r="V63">
        <v>6</v>
      </c>
      <c r="W63">
        <v>6</v>
      </c>
      <c r="X63">
        <v>6</v>
      </c>
      <c r="Y63">
        <v>12</v>
      </c>
      <c r="Z63">
        <v>44.45</v>
      </c>
      <c r="AA63">
        <v>90</v>
      </c>
      <c r="AB63">
        <v>2.0247469069999999</v>
      </c>
      <c r="AC63">
        <v>69.509561300000001</v>
      </c>
      <c r="AD63">
        <v>52.197975249999999</v>
      </c>
      <c r="AE63">
        <v>5.4465691789999999</v>
      </c>
      <c r="AF63">
        <v>10.589426319999999</v>
      </c>
      <c r="AG63">
        <v>13.34131534</v>
      </c>
      <c r="AH63">
        <v>25.938691160000001</v>
      </c>
      <c r="AK63">
        <v>-24.90533061</v>
      </c>
      <c r="AL63">
        <f t="shared" si="5"/>
        <v>16.331365030021715</v>
      </c>
      <c r="AM63">
        <f t="shared" si="6"/>
        <v>32.009475458842559</v>
      </c>
      <c r="AN63">
        <f t="shared" si="7"/>
        <v>-56.914806068842559</v>
      </c>
      <c r="AO63">
        <f t="shared" si="8"/>
        <v>7.1041448488425587</v>
      </c>
      <c r="AQ63">
        <f t="shared" si="9"/>
        <v>16.331365030021715</v>
      </c>
    </row>
    <row r="64" spans="1:43" x14ac:dyDescent="0.25">
      <c r="A64" t="s">
        <v>136</v>
      </c>
      <c r="B64" t="s">
        <v>140</v>
      </c>
      <c r="C64" t="s">
        <v>137</v>
      </c>
      <c r="D64" t="s">
        <v>138</v>
      </c>
      <c r="E64" t="s">
        <v>114</v>
      </c>
      <c r="F64">
        <v>29</v>
      </c>
      <c r="G64">
        <v>1</v>
      </c>
      <c r="H64" t="s">
        <v>85</v>
      </c>
      <c r="I64">
        <v>24</v>
      </c>
      <c r="J64">
        <v>65</v>
      </c>
      <c r="K64">
        <v>90</v>
      </c>
      <c r="L64" t="s">
        <v>39</v>
      </c>
      <c r="M64">
        <v>1</v>
      </c>
      <c r="N64">
        <v>10</v>
      </c>
      <c r="O64">
        <v>10</v>
      </c>
      <c r="P64">
        <v>3</v>
      </c>
      <c r="Q64">
        <v>35.94</v>
      </c>
      <c r="R64">
        <v>28.79</v>
      </c>
      <c r="S64">
        <v>2.31</v>
      </c>
      <c r="T64">
        <v>2.46</v>
      </c>
      <c r="U64">
        <v>6</v>
      </c>
      <c r="V64">
        <v>6</v>
      </c>
      <c r="W64">
        <v>6</v>
      </c>
      <c r="X64">
        <v>6</v>
      </c>
      <c r="Y64">
        <v>12</v>
      </c>
      <c r="Z64">
        <v>44.45</v>
      </c>
      <c r="AA64">
        <v>90</v>
      </c>
      <c r="AB64">
        <v>2.0247469069999999</v>
      </c>
      <c r="AC64">
        <v>72.769403819999994</v>
      </c>
      <c r="AD64">
        <v>58.292463439999999</v>
      </c>
      <c r="AE64">
        <v>4.6771653540000004</v>
      </c>
      <c r="AF64">
        <v>4.9808773899999998</v>
      </c>
      <c r="AG64">
        <v>11.456668560000001</v>
      </c>
      <c r="AH64">
        <v>12.20060808</v>
      </c>
      <c r="AK64">
        <v>-19.894268220000001</v>
      </c>
      <c r="AL64">
        <f t="shared" si="5"/>
        <v>8.5650209280129044</v>
      </c>
      <c r="AM64">
        <f t="shared" si="6"/>
        <v>16.787441018905291</v>
      </c>
      <c r="AN64">
        <f t="shared" si="7"/>
        <v>-36.681709238905292</v>
      </c>
      <c r="AO64">
        <f t="shared" si="8"/>
        <v>-3.1068272010947098</v>
      </c>
      <c r="AQ64">
        <f t="shared" si="9"/>
        <v>8.5650209280129044</v>
      </c>
    </row>
    <row r="65" spans="1:43" x14ac:dyDescent="0.25">
      <c r="A65" t="s">
        <v>136</v>
      </c>
      <c r="B65" t="s">
        <v>140</v>
      </c>
      <c r="C65" t="s">
        <v>137</v>
      </c>
      <c r="D65" t="s">
        <v>139</v>
      </c>
      <c r="E65" t="s">
        <v>114</v>
      </c>
      <c r="F65">
        <v>29</v>
      </c>
      <c r="G65">
        <v>1</v>
      </c>
      <c r="H65" t="s">
        <v>85</v>
      </c>
      <c r="I65">
        <v>24</v>
      </c>
      <c r="J65">
        <v>65</v>
      </c>
      <c r="K65">
        <v>90</v>
      </c>
      <c r="L65" t="s">
        <v>39</v>
      </c>
      <c r="M65">
        <v>1</v>
      </c>
      <c r="N65">
        <v>10</v>
      </c>
      <c r="O65">
        <v>10</v>
      </c>
      <c r="P65">
        <v>3</v>
      </c>
      <c r="Q65">
        <v>35.94</v>
      </c>
      <c r="R65">
        <v>28.25</v>
      </c>
      <c r="S65">
        <v>2.31</v>
      </c>
      <c r="T65">
        <v>4</v>
      </c>
      <c r="U65">
        <v>6</v>
      </c>
      <c r="V65">
        <v>6</v>
      </c>
      <c r="W65">
        <v>6</v>
      </c>
      <c r="X65">
        <v>6</v>
      </c>
      <c r="Y65">
        <v>12</v>
      </c>
      <c r="Z65">
        <v>44.45</v>
      </c>
      <c r="AA65">
        <v>90</v>
      </c>
      <c r="AB65">
        <v>2.0247469069999999</v>
      </c>
      <c r="AC65">
        <v>72.769403819999994</v>
      </c>
      <c r="AD65">
        <v>57.199100110000003</v>
      </c>
      <c r="AE65">
        <v>4.6771653540000004</v>
      </c>
      <c r="AF65">
        <v>8.0989876269999996</v>
      </c>
      <c r="AG65">
        <v>11.456668560000001</v>
      </c>
      <c r="AH65">
        <v>19.83838712</v>
      </c>
      <c r="AK65">
        <v>-21.3967724</v>
      </c>
      <c r="AL65">
        <f t="shared" si="5"/>
        <v>12.222656597810008</v>
      </c>
      <c r="AM65">
        <f t="shared" si="6"/>
        <v>23.956406931707615</v>
      </c>
      <c r="AN65">
        <f t="shared" si="7"/>
        <v>-45.353179331707615</v>
      </c>
      <c r="AO65">
        <f t="shared" si="8"/>
        <v>2.5596345317076157</v>
      </c>
      <c r="AQ65">
        <f t="shared" si="9"/>
        <v>12.222656597810008</v>
      </c>
    </row>
    <row r="66" spans="1:43" x14ac:dyDescent="0.25">
      <c r="A66" t="s">
        <v>136</v>
      </c>
      <c r="B66" t="s">
        <v>140</v>
      </c>
      <c r="C66" t="s">
        <v>137</v>
      </c>
      <c r="D66" t="s">
        <v>138</v>
      </c>
      <c r="E66" t="s">
        <v>114</v>
      </c>
      <c r="F66">
        <v>30</v>
      </c>
      <c r="G66">
        <v>1</v>
      </c>
      <c r="H66" t="s">
        <v>85</v>
      </c>
      <c r="I66">
        <v>24</v>
      </c>
      <c r="J66">
        <v>65</v>
      </c>
      <c r="K66">
        <v>90</v>
      </c>
      <c r="L66" t="s">
        <v>39</v>
      </c>
      <c r="M66">
        <v>1</v>
      </c>
      <c r="N66">
        <v>15</v>
      </c>
      <c r="O66">
        <v>10</v>
      </c>
      <c r="P66">
        <v>3</v>
      </c>
      <c r="Q66">
        <v>40.64</v>
      </c>
      <c r="R66">
        <v>31.94</v>
      </c>
      <c r="S66">
        <v>4.7699999999999996</v>
      </c>
      <c r="T66">
        <v>7.47</v>
      </c>
      <c r="U66">
        <v>6</v>
      </c>
      <c r="V66">
        <v>6</v>
      </c>
      <c r="W66">
        <v>6</v>
      </c>
      <c r="X66">
        <v>6</v>
      </c>
      <c r="Y66">
        <v>12</v>
      </c>
      <c r="Z66">
        <v>44.45</v>
      </c>
      <c r="AA66">
        <v>90</v>
      </c>
      <c r="AB66">
        <v>2.0247469069999999</v>
      </c>
      <c r="AC66">
        <v>82.285714290000001</v>
      </c>
      <c r="AD66">
        <v>64.670416200000005</v>
      </c>
      <c r="AE66">
        <v>9.6580427449999995</v>
      </c>
      <c r="AF66">
        <v>15.124859389999999</v>
      </c>
      <c r="AG66">
        <v>23.657276639999999</v>
      </c>
      <c r="AH66">
        <v>37.048187939999998</v>
      </c>
      <c r="AK66">
        <v>-21.40748031</v>
      </c>
      <c r="AL66">
        <f t="shared" si="5"/>
        <v>20.565755164592023</v>
      </c>
      <c r="AM66">
        <f t="shared" si="6"/>
        <v>40.308880122600364</v>
      </c>
      <c r="AN66">
        <f t="shared" si="7"/>
        <v>-61.716360432600368</v>
      </c>
      <c r="AO66">
        <f t="shared" si="8"/>
        <v>18.901399812600364</v>
      </c>
      <c r="AQ66">
        <f t="shared" si="9"/>
        <v>20.565755164592023</v>
      </c>
    </row>
    <row r="67" spans="1:43" x14ac:dyDescent="0.25">
      <c r="A67" t="s">
        <v>136</v>
      </c>
      <c r="B67" t="s">
        <v>140</v>
      </c>
      <c r="C67" t="s">
        <v>137</v>
      </c>
      <c r="D67" t="s">
        <v>139</v>
      </c>
      <c r="E67" t="s">
        <v>114</v>
      </c>
      <c r="F67">
        <v>30</v>
      </c>
      <c r="G67">
        <v>1</v>
      </c>
      <c r="H67" t="s">
        <v>85</v>
      </c>
      <c r="I67">
        <v>24</v>
      </c>
      <c r="J67">
        <v>65</v>
      </c>
      <c r="K67">
        <v>90</v>
      </c>
      <c r="L67" t="s">
        <v>39</v>
      </c>
      <c r="M67">
        <v>1</v>
      </c>
      <c r="N67">
        <v>15</v>
      </c>
      <c r="O67">
        <v>10</v>
      </c>
      <c r="P67">
        <v>3</v>
      </c>
      <c r="Q67">
        <v>40.64</v>
      </c>
      <c r="R67">
        <v>33.64</v>
      </c>
      <c r="S67">
        <v>4.7699999999999996</v>
      </c>
      <c r="T67">
        <v>3.77</v>
      </c>
      <c r="U67">
        <v>6</v>
      </c>
      <c r="V67">
        <v>6</v>
      </c>
      <c r="W67">
        <v>6</v>
      </c>
      <c r="X67">
        <v>6</v>
      </c>
      <c r="Y67">
        <v>12</v>
      </c>
      <c r="Z67">
        <v>44.45</v>
      </c>
      <c r="AA67">
        <v>90</v>
      </c>
      <c r="AB67">
        <v>2.0247469069999999</v>
      </c>
      <c r="AC67">
        <v>82.285714290000001</v>
      </c>
      <c r="AD67">
        <v>68.112485939999999</v>
      </c>
      <c r="AE67">
        <v>9.6580427449999995</v>
      </c>
      <c r="AF67">
        <v>7.6332958380000004</v>
      </c>
      <c r="AG67">
        <v>23.657276639999999</v>
      </c>
      <c r="AH67">
        <v>18.697679860000001</v>
      </c>
      <c r="AK67">
        <v>-17.22440945</v>
      </c>
      <c r="AL67">
        <f t="shared" si="5"/>
        <v>13.433040152837435</v>
      </c>
      <c r="AM67">
        <f t="shared" si="6"/>
        <v>26.328758699561373</v>
      </c>
      <c r="AN67">
        <f t="shared" si="7"/>
        <v>-43.553168149561373</v>
      </c>
      <c r="AO67">
        <f t="shared" si="8"/>
        <v>9.1043492495613734</v>
      </c>
      <c r="AQ67">
        <f t="shared" si="9"/>
        <v>13.433040152837435</v>
      </c>
    </row>
    <row r="68" spans="1:43" x14ac:dyDescent="0.25">
      <c r="A68" t="s">
        <v>136</v>
      </c>
      <c r="B68" t="s">
        <v>72</v>
      </c>
      <c r="C68" t="s">
        <v>137</v>
      </c>
      <c r="D68" t="s">
        <v>138</v>
      </c>
      <c r="E68" t="s">
        <v>114</v>
      </c>
      <c r="F68">
        <v>23</v>
      </c>
      <c r="G68">
        <v>1</v>
      </c>
      <c r="H68" t="s">
        <v>85</v>
      </c>
      <c r="I68">
        <v>24</v>
      </c>
      <c r="J68">
        <v>65</v>
      </c>
      <c r="K68">
        <v>90</v>
      </c>
      <c r="L68" t="s">
        <v>39</v>
      </c>
      <c r="M68">
        <v>12</v>
      </c>
      <c r="N68">
        <v>1</v>
      </c>
      <c r="O68">
        <v>60</v>
      </c>
      <c r="P68">
        <v>3</v>
      </c>
      <c r="Q68">
        <v>25.52</v>
      </c>
      <c r="R68">
        <v>16.86</v>
      </c>
      <c r="S68">
        <v>3.12</v>
      </c>
      <c r="T68">
        <v>3.12</v>
      </c>
      <c r="U68">
        <v>10</v>
      </c>
      <c r="V68">
        <v>4</v>
      </c>
      <c r="W68">
        <v>10</v>
      </c>
      <c r="X68">
        <v>4</v>
      </c>
      <c r="Y68">
        <v>14</v>
      </c>
      <c r="Z68">
        <v>34.75</v>
      </c>
      <c r="AA68">
        <v>80</v>
      </c>
      <c r="AB68">
        <v>2.3021582729999999</v>
      </c>
      <c r="AC68">
        <v>58.751079140000002</v>
      </c>
      <c r="AD68">
        <v>38.814388489999999</v>
      </c>
      <c r="AE68">
        <v>7.1827338129999996</v>
      </c>
      <c r="AF68">
        <v>7.1827338129999996</v>
      </c>
      <c r="AG68">
        <v>22.71379868</v>
      </c>
      <c r="AH68">
        <v>14.365467629999999</v>
      </c>
      <c r="AK68">
        <v>-33.934169279999999</v>
      </c>
      <c r="AL68">
        <f t="shared" si="5"/>
        <v>14.652850319585085</v>
      </c>
      <c r="AM68">
        <f t="shared" si="6"/>
        <v>28.719586626386764</v>
      </c>
      <c r="AN68">
        <f t="shared" si="7"/>
        <v>-62.653755906386763</v>
      </c>
      <c r="AO68">
        <f t="shared" si="8"/>
        <v>-5.2145826536132347</v>
      </c>
      <c r="AQ68">
        <f t="shared" si="9"/>
        <v>14.652850319585085</v>
      </c>
    </row>
    <row r="69" spans="1:43" x14ac:dyDescent="0.25">
      <c r="A69" t="s">
        <v>136</v>
      </c>
      <c r="B69" t="s">
        <v>72</v>
      </c>
      <c r="C69" t="s">
        <v>137</v>
      </c>
      <c r="D69" t="s">
        <v>138</v>
      </c>
      <c r="E69" t="s">
        <v>114</v>
      </c>
      <c r="F69">
        <v>23</v>
      </c>
      <c r="G69">
        <v>1</v>
      </c>
      <c r="H69" t="s">
        <v>85</v>
      </c>
      <c r="I69">
        <v>24</v>
      </c>
      <c r="J69">
        <v>65</v>
      </c>
      <c r="K69">
        <v>90</v>
      </c>
      <c r="L69" t="s">
        <v>39</v>
      </c>
      <c r="M69">
        <v>12</v>
      </c>
      <c r="N69">
        <v>1</v>
      </c>
      <c r="O69">
        <v>60</v>
      </c>
      <c r="P69">
        <v>3</v>
      </c>
      <c r="Q69">
        <v>25.52</v>
      </c>
      <c r="R69">
        <v>15.59</v>
      </c>
      <c r="S69">
        <v>3.12</v>
      </c>
      <c r="T69">
        <v>3.12</v>
      </c>
      <c r="U69">
        <v>10</v>
      </c>
      <c r="V69">
        <v>4</v>
      </c>
      <c r="W69">
        <v>10</v>
      </c>
      <c r="X69">
        <v>4</v>
      </c>
      <c r="Y69">
        <v>14</v>
      </c>
      <c r="Z69">
        <v>34.75</v>
      </c>
      <c r="AA69">
        <v>80</v>
      </c>
      <c r="AB69">
        <v>2.3021582729999999</v>
      </c>
      <c r="AC69">
        <v>58.751079140000002</v>
      </c>
      <c r="AD69">
        <v>35.890647479999998</v>
      </c>
      <c r="AE69">
        <v>7.1827338129999996</v>
      </c>
      <c r="AF69">
        <v>7.1827338129999996</v>
      </c>
      <c r="AG69">
        <v>22.71379868</v>
      </c>
      <c r="AH69">
        <v>14.365467629999999</v>
      </c>
      <c r="AK69">
        <v>-38.910658310000002</v>
      </c>
      <c r="AL69">
        <f t="shared" si="5"/>
        <v>14.32647549411287</v>
      </c>
      <c r="AM69">
        <f t="shared" si="6"/>
        <v>28.079891968461226</v>
      </c>
      <c r="AN69">
        <f t="shared" si="7"/>
        <v>-66.990550278461228</v>
      </c>
      <c r="AO69">
        <f t="shared" si="8"/>
        <v>-10.830766341538776</v>
      </c>
      <c r="AQ69">
        <f t="shared" si="9"/>
        <v>14.32647549411287</v>
      </c>
    </row>
    <row r="70" spans="1:43" x14ac:dyDescent="0.25">
      <c r="A70" t="s">
        <v>136</v>
      </c>
      <c r="B70" t="s">
        <v>141</v>
      </c>
      <c r="C70" t="s">
        <v>137</v>
      </c>
      <c r="D70" t="s">
        <v>139</v>
      </c>
      <c r="E70" t="s">
        <v>114</v>
      </c>
      <c r="F70" t="s">
        <v>142</v>
      </c>
      <c r="G70">
        <v>1</v>
      </c>
      <c r="H70" t="s">
        <v>85</v>
      </c>
      <c r="I70">
        <v>18</v>
      </c>
      <c r="J70">
        <v>65</v>
      </c>
      <c r="K70">
        <v>90</v>
      </c>
      <c r="L70" t="s">
        <v>39</v>
      </c>
      <c r="M70">
        <v>12</v>
      </c>
      <c r="N70">
        <v>1</v>
      </c>
      <c r="O70">
        <v>60</v>
      </c>
      <c r="P70">
        <v>3</v>
      </c>
      <c r="Q70">
        <v>28.52</v>
      </c>
      <c r="R70">
        <v>19.739999999999998</v>
      </c>
      <c r="S70">
        <v>2.31</v>
      </c>
      <c r="T70">
        <v>2.31</v>
      </c>
      <c r="U70">
        <v>6</v>
      </c>
      <c r="V70">
        <v>6</v>
      </c>
      <c r="W70">
        <v>6</v>
      </c>
      <c r="X70">
        <v>6</v>
      </c>
      <c r="Y70">
        <v>12</v>
      </c>
      <c r="Z70">
        <v>35.1</v>
      </c>
      <c r="AA70">
        <v>80</v>
      </c>
      <c r="AB70">
        <v>2.2792022790000002</v>
      </c>
      <c r="AC70">
        <v>65.002848999999998</v>
      </c>
      <c r="AD70">
        <v>44.991452989999999</v>
      </c>
      <c r="AE70">
        <v>5.2649572649999996</v>
      </c>
      <c r="AF70">
        <v>5.2649572649999996</v>
      </c>
      <c r="AG70">
        <v>12.896458819999999</v>
      </c>
      <c r="AH70">
        <v>12.896458819999999</v>
      </c>
      <c r="AK70">
        <v>-30.785413739999999</v>
      </c>
      <c r="AL70">
        <f t="shared" si="5"/>
        <v>9.8504533872998916</v>
      </c>
      <c r="AM70">
        <f t="shared" si="6"/>
        <v>19.306888639107786</v>
      </c>
      <c r="AN70">
        <f t="shared" si="7"/>
        <v>-50.092302379107785</v>
      </c>
      <c r="AO70">
        <f t="shared" si="8"/>
        <v>-11.478525100892213</v>
      </c>
      <c r="AQ70">
        <f t="shared" si="9"/>
        <v>9.8504533872998916</v>
      </c>
    </row>
    <row r="71" spans="1:43" x14ac:dyDescent="0.25">
      <c r="A71" t="s">
        <v>143</v>
      </c>
      <c r="B71" t="s">
        <v>86</v>
      </c>
      <c r="C71" t="s">
        <v>144</v>
      </c>
      <c r="D71" t="s">
        <v>145</v>
      </c>
      <c r="E71" t="s">
        <v>114</v>
      </c>
      <c r="F71">
        <v>119</v>
      </c>
      <c r="G71">
        <v>1</v>
      </c>
      <c r="H71" t="s">
        <v>85</v>
      </c>
      <c r="I71">
        <v>25</v>
      </c>
      <c r="J71">
        <v>60</v>
      </c>
      <c r="K71">
        <v>90</v>
      </c>
      <c r="L71" t="s">
        <v>39</v>
      </c>
      <c r="M71">
        <v>12</v>
      </c>
      <c r="N71">
        <v>1</v>
      </c>
      <c r="O71">
        <v>60</v>
      </c>
      <c r="P71">
        <v>3</v>
      </c>
      <c r="Q71">
        <v>73.069000000000003</v>
      </c>
      <c r="R71">
        <v>35.277999999999999</v>
      </c>
      <c r="S71">
        <v>5.2480000000000002</v>
      </c>
      <c r="T71">
        <v>5.1159999999999997</v>
      </c>
      <c r="U71">
        <v>8</v>
      </c>
      <c r="V71">
        <v>8</v>
      </c>
      <c r="W71">
        <v>8</v>
      </c>
      <c r="X71">
        <v>8</v>
      </c>
      <c r="Y71">
        <v>16</v>
      </c>
      <c r="Z71">
        <v>83.256</v>
      </c>
      <c r="AA71">
        <v>100</v>
      </c>
      <c r="AB71">
        <v>1.2011146340000001</v>
      </c>
      <c r="AC71">
        <v>87.764245220000006</v>
      </c>
      <c r="AD71">
        <v>42.372922070000001</v>
      </c>
      <c r="AE71">
        <v>6.3034496009999996</v>
      </c>
      <c r="AF71">
        <v>6.1449024689999998</v>
      </c>
      <c r="AG71">
        <v>17.828847830000001</v>
      </c>
      <c r="AH71">
        <v>17.38040882</v>
      </c>
      <c r="AI71">
        <v>22</v>
      </c>
      <c r="AJ71">
        <v>2</v>
      </c>
      <c r="AK71">
        <v>-51.719607490000001</v>
      </c>
      <c r="AL71">
        <f t="shared" si="5"/>
        <v>7.8132455308946209</v>
      </c>
      <c r="AM71">
        <f t="shared" si="6"/>
        <v>15.313961240553457</v>
      </c>
      <c r="AN71">
        <f t="shared" si="7"/>
        <v>-67.033568730553455</v>
      </c>
      <c r="AO71">
        <f t="shared" si="8"/>
        <v>-36.405646249446548</v>
      </c>
      <c r="AQ71">
        <f t="shared" si="9"/>
        <v>7.8132455308946209</v>
      </c>
    </row>
    <row r="72" spans="1:43" x14ac:dyDescent="0.25">
      <c r="A72" t="s">
        <v>146</v>
      </c>
      <c r="B72" t="s">
        <v>70</v>
      </c>
      <c r="C72" t="s">
        <v>147</v>
      </c>
      <c r="D72" t="s">
        <v>148</v>
      </c>
      <c r="E72" t="s">
        <v>149</v>
      </c>
      <c r="F72">
        <v>93</v>
      </c>
      <c r="G72">
        <v>1</v>
      </c>
      <c r="H72" t="s">
        <v>52</v>
      </c>
      <c r="I72">
        <v>25</v>
      </c>
      <c r="J72">
        <v>60</v>
      </c>
      <c r="K72">
        <v>60</v>
      </c>
      <c r="L72" t="s">
        <v>53</v>
      </c>
      <c r="M72">
        <v>12</v>
      </c>
      <c r="N72">
        <v>1</v>
      </c>
      <c r="O72">
        <v>60</v>
      </c>
      <c r="P72">
        <v>3</v>
      </c>
      <c r="Q72">
        <v>35.590000000000003</v>
      </c>
      <c r="R72">
        <v>27.53</v>
      </c>
      <c r="S72">
        <v>2.5299999999999998</v>
      </c>
      <c r="T72">
        <v>2.65</v>
      </c>
      <c r="U72" t="s">
        <v>150</v>
      </c>
      <c r="V72" t="s">
        <v>150</v>
      </c>
      <c r="W72">
        <v>8</v>
      </c>
      <c r="X72">
        <v>8</v>
      </c>
      <c r="Y72">
        <v>16</v>
      </c>
      <c r="Z72">
        <v>43.65</v>
      </c>
      <c r="AA72">
        <v>100</v>
      </c>
      <c r="AB72">
        <v>2.290950745</v>
      </c>
      <c r="AC72">
        <v>81.534936999999999</v>
      </c>
      <c r="AD72">
        <v>63.069873999999999</v>
      </c>
      <c r="AE72">
        <v>5.7961053839999996</v>
      </c>
      <c r="AF72">
        <v>6.0710194729999998</v>
      </c>
      <c r="AG72">
        <v>16.393861690000001</v>
      </c>
      <c r="AH72">
        <v>17.171436150000002</v>
      </c>
      <c r="AI72">
        <v>203</v>
      </c>
      <c r="AJ72">
        <v>24</v>
      </c>
      <c r="AK72">
        <v>-22.646810899999998</v>
      </c>
      <c r="AL72">
        <f t="shared" si="5"/>
        <v>9.2562842434725177</v>
      </c>
      <c r="AM72">
        <f t="shared" si="6"/>
        <v>18.142317117206133</v>
      </c>
      <c r="AN72">
        <f t="shared" si="7"/>
        <v>-40.789128017206131</v>
      </c>
      <c r="AO72">
        <f t="shared" si="8"/>
        <v>-4.5044937827938654</v>
      </c>
      <c r="AQ72">
        <f t="shared" si="9"/>
        <v>9.2562842434725177</v>
      </c>
    </row>
    <row r="73" spans="1:43" x14ac:dyDescent="0.25">
      <c r="A73" t="s">
        <v>146</v>
      </c>
      <c r="B73" t="s">
        <v>70</v>
      </c>
      <c r="C73" t="s">
        <v>147</v>
      </c>
      <c r="D73" t="s">
        <v>151</v>
      </c>
      <c r="E73" t="s">
        <v>149</v>
      </c>
      <c r="F73">
        <v>93</v>
      </c>
      <c r="G73">
        <v>1</v>
      </c>
      <c r="H73" t="s">
        <v>52</v>
      </c>
      <c r="I73">
        <v>25</v>
      </c>
      <c r="J73">
        <v>60</v>
      </c>
      <c r="K73">
        <v>60</v>
      </c>
      <c r="L73" t="s">
        <v>53</v>
      </c>
      <c r="M73">
        <v>12</v>
      </c>
      <c r="N73">
        <v>1</v>
      </c>
      <c r="O73">
        <v>60</v>
      </c>
      <c r="P73">
        <v>3</v>
      </c>
      <c r="Q73">
        <v>35.590000000000003</v>
      </c>
      <c r="R73">
        <v>27.99</v>
      </c>
      <c r="S73">
        <v>2.5299999999999998</v>
      </c>
      <c r="T73">
        <v>2.99</v>
      </c>
      <c r="U73" t="s">
        <v>150</v>
      </c>
      <c r="V73" t="s">
        <v>150</v>
      </c>
      <c r="W73">
        <v>8</v>
      </c>
      <c r="X73">
        <v>8</v>
      </c>
      <c r="Y73">
        <v>16</v>
      </c>
      <c r="Z73">
        <v>43.65</v>
      </c>
      <c r="AA73">
        <v>100</v>
      </c>
      <c r="AB73">
        <v>2.290950745</v>
      </c>
      <c r="AC73">
        <v>81.534936999999999</v>
      </c>
      <c r="AD73">
        <v>64.12371134</v>
      </c>
      <c r="AE73">
        <v>5.7961053839999996</v>
      </c>
      <c r="AF73">
        <v>6.8499427260000001</v>
      </c>
      <c r="AG73">
        <v>16.393861690000001</v>
      </c>
      <c r="AH73">
        <v>19.374563810000001</v>
      </c>
      <c r="AK73">
        <v>-21.354313009999998</v>
      </c>
      <c r="AL73">
        <f t="shared" si="5"/>
        <v>10.091425992813374</v>
      </c>
      <c r="AM73">
        <f t="shared" si="6"/>
        <v>19.779194945914213</v>
      </c>
      <c r="AN73">
        <f t="shared" si="7"/>
        <v>-41.133507955914212</v>
      </c>
      <c r="AO73">
        <f t="shared" si="8"/>
        <v>-1.5751180640857854</v>
      </c>
      <c r="AQ73">
        <f t="shared" si="9"/>
        <v>10.091425992813374</v>
      </c>
    </row>
    <row r="74" spans="1:43" x14ac:dyDescent="0.25">
      <c r="A74" t="s">
        <v>146</v>
      </c>
      <c r="B74" t="s">
        <v>70</v>
      </c>
      <c r="C74" t="s">
        <v>147</v>
      </c>
      <c r="D74" t="s">
        <v>152</v>
      </c>
      <c r="E74" t="s">
        <v>149</v>
      </c>
      <c r="F74">
        <v>93</v>
      </c>
      <c r="G74">
        <v>1</v>
      </c>
      <c r="H74" t="s">
        <v>52</v>
      </c>
      <c r="I74">
        <v>25</v>
      </c>
      <c r="J74">
        <v>60</v>
      </c>
      <c r="K74">
        <v>60</v>
      </c>
      <c r="L74" t="s">
        <v>53</v>
      </c>
      <c r="M74">
        <v>12</v>
      </c>
      <c r="N74">
        <v>1</v>
      </c>
      <c r="O74">
        <v>60</v>
      </c>
      <c r="P74">
        <v>3</v>
      </c>
      <c r="Q74">
        <v>35.590000000000003</v>
      </c>
      <c r="R74">
        <v>27.3</v>
      </c>
      <c r="S74">
        <v>2.5299999999999998</v>
      </c>
      <c r="T74">
        <v>2.2999999999999998</v>
      </c>
      <c r="U74" t="s">
        <v>150</v>
      </c>
      <c r="V74" t="s">
        <v>150</v>
      </c>
      <c r="W74">
        <v>8</v>
      </c>
      <c r="X74">
        <v>8</v>
      </c>
      <c r="Y74">
        <v>16</v>
      </c>
      <c r="Z74">
        <v>43.65</v>
      </c>
      <c r="AA74">
        <v>100</v>
      </c>
      <c r="AB74">
        <v>2.290950745</v>
      </c>
      <c r="AC74">
        <v>81.534936999999999</v>
      </c>
      <c r="AD74">
        <v>62.542955329999998</v>
      </c>
      <c r="AE74">
        <v>5.7961053839999996</v>
      </c>
      <c r="AF74">
        <v>5.2691867119999998</v>
      </c>
      <c r="AG74">
        <v>16.393861690000001</v>
      </c>
      <c r="AH74">
        <v>14.90351062</v>
      </c>
      <c r="AK74">
        <v>-23.293059849999999</v>
      </c>
      <c r="AL74">
        <f t="shared" si="5"/>
        <v>8.4556396425440372</v>
      </c>
      <c r="AM74">
        <f t="shared" si="6"/>
        <v>16.573053699386314</v>
      </c>
      <c r="AN74">
        <f t="shared" si="7"/>
        <v>-39.866113549386313</v>
      </c>
      <c r="AO74">
        <f t="shared" si="8"/>
        <v>-6.7200061506136848</v>
      </c>
      <c r="AQ74">
        <f t="shared" si="9"/>
        <v>8.4556396425440372</v>
      </c>
    </row>
    <row r="75" spans="1:43" x14ac:dyDescent="0.25">
      <c r="A75" t="s">
        <v>146</v>
      </c>
      <c r="B75" t="s">
        <v>70</v>
      </c>
      <c r="C75" t="s">
        <v>147</v>
      </c>
      <c r="D75" t="s">
        <v>153</v>
      </c>
      <c r="E75" t="s">
        <v>149</v>
      </c>
      <c r="F75">
        <v>93</v>
      </c>
      <c r="G75">
        <v>1</v>
      </c>
      <c r="H75" t="s">
        <v>52</v>
      </c>
      <c r="I75">
        <v>25</v>
      </c>
      <c r="J75">
        <v>60</v>
      </c>
      <c r="K75">
        <v>60</v>
      </c>
      <c r="L75" t="s">
        <v>53</v>
      </c>
      <c r="M75">
        <v>12</v>
      </c>
      <c r="N75">
        <v>1</v>
      </c>
      <c r="O75">
        <v>60</v>
      </c>
      <c r="P75">
        <v>3</v>
      </c>
      <c r="Q75">
        <v>35.590000000000003</v>
      </c>
      <c r="R75">
        <v>26.49</v>
      </c>
      <c r="S75">
        <v>2.5299999999999998</v>
      </c>
      <c r="T75">
        <v>2.3199999999999998</v>
      </c>
      <c r="U75" t="s">
        <v>150</v>
      </c>
      <c r="V75" t="s">
        <v>150</v>
      </c>
      <c r="W75">
        <v>8</v>
      </c>
      <c r="X75">
        <v>8</v>
      </c>
      <c r="Y75">
        <v>16</v>
      </c>
      <c r="Z75">
        <v>43.65</v>
      </c>
      <c r="AA75">
        <v>100</v>
      </c>
      <c r="AB75">
        <v>2.290950745</v>
      </c>
      <c r="AC75">
        <v>81.534936999999999</v>
      </c>
      <c r="AD75">
        <v>60.68728522</v>
      </c>
      <c r="AE75">
        <v>5.7961053839999996</v>
      </c>
      <c r="AF75">
        <v>5.315005727</v>
      </c>
      <c r="AG75">
        <v>16.393861690000001</v>
      </c>
      <c r="AH75">
        <v>15.03310637</v>
      </c>
      <c r="AK75">
        <v>-25.56898005</v>
      </c>
      <c r="AL75">
        <f t="shared" si="5"/>
        <v>8.3957764659592335</v>
      </c>
      <c r="AM75">
        <f t="shared" si="6"/>
        <v>16.455721873280098</v>
      </c>
      <c r="AN75">
        <f t="shared" si="7"/>
        <v>-42.024701923280098</v>
      </c>
      <c r="AO75">
        <f t="shared" si="8"/>
        <v>-9.1132581767199028</v>
      </c>
      <c r="AQ75">
        <f t="shared" si="9"/>
        <v>8.3957764659592335</v>
      </c>
    </row>
    <row r="76" spans="1:43" x14ac:dyDescent="0.25">
      <c r="A76" t="s">
        <v>146</v>
      </c>
      <c r="B76" t="s">
        <v>70</v>
      </c>
      <c r="C76" t="s">
        <v>147</v>
      </c>
      <c r="D76" t="s">
        <v>154</v>
      </c>
      <c r="E76" t="s">
        <v>149</v>
      </c>
      <c r="F76">
        <v>93</v>
      </c>
      <c r="G76">
        <v>1</v>
      </c>
      <c r="H76" t="s">
        <v>52</v>
      </c>
      <c r="I76">
        <v>25</v>
      </c>
      <c r="J76">
        <v>60</v>
      </c>
      <c r="K76">
        <v>60</v>
      </c>
      <c r="L76" t="s">
        <v>53</v>
      </c>
      <c r="M76">
        <v>12</v>
      </c>
      <c r="N76">
        <v>1</v>
      </c>
      <c r="O76">
        <v>60</v>
      </c>
      <c r="P76">
        <v>3</v>
      </c>
      <c r="Q76">
        <v>35.590000000000003</v>
      </c>
      <c r="R76">
        <v>25.8</v>
      </c>
      <c r="S76">
        <v>2.5299999999999998</v>
      </c>
      <c r="T76">
        <v>2.76</v>
      </c>
      <c r="U76" t="s">
        <v>150</v>
      </c>
      <c r="V76" t="s">
        <v>150</v>
      </c>
      <c r="W76">
        <v>8</v>
      </c>
      <c r="X76">
        <v>8</v>
      </c>
      <c r="Y76">
        <v>16</v>
      </c>
      <c r="Z76">
        <v>43.65</v>
      </c>
      <c r="AA76">
        <v>100</v>
      </c>
      <c r="AB76">
        <v>2.290950745</v>
      </c>
      <c r="AC76">
        <v>81.534936999999999</v>
      </c>
      <c r="AD76">
        <v>59.106529209999998</v>
      </c>
      <c r="AE76">
        <v>5.7961053839999996</v>
      </c>
      <c r="AF76">
        <v>6.3230240550000003</v>
      </c>
      <c r="AG76">
        <v>16.393861690000001</v>
      </c>
      <c r="AH76">
        <v>17.88421275</v>
      </c>
      <c r="AK76">
        <v>-27.507726890000001</v>
      </c>
      <c r="AL76">
        <f t="shared" si="5"/>
        <v>9.3110786773083536</v>
      </c>
      <c r="AM76">
        <f t="shared" si="6"/>
        <v>18.249714207524374</v>
      </c>
      <c r="AN76">
        <f t="shared" si="7"/>
        <v>-45.757441097524378</v>
      </c>
      <c r="AO76">
        <f t="shared" si="8"/>
        <v>-9.258012682475627</v>
      </c>
      <c r="AQ76">
        <f t="shared" si="9"/>
        <v>9.3110786773083536</v>
      </c>
    </row>
    <row r="77" spans="1:43" x14ac:dyDescent="0.25">
      <c r="A77" t="s">
        <v>146</v>
      </c>
      <c r="B77" t="s">
        <v>70</v>
      </c>
      <c r="C77" t="s">
        <v>147</v>
      </c>
      <c r="D77" t="s">
        <v>155</v>
      </c>
      <c r="E77" t="s">
        <v>149</v>
      </c>
      <c r="F77">
        <v>93</v>
      </c>
      <c r="G77">
        <v>1</v>
      </c>
      <c r="H77" t="s">
        <v>52</v>
      </c>
      <c r="I77">
        <v>25</v>
      </c>
      <c r="J77">
        <v>60</v>
      </c>
      <c r="K77">
        <v>60</v>
      </c>
      <c r="L77" t="s">
        <v>53</v>
      </c>
      <c r="M77">
        <v>12</v>
      </c>
      <c r="N77">
        <v>1</v>
      </c>
      <c r="O77">
        <v>60</v>
      </c>
      <c r="P77">
        <v>3</v>
      </c>
      <c r="Q77">
        <v>35.590000000000003</v>
      </c>
      <c r="R77">
        <v>26.84</v>
      </c>
      <c r="S77">
        <v>2.5299999999999998</v>
      </c>
      <c r="T77">
        <v>3.22</v>
      </c>
      <c r="U77" t="s">
        <v>150</v>
      </c>
      <c r="V77" t="s">
        <v>150</v>
      </c>
      <c r="W77">
        <v>8</v>
      </c>
      <c r="X77">
        <v>8</v>
      </c>
      <c r="Y77">
        <v>16</v>
      </c>
      <c r="Z77">
        <v>43.65</v>
      </c>
      <c r="AA77">
        <v>100</v>
      </c>
      <c r="AB77">
        <v>2.290950745</v>
      </c>
      <c r="AC77">
        <v>81.534936999999999</v>
      </c>
      <c r="AD77">
        <v>61.489117980000003</v>
      </c>
      <c r="AE77">
        <v>5.7961053839999996</v>
      </c>
      <c r="AF77">
        <v>7.3768613969999999</v>
      </c>
      <c r="AG77">
        <v>16.393861690000001</v>
      </c>
      <c r="AH77">
        <v>20.86491487</v>
      </c>
      <c r="AK77">
        <v>-24.585557739999999</v>
      </c>
      <c r="AL77">
        <f t="shared" si="5"/>
        <v>10.516533443967898</v>
      </c>
      <c r="AM77">
        <f t="shared" si="6"/>
        <v>20.61240555017708</v>
      </c>
      <c r="AN77">
        <f t="shared" si="7"/>
        <v>-45.197963290177078</v>
      </c>
      <c r="AO77">
        <f t="shared" si="8"/>
        <v>-3.973152189822919</v>
      </c>
      <c r="AQ77">
        <f t="shared" si="9"/>
        <v>10.516533443967898</v>
      </c>
    </row>
    <row r="78" spans="1:43" x14ac:dyDescent="0.25">
      <c r="A78" t="s">
        <v>146</v>
      </c>
      <c r="B78" t="s">
        <v>72</v>
      </c>
      <c r="C78" t="s">
        <v>147</v>
      </c>
      <c r="D78" t="s">
        <v>156</v>
      </c>
      <c r="E78" t="s">
        <v>149</v>
      </c>
      <c r="G78">
        <v>1</v>
      </c>
      <c r="H78" t="s">
        <v>52</v>
      </c>
      <c r="I78">
        <v>25</v>
      </c>
      <c r="J78">
        <v>60</v>
      </c>
      <c r="K78">
        <v>60</v>
      </c>
      <c r="L78" t="s">
        <v>53</v>
      </c>
      <c r="M78">
        <v>12</v>
      </c>
      <c r="N78">
        <v>1</v>
      </c>
      <c r="O78">
        <v>60</v>
      </c>
      <c r="P78">
        <v>3</v>
      </c>
      <c r="Q78">
        <v>42.73</v>
      </c>
      <c r="R78">
        <v>32.6</v>
      </c>
      <c r="S78">
        <v>2.5299999999999998</v>
      </c>
      <c r="T78">
        <v>2.5299999999999998</v>
      </c>
      <c r="U78" t="s">
        <v>150</v>
      </c>
      <c r="V78" t="s">
        <v>150</v>
      </c>
      <c r="W78">
        <v>8</v>
      </c>
      <c r="X78">
        <v>8</v>
      </c>
      <c r="Y78">
        <v>16</v>
      </c>
      <c r="Z78">
        <v>52.18</v>
      </c>
      <c r="AA78">
        <v>100</v>
      </c>
      <c r="AB78">
        <v>1.916443082</v>
      </c>
      <c r="AC78">
        <v>81.889612880000001</v>
      </c>
      <c r="AD78">
        <v>62.476044459999997</v>
      </c>
      <c r="AE78">
        <v>4.8486009970000001</v>
      </c>
      <c r="AF78">
        <v>4.8486009970000001</v>
      </c>
      <c r="AG78">
        <v>13.713914580000001</v>
      </c>
      <c r="AH78">
        <v>13.713914580000001</v>
      </c>
      <c r="AK78">
        <v>-23.706997430000001</v>
      </c>
      <c r="AL78">
        <f t="shared" si="5"/>
        <v>7.4473096004935417</v>
      </c>
      <c r="AM78">
        <f t="shared" si="6"/>
        <v>14.596726816967342</v>
      </c>
      <c r="AN78">
        <f t="shared" si="7"/>
        <v>-38.303724246967342</v>
      </c>
      <c r="AO78">
        <f t="shared" si="8"/>
        <v>-9.1102706130326592</v>
      </c>
      <c r="AQ78">
        <f t="shared" si="9"/>
        <v>7.4473096004935417</v>
      </c>
    </row>
    <row r="79" spans="1:43" x14ac:dyDescent="0.25">
      <c r="A79" t="s">
        <v>146</v>
      </c>
      <c r="B79" t="s">
        <v>72</v>
      </c>
      <c r="C79" t="s">
        <v>147</v>
      </c>
      <c r="D79" t="s">
        <v>157</v>
      </c>
      <c r="E79" t="s">
        <v>149</v>
      </c>
      <c r="G79">
        <v>1</v>
      </c>
      <c r="H79" t="s">
        <v>52</v>
      </c>
      <c r="I79">
        <v>25</v>
      </c>
      <c r="J79">
        <v>60</v>
      </c>
      <c r="K79">
        <v>60</v>
      </c>
      <c r="L79" t="s">
        <v>53</v>
      </c>
      <c r="M79">
        <v>12</v>
      </c>
      <c r="N79">
        <v>1</v>
      </c>
      <c r="O79">
        <v>60</v>
      </c>
      <c r="P79">
        <v>3</v>
      </c>
      <c r="Q79">
        <v>42.73</v>
      </c>
      <c r="R79">
        <v>32.6</v>
      </c>
      <c r="S79">
        <v>2.5299999999999998</v>
      </c>
      <c r="T79">
        <v>3.69</v>
      </c>
      <c r="U79" t="s">
        <v>150</v>
      </c>
      <c r="V79" t="s">
        <v>150</v>
      </c>
      <c r="W79">
        <v>8</v>
      </c>
      <c r="X79">
        <v>8</v>
      </c>
      <c r="Y79">
        <v>16</v>
      </c>
      <c r="Z79">
        <v>52.18</v>
      </c>
      <c r="AA79">
        <v>100</v>
      </c>
      <c r="AB79">
        <v>1.916443082</v>
      </c>
      <c r="AC79">
        <v>81.889612880000001</v>
      </c>
      <c r="AD79">
        <v>62.476044459999997</v>
      </c>
      <c r="AE79">
        <v>4.8486009970000001</v>
      </c>
      <c r="AF79">
        <v>7.0716749710000002</v>
      </c>
      <c r="AG79">
        <v>13.713914580000001</v>
      </c>
      <c r="AH79">
        <v>20.00171731</v>
      </c>
      <c r="AK79">
        <v>-23.706997430000001</v>
      </c>
      <c r="AL79">
        <f t="shared" si="5"/>
        <v>9.7457321338352809</v>
      </c>
      <c r="AM79">
        <f t="shared" si="6"/>
        <v>19.101634982317151</v>
      </c>
      <c r="AN79">
        <f t="shared" si="7"/>
        <v>-42.808632412317152</v>
      </c>
      <c r="AO79">
        <f t="shared" si="8"/>
        <v>-4.6053624476828503</v>
      </c>
      <c r="AQ79">
        <f t="shared" si="9"/>
        <v>9.7457321338352809</v>
      </c>
    </row>
    <row r="80" spans="1:43" x14ac:dyDescent="0.25">
      <c r="A80" t="s">
        <v>146</v>
      </c>
      <c r="B80" t="s">
        <v>72</v>
      </c>
      <c r="C80" t="s">
        <v>147</v>
      </c>
      <c r="D80" t="s">
        <v>158</v>
      </c>
      <c r="E80" t="s">
        <v>149</v>
      </c>
      <c r="G80">
        <v>1</v>
      </c>
      <c r="H80" t="s">
        <v>52</v>
      </c>
      <c r="I80">
        <v>25</v>
      </c>
      <c r="J80">
        <v>60</v>
      </c>
      <c r="K80">
        <v>60</v>
      </c>
      <c r="L80" t="s">
        <v>53</v>
      </c>
      <c r="M80">
        <v>12</v>
      </c>
      <c r="N80">
        <v>1</v>
      </c>
      <c r="O80">
        <v>60</v>
      </c>
      <c r="P80">
        <v>3</v>
      </c>
      <c r="Q80">
        <v>42.73</v>
      </c>
      <c r="R80">
        <v>32.479999999999997</v>
      </c>
      <c r="S80">
        <v>2.5299999999999998</v>
      </c>
      <c r="T80">
        <v>4.03</v>
      </c>
      <c r="U80" t="s">
        <v>150</v>
      </c>
      <c r="V80" t="s">
        <v>150</v>
      </c>
      <c r="W80">
        <v>8</v>
      </c>
      <c r="X80">
        <v>8</v>
      </c>
      <c r="Y80">
        <v>16</v>
      </c>
      <c r="Z80">
        <v>52.18</v>
      </c>
      <c r="AA80">
        <v>100</v>
      </c>
      <c r="AB80">
        <v>1.916443082</v>
      </c>
      <c r="AC80">
        <v>81.889612880000001</v>
      </c>
      <c r="AD80">
        <v>62.246071290000003</v>
      </c>
      <c r="AE80">
        <v>4.8486009970000001</v>
      </c>
      <c r="AF80">
        <v>7.7232656190000002</v>
      </c>
      <c r="AG80">
        <v>13.713914580000001</v>
      </c>
      <c r="AH80">
        <v>21.844693970000002</v>
      </c>
      <c r="AK80">
        <v>-23.987830559999999</v>
      </c>
      <c r="AL80">
        <f t="shared" si="5"/>
        <v>10.45012416286548</v>
      </c>
      <c r="AM80">
        <f t="shared" si="6"/>
        <v>20.482243359216341</v>
      </c>
      <c r="AN80">
        <f t="shared" si="7"/>
        <v>-44.47007391921634</v>
      </c>
      <c r="AO80">
        <f t="shared" si="8"/>
        <v>-3.5055872007836584</v>
      </c>
      <c r="AQ80">
        <f t="shared" si="9"/>
        <v>10.45012416286548</v>
      </c>
    </row>
    <row r="81" spans="1:43" x14ac:dyDescent="0.25">
      <c r="A81" t="s">
        <v>146</v>
      </c>
      <c r="B81" t="s">
        <v>72</v>
      </c>
      <c r="C81" t="s">
        <v>147</v>
      </c>
      <c r="D81" t="s">
        <v>159</v>
      </c>
      <c r="E81" t="s">
        <v>149</v>
      </c>
      <c r="G81">
        <v>1</v>
      </c>
      <c r="H81" t="s">
        <v>52</v>
      </c>
      <c r="I81">
        <v>25</v>
      </c>
      <c r="J81">
        <v>60</v>
      </c>
      <c r="K81">
        <v>60</v>
      </c>
      <c r="L81" t="s">
        <v>53</v>
      </c>
      <c r="M81">
        <v>12</v>
      </c>
      <c r="N81">
        <v>1</v>
      </c>
      <c r="O81">
        <v>60</v>
      </c>
      <c r="P81">
        <v>3</v>
      </c>
      <c r="Q81">
        <v>42.73</v>
      </c>
      <c r="R81">
        <v>32.369999999999997</v>
      </c>
      <c r="S81">
        <v>2.5299999999999998</v>
      </c>
      <c r="T81">
        <v>4.26</v>
      </c>
      <c r="U81" t="s">
        <v>150</v>
      </c>
      <c r="V81" t="s">
        <v>150</v>
      </c>
      <c r="W81">
        <v>8</v>
      </c>
      <c r="X81">
        <v>8</v>
      </c>
      <c r="Y81">
        <v>16</v>
      </c>
      <c r="Z81">
        <v>52.18</v>
      </c>
      <c r="AA81">
        <v>100</v>
      </c>
      <c r="AB81">
        <v>1.916443082</v>
      </c>
      <c r="AC81">
        <v>81.889612880000001</v>
      </c>
      <c r="AD81">
        <v>62.035262549999999</v>
      </c>
      <c r="AE81">
        <v>4.8486009970000001</v>
      </c>
      <c r="AF81">
        <v>8.1640475279999993</v>
      </c>
      <c r="AG81">
        <v>13.713914580000001</v>
      </c>
      <c r="AH81">
        <v>23.09141348</v>
      </c>
      <c r="AK81">
        <v>-24.245260940000001</v>
      </c>
      <c r="AL81">
        <f t="shared" si="5"/>
        <v>10.932105016760406</v>
      </c>
      <c r="AM81">
        <f t="shared" si="6"/>
        <v>21.426925832850397</v>
      </c>
      <c r="AN81">
        <f t="shared" si="7"/>
        <v>-45.672186772850395</v>
      </c>
      <c r="AO81">
        <f t="shared" si="8"/>
        <v>-2.8183351071496041</v>
      </c>
      <c r="AQ81">
        <f t="shared" si="9"/>
        <v>10.932105016760406</v>
      </c>
    </row>
    <row r="82" spans="1:43" x14ac:dyDescent="0.25">
      <c r="A82" t="s">
        <v>146</v>
      </c>
      <c r="B82" t="s">
        <v>72</v>
      </c>
      <c r="C82" t="s">
        <v>147</v>
      </c>
      <c r="D82" t="s">
        <v>160</v>
      </c>
      <c r="E82" t="s">
        <v>149</v>
      </c>
      <c r="G82">
        <v>1</v>
      </c>
      <c r="H82" t="s">
        <v>52</v>
      </c>
      <c r="I82">
        <v>25</v>
      </c>
      <c r="J82">
        <v>60</v>
      </c>
      <c r="K82">
        <v>60</v>
      </c>
      <c r="L82" t="s">
        <v>53</v>
      </c>
      <c r="M82">
        <v>12</v>
      </c>
      <c r="N82">
        <v>1</v>
      </c>
      <c r="O82">
        <v>60</v>
      </c>
      <c r="P82">
        <v>3</v>
      </c>
      <c r="Q82">
        <v>42.73</v>
      </c>
      <c r="R82">
        <v>32.369999999999997</v>
      </c>
      <c r="S82">
        <v>2.5299999999999998</v>
      </c>
      <c r="T82">
        <v>1.84</v>
      </c>
      <c r="U82" t="s">
        <v>150</v>
      </c>
      <c r="V82" t="s">
        <v>150</v>
      </c>
      <c r="W82">
        <v>8</v>
      </c>
      <c r="X82">
        <v>8</v>
      </c>
      <c r="Y82">
        <v>16</v>
      </c>
      <c r="Z82">
        <v>52.18</v>
      </c>
      <c r="AA82">
        <v>100</v>
      </c>
      <c r="AB82">
        <v>1.916443082</v>
      </c>
      <c r="AC82">
        <v>81.889612880000001</v>
      </c>
      <c r="AD82">
        <v>62.035262549999999</v>
      </c>
      <c r="AE82">
        <v>4.8486009970000001</v>
      </c>
      <c r="AF82">
        <v>3.5262552700000001</v>
      </c>
      <c r="AG82">
        <v>13.713914580000001</v>
      </c>
      <c r="AH82">
        <v>9.9737560550000008</v>
      </c>
      <c r="AK82">
        <v>-24.245260940000001</v>
      </c>
      <c r="AL82">
        <f t="shared" si="5"/>
        <v>6.2177997270337206</v>
      </c>
      <c r="AM82">
        <f t="shared" si="6"/>
        <v>12.186887464986093</v>
      </c>
      <c r="AN82">
        <f t="shared" si="7"/>
        <v>-36.432148404986094</v>
      </c>
      <c r="AO82">
        <f t="shared" si="8"/>
        <v>-12.058373475013909</v>
      </c>
      <c r="AQ82">
        <f t="shared" si="9"/>
        <v>6.2177997270337206</v>
      </c>
    </row>
    <row r="83" spans="1:43" x14ac:dyDescent="0.25">
      <c r="A83" t="s">
        <v>146</v>
      </c>
      <c r="B83" t="s">
        <v>72</v>
      </c>
      <c r="C83" t="s">
        <v>147</v>
      </c>
      <c r="D83" t="s">
        <v>161</v>
      </c>
      <c r="E83" t="s">
        <v>149</v>
      </c>
      <c r="G83">
        <v>1</v>
      </c>
      <c r="H83" t="s">
        <v>52</v>
      </c>
      <c r="I83">
        <v>25</v>
      </c>
      <c r="J83">
        <v>60</v>
      </c>
      <c r="K83">
        <v>60</v>
      </c>
      <c r="L83" t="s">
        <v>53</v>
      </c>
      <c r="M83">
        <v>12</v>
      </c>
      <c r="N83">
        <v>1</v>
      </c>
      <c r="O83">
        <v>60</v>
      </c>
      <c r="P83">
        <v>3</v>
      </c>
      <c r="Q83">
        <v>42.73</v>
      </c>
      <c r="R83">
        <v>30.98</v>
      </c>
      <c r="S83">
        <v>2.5299999999999998</v>
      </c>
      <c r="T83">
        <v>5.3</v>
      </c>
      <c r="U83" t="s">
        <v>150</v>
      </c>
      <c r="V83" t="s">
        <v>150</v>
      </c>
      <c r="W83">
        <v>8</v>
      </c>
      <c r="X83">
        <v>8</v>
      </c>
      <c r="Y83">
        <v>16</v>
      </c>
      <c r="Z83">
        <v>52.18</v>
      </c>
      <c r="AA83">
        <v>100</v>
      </c>
      <c r="AB83">
        <v>1.916443082</v>
      </c>
      <c r="AC83">
        <v>81.889612880000001</v>
      </c>
      <c r="AD83">
        <v>59.371406669999999</v>
      </c>
      <c r="AE83">
        <v>4.8486009970000001</v>
      </c>
      <c r="AF83">
        <v>10.15714833</v>
      </c>
      <c r="AG83">
        <v>13.713914580000001</v>
      </c>
      <c r="AH83">
        <v>28.72875385</v>
      </c>
      <c r="AK83">
        <v>-27.498244790000001</v>
      </c>
      <c r="AL83">
        <f t="shared" si="5"/>
        <v>13.125306046742102</v>
      </c>
      <c r="AM83">
        <f t="shared" si="6"/>
        <v>25.725599851614518</v>
      </c>
      <c r="AN83">
        <f t="shared" si="7"/>
        <v>-53.223844641614519</v>
      </c>
      <c r="AO83">
        <f t="shared" si="8"/>
        <v>-1.7726449383854828</v>
      </c>
      <c r="AQ83">
        <f t="shared" si="9"/>
        <v>13.125306046742102</v>
      </c>
    </row>
    <row r="84" spans="1:43" x14ac:dyDescent="0.25">
      <c r="A84" t="s">
        <v>146</v>
      </c>
      <c r="B84" t="s">
        <v>72</v>
      </c>
      <c r="C84" t="s">
        <v>147</v>
      </c>
      <c r="D84" t="s">
        <v>162</v>
      </c>
      <c r="E84" t="s">
        <v>149</v>
      </c>
      <c r="G84">
        <v>1</v>
      </c>
      <c r="H84" t="s">
        <v>52</v>
      </c>
      <c r="I84">
        <v>25</v>
      </c>
      <c r="J84">
        <v>60</v>
      </c>
      <c r="K84">
        <v>60</v>
      </c>
      <c r="L84" t="s">
        <v>53</v>
      </c>
      <c r="M84">
        <v>12</v>
      </c>
      <c r="N84">
        <v>1</v>
      </c>
      <c r="O84">
        <v>60</v>
      </c>
      <c r="P84">
        <v>3</v>
      </c>
      <c r="Q84">
        <v>42.73</v>
      </c>
      <c r="R84">
        <v>30.29</v>
      </c>
      <c r="S84">
        <v>2.5299999999999998</v>
      </c>
      <c r="T84">
        <v>3</v>
      </c>
      <c r="U84" t="s">
        <v>150</v>
      </c>
      <c r="V84" t="s">
        <v>150</v>
      </c>
      <c r="W84">
        <v>8</v>
      </c>
      <c r="X84">
        <v>8</v>
      </c>
      <c r="Y84">
        <v>16</v>
      </c>
      <c r="Z84">
        <v>52.18</v>
      </c>
      <c r="AA84">
        <v>100</v>
      </c>
      <c r="AB84">
        <v>1.916443082</v>
      </c>
      <c r="AC84">
        <v>81.889612880000001</v>
      </c>
      <c r="AD84">
        <v>58.049060939999997</v>
      </c>
      <c r="AE84">
        <v>4.8486009970000001</v>
      </c>
      <c r="AF84">
        <v>5.7493292450000002</v>
      </c>
      <c r="AG84">
        <v>13.713914580000001</v>
      </c>
      <c r="AH84">
        <v>16.261558789999999</v>
      </c>
      <c r="AK84">
        <v>-29.11303534</v>
      </c>
      <c r="AL84">
        <f t="shared" si="5"/>
        <v>8.1797347928026021</v>
      </c>
      <c r="AM84">
        <f t="shared" si="6"/>
        <v>16.032280193893101</v>
      </c>
      <c r="AN84">
        <f t="shared" si="7"/>
        <v>-45.145315533893097</v>
      </c>
      <c r="AO84">
        <f t="shared" si="8"/>
        <v>-13.080755146106899</v>
      </c>
      <c r="AQ84">
        <f t="shared" si="9"/>
        <v>8.1797347928026021</v>
      </c>
    </row>
    <row r="85" spans="1:43" x14ac:dyDescent="0.25">
      <c r="A85" t="s">
        <v>163</v>
      </c>
      <c r="B85" t="s">
        <v>70</v>
      </c>
      <c r="C85" t="s">
        <v>147</v>
      </c>
      <c r="D85" t="s">
        <v>164</v>
      </c>
      <c r="E85" t="s">
        <v>165</v>
      </c>
      <c r="F85">
        <v>114</v>
      </c>
      <c r="G85">
        <v>1</v>
      </c>
      <c r="H85" t="s">
        <v>85</v>
      </c>
      <c r="I85">
        <v>24</v>
      </c>
      <c r="J85">
        <v>67.5</v>
      </c>
      <c r="K85">
        <v>90</v>
      </c>
      <c r="L85" t="s">
        <v>39</v>
      </c>
      <c r="M85">
        <v>11</v>
      </c>
      <c r="N85">
        <v>1</v>
      </c>
      <c r="O85">
        <v>60</v>
      </c>
      <c r="P85">
        <v>3</v>
      </c>
      <c r="Q85">
        <v>30.18</v>
      </c>
      <c r="R85">
        <v>20.74</v>
      </c>
      <c r="S85">
        <v>0.94</v>
      </c>
      <c r="T85">
        <v>1.4</v>
      </c>
      <c r="U85" t="s">
        <v>166</v>
      </c>
      <c r="V85" t="s">
        <v>166</v>
      </c>
      <c r="W85">
        <v>9</v>
      </c>
      <c r="X85">
        <v>9</v>
      </c>
      <c r="Y85">
        <v>18</v>
      </c>
      <c r="Z85">
        <v>42.3</v>
      </c>
      <c r="AA85">
        <v>100</v>
      </c>
      <c r="AB85">
        <v>2.3640661939999998</v>
      </c>
      <c r="AC85">
        <v>71.347517730000007</v>
      </c>
      <c r="AD85">
        <v>49.030732860000001</v>
      </c>
      <c r="AE85">
        <v>2.2222222220000001</v>
      </c>
      <c r="AF85">
        <v>3.3096926710000001</v>
      </c>
      <c r="AG85">
        <v>6.6666666670000003</v>
      </c>
      <c r="AH85">
        <v>9.9290780139999999</v>
      </c>
      <c r="AK85">
        <v>-31.278992710000001</v>
      </c>
      <c r="AL85">
        <f t="shared" si="5"/>
        <v>5.1088313024804535</v>
      </c>
      <c r="AM85">
        <f t="shared" si="6"/>
        <v>10.013309352861688</v>
      </c>
      <c r="AN85">
        <f t="shared" si="7"/>
        <v>-41.292302062861687</v>
      </c>
      <c r="AO85">
        <f t="shared" si="8"/>
        <v>-21.265683357138315</v>
      </c>
      <c r="AQ85">
        <f t="shared" si="9"/>
        <v>5.1088313024804535</v>
      </c>
    </row>
    <row r="86" spans="1:43" x14ac:dyDescent="0.25">
      <c r="A86" t="s">
        <v>163</v>
      </c>
      <c r="B86" t="s">
        <v>70</v>
      </c>
      <c r="C86" t="s">
        <v>147</v>
      </c>
      <c r="D86" t="s">
        <v>167</v>
      </c>
      <c r="E86" t="s">
        <v>165</v>
      </c>
      <c r="F86">
        <v>114</v>
      </c>
      <c r="G86">
        <v>1</v>
      </c>
      <c r="H86" t="s">
        <v>85</v>
      </c>
      <c r="I86">
        <v>24</v>
      </c>
      <c r="J86">
        <v>67.5</v>
      </c>
      <c r="K86">
        <v>90</v>
      </c>
      <c r="L86" t="s">
        <v>39</v>
      </c>
      <c r="M86">
        <v>11</v>
      </c>
      <c r="N86">
        <v>1</v>
      </c>
      <c r="O86">
        <v>60</v>
      </c>
      <c r="P86">
        <v>3</v>
      </c>
      <c r="Q86">
        <v>30.18</v>
      </c>
      <c r="R86">
        <v>20.04</v>
      </c>
      <c r="S86">
        <v>0.94</v>
      </c>
      <c r="T86">
        <v>1.86</v>
      </c>
      <c r="U86" t="s">
        <v>166</v>
      </c>
      <c r="V86" t="s">
        <v>166</v>
      </c>
      <c r="W86">
        <v>9</v>
      </c>
      <c r="X86">
        <v>9</v>
      </c>
      <c r="Y86">
        <v>18</v>
      </c>
      <c r="Z86">
        <v>42.3</v>
      </c>
      <c r="AA86">
        <v>100</v>
      </c>
      <c r="AB86">
        <v>2.3640661939999998</v>
      </c>
      <c r="AC86">
        <v>71.347517730000007</v>
      </c>
      <c r="AD86">
        <v>47.375886520000002</v>
      </c>
      <c r="AE86">
        <v>2.2222222220000001</v>
      </c>
      <c r="AF86">
        <v>4.3971631210000002</v>
      </c>
      <c r="AG86">
        <v>6.6666666670000003</v>
      </c>
      <c r="AH86">
        <v>13.19148936</v>
      </c>
      <c r="AK86">
        <v>-33.598409539999999</v>
      </c>
      <c r="AL86">
        <f t="shared" si="5"/>
        <v>6.5007832423696899</v>
      </c>
      <c r="AM86">
        <f t="shared" si="6"/>
        <v>12.741535155044591</v>
      </c>
      <c r="AN86">
        <f t="shared" si="7"/>
        <v>-46.339944695044593</v>
      </c>
      <c r="AO86">
        <f t="shared" si="8"/>
        <v>-20.856874384955407</v>
      </c>
      <c r="AQ86">
        <f t="shared" si="9"/>
        <v>6.5007832423696899</v>
      </c>
    </row>
    <row r="87" spans="1:43" x14ac:dyDescent="0.25">
      <c r="A87" t="s">
        <v>163</v>
      </c>
      <c r="B87" t="s">
        <v>70</v>
      </c>
      <c r="C87" t="s">
        <v>147</v>
      </c>
      <c r="D87" t="s">
        <v>168</v>
      </c>
      <c r="E87" t="s">
        <v>165</v>
      </c>
      <c r="G87">
        <v>1</v>
      </c>
      <c r="H87" t="s">
        <v>85</v>
      </c>
      <c r="I87">
        <v>24</v>
      </c>
      <c r="J87">
        <v>67.5</v>
      </c>
      <c r="K87">
        <v>90</v>
      </c>
      <c r="L87" t="s">
        <v>39</v>
      </c>
      <c r="M87">
        <v>11</v>
      </c>
      <c r="N87">
        <v>1</v>
      </c>
      <c r="O87">
        <v>60</v>
      </c>
      <c r="P87">
        <v>3</v>
      </c>
      <c r="Q87">
        <v>30.18</v>
      </c>
      <c r="R87">
        <v>23.3</v>
      </c>
      <c r="S87">
        <v>0.94</v>
      </c>
      <c r="T87">
        <v>2.56</v>
      </c>
      <c r="U87" t="s">
        <v>166</v>
      </c>
      <c r="V87" t="s">
        <v>166</v>
      </c>
      <c r="W87">
        <v>9</v>
      </c>
      <c r="X87">
        <v>9</v>
      </c>
      <c r="Y87">
        <v>18</v>
      </c>
      <c r="Z87">
        <v>42.3</v>
      </c>
      <c r="AA87">
        <v>100</v>
      </c>
      <c r="AB87">
        <v>2.3640661939999998</v>
      </c>
      <c r="AC87">
        <v>71.347517730000007</v>
      </c>
      <c r="AD87">
        <v>55.082742320000001</v>
      </c>
      <c r="AE87">
        <v>2.2222222220000001</v>
      </c>
      <c r="AF87">
        <v>6.0520094560000004</v>
      </c>
      <c r="AG87">
        <v>6.6666666670000003</v>
      </c>
      <c r="AH87">
        <v>18.156028370000001</v>
      </c>
      <c r="AK87">
        <v>-22.796554010000001</v>
      </c>
      <c r="AL87">
        <f t="shared" si="5"/>
        <v>8.8166849213792648</v>
      </c>
      <c r="AM87">
        <f t="shared" si="6"/>
        <v>17.280702445903358</v>
      </c>
      <c r="AN87">
        <f t="shared" si="7"/>
        <v>-40.07725645590336</v>
      </c>
      <c r="AO87">
        <f t="shared" si="8"/>
        <v>-5.5158515640966428</v>
      </c>
      <c r="AQ87">
        <f t="shared" si="9"/>
        <v>8.8166849213792648</v>
      </c>
    </row>
    <row r="88" spans="1:43" x14ac:dyDescent="0.25">
      <c r="A88" t="s">
        <v>163</v>
      </c>
      <c r="B88" t="s">
        <v>70</v>
      </c>
      <c r="C88" t="s">
        <v>147</v>
      </c>
      <c r="D88" t="s">
        <v>169</v>
      </c>
      <c r="E88" t="s">
        <v>165</v>
      </c>
      <c r="G88">
        <v>1</v>
      </c>
      <c r="H88" t="s">
        <v>85</v>
      </c>
      <c r="I88">
        <v>24</v>
      </c>
      <c r="J88">
        <v>67.5</v>
      </c>
      <c r="K88">
        <v>90</v>
      </c>
      <c r="L88" t="s">
        <v>39</v>
      </c>
      <c r="M88">
        <v>11</v>
      </c>
      <c r="N88">
        <v>1</v>
      </c>
      <c r="O88">
        <v>60</v>
      </c>
      <c r="P88">
        <v>3</v>
      </c>
      <c r="Q88">
        <v>30.18</v>
      </c>
      <c r="R88">
        <v>23.19</v>
      </c>
      <c r="S88">
        <v>0.94</v>
      </c>
      <c r="T88">
        <v>1.86</v>
      </c>
      <c r="U88" t="s">
        <v>166</v>
      </c>
      <c r="V88" t="s">
        <v>166</v>
      </c>
      <c r="W88">
        <v>9</v>
      </c>
      <c r="X88">
        <v>9</v>
      </c>
      <c r="Y88">
        <v>18</v>
      </c>
      <c r="Z88">
        <v>42.3</v>
      </c>
      <c r="AA88">
        <v>100</v>
      </c>
      <c r="AB88">
        <v>2.3640661939999998</v>
      </c>
      <c r="AC88">
        <v>71.347517730000007</v>
      </c>
      <c r="AD88">
        <v>54.822695039999999</v>
      </c>
      <c r="AE88">
        <v>2.2222222220000001</v>
      </c>
      <c r="AF88">
        <v>4.3971631210000002</v>
      </c>
      <c r="AG88">
        <v>6.6666666670000003</v>
      </c>
      <c r="AH88">
        <v>13.19148936</v>
      </c>
      <c r="AK88">
        <v>-23.161033799999998</v>
      </c>
      <c r="AL88">
        <f t="shared" si="5"/>
        <v>6.6113946003528143</v>
      </c>
      <c r="AM88">
        <f t="shared" si="6"/>
        <v>12.958333416691517</v>
      </c>
      <c r="AN88">
        <f t="shared" si="7"/>
        <v>-36.119367216691515</v>
      </c>
      <c r="AO88">
        <f t="shared" si="8"/>
        <v>-10.202700383308482</v>
      </c>
      <c r="AQ88">
        <f t="shared" si="9"/>
        <v>6.6113946003528143</v>
      </c>
    </row>
    <row r="89" spans="1:43" x14ac:dyDescent="0.25">
      <c r="A89" t="s">
        <v>163</v>
      </c>
      <c r="B89" t="s">
        <v>70</v>
      </c>
      <c r="C89" t="s">
        <v>147</v>
      </c>
      <c r="D89" t="s">
        <v>170</v>
      </c>
      <c r="E89" t="s">
        <v>165</v>
      </c>
      <c r="G89">
        <v>1</v>
      </c>
      <c r="H89" t="s">
        <v>85</v>
      </c>
      <c r="I89">
        <v>24</v>
      </c>
      <c r="J89">
        <v>67.5</v>
      </c>
      <c r="K89">
        <v>90</v>
      </c>
      <c r="L89" t="s">
        <v>39</v>
      </c>
      <c r="M89">
        <v>11</v>
      </c>
      <c r="N89">
        <v>1</v>
      </c>
      <c r="O89">
        <v>60</v>
      </c>
      <c r="P89">
        <v>3</v>
      </c>
      <c r="Q89">
        <v>30.18</v>
      </c>
      <c r="R89">
        <v>22.49</v>
      </c>
      <c r="S89">
        <v>0.94</v>
      </c>
      <c r="T89">
        <v>2.1</v>
      </c>
      <c r="U89" t="s">
        <v>166</v>
      </c>
      <c r="V89" t="s">
        <v>166</v>
      </c>
      <c r="W89">
        <v>9</v>
      </c>
      <c r="X89">
        <v>9</v>
      </c>
      <c r="Y89">
        <v>18</v>
      </c>
      <c r="Z89">
        <v>42.3</v>
      </c>
      <c r="AA89">
        <v>100</v>
      </c>
      <c r="AB89">
        <v>2.3640661939999998</v>
      </c>
      <c r="AC89">
        <v>71.347517730000007</v>
      </c>
      <c r="AD89">
        <v>53.1678487</v>
      </c>
      <c r="AE89">
        <v>2.2222222220000001</v>
      </c>
      <c r="AF89">
        <v>4.9645390069999999</v>
      </c>
      <c r="AG89">
        <v>6.6666666670000003</v>
      </c>
      <c r="AH89">
        <v>14.893617020000001</v>
      </c>
      <c r="AK89">
        <v>-25.48045063</v>
      </c>
      <c r="AL89">
        <f t="shared" si="5"/>
        <v>7.3351470817881115</v>
      </c>
      <c r="AM89">
        <f t="shared" si="6"/>
        <v>14.376888280304698</v>
      </c>
      <c r="AN89">
        <f t="shared" si="7"/>
        <v>-39.857338910304698</v>
      </c>
      <c r="AO89">
        <f t="shared" si="8"/>
        <v>-11.103562349695302</v>
      </c>
      <c r="AQ89">
        <f t="shared" si="9"/>
        <v>7.3351470817881115</v>
      </c>
    </row>
    <row r="90" spans="1:43" x14ac:dyDescent="0.25">
      <c r="A90" t="s">
        <v>163</v>
      </c>
      <c r="B90" t="s">
        <v>72</v>
      </c>
      <c r="C90" t="s">
        <v>147</v>
      </c>
      <c r="D90" t="s">
        <v>164</v>
      </c>
      <c r="E90" t="s">
        <v>165</v>
      </c>
      <c r="F90">
        <v>115</v>
      </c>
      <c r="G90">
        <v>1</v>
      </c>
      <c r="H90" t="s">
        <v>85</v>
      </c>
      <c r="I90">
        <v>24</v>
      </c>
      <c r="J90">
        <v>67.5</v>
      </c>
      <c r="K90">
        <v>90</v>
      </c>
      <c r="L90" t="s">
        <v>39</v>
      </c>
      <c r="M90">
        <v>11</v>
      </c>
      <c r="N90">
        <v>1</v>
      </c>
      <c r="O90">
        <v>60</v>
      </c>
      <c r="P90">
        <v>3</v>
      </c>
      <c r="Q90">
        <v>25.25</v>
      </c>
      <c r="R90">
        <v>18.47</v>
      </c>
      <c r="S90">
        <v>1.1499999999999999</v>
      </c>
      <c r="T90">
        <v>1.77</v>
      </c>
      <c r="U90" t="s">
        <v>166</v>
      </c>
      <c r="V90" t="s">
        <v>166</v>
      </c>
      <c r="W90">
        <v>9</v>
      </c>
      <c r="X90">
        <v>9</v>
      </c>
      <c r="Y90">
        <v>18</v>
      </c>
      <c r="Z90">
        <v>34.369999999999997</v>
      </c>
      <c r="AA90">
        <v>100</v>
      </c>
      <c r="AB90">
        <v>2.909514111</v>
      </c>
      <c r="AC90">
        <v>73.465231309999993</v>
      </c>
      <c r="AD90">
        <v>53.738725629999998</v>
      </c>
      <c r="AE90">
        <v>3.345941228</v>
      </c>
      <c r="AF90">
        <v>5.1498399770000001</v>
      </c>
      <c r="AG90">
        <v>10.037823680000001</v>
      </c>
      <c r="AH90">
        <v>15.449519929999999</v>
      </c>
      <c r="AK90">
        <v>-26.851485149999998</v>
      </c>
      <c r="AL90">
        <f t="shared" si="5"/>
        <v>7.7612959097632048</v>
      </c>
      <c r="AM90">
        <f t="shared" si="6"/>
        <v>15.212139983135881</v>
      </c>
      <c r="AN90">
        <f t="shared" si="7"/>
        <v>-42.063625133135879</v>
      </c>
      <c r="AO90">
        <f t="shared" si="8"/>
        <v>-11.639345166864118</v>
      </c>
      <c r="AQ90">
        <f t="shared" si="9"/>
        <v>7.7612959097632048</v>
      </c>
    </row>
    <row r="91" spans="1:43" x14ac:dyDescent="0.25">
      <c r="A91" t="s">
        <v>163</v>
      </c>
      <c r="B91" t="s">
        <v>72</v>
      </c>
      <c r="C91" t="s">
        <v>147</v>
      </c>
      <c r="D91" t="s">
        <v>170</v>
      </c>
      <c r="E91" t="s">
        <v>165</v>
      </c>
      <c r="G91">
        <v>1</v>
      </c>
      <c r="H91" t="s">
        <v>85</v>
      </c>
      <c r="I91">
        <v>24</v>
      </c>
      <c r="J91">
        <v>67.5</v>
      </c>
      <c r="K91">
        <v>90</v>
      </c>
      <c r="L91" t="s">
        <v>39</v>
      </c>
      <c r="M91">
        <v>11</v>
      </c>
      <c r="N91">
        <v>1</v>
      </c>
      <c r="O91">
        <v>60</v>
      </c>
      <c r="P91">
        <v>3</v>
      </c>
      <c r="Q91">
        <v>25.25</v>
      </c>
      <c r="R91">
        <v>20.32</v>
      </c>
      <c r="S91">
        <v>1.1499999999999999</v>
      </c>
      <c r="T91">
        <v>1.39</v>
      </c>
      <c r="U91" t="s">
        <v>166</v>
      </c>
      <c r="V91" t="s">
        <v>166</v>
      </c>
      <c r="W91">
        <v>9</v>
      </c>
      <c r="X91">
        <v>9</v>
      </c>
      <c r="Y91">
        <v>18</v>
      </c>
      <c r="Z91">
        <v>34.369999999999997</v>
      </c>
      <c r="AA91">
        <v>100</v>
      </c>
      <c r="AB91">
        <v>2.909514111</v>
      </c>
      <c r="AC91">
        <v>73.465231309999993</v>
      </c>
      <c r="AD91">
        <v>59.121326740000001</v>
      </c>
      <c r="AE91">
        <v>3.345941228</v>
      </c>
      <c r="AF91">
        <v>4.044224614</v>
      </c>
      <c r="AG91">
        <v>10.037823680000001</v>
      </c>
      <c r="AH91">
        <v>12.132673840000001</v>
      </c>
      <c r="AK91">
        <v>-19.52475248</v>
      </c>
      <c r="AL91">
        <f t="shared" si="5"/>
        <v>6.6134891778220641</v>
      </c>
      <c r="AM91">
        <f t="shared" si="6"/>
        <v>12.962438788531246</v>
      </c>
      <c r="AN91">
        <f t="shared" si="7"/>
        <v>-32.487191268531248</v>
      </c>
      <c r="AO91">
        <f t="shared" si="8"/>
        <v>-6.5623136914687539</v>
      </c>
      <c r="AQ91">
        <f t="shared" si="9"/>
        <v>6.6134891778220641</v>
      </c>
    </row>
    <row r="92" spans="1:43" x14ac:dyDescent="0.25">
      <c r="A92" t="s">
        <v>163</v>
      </c>
      <c r="B92" t="s">
        <v>141</v>
      </c>
      <c r="C92" t="s">
        <v>147</v>
      </c>
      <c r="D92" t="s">
        <v>164</v>
      </c>
      <c r="E92" t="s">
        <v>165</v>
      </c>
      <c r="F92">
        <v>116</v>
      </c>
      <c r="G92">
        <v>1</v>
      </c>
      <c r="H92" t="s">
        <v>85</v>
      </c>
      <c r="I92">
        <v>24</v>
      </c>
      <c r="J92">
        <v>67.5</v>
      </c>
      <c r="K92">
        <v>90</v>
      </c>
      <c r="L92" t="s">
        <v>39</v>
      </c>
      <c r="M92">
        <v>11</v>
      </c>
      <c r="N92">
        <v>1</v>
      </c>
      <c r="O92">
        <v>60</v>
      </c>
      <c r="P92">
        <v>3</v>
      </c>
      <c r="Q92">
        <v>26.17</v>
      </c>
      <c r="R92">
        <v>19.399999999999999</v>
      </c>
      <c r="S92">
        <v>0.62</v>
      </c>
      <c r="T92">
        <v>0.92</v>
      </c>
      <c r="U92" t="s">
        <v>166</v>
      </c>
      <c r="V92" t="s">
        <v>166</v>
      </c>
      <c r="W92">
        <v>9</v>
      </c>
      <c r="X92">
        <v>9</v>
      </c>
      <c r="Y92">
        <v>18</v>
      </c>
      <c r="Z92">
        <v>34.94</v>
      </c>
      <c r="AA92">
        <v>100</v>
      </c>
      <c r="AB92">
        <v>2.862049227</v>
      </c>
      <c r="AC92">
        <v>74.899828279999994</v>
      </c>
      <c r="AD92">
        <v>55.523755010000002</v>
      </c>
      <c r="AE92">
        <v>1.774470521</v>
      </c>
      <c r="AF92">
        <v>2.6330852889999998</v>
      </c>
      <c r="AG92">
        <v>5.3234115629999996</v>
      </c>
      <c r="AH92">
        <v>7.8992558669999999</v>
      </c>
      <c r="AK92">
        <v>-25.869316009999999</v>
      </c>
      <c r="AL92">
        <f t="shared" si="5"/>
        <v>3.9297555332095153</v>
      </c>
      <c r="AM92">
        <f t="shared" si="6"/>
        <v>7.7023208450906502</v>
      </c>
      <c r="AN92">
        <f t="shared" si="7"/>
        <v>-33.571636855090645</v>
      </c>
      <c r="AO92">
        <f t="shared" si="8"/>
        <v>-18.166995164909348</v>
      </c>
      <c r="AQ92">
        <f t="shared" si="9"/>
        <v>3.9297555332095153</v>
      </c>
    </row>
    <row r="93" spans="1:43" x14ac:dyDescent="0.25">
      <c r="A93" t="s">
        <v>163</v>
      </c>
      <c r="B93" t="s">
        <v>141</v>
      </c>
      <c r="C93" t="s">
        <v>147</v>
      </c>
      <c r="D93" t="s">
        <v>171</v>
      </c>
      <c r="E93" t="s">
        <v>165</v>
      </c>
      <c r="F93">
        <v>116</v>
      </c>
      <c r="G93">
        <v>1</v>
      </c>
      <c r="H93" t="s">
        <v>85</v>
      </c>
      <c r="I93">
        <v>24</v>
      </c>
      <c r="J93">
        <v>67.5</v>
      </c>
      <c r="K93">
        <v>90</v>
      </c>
      <c r="L93" t="s">
        <v>39</v>
      </c>
      <c r="M93">
        <v>11</v>
      </c>
      <c r="N93">
        <v>1</v>
      </c>
      <c r="O93">
        <v>60</v>
      </c>
      <c r="P93">
        <v>3</v>
      </c>
      <c r="Q93">
        <v>26.17</v>
      </c>
      <c r="R93">
        <v>19.399999999999999</v>
      </c>
      <c r="S93">
        <v>0.62</v>
      </c>
      <c r="T93">
        <v>1.38</v>
      </c>
      <c r="U93" t="s">
        <v>166</v>
      </c>
      <c r="V93" t="s">
        <v>166</v>
      </c>
      <c r="W93">
        <v>9</v>
      </c>
      <c r="X93">
        <v>9</v>
      </c>
      <c r="Y93">
        <v>18</v>
      </c>
      <c r="Z93">
        <v>34.94</v>
      </c>
      <c r="AA93">
        <v>100</v>
      </c>
      <c r="AB93">
        <v>2.862049227</v>
      </c>
      <c r="AC93">
        <v>74.899828279999994</v>
      </c>
      <c r="AD93">
        <v>55.523755010000002</v>
      </c>
      <c r="AE93">
        <v>1.774470521</v>
      </c>
      <c r="AF93">
        <v>3.949627934</v>
      </c>
      <c r="AG93">
        <v>5.3234115629999996</v>
      </c>
      <c r="AH93">
        <v>11.848883799999999</v>
      </c>
      <c r="AK93">
        <v>-25.869316009999999</v>
      </c>
      <c r="AL93">
        <f t="shared" si="5"/>
        <v>5.5579844021999936</v>
      </c>
      <c r="AM93">
        <f t="shared" si="6"/>
        <v>10.893649428311987</v>
      </c>
      <c r="AN93">
        <f t="shared" si="7"/>
        <v>-36.762965438311987</v>
      </c>
      <c r="AO93">
        <f t="shared" si="8"/>
        <v>-14.975666581688012</v>
      </c>
      <c r="AQ93">
        <f t="shared" si="9"/>
        <v>5.5579844021999936</v>
      </c>
    </row>
    <row r="94" spans="1:43" x14ac:dyDescent="0.25">
      <c r="A94" t="s">
        <v>163</v>
      </c>
      <c r="B94" t="s">
        <v>141</v>
      </c>
      <c r="C94" t="s">
        <v>147</v>
      </c>
      <c r="D94" t="s">
        <v>172</v>
      </c>
      <c r="E94" t="s">
        <v>165</v>
      </c>
      <c r="G94">
        <v>1</v>
      </c>
      <c r="H94" t="s">
        <v>85</v>
      </c>
      <c r="I94">
        <v>24</v>
      </c>
      <c r="J94">
        <v>67.5</v>
      </c>
      <c r="K94">
        <v>90</v>
      </c>
      <c r="L94" t="s">
        <v>39</v>
      </c>
      <c r="M94">
        <v>11</v>
      </c>
      <c r="N94">
        <v>1</v>
      </c>
      <c r="O94">
        <v>60</v>
      </c>
      <c r="P94">
        <v>3</v>
      </c>
      <c r="Q94">
        <v>26.17</v>
      </c>
      <c r="R94">
        <v>20.010000000000002</v>
      </c>
      <c r="S94">
        <v>0.62</v>
      </c>
      <c r="T94">
        <v>1.08</v>
      </c>
      <c r="U94" t="s">
        <v>166</v>
      </c>
      <c r="V94" t="s">
        <v>166</v>
      </c>
      <c r="W94">
        <v>9</v>
      </c>
      <c r="X94">
        <v>9</v>
      </c>
      <c r="Y94">
        <v>18</v>
      </c>
      <c r="Z94">
        <v>34.94</v>
      </c>
      <c r="AA94">
        <v>100</v>
      </c>
      <c r="AB94">
        <v>2.862049227</v>
      </c>
      <c r="AC94">
        <v>74.899828279999994</v>
      </c>
      <c r="AD94">
        <v>57.269605040000002</v>
      </c>
      <c r="AE94">
        <v>1.774470521</v>
      </c>
      <c r="AF94">
        <v>3.0910131650000001</v>
      </c>
      <c r="AG94">
        <v>5.3234115629999996</v>
      </c>
      <c r="AH94">
        <v>9.2730394960000009</v>
      </c>
      <c r="AK94">
        <v>-23.538402749999999</v>
      </c>
      <c r="AL94">
        <f t="shared" si="5"/>
        <v>4.5069305645521283</v>
      </c>
      <c r="AM94">
        <f t="shared" si="6"/>
        <v>8.833583906522172</v>
      </c>
      <c r="AN94">
        <f t="shared" si="7"/>
        <v>-32.371986656522168</v>
      </c>
      <c r="AO94">
        <f t="shared" si="8"/>
        <v>-14.704818843477828</v>
      </c>
      <c r="AQ94">
        <f t="shared" si="9"/>
        <v>4.5069305645521283</v>
      </c>
    </row>
    <row r="95" spans="1:43" x14ac:dyDescent="0.25">
      <c r="A95" t="s">
        <v>163</v>
      </c>
      <c r="B95" t="s">
        <v>141</v>
      </c>
      <c r="C95" t="s">
        <v>147</v>
      </c>
      <c r="D95" t="s">
        <v>173</v>
      </c>
      <c r="E95" t="s">
        <v>165</v>
      </c>
      <c r="G95">
        <v>1</v>
      </c>
      <c r="H95" t="s">
        <v>85</v>
      </c>
      <c r="I95">
        <v>24</v>
      </c>
      <c r="J95">
        <v>67.5</v>
      </c>
      <c r="K95">
        <v>90</v>
      </c>
      <c r="L95" t="s">
        <v>39</v>
      </c>
      <c r="M95">
        <v>11</v>
      </c>
      <c r="N95">
        <v>1</v>
      </c>
      <c r="O95">
        <v>60</v>
      </c>
      <c r="P95">
        <v>3</v>
      </c>
      <c r="Q95">
        <v>26.17</v>
      </c>
      <c r="R95">
        <v>18.71</v>
      </c>
      <c r="S95">
        <v>0.62</v>
      </c>
      <c r="T95">
        <v>1.24</v>
      </c>
      <c r="U95" t="s">
        <v>166</v>
      </c>
      <c r="V95" t="s">
        <v>166</v>
      </c>
      <c r="W95">
        <v>9</v>
      </c>
      <c r="X95">
        <v>9</v>
      </c>
      <c r="Y95">
        <v>18</v>
      </c>
      <c r="Z95">
        <v>34.94</v>
      </c>
      <c r="AA95">
        <v>100</v>
      </c>
      <c r="AB95">
        <v>2.862049227</v>
      </c>
      <c r="AC95">
        <v>74.899828279999994</v>
      </c>
      <c r="AD95">
        <v>53.548941040000003</v>
      </c>
      <c r="AE95">
        <v>1.774470521</v>
      </c>
      <c r="AF95">
        <v>3.548941042</v>
      </c>
      <c r="AG95">
        <v>5.3234115629999996</v>
      </c>
      <c r="AH95">
        <v>10.64682313</v>
      </c>
      <c r="AK95">
        <v>-28.505922810000001</v>
      </c>
      <c r="AL95">
        <f t="shared" si="5"/>
        <v>5.0318899502190515</v>
      </c>
      <c r="AM95">
        <f t="shared" si="6"/>
        <v>9.8625043024293415</v>
      </c>
      <c r="AN95">
        <f t="shared" si="7"/>
        <v>-38.368427112429345</v>
      </c>
      <c r="AO95">
        <f t="shared" si="8"/>
        <v>-18.643418507570658</v>
      </c>
      <c r="AQ95">
        <f t="shared" si="9"/>
        <v>5.0318899502190515</v>
      </c>
    </row>
    <row r="96" spans="1:43" x14ac:dyDescent="0.25">
      <c r="A96" t="s">
        <v>174</v>
      </c>
      <c r="B96" t="s">
        <v>60</v>
      </c>
      <c r="C96" t="s">
        <v>175</v>
      </c>
      <c r="D96" t="s">
        <v>176</v>
      </c>
      <c r="E96" t="s">
        <v>50</v>
      </c>
      <c r="F96">
        <v>34</v>
      </c>
      <c r="G96">
        <v>1</v>
      </c>
      <c r="H96" t="s">
        <v>38</v>
      </c>
      <c r="I96" t="s">
        <v>39</v>
      </c>
      <c r="J96" t="s">
        <v>39</v>
      </c>
      <c r="K96">
        <v>120</v>
      </c>
      <c r="L96" t="s">
        <v>103</v>
      </c>
      <c r="M96">
        <v>12</v>
      </c>
      <c r="N96">
        <v>1</v>
      </c>
      <c r="O96">
        <v>60</v>
      </c>
      <c r="P96">
        <v>3</v>
      </c>
      <c r="Q96">
        <v>0.81</v>
      </c>
      <c r="R96">
        <v>0.59</v>
      </c>
      <c r="S96">
        <v>0.06</v>
      </c>
      <c r="T96">
        <v>0.12</v>
      </c>
      <c r="U96">
        <v>6</v>
      </c>
      <c r="V96">
        <v>6</v>
      </c>
      <c r="W96">
        <v>6</v>
      </c>
      <c r="X96">
        <v>6</v>
      </c>
      <c r="Y96">
        <v>12</v>
      </c>
      <c r="Z96">
        <v>1</v>
      </c>
      <c r="AA96">
        <v>100</v>
      </c>
      <c r="AB96">
        <v>100</v>
      </c>
      <c r="AC96">
        <v>81</v>
      </c>
      <c r="AD96">
        <v>59</v>
      </c>
      <c r="AE96">
        <v>6</v>
      </c>
      <c r="AF96">
        <v>12</v>
      </c>
      <c r="AG96">
        <v>14.69693846</v>
      </c>
      <c r="AH96">
        <v>29.393876909999999</v>
      </c>
      <c r="AI96">
        <v>18</v>
      </c>
      <c r="AJ96">
        <v>3</v>
      </c>
      <c r="AK96">
        <v>-27.16049383</v>
      </c>
      <c r="AL96">
        <f t="shared" si="5"/>
        <v>15.766748650723978</v>
      </c>
      <c r="AM96">
        <f t="shared" si="6"/>
        <v>30.902827355418996</v>
      </c>
      <c r="AN96">
        <f t="shared" si="7"/>
        <v>-58.063321185418999</v>
      </c>
      <c r="AO96">
        <f t="shared" si="8"/>
        <v>3.7423335254189958</v>
      </c>
      <c r="AQ96">
        <f t="shared" si="9"/>
        <v>15.766748650723978</v>
      </c>
    </row>
    <row r="97" spans="1:43" x14ac:dyDescent="0.25">
      <c r="A97" t="s">
        <v>174</v>
      </c>
      <c r="B97" t="s">
        <v>60</v>
      </c>
      <c r="C97" t="s">
        <v>175</v>
      </c>
      <c r="D97" t="s">
        <v>177</v>
      </c>
      <c r="E97" t="s">
        <v>50</v>
      </c>
      <c r="F97">
        <v>34</v>
      </c>
      <c r="G97">
        <v>1</v>
      </c>
      <c r="H97" t="s">
        <v>38</v>
      </c>
      <c r="I97" t="s">
        <v>39</v>
      </c>
      <c r="J97" t="s">
        <v>39</v>
      </c>
      <c r="K97">
        <v>120</v>
      </c>
      <c r="L97" t="s">
        <v>103</v>
      </c>
      <c r="M97">
        <v>12</v>
      </c>
      <c r="N97">
        <v>1</v>
      </c>
      <c r="O97">
        <v>60</v>
      </c>
      <c r="P97">
        <v>3</v>
      </c>
      <c r="Q97">
        <v>0.81</v>
      </c>
      <c r="R97">
        <v>0.5</v>
      </c>
      <c r="S97">
        <v>0.06</v>
      </c>
      <c r="T97">
        <v>0.1</v>
      </c>
      <c r="U97">
        <v>6</v>
      </c>
      <c r="V97">
        <v>6</v>
      </c>
      <c r="W97">
        <v>6</v>
      </c>
      <c r="X97">
        <v>6</v>
      </c>
      <c r="Y97">
        <v>12</v>
      </c>
      <c r="Z97">
        <v>1</v>
      </c>
      <c r="AA97">
        <v>100</v>
      </c>
      <c r="AB97">
        <v>100</v>
      </c>
      <c r="AC97">
        <v>81</v>
      </c>
      <c r="AD97">
        <v>50</v>
      </c>
      <c r="AE97">
        <v>6</v>
      </c>
      <c r="AF97">
        <v>10</v>
      </c>
      <c r="AG97">
        <v>14.69693846</v>
      </c>
      <c r="AH97">
        <v>24.494897430000002</v>
      </c>
      <c r="AK97">
        <v>-38.271604940000003</v>
      </c>
      <c r="AL97">
        <f t="shared" si="5"/>
        <v>13.165230954630058</v>
      </c>
      <c r="AM97">
        <f t="shared" si="6"/>
        <v>25.803852671074914</v>
      </c>
      <c r="AN97">
        <f t="shared" si="7"/>
        <v>-64.07545761107491</v>
      </c>
      <c r="AO97">
        <f t="shared" si="8"/>
        <v>-12.467752268925089</v>
      </c>
      <c r="AQ97">
        <f t="shared" si="9"/>
        <v>13.165230954630058</v>
      </c>
    </row>
    <row r="98" spans="1:43" x14ac:dyDescent="0.25">
      <c r="A98" t="s">
        <v>174</v>
      </c>
      <c r="B98" t="s">
        <v>178</v>
      </c>
      <c r="C98" t="s">
        <v>175</v>
      </c>
      <c r="D98" t="s">
        <v>176</v>
      </c>
      <c r="E98" t="s">
        <v>50</v>
      </c>
      <c r="F98">
        <v>35</v>
      </c>
      <c r="G98">
        <v>1</v>
      </c>
      <c r="H98" t="s">
        <v>38</v>
      </c>
      <c r="I98" t="s">
        <v>39</v>
      </c>
      <c r="J98" t="s">
        <v>39</v>
      </c>
      <c r="K98">
        <v>120</v>
      </c>
      <c r="L98" t="s">
        <v>103</v>
      </c>
      <c r="M98">
        <v>12</v>
      </c>
      <c r="N98">
        <v>1</v>
      </c>
      <c r="O98">
        <v>60</v>
      </c>
      <c r="P98">
        <v>3</v>
      </c>
      <c r="Q98">
        <v>0.77</v>
      </c>
      <c r="R98">
        <v>0.55000000000000004</v>
      </c>
      <c r="S98">
        <v>0.08</v>
      </c>
      <c r="T98">
        <v>0.16</v>
      </c>
      <c r="U98">
        <v>6</v>
      </c>
      <c r="V98">
        <v>6</v>
      </c>
      <c r="W98">
        <v>6</v>
      </c>
      <c r="X98">
        <v>6</v>
      </c>
      <c r="Y98">
        <v>12</v>
      </c>
      <c r="Z98">
        <v>0.95</v>
      </c>
      <c r="AA98">
        <v>100</v>
      </c>
      <c r="AB98">
        <v>105.2631579</v>
      </c>
      <c r="AC98">
        <v>81.052631579999996</v>
      </c>
      <c r="AD98">
        <v>57.89473684</v>
      </c>
      <c r="AE98">
        <v>8.4210526320000003</v>
      </c>
      <c r="AF98">
        <v>16.84210526</v>
      </c>
      <c r="AG98">
        <v>20.627282040000001</v>
      </c>
      <c r="AH98">
        <v>41.254564090000002</v>
      </c>
      <c r="AK98">
        <v>-28.571428569999998</v>
      </c>
      <c r="AL98">
        <f t="shared" si="5"/>
        <v>22.064666040303468</v>
      </c>
      <c r="AM98">
        <f t="shared" si="6"/>
        <v>43.246745438994793</v>
      </c>
      <c r="AN98">
        <f t="shared" si="7"/>
        <v>-71.818174008994788</v>
      </c>
      <c r="AO98">
        <f t="shared" si="8"/>
        <v>14.675316868994795</v>
      </c>
      <c r="AQ98">
        <f t="shared" si="9"/>
        <v>22.064666040303468</v>
      </c>
    </row>
    <row r="99" spans="1:43" x14ac:dyDescent="0.25">
      <c r="A99" t="s">
        <v>179</v>
      </c>
      <c r="B99" t="s">
        <v>82</v>
      </c>
      <c r="C99" t="s">
        <v>180</v>
      </c>
      <c r="D99" t="s">
        <v>181</v>
      </c>
      <c r="E99" t="s">
        <v>126</v>
      </c>
      <c r="F99">
        <v>39</v>
      </c>
      <c r="G99" t="s">
        <v>51</v>
      </c>
      <c r="H99" t="s">
        <v>52</v>
      </c>
      <c r="I99">
        <v>25</v>
      </c>
      <c r="J99">
        <v>60</v>
      </c>
      <c r="K99">
        <v>60</v>
      </c>
      <c r="L99" t="s">
        <v>53</v>
      </c>
      <c r="M99">
        <v>12</v>
      </c>
      <c r="N99">
        <v>1</v>
      </c>
      <c r="O99">
        <v>60</v>
      </c>
      <c r="P99">
        <v>0</v>
      </c>
      <c r="Q99">
        <v>35.052</v>
      </c>
      <c r="R99">
        <v>29.21</v>
      </c>
      <c r="S99">
        <v>1.27</v>
      </c>
      <c r="T99">
        <v>2.794</v>
      </c>
      <c r="U99">
        <v>6</v>
      </c>
      <c r="V99">
        <v>6</v>
      </c>
      <c r="W99">
        <v>6</v>
      </c>
      <c r="X99">
        <v>6</v>
      </c>
      <c r="Y99">
        <v>12</v>
      </c>
      <c r="Z99">
        <v>40.131999999999998</v>
      </c>
      <c r="AA99">
        <v>100</v>
      </c>
      <c r="AB99">
        <v>2.491777135</v>
      </c>
      <c r="AC99">
        <v>87.341772149999997</v>
      </c>
      <c r="AD99">
        <v>72.784810129999997</v>
      </c>
      <c r="AE99">
        <v>3.1645569619999998</v>
      </c>
      <c r="AF99">
        <v>6.9620253160000001</v>
      </c>
      <c r="AG99">
        <v>7.7515498190000001</v>
      </c>
      <c r="AH99">
        <v>17.053409599999998</v>
      </c>
      <c r="AI99">
        <v>54</v>
      </c>
      <c r="AJ99">
        <v>6</v>
      </c>
      <c r="AK99">
        <v>-16.666666670000001</v>
      </c>
      <c r="AL99">
        <f t="shared" si="5"/>
        <v>8.5236956464260167</v>
      </c>
      <c r="AM99">
        <f t="shared" si="6"/>
        <v>16.706443466994994</v>
      </c>
      <c r="AN99">
        <f t="shared" si="7"/>
        <v>-33.373110136994995</v>
      </c>
      <c r="AO99">
        <f t="shared" si="8"/>
        <v>3.977679699499248E-2</v>
      </c>
      <c r="AQ99">
        <f t="shared" si="9"/>
        <v>8.5236956464260167</v>
      </c>
    </row>
    <row r="100" spans="1:43" x14ac:dyDescent="0.25">
      <c r="A100" t="s">
        <v>179</v>
      </c>
      <c r="B100" t="s">
        <v>95</v>
      </c>
      <c r="C100" t="s">
        <v>180</v>
      </c>
      <c r="D100" t="s">
        <v>181</v>
      </c>
      <c r="E100" t="s">
        <v>126</v>
      </c>
      <c r="F100">
        <v>41</v>
      </c>
      <c r="G100" t="s">
        <v>51</v>
      </c>
      <c r="H100" t="s">
        <v>52</v>
      </c>
      <c r="I100">
        <v>25</v>
      </c>
      <c r="J100">
        <v>60</v>
      </c>
      <c r="K100">
        <v>60</v>
      </c>
      <c r="L100" t="s">
        <v>53</v>
      </c>
      <c r="M100">
        <v>12</v>
      </c>
      <c r="N100">
        <v>1</v>
      </c>
      <c r="O100">
        <v>60</v>
      </c>
      <c r="P100" t="s">
        <v>54</v>
      </c>
      <c r="Q100">
        <v>37.33</v>
      </c>
      <c r="R100">
        <v>22.09</v>
      </c>
      <c r="S100">
        <v>2.08</v>
      </c>
      <c r="T100">
        <v>6.01</v>
      </c>
      <c r="U100">
        <v>14</v>
      </c>
      <c r="V100">
        <v>14</v>
      </c>
      <c r="W100">
        <v>14</v>
      </c>
      <c r="X100">
        <v>14</v>
      </c>
      <c r="Y100">
        <v>28</v>
      </c>
      <c r="Z100">
        <v>40.18</v>
      </c>
      <c r="AA100">
        <v>40</v>
      </c>
      <c r="AB100">
        <v>0.99552015900000002</v>
      </c>
      <c r="AC100">
        <v>87.162767549999998</v>
      </c>
      <c r="AD100">
        <v>71.991040319999996</v>
      </c>
      <c r="AE100">
        <v>2.0706819310000002</v>
      </c>
      <c r="AF100">
        <v>5.9830761570000002</v>
      </c>
      <c r="AG100">
        <v>7.747782344</v>
      </c>
      <c r="AH100">
        <v>22.386621099999999</v>
      </c>
      <c r="AK100">
        <v>-17.40620182</v>
      </c>
      <c r="AL100">
        <f t="shared" si="5"/>
        <v>7.1391884072597058</v>
      </c>
      <c r="AM100">
        <f t="shared" si="6"/>
        <v>13.992809278229023</v>
      </c>
      <c r="AN100">
        <f t="shared" si="7"/>
        <v>-31.399011098229025</v>
      </c>
      <c r="AO100">
        <f t="shared" si="8"/>
        <v>-3.4133925417709765</v>
      </c>
      <c r="AQ100">
        <f t="shared" si="9"/>
        <v>7.1391884072597058</v>
      </c>
    </row>
    <row r="101" spans="1:43" x14ac:dyDescent="0.25">
      <c r="A101" t="s">
        <v>179</v>
      </c>
      <c r="B101" t="s">
        <v>95</v>
      </c>
      <c r="C101" t="s">
        <v>180</v>
      </c>
      <c r="D101" t="s">
        <v>182</v>
      </c>
      <c r="E101" t="s">
        <v>126</v>
      </c>
      <c r="F101">
        <v>41</v>
      </c>
      <c r="G101" t="s">
        <v>51</v>
      </c>
      <c r="H101" t="s">
        <v>52</v>
      </c>
      <c r="I101">
        <v>25</v>
      </c>
      <c r="J101">
        <v>60</v>
      </c>
      <c r="K101">
        <v>60</v>
      </c>
      <c r="L101" t="s">
        <v>53</v>
      </c>
      <c r="M101">
        <v>12</v>
      </c>
      <c r="N101">
        <v>1</v>
      </c>
      <c r="O101">
        <v>60</v>
      </c>
      <c r="P101" t="s">
        <v>54</v>
      </c>
      <c r="Q101">
        <v>37.33</v>
      </c>
      <c r="R101">
        <v>16.86</v>
      </c>
      <c r="S101">
        <v>2.08</v>
      </c>
      <c r="T101">
        <v>4</v>
      </c>
      <c r="U101">
        <v>14</v>
      </c>
      <c r="V101">
        <v>14</v>
      </c>
      <c r="W101">
        <v>14</v>
      </c>
      <c r="X101">
        <v>14</v>
      </c>
      <c r="Y101">
        <v>28</v>
      </c>
      <c r="Z101">
        <v>40.18</v>
      </c>
      <c r="AA101">
        <v>40</v>
      </c>
      <c r="AB101">
        <v>0.99552015900000002</v>
      </c>
      <c r="AC101">
        <v>87.162767549999998</v>
      </c>
      <c r="AD101">
        <v>66.784469889999997</v>
      </c>
      <c r="AE101">
        <v>2.0706819310000002</v>
      </c>
      <c r="AF101">
        <v>3.9820806370000001</v>
      </c>
      <c r="AG101">
        <v>7.747782344</v>
      </c>
      <c r="AH101">
        <v>14.89958143</v>
      </c>
      <c r="AK101">
        <v>-23.379589970000001</v>
      </c>
      <c r="AL101">
        <f t="shared" si="5"/>
        <v>4.9178204938704297</v>
      </c>
      <c r="AM101">
        <f t="shared" si="6"/>
        <v>9.6389281679860428</v>
      </c>
      <c r="AN101">
        <f t="shared" si="7"/>
        <v>-33.018518137986042</v>
      </c>
      <c r="AO101">
        <f t="shared" si="8"/>
        <v>-13.740661802013959</v>
      </c>
      <c r="AQ101">
        <f t="shared" si="9"/>
        <v>4.9178204938704297</v>
      </c>
    </row>
    <row r="102" spans="1:43" x14ac:dyDescent="0.25">
      <c r="A102" t="s">
        <v>179</v>
      </c>
      <c r="B102" t="s">
        <v>183</v>
      </c>
      <c r="C102" t="s">
        <v>180</v>
      </c>
      <c r="D102" t="s">
        <v>181</v>
      </c>
      <c r="E102" t="s">
        <v>126</v>
      </c>
      <c r="F102">
        <v>42</v>
      </c>
      <c r="G102" t="s">
        <v>51</v>
      </c>
      <c r="H102" t="s">
        <v>52</v>
      </c>
      <c r="I102">
        <v>25</v>
      </c>
      <c r="J102">
        <v>60</v>
      </c>
      <c r="K102">
        <v>60</v>
      </c>
      <c r="L102" t="s">
        <v>53</v>
      </c>
      <c r="M102">
        <v>12</v>
      </c>
      <c r="N102">
        <v>1</v>
      </c>
      <c r="O102">
        <v>60</v>
      </c>
      <c r="P102" t="s">
        <v>54</v>
      </c>
      <c r="Q102">
        <v>31.4</v>
      </c>
      <c r="R102">
        <v>12.7</v>
      </c>
      <c r="S102">
        <v>2.54</v>
      </c>
      <c r="T102">
        <v>5.31</v>
      </c>
      <c r="U102">
        <v>6</v>
      </c>
      <c r="V102">
        <v>6</v>
      </c>
      <c r="W102">
        <v>6</v>
      </c>
      <c r="X102">
        <v>6</v>
      </c>
      <c r="Y102">
        <v>12</v>
      </c>
      <c r="Z102">
        <v>37.06</v>
      </c>
      <c r="AA102">
        <v>40</v>
      </c>
      <c r="AB102">
        <v>1.0793308150000001</v>
      </c>
      <c r="AC102">
        <v>83.890987589999995</v>
      </c>
      <c r="AD102">
        <v>63.707501350000001</v>
      </c>
      <c r="AE102">
        <v>2.74150027</v>
      </c>
      <c r="AF102">
        <v>5.731246627</v>
      </c>
      <c r="AG102">
        <v>6.715276791</v>
      </c>
      <c r="AH102">
        <v>14.03862983</v>
      </c>
      <c r="AK102">
        <v>-24.059183019999999</v>
      </c>
      <c r="AL102">
        <f t="shared" si="5"/>
        <v>7.2685628552582831</v>
      </c>
      <c r="AM102">
        <f t="shared" si="6"/>
        <v>14.246383196306235</v>
      </c>
      <c r="AN102">
        <f t="shared" si="7"/>
        <v>-38.305566216306232</v>
      </c>
      <c r="AO102">
        <f t="shared" si="8"/>
        <v>-9.8127998236937639</v>
      </c>
      <c r="AQ102">
        <f t="shared" si="9"/>
        <v>7.2685628552582831</v>
      </c>
    </row>
    <row r="103" spans="1:43" x14ac:dyDescent="0.25">
      <c r="A103" t="s">
        <v>179</v>
      </c>
      <c r="B103" t="s">
        <v>55</v>
      </c>
      <c r="C103" t="s">
        <v>180</v>
      </c>
      <c r="D103" t="s">
        <v>181</v>
      </c>
      <c r="E103" t="s">
        <v>126</v>
      </c>
      <c r="F103">
        <v>43</v>
      </c>
      <c r="G103" t="s">
        <v>51</v>
      </c>
      <c r="H103" t="s">
        <v>52</v>
      </c>
      <c r="I103">
        <v>18</v>
      </c>
      <c r="J103">
        <v>60</v>
      </c>
      <c r="K103">
        <v>60</v>
      </c>
      <c r="L103" t="s">
        <v>53</v>
      </c>
      <c r="M103">
        <v>12</v>
      </c>
      <c r="N103">
        <v>1</v>
      </c>
      <c r="O103">
        <v>60</v>
      </c>
      <c r="P103" t="s">
        <v>54</v>
      </c>
      <c r="Q103">
        <v>27.04</v>
      </c>
      <c r="R103">
        <v>13.32</v>
      </c>
      <c r="S103">
        <v>1.83</v>
      </c>
      <c r="T103">
        <v>6.92</v>
      </c>
      <c r="U103">
        <v>8</v>
      </c>
      <c r="V103">
        <v>8</v>
      </c>
      <c r="W103">
        <v>8</v>
      </c>
      <c r="X103">
        <v>8</v>
      </c>
      <c r="Y103">
        <v>16</v>
      </c>
      <c r="Z103">
        <v>36.96</v>
      </c>
      <c r="AA103">
        <v>40</v>
      </c>
      <c r="AB103">
        <v>1.082251082</v>
      </c>
      <c r="AC103">
        <v>79.264069259999999</v>
      </c>
      <c r="AD103">
        <v>64.415584420000002</v>
      </c>
      <c r="AE103">
        <v>1.980519481</v>
      </c>
      <c r="AF103">
        <v>7.4891774890000002</v>
      </c>
      <c r="AG103">
        <v>5.6017550199999997</v>
      </c>
      <c r="AH103">
        <v>21.182592750000001</v>
      </c>
      <c r="AK103">
        <v>-18.732932819999998</v>
      </c>
      <c r="AL103">
        <f t="shared" si="5"/>
        <v>9.6641220344474785</v>
      </c>
      <c r="AM103">
        <f t="shared" si="6"/>
        <v>18.941679187517057</v>
      </c>
      <c r="AN103">
        <f t="shared" si="7"/>
        <v>-37.674612007517055</v>
      </c>
      <c r="AO103">
        <f t="shared" si="8"/>
        <v>0.20874636751705822</v>
      </c>
      <c r="AQ103">
        <f t="shared" si="9"/>
        <v>9.6641220344474785</v>
      </c>
    </row>
    <row r="104" spans="1:43" x14ac:dyDescent="0.25">
      <c r="A104" t="s">
        <v>184</v>
      </c>
      <c r="B104" t="s">
        <v>98</v>
      </c>
      <c r="C104" t="s">
        <v>185</v>
      </c>
      <c r="D104" t="s">
        <v>186</v>
      </c>
      <c r="E104" t="s">
        <v>37</v>
      </c>
      <c r="F104">
        <v>65</v>
      </c>
      <c r="G104">
        <v>1</v>
      </c>
      <c r="H104" t="s">
        <v>52</v>
      </c>
      <c r="I104">
        <v>25</v>
      </c>
      <c r="J104">
        <v>60</v>
      </c>
      <c r="K104">
        <v>60</v>
      </c>
      <c r="L104" t="s">
        <v>103</v>
      </c>
      <c r="M104">
        <v>12</v>
      </c>
      <c r="N104">
        <v>1</v>
      </c>
      <c r="O104">
        <v>60</v>
      </c>
      <c r="P104">
        <v>3</v>
      </c>
      <c r="Q104">
        <v>71.58</v>
      </c>
      <c r="R104">
        <v>59.27</v>
      </c>
      <c r="S104">
        <v>2.31</v>
      </c>
      <c r="T104">
        <v>6.16</v>
      </c>
      <c r="U104">
        <v>10</v>
      </c>
      <c r="V104">
        <v>8</v>
      </c>
      <c r="W104">
        <v>10</v>
      </c>
      <c r="X104">
        <v>8</v>
      </c>
      <c r="Y104">
        <v>18</v>
      </c>
      <c r="Z104">
        <v>80.2</v>
      </c>
      <c r="AA104">
        <v>100</v>
      </c>
      <c r="AB104">
        <v>1.2468827929999999</v>
      </c>
      <c r="AC104">
        <v>89.251870319999995</v>
      </c>
      <c r="AD104">
        <v>73.902743139999998</v>
      </c>
      <c r="AE104">
        <v>2.8802992519999999</v>
      </c>
      <c r="AF104">
        <v>7.6807980049999998</v>
      </c>
      <c r="AG104">
        <v>9.1083059790000007</v>
      </c>
      <c r="AH104">
        <v>21.724577419999999</v>
      </c>
      <c r="AI104">
        <v>8</v>
      </c>
      <c r="AJ104">
        <v>1</v>
      </c>
      <c r="AK104">
        <v>-17.197541210000001</v>
      </c>
      <c r="AL104">
        <f t="shared" ref="AL104:AL167" si="10">(AD104/AC104)*SQRT((AF104/AD104)^2+(AE104/AC104)^2)*100</f>
        <v>9.0110768940988724</v>
      </c>
      <c r="AM104">
        <f t="shared" ref="AM104:AM167" si="11">(1.96*AL104)</f>
        <v>17.661710712433788</v>
      </c>
      <c r="AN104">
        <f t="shared" ref="AN104:AN167" si="12">AK104-AM104</f>
        <v>-34.859251922433785</v>
      </c>
      <c r="AO104">
        <f t="shared" ref="AO104:AO167" si="13">AK104+AM104</f>
        <v>0.46416950243378707</v>
      </c>
      <c r="AQ104">
        <f t="shared" ref="AQ104:AQ167" si="14">(AD104/AC104)*SQRT((AF104/AD104)^2+(AE104/AC104)^2)*100</f>
        <v>9.0110768940988724</v>
      </c>
    </row>
    <row r="105" spans="1:43" x14ac:dyDescent="0.25">
      <c r="A105" t="s">
        <v>187</v>
      </c>
      <c r="B105" t="s">
        <v>86</v>
      </c>
      <c r="C105" t="s">
        <v>188</v>
      </c>
      <c r="D105" t="s">
        <v>189</v>
      </c>
      <c r="E105" t="s">
        <v>190</v>
      </c>
      <c r="F105">
        <v>10</v>
      </c>
      <c r="G105">
        <v>1</v>
      </c>
      <c r="H105" t="s">
        <v>38</v>
      </c>
      <c r="I105">
        <v>25</v>
      </c>
      <c r="J105">
        <v>70</v>
      </c>
      <c r="K105">
        <v>90</v>
      </c>
      <c r="L105" t="s">
        <v>39</v>
      </c>
      <c r="M105">
        <v>12</v>
      </c>
      <c r="N105">
        <v>1</v>
      </c>
      <c r="O105">
        <v>60</v>
      </c>
      <c r="P105">
        <v>3</v>
      </c>
      <c r="Q105">
        <v>35.630000000000003</v>
      </c>
      <c r="R105">
        <v>30.64</v>
      </c>
      <c r="S105">
        <v>1</v>
      </c>
      <c r="T105">
        <v>1.39</v>
      </c>
      <c r="U105">
        <v>14</v>
      </c>
      <c r="V105">
        <v>6</v>
      </c>
      <c r="W105">
        <v>14</v>
      </c>
      <c r="X105">
        <v>6</v>
      </c>
      <c r="Y105">
        <v>20</v>
      </c>
      <c r="Z105">
        <v>47.12</v>
      </c>
      <c r="AA105">
        <v>90</v>
      </c>
      <c r="AB105">
        <v>1.910016978</v>
      </c>
      <c r="AC105">
        <v>68.053904919999994</v>
      </c>
      <c r="AD105">
        <v>58.522920200000002</v>
      </c>
      <c r="AE105">
        <v>1.910016978</v>
      </c>
      <c r="AF105">
        <v>2.654923599</v>
      </c>
      <c r="AG105">
        <v>7.1466291340000003</v>
      </c>
      <c r="AH105">
        <v>6.5032081240000004</v>
      </c>
      <c r="AI105">
        <v>160</v>
      </c>
      <c r="AJ105">
        <v>26</v>
      </c>
      <c r="AK105">
        <v>-14.00505192</v>
      </c>
      <c r="AL105">
        <f t="shared" si="10"/>
        <v>4.5874459521389177</v>
      </c>
      <c r="AM105">
        <f t="shared" si="11"/>
        <v>8.991394066192278</v>
      </c>
      <c r="AN105">
        <f t="shared" si="12"/>
        <v>-22.996445986192278</v>
      </c>
      <c r="AO105">
        <f t="shared" si="13"/>
        <v>-5.0136578538077217</v>
      </c>
      <c r="AQ105">
        <f t="shared" si="14"/>
        <v>4.5874459521389177</v>
      </c>
    </row>
    <row r="106" spans="1:43" x14ac:dyDescent="0.25">
      <c r="A106" t="s">
        <v>187</v>
      </c>
      <c r="B106" t="s">
        <v>86</v>
      </c>
      <c r="C106" t="s">
        <v>188</v>
      </c>
      <c r="D106" t="s">
        <v>191</v>
      </c>
      <c r="E106" t="s">
        <v>190</v>
      </c>
      <c r="F106">
        <v>10</v>
      </c>
      <c r="G106">
        <v>1</v>
      </c>
      <c r="H106" t="s">
        <v>38</v>
      </c>
      <c r="I106">
        <v>25</v>
      </c>
      <c r="J106">
        <v>70</v>
      </c>
      <c r="K106">
        <v>90</v>
      </c>
      <c r="L106" t="s">
        <v>39</v>
      </c>
      <c r="M106">
        <v>12</v>
      </c>
      <c r="N106">
        <v>1</v>
      </c>
      <c r="O106">
        <v>60</v>
      </c>
      <c r="P106">
        <v>3</v>
      </c>
      <c r="Q106">
        <v>35.630000000000003</v>
      </c>
      <c r="R106">
        <v>18.850000000000001</v>
      </c>
      <c r="S106">
        <v>1</v>
      </c>
      <c r="T106">
        <v>2.54</v>
      </c>
      <c r="U106">
        <v>14</v>
      </c>
      <c r="V106">
        <v>6</v>
      </c>
      <c r="W106">
        <v>14</v>
      </c>
      <c r="X106">
        <v>6</v>
      </c>
      <c r="Y106">
        <v>20</v>
      </c>
      <c r="Z106">
        <v>47.12</v>
      </c>
      <c r="AA106">
        <v>90</v>
      </c>
      <c r="AB106">
        <v>1.910016978</v>
      </c>
      <c r="AC106">
        <v>68.053904919999994</v>
      </c>
      <c r="AD106">
        <v>36.00382003</v>
      </c>
      <c r="AE106">
        <v>1.910016978</v>
      </c>
      <c r="AF106">
        <v>4.8514431240000002</v>
      </c>
      <c r="AG106">
        <v>7.1466291340000003</v>
      </c>
      <c r="AH106">
        <v>11.883560170000001</v>
      </c>
      <c r="AK106">
        <v>-47.09514454</v>
      </c>
      <c r="AL106">
        <f t="shared" si="10"/>
        <v>7.281818614136311</v>
      </c>
      <c r="AM106">
        <f t="shared" si="11"/>
        <v>14.27236448370717</v>
      </c>
      <c r="AN106">
        <f t="shared" si="12"/>
        <v>-61.367509023707171</v>
      </c>
      <c r="AO106">
        <f t="shared" si="13"/>
        <v>-32.822780056292828</v>
      </c>
      <c r="AQ106">
        <f t="shared" si="14"/>
        <v>7.281818614136311</v>
      </c>
    </row>
    <row r="107" spans="1:43" x14ac:dyDescent="0.25">
      <c r="A107" t="s">
        <v>187</v>
      </c>
      <c r="B107" t="s">
        <v>86</v>
      </c>
      <c r="C107" t="s">
        <v>188</v>
      </c>
      <c r="D107" t="s">
        <v>192</v>
      </c>
      <c r="E107" t="s">
        <v>190</v>
      </c>
      <c r="F107">
        <v>10</v>
      </c>
      <c r="G107">
        <v>1</v>
      </c>
      <c r="H107" t="s">
        <v>38</v>
      </c>
      <c r="I107">
        <v>25</v>
      </c>
      <c r="J107">
        <v>70</v>
      </c>
      <c r="K107">
        <v>90</v>
      </c>
      <c r="L107" t="s">
        <v>39</v>
      </c>
      <c r="M107">
        <v>12</v>
      </c>
      <c r="N107">
        <v>1</v>
      </c>
      <c r="O107">
        <v>60</v>
      </c>
      <c r="P107">
        <v>3</v>
      </c>
      <c r="Q107">
        <v>35.630000000000003</v>
      </c>
      <c r="R107">
        <v>24.87</v>
      </c>
      <c r="S107">
        <v>1</v>
      </c>
      <c r="T107">
        <v>2</v>
      </c>
      <c r="U107">
        <v>14</v>
      </c>
      <c r="V107">
        <v>6</v>
      </c>
      <c r="W107">
        <v>14</v>
      </c>
      <c r="X107">
        <v>6</v>
      </c>
      <c r="Y107">
        <v>20</v>
      </c>
      <c r="Z107">
        <v>47.12</v>
      </c>
      <c r="AA107">
        <v>90</v>
      </c>
      <c r="AB107">
        <v>1.910016978</v>
      </c>
      <c r="AC107">
        <v>68.053904919999994</v>
      </c>
      <c r="AD107">
        <v>47.502122239999998</v>
      </c>
      <c r="AE107">
        <v>1.910016978</v>
      </c>
      <c r="AF107">
        <v>3.8200339560000001</v>
      </c>
      <c r="AG107">
        <v>7.1466291340000003</v>
      </c>
      <c r="AH107">
        <v>9.3571339919999996</v>
      </c>
      <c r="AK107">
        <v>-30.19927028</v>
      </c>
      <c r="AL107">
        <f t="shared" si="10"/>
        <v>5.945283623403828</v>
      </c>
      <c r="AM107">
        <f t="shared" si="11"/>
        <v>11.652755901871503</v>
      </c>
      <c r="AN107">
        <f t="shared" si="12"/>
        <v>-41.852026181871501</v>
      </c>
      <c r="AO107">
        <f t="shared" si="13"/>
        <v>-18.546514378128499</v>
      </c>
      <c r="AQ107">
        <f t="shared" si="14"/>
        <v>5.945283623403828</v>
      </c>
    </row>
    <row r="108" spans="1:43" x14ac:dyDescent="0.25">
      <c r="A108" t="s">
        <v>187</v>
      </c>
      <c r="B108" t="s">
        <v>35</v>
      </c>
      <c r="C108" t="s">
        <v>188</v>
      </c>
      <c r="D108" t="s">
        <v>189</v>
      </c>
      <c r="E108" t="s">
        <v>190</v>
      </c>
      <c r="F108">
        <v>11</v>
      </c>
      <c r="G108">
        <v>1</v>
      </c>
      <c r="H108" t="s">
        <v>38</v>
      </c>
      <c r="I108">
        <v>25</v>
      </c>
      <c r="J108">
        <v>70</v>
      </c>
      <c r="K108">
        <v>90</v>
      </c>
      <c r="L108" t="s">
        <v>39</v>
      </c>
      <c r="M108">
        <v>1</v>
      </c>
      <c r="N108">
        <v>1</v>
      </c>
      <c r="O108">
        <v>10</v>
      </c>
      <c r="P108">
        <v>3</v>
      </c>
      <c r="Q108">
        <v>15.9</v>
      </c>
      <c r="R108">
        <v>8.84</v>
      </c>
      <c r="S108">
        <v>6.18</v>
      </c>
      <c r="T108">
        <v>4.32</v>
      </c>
      <c r="U108">
        <v>14</v>
      </c>
      <c r="V108">
        <v>6</v>
      </c>
      <c r="W108">
        <v>14</v>
      </c>
      <c r="X108">
        <v>6</v>
      </c>
      <c r="Y108">
        <v>20</v>
      </c>
      <c r="Z108">
        <v>45.23</v>
      </c>
      <c r="AA108">
        <v>90</v>
      </c>
      <c r="AB108">
        <v>1.989829759</v>
      </c>
      <c r="AC108">
        <v>31.638293170000001</v>
      </c>
      <c r="AD108">
        <v>17.59009507</v>
      </c>
      <c r="AE108">
        <v>12.29714791</v>
      </c>
      <c r="AF108">
        <v>8.5960645590000002</v>
      </c>
      <c r="AG108">
        <v>46.011714320000003</v>
      </c>
      <c r="AH108">
        <v>21.055971970000002</v>
      </c>
      <c r="AK108">
        <v>-44.402515719999997</v>
      </c>
      <c r="AL108">
        <f t="shared" si="10"/>
        <v>34.71560096554191</v>
      </c>
      <c r="AM108">
        <f t="shared" si="11"/>
        <v>68.042577892462148</v>
      </c>
      <c r="AN108">
        <f t="shared" si="12"/>
        <v>-112.44509361246214</v>
      </c>
      <c r="AO108">
        <f t="shared" si="13"/>
        <v>23.640062172462152</v>
      </c>
      <c r="AQ108">
        <f t="shared" si="14"/>
        <v>34.71560096554191</v>
      </c>
    </row>
    <row r="109" spans="1:43" x14ac:dyDescent="0.25">
      <c r="A109" t="s">
        <v>187</v>
      </c>
      <c r="B109" t="s">
        <v>35</v>
      </c>
      <c r="C109" t="s">
        <v>188</v>
      </c>
      <c r="D109" t="s">
        <v>192</v>
      </c>
      <c r="E109" t="s">
        <v>190</v>
      </c>
      <c r="F109">
        <v>11</v>
      </c>
      <c r="G109">
        <v>1</v>
      </c>
      <c r="H109" t="s">
        <v>38</v>
      </c>
      <c r="I109">
        <v>25</v>
      </c>
      <c r="J109">
        <v>70</v>
      </c>
      <c r="K109">
        <v>90</v>
      </c>
      <c r="L109" t="s">
        <v>39</v>
      </c>
      <c r="M109">
        <v>1</v>
      </c>
      <c r="N109">
        <v>1</v>
      </c>
      <c r="O109">
        <v>10</v>
      </c>
      <c r="P109">
        <v>3</v>
      </c>
      <c r="Q109">
        <v>15.9</v>
      </c>
      <c r="R109">
        <v>8.48</v>
      </c>
      <c r="S109">
        <v>6.18</v>
      </c>
      <c r="T109">
        <v>2.9</v>
      </c>
      <c r="U109">
        <v>14</v>
      </c>
      <c r="V109">
        <v>6</v>
      </c>
      <c r="W109">
        <v>14</v>
      </c>
      <c r="X109">
        <v>6</v>
      </c>
      <c r="Y109">
        <v>20</v>
      </c>
      <c r="Z109">
        <v>45.23</v>
      </c>
      <c r="AA109">
        <v>90</v>
      </c>
      <c r="AB109">
        <v>1.989829759</v>
      </c>
      <c r="AC109">
        <v>31.638293170000001</v>
      </c>
      <c r="AD109">
        <v>16.873756360000002</v>
      </c>
      <c r="AE109">
        <v>12.29714791</v>
      </c>
      <c r="AF109">
        <v>5.7705063010000002</v>
      </c>
      <c r="AG109">
        <v>46.011714320000003</v>
      </c>
      <c r="AH109">
        <v>14.134796</v>
      </c>
      <c r="AK109">
        <v>-46.666666669999998</v>
      </c>
      <c r="AL109">
        <f t="shared" si="10"/>
        <v>27.611148815862087</v>
      </c>
      <c r="AM109">
        <f t="shared" si="11"/>
        <v>54.117851679089689</v>
      </c>
      <c r="AN109">
        <f t="shared" si="12"/>
        <v>-100.78451834908969</v>
      </c>
      <c r="AO109">
        <f t="shared" si="13"/>
        <v>7.4511850090896914</v>
      </c>
      <c r="AQ109">
        <f t="shared" si="14"/>
        <v>27.611148815862087</v>
      </c>
    </row>
    <row r="110" spans="1:43" x14ac:dyDescent="0.25">
      <c r="A110" t="s">
        <v>187</v>
      </c>
      <c r="B110" t="s">
        <v>35</v>
      </c>
      <c r="C110" t="s">
        <v>188</v>
      </c>
      <c r="D110" t="s">
        <v>189</v>
      </c>
      <c r="E110" t="s">
        <v>190</v>
      </c>
      <c r="F110">
        <v>12</v>
      </c>
      <c r="G110">
        <v>1</v>
      </c>
      <c r="H110" t="s">
        <v>38</v>
      </c>
      <c r="I110">
        <v>25</v>
      </c>
      <c r="J110">
        <v>70</v>
      </c>
      <c r="K110">
        <v>90</v>
      </c>
      <c r="L110" t="s">
        <v>39</v>
      </c>
      <c r="M110">
        <v>1</v>
      </c>
      <c r="N110">
        <v>3</v>
      </c>
      <c r="O110">
        <v>10</v>
      </c>
      <c r="P110">
        <v>3</v>
      </c>
      <c r="Q110">
        <v>29.22</v>
      </c>
      <c r="R110">
        <v>26.19</v>
      </c>
      <c r="S110">
        <v>5.24</v>
      </c>
      <c r="T110">
        <v>3.72</v>
      </c>
      <c r="U110">
        <v>14</v>
      </c>
      <c r="V110">
        <v>6</v>
      </c>
      <c r="W110">
        <v>14</v>
      </c>
      <c r="X110">
        <v>6</v>
      </c>
      <c r="Y110">
        <v>20</v>
      </c>
      <c r="Z110">
        <v>45.23</v>
      </c>
      <c r="AA110">
        <v>90</v>
      </c>
      <c r="AB110">
        <v>1.989829759</v>
      </c>
      <c r="AC110">
        <v>58.142825559999999</v>
      </c>
      <c r="AD110">
        <v>52.113641389999998</v>
      </c>
      <c r="AE110">
        <v>10.42670794</v>
      </c>
      <c r="AF110">
        <v>7.4021667039999999</v>
      </c>
      <c r="AG110">
        <v>39.01316877</v>
      </c>
      <c r="AH110">
        <v>18.131531410000001</v>
      </c>
      <c r="AK110">
        <v>-10.369609860000001</v>
      </c>
      <c r="AL110">
        <f t="shared" si="10"/>
        <v>20.504415409574055</v>
      </c>
      <c r="AM110">
        <f t="shared" si="11"/>
        <v>40.188654202765143</v>
      </c>
      <c r="AN110">
        <f t="shared" si="12"/>
        <v>-50.558264062765147</v>
      </c>
      <c r="AO110">
        <f t="shared" si="13"/>
        <v>29.819044342765142</v>
      </c>
      <c r="AQ110">
        <f t="shared" si="14"/>
        <v>20.504415409574055</v>
      </c>
    </row>
    <row r="111" spans="1:43" x14ac:dyDescent="0.25">
      <c r="A111" t="s">
        <v>187</v>
      </c>
      <c r="B111" t="s">
        <v>35</v>
      </c>
      <c r="C111" t="s">
        <v>188</v>
      </c>
      <c r="D111" t="s">
        <v>192</v>
      </c>
      <c r="E111" t="s">
        <v>190</v>
      </c>
      <c r="F111">
        <v>12</v>
      </c>
      <c r="G111">
        <v>1</v>
      </c>
      <c r="H111" t="s">
        <v>38</v>
      </c>
      <c r="I111">
        <v>25</v>
      </c>
      <c r="J111">
        <v>70</v>
      </c>
      <c r="K111">
        <v>90</v>
      </c>
      <c r="L111" t="s">
        <v>39</v>
      </c>
      <c r="M111">
        <v>1</v>
      </c>
      <c r="N111">
        <v>3</v>
      </c>
      <c r="O111">
        <v>10</v>
      </c>
      <c r="P111">
        <v>3</v>
      </c>
      <c r="Q111">
        <v>29.22</v>
      </c>
      <c r="R111">
        <v>20.54</v>
      </c>
      <c r="S111">
        <v>5.24</v>
      </c>
      <c r="T111">
        <v>5.08</v>
      </c>
      <c r="U111">
        <v>14</v>
      </c>
      <c r="V111">
        <v>6</v>
      </c>
      <c r="W111">
        <v>14</v>
      </c>
      <c r="X111">
        <v>6</v>
      </c>
      <c r="Y111">
        <v>20</v>
      </c>
      <c r="Z111">
        <v>45.23</v>
      </c>
      <c r="AA111">
        <v>90</v>
      </c>
      <c r="AB111">
        <v>1.989829759</v>
      </c>
      <c r="AC111">
        <v>58.142825559999999</v>
      </c>
      <c r="AD111">
        <v>40.871103249999997</v>
      </c>
      <c r="AE111">
        <v>10.42670794</v>
      </c>
      <c r="AF111">
        <v>10.108335179999999</v>
      </c>
      <c r="AG111">
        <v>39.01316877</v>
      </c>
      <c r="AH111">
        <v>24.760263330000001</v>
      </c>
      <c r="AK111">
        <v>-29.705681040000002</v>
      </c>
      <c r="AL111">
        <f t="shared" si="10"/>
        <v>21.474573969246467</v>
      </c>
      <c r="AM111">
        <f t="shared" si="11"/>
        <v>42.090164979723077</v>
      </c>
      <c r="AN111">
        <f t="shared" si="12"/>
        <v>-71.795846019723086</v>
      </c>
      <c r="AO111">
        <f t="shared" si="13"/>
        <v>12.384483939723076</v>
      </c>
      <c r="AQ111">
        <f t="shared" si="14"/>
        <v>21.474573969246467</v>
      </c>
    </row>
    <row r="112" spans="1:43" x14ac:dyDescent="0.25">
      <c r="A112" t="s">
        <v>187</v>
      </c>
      <c r="B112" t="s">
        <v>35</v>
      </c>
      <c r="C112" t="s">
        <v>188</v>
      </c>
      <c r="D112" t="s">
        <v>189</v>
      </c>
      <c r="E112" t="s">
        <v>190</v>
      </c>
      <c r="F112">
        <v>13</v>
      </c>
      <c r="G112">
        <v>1</v>
      </c>
      <c r="H112" t="s">
        <v>38</v>
      </c>
      <c r="I112">
        <v>25</v>
      </c>
      <c r="J112">
        <v>70</v>
      </c>
      <c r="K112">
        <v>90</v>
      </c>
      <c r="L112" t="s">
        <v>39</v>
      </c>
      <c r="M112">
        <v>1</v>
      </c>
      <c r="N112">
        <v>5</v>
      </c>
      <c r="O112">
        <v>10</v>
      </c>
      <c r="P112">
        <v>3</v>
      </c>
      <c r="Q112">
        <v>39.29</v>
      </c>
      <c r="R112">
        <v>34.880000000000003</v>
      </c>
      <c r="S112">
        <v>1.98</v>
      </c>
      <c r="T112">
        <v>3.04</v>
      </c>
      <c r="U112">
        <v>14</v>
      </c>
      <c r="V112">
        <v>6</v>
      </c>
      <c r="W112">
        <v>14</v>
      </c>
      <c r="X112">
        <v>6</v>
      </c>
      <c r="Y112">
        <v>20</v>
      </c>
      <c r="Z112">
        <v>45.23</v>
      </c>
      <c r="AA112">
        <v>90</v>
      </c>
      <c r="AB112">
        <v>1.989829759</v>
      </c>
      <c r="AC112">
        <v>78.180411230000004</v>
      </c>
      <c r="AD112">
        <v>69.40526199</v>
      </c>
      <c r="AE112">
        <v>3.9398629230000002</v>
      </c>
      <c r="AF112">
        <v>6.0490824669999999</v>
      </c>
      <c r="AG112">
        <v>14.741617209999999</v>
      </c>
      <c r="AH112">
        <v>14.81716546</v>
      </c>
      <c r="AK112">
        <v>-11.22423008</v>
      </c>
      <c r="AL112">
        <f t="shared" si="10"/>
        <v>8.9376382795992644</v>
      </c>
      <c r="AM112">
        <f t="shared" si="11"/>
        <v>17.517771028014558</v>
      </c>
      <c r="AN112">
        <f t="shared" si="12"/>
        <v>-28.742001108014556</v>
      </c>
      <c r="AO112">
        <f t="shared" si="13"/>
        <v>6.2935409480145577</v>
      </c>
      <c r="AQ112">
        <f t="shared" si="14"/>
        <v>8.9376382795992644</v>
      </c>
    </row>
    <row r="113" spans="1:43" x14ac:dyDescent="0.25">
      <c r="A113" t="s">
        <v>187</v>
      </c>
      <c r="B113" t="s">
        <v>35</v>
      </c>
      <c r="C113" t="s">
        <v>188</v>
      </c>
      <c r="D113" t="s">
        <v>192</v>
      </c>
      <c r="E113" t="s">
        <v>190</v>
      </c>
      <c r="F113">
        <v>13</v>
      </c>
      <c r="G113">
        <v>1</v>
      </c>
      <c r="H113" t="s">
        <v>38</v>
      </c>
      <c r="I113">
        <v>25</v>
      </c>
      <c r="J113">
        <v>70</v>
      </c>
      <c r="K113">
        <v>90</v>
      </c>
      <c r="L113" t="s">
        <v>39</v>
      </c>
      <c r="M113">
        <v>1</v>
      </c>
      <c r="N113">
        <v>5</v>
      </c>
      <c r="O113">
        <v>10</v>
      </c>
      <c r="P113">
        <v>3</v>
      </c>
      <c r="Q113">
        <v>39.29</v>
      </c>
      <c r="R113">
        <v>30.17</v>
      </c>
      <c r="S113">
        <v>1.98</v>
      </c>
      <c r="T113">
        <v>4.18</v>
      </c>
      <c r="U113">
        <v>14</v>
      </c>
      <c r="V113">
        <v>6</v>
      </c>
      <c r="W113">
        <v>14</v>
      </c>
      <c r="X113">
        <v>6</v>
      </c>
      <c r="Y113">
        <v>20</v>
      </c>
      <c r="Z113">
        <v>45.23</v>
      </c>
      <c r="AA113">
        <v>90</v>
      </c>
      <c r="AB113">
        <v>1.989829759</v>
      </c>
      <c r="AC113">
        <v>78.180411230000004</v>
      </c>
      <c r="AD113">
        <v>60.033163829999999</v>
      </c>
      <c r="AE113">
        <v>3.9398629230000002</v>
      </c>
      <c r="AF113">
        <v>8.3174883929999996</v>
      </c>
      <c r="AG113">
        <v>14.741617209999999</v>
      </c>
      <c r="AH113">
        <v>20.373602500000001</v>
      </c>
      <c r="AK113">
        <v>-23.21201323</v>
      </c>
      <c r="AL113">
        <f t="shared" si="10"/>
        <v>11.320751871380939</v>
      </c>
      <c r="AM113">
        <f t="shared" si="11"/>
        <v>22.188673667906638</v>
      </c>
      <c r="AN113">
        <f t="shared" si="12"/>
        <v>-45.400686897906638</v>
      </c>
      <c r="AO113">
        <f t="shared" si="13"/>
        <v>-1.0233395620933621</v>
      </c>
      <c r="AQ113">
        <f t="shared" si="14"/>
        <v>11.320751871380939</v>
      </c>
    </row>
    <row r="114" spans="1:43" x14ac:dyDescent="0.25">
      <c r="A114" t="s">
        <v>187</v>
      </c>
      <c r="B114" t="s">
        <v>35</v>
      </c>
      <c r="C114" t="s">
        <v>188</v>
      </c>
      <c r="D114" t="s">
        <v>189</v>
      </c>
      <c r="E114" t="s">
        <v>190</v>
      </c>
      <c r="F114">
        <v>14</v>
      </c>
      <c r="G114">
        <v>1</v>
      </c>
      <c r="H114" t="s">
        <v>38</v>
      </c>
      <c r="I114">
        <v>25</v>
      </c>
      <c r="J114">
        <v>70</v>
      </c>
      <c r="K114">
        <v>90</v>
      </c>
      <c r="L114" t="s">
        <v>39</v>
      </c>
      <c r="M114">
        <v>1</v>
      </c>
      <c r="N114">
        <v>7</v>
      </c>
      <c r="O114">
        <v>10</v>
      </c>
      <c r="P114">
        <v>3</v>
      </c>
      <c r="Q114">
        <v>38.58</v>
      </c>
      <c r="R114">
        <v>36.94</v>
      </c>
      <c r="S114">
        <v>3.48</v>
      </c>
      <c r="T114">
        <v>3.76</v>
      </c>
      <c r="U114">
        <v>14</v>
      </c>
      <c r="V114">
        <v>6</v>
      </c>
      <c r="W114">
        <v>14</v>
      </c>
      <c r="X114">
        <v>6</v>
      </c>
      <c r="Y114">
        <v>20</v>
      </c>
      <c r="Z114">
        <v>45.23</v>
      </c>
      <c r="AA114">
        <v>90</v>
      </c>
      <c r="AB114">
        <v>1.989829759</v>
      </c>
      <c r="AC114">
        <v>76.7676321</v>
      </c>
      <c r="AD114">
        <v>73.504311299999998</v>
      </c>
      <c r="AE114">
        <v>6.9246075610000002</v>
      </c>
      <c r="AF114">
        <v>7.4817598939999996</v>
      </c>
      <c r="AG114">
        <v>25.909509029999999</v>
      </c>
      <c r="AH114">
        <v>18.32649412</v>
      </c>
      <c r="AK114">
        <v>-4.2509072059999999</v>
      </c>
      <c r="AL114">
        <f t="shared" si="10"/>
        <v>13.022214990313048</v>
      </c>
      <c r="AM114">
        <f t="shared" si="11"/>
        <v>25.523541381013573</v>
      </c>
      <c r="AN114">
        <f t="shared" si="12"/>
        <v>-29.774448587013573</v>
      </c>
      <c r="AO114">
        <f t="shared" si="13"/>
        <v>21.272634175013572</v>
      </c>
      <c r="AQ114">
        <f t="shared" si="14"/>
        <v>13.022214990313048</v>
      </c>
    </row>
    <row r="115" spans="1:43" x14ac:dyDescent="0.25">
      <c r="A115" t="s">
        <v>187</v>
      </c>
      <c r="B115" t="s">
        <v>35</v>
      </c>
      <c r="C115" t="s">
        <v>188</v>
      </c>
      <c r="D115" t="s">
        <v>192</v>
      </c>
      <c r="E115" t="s">
        <v>190</v>
      </c>
      <c r="F115">
        <v>14</v>
      </c>
      <c r="G115">
        <v>1</v>
      </c>
      <c r="H115" t="s">
        <v>38</v>
      </c>
      <c r="I115">
        <v>25</v>
      </c>
      <c r="J115">
        <v>70</v>
      </c>
      <c r="K115">
        <v>90</v>
      </c>
      <c r="L115" t="s">
        <v>39</v>
      </c>
      <c r="M115">
        <v>1</v>
      </c>
      <c r="N115">
        <v>7</v>
      </c>
      <c r="O115">
        <v>10</v>
      </c>
      <c r="P115">
        <v>3</v>
      </c>
      <c r="Q115">
        <v>38.58</v>
      </c>
      <c r="R115">
        <v>32.26</v>
      </c>
      <c r="S115">
        <v>3.48</v>
      </c>
      <c r="T115">
        <v>3.6</v>
      </c>
      <c r="U115">
        <v>14</v>
      </c>
      <c r="V115">
        <v>6</v>
      </c>
      <c r="W115">
        <v>14</v>
      </c>
      <c r="X115">
        <v>6</v>
      </c>
      <c r="Y115">
        <v>20</v>
      </c>
      <c r="Z115">
        <v>45.23</v>
      </c>
      <c r="AA115">
        <v>90</v>
      </c>
      <c r="AB115">
        <v>1.989829759</v>
      </c>
      <c r="AC115">
        <v>76.7676321</v>
      </c>
      <c r="AD115">
        <v>64.191908029999993</v>
      </c>
      <c r="AE115">
        <v>6.9246075610000002</v>
      </c>
      <c r="AF115">
        <v>7.1633871320000004</v>
      </c>
      <c r="AG115">
        <v>25.909509029999999</v>
      </c>
      <c r="AH115">
        <v>17.546643299999999</v>
      </c>
      <c r="AK115">
        <v>-16.38154484</v>
      </c>
      <c r="AL115">
        <f t="shared" si="10"/>
        <v>11.99844659328115</v>
      </c>
      <c r="AM115">
        <f t="shared" si="11"/>
        <v>23.516955322831052</v>
      </c>
      <c r="AN115">
        <f t="shared" si="12"/>
        <v>-39.898500162831056</v>
      </c>
      <c r="AO115">
        <f t="shared" si="13"/>
        <v>7.1354104828310518</v>
      </c>
      <c r="AQ115">
        <f t="shared" si="14"/>
        <v>11.99844659328115</v>
      </c>
    </row>
    <row r="116" spans="1:43" x14ac:dyDescent="0.25">
      <c r="A116" t="s">
        <v>187</v>
      </c>
      <c r="B116" t="s">
        <v>35</v>
      </c>
      <c r="C116" t="s">
        <v>188</v>
      </c>
      <c r="D116" t="s">
        <v>189</v>
      </c>
      <c r="E116" t="s">
        <v>190</v>
      </c>
      <c r="F116">
        <v>15</v>
      </c>
      <c r="G116">
        <v>1</v>
      </c>
      <c r="H116" t="s">
        <v>38</v>
      </c>
      <c r="I116">
        <v>25</v>
      </c>
      <c r="J116">
        <v>70</v>
      </c>
      <c r="K116">
        <v>90</v>
      </c>
      <c r="L116" t="s">
        <v>39</v>
      </c>
      <c r="M116">
        <v>1</v>
      </c>
      <c r="N116">
        <v>10</v>
      </c>
      <c r="O116">
        <v>10</v>
      </c>
      <c r="P116">
        <v>3</v>
      </c>
      <c r="Q116">
        <v>39.43</v>
      </c>
      <c r="R116">
        <v>38.58</v>
      </c>
      <c r="S116">
        <v>4.28</v>
      </c>
      <c r="T116">
        <v>4.18</v>
      </c>
      <c r="U116">
        <v>14</v>
      </c>
      <c r="V116">
        <v>6</v>
      </c>
      <c r="W116">
        <v>14</v>
      </c>
      <c r="X116">
        <v>6</v>
      </c>
      <c r="Y116">
        <v>20</v>
      </c>
      <c r="Z116">
        <v>45.23</v>
      </c>
      <c r="AA116">
        <v>90</v>
      </c>
      <c r="AB116">
        <v>1.989829759</v>
      </c>
      <c r="AC116">
        <v>78.458987399999998</v>
      </c>
      <c r="AD116">
        <v>76.7676321</v>
      </c>
      <c r="AE116">
        <v>8.5164713689999996</v>
      </c>
      <c r="AF116">
        <v>8.3174883929999996</v>
      </c>
      <c r="AG116">
        <v>31.865718009999998</v>
      </c>
      <c r="AH116">
        <v>20.373602500000001</v>
      </c>
      <c r="AK116">
        <v>-2.1557189960000001</v>
      </c>
      <c r="AL116">
        <f t="shared" si="10"/>
        <v>15.00604831393923</v>
      </c>
      <c r="AM116">
        <f t="shared" si="11"/>
        <v>29.411854695320891</v>
      </c>
      <c r="AN116">
        <f t="shared" si="12"/>
        <v>-31.567573691320892</v>
      </c>
      <c r="AO116">
        <f t="shared" si="13"/>
        <v>27.25613569932089</v>
      </c>
      <c r="AQ116">
        <f t="shared" si="14"/>
        <v>15.00604831393923</v>
      </c>
    </row>
    <row r="117" spans="1:43" x14ac:dyDescent="0.25">
      <c r="A117" t="s">
        <v>187</v>
      </c>
      <c r="B117" t="s">
        <v>35</v>
      </c>
      <c r="C117" t="s">
        <v>188</v>
      </c>
      <c r="D117" t="s">
        <v>192</v>
      </c>
      <c r="E117" t="s">
        <v>190</v>
      </c>
      <c r="F117">
        <v>15</v>
      </c>
      <c r="G117">
        <v>1</v>
      </c>
      <c r="H117" t="s">
        <v>38</v>
      </c>
      <c r="I117">
        <v>25</v>
      </c>
      <c r="J117">
        <v>70</v>
      </c>
      <c r="K117">
        <v>90</v>
      </c>
      <c r="L117" t="s">
        <v>39</v>
      </c>
      <c r="M117">
        <v>1</v>
      </c>
      <c r="N117">
        <v>10</v>
      </c>
      <c r="O117">
        <v>10</v>
      </c>
      <c r="P117">
        <v>3</v>
      </c>
      <c r="Q117">
        <v>39.43</v>
      </c>
      <c r="R117">
        <v>30.93</v>
      </c>
      <c r="S117">
        <v>4.28</v>
      </c>
      <c r="T117">
        <v>2.42</v>
      </c>
      <c r="U117">
        <v>14</v>
      </c>
      <c r="V117">
        <v>6</v>
      </c>
      <c r="W117">
        <v>14</v>
      </c>
      <c r="X117">
        <v>6</v>
      </c>
      <c r="Y117">
        <v>20</v>
      </c>
      <c r="Z117">
        <v>45.23</v>
      </c>
      <c r="AA117">
        <v>90</v>
      </c>
      <c r="AB117">
        <v>1.989829759</v>
      </c>
      <c r="AC117">
        <v>78.458987399999998</v>
      </c>
      <c r="AD117">
        <v>61.545434450000002</v>
      </c>
      <c r="AE117">
        <v>8.5164713689999996</v>
      </c>
      <c r="AF117">
        <v>4.8153880170000001</v>
      </c>
      <c r="AG117">
        <v>31.865718009999998</v>
      </c>
      <c r="AH117">
        <v>11.79524355</v>
      </c>
      <c r="AK117">
        <v>-21.557189959999999</v>
      </c>
      <c r="AL117">
        <f t="shared" si="10"/>
        <v>10.496131582095751</v>
      </c>
      <c r="AM117">
        <f t="shared" si="11"/>
        <v>20.572417900907674</v>
      </c>
      <c r="AN117">
        <f t="shared" si="12"/>
        <v>-42.129607860907669</v>
      </c>
      <c r="AO117">
        <f t="shared" si="13"/>
        <v>-0.98477205909232524</v>
      </c>
      <c r="AQ117">
        <f t="shared" si="14"/>
        <v>10.496131582095751</v>
      </c>
    </row>
    <row r="118" spans="1:43" x14ac:dyDescent="0.25">
      <c r="A118" t="s">
        <v>187</v>
      </c>
      <c r="B118" t="s">
        <v>35</v>
      </c>
      <c r="C118" t="s">
        <v>188</v>
      </c>
      <c r="D118" t="s">
        <v>189</v>
      </c>
      <c r="E118" t="s">
        <v>190</v>
      </c>
      <c r="F118">
        <v>16</v>
      </c>
      <c r="G118">
        <v>1</v>
      </c>
      <c r="H118" t="s">
        <v>38</v>
      </c>
      <c r="I118">
        <v>25</v>
      </c>
      <c r="J118">
        <v>70</v>
      </c>
      <c r="K118">
        <v>90</v>
      </c>
      <c r="L118" t="s">
        <v>39</v>
      </c>
      <c r="M118">
        <v>1</v>
      </c>
      <c r="N118">
        <v>15</v>
      </c>
      <c r="O118">
        <v>10</v>
      </c>
      <c r="P118">
        <v>3</v>
      </c>
      <c r="Q118">
        <v>40.1</v>
      </c>
      <c r="R118">
        <v>34.39</v>
      </c>
      <c r="S118">
        <v>3.84</v>
      </c>
      <c r="T118">
        <v>4.46</v>
      </c>
      <c r="U118">
        <v>14</v>
      </c>
      <c r="V118">
        <v>6</v>
      </c>
      <c r="W118">
        <v>14</v>
      </c>
      <c r="X118">
        <v>6</v>
      </c>
      <c r="Y118">
        <v>20</v>
      </c>
      <c r="Z118">
        <v>45.23</v>
      </c>
      <c r="AA118">
        <v>90</v>
      </c>
      <c r="AB118">
        <v>1.989829759</v>
      </c>
      <c r="AC118">
        <v>79.792173340000005</v>
      </c>
      <c r="AD118">
        <v>68.430245409999998</v>
      </c>
      <c r="AE118">
        <v>7.6409462750000001</v>
      </c>
      <c r="AF118">
        <v>8.8746407250000008</v>
      </c>
      <c r="AG118">
        <v>28.589803069999999</v>
      </c>
      <c r="AH118">
        <v>21.738341429999998</v>
      </c>
      <c r="AK118">
        <v>-14.2394015</v>
      </c>
      <c r="AL118">
        <f t="shared" si="10"/>
        <v>13.825633476585516</v>
      </c>
      <c r="AM118">
        <f t="shared" si="11"/>
        <v>27.098241614107611</v>
      </c>
      <c r="AN118">
        <f t="shared" si="12"/>
        <v>-41.337643114107607</v>
      </c>
      <c r="AO118">
        <f t="shared" si="13"/>
        <v>12.858840114107611</v>
      </c>
      <c r="AQ118">
        <f t="shared" si="14"/>
        <v>13.825633476585516</v>
      </c>
    </row>
    <row r="119" spans="1:43" x14ac:dyDescent="0.25">
      <c r="A119" t="s">
        <v>187</v>
      </c>
      <c r="B119" t="s">
        <v>35</v>
      </c>
      <c r="C119" t="s">
        <v>188</v>
      </c>
      <c r="D119" t="s">
        <v>192</v>
      </c>
      <c r="E119" t="s">
        <v>190</v>
      </c>
      <c r="F119">
        <v>16</v>
      </c>
      <c r="G119">
        <v>1</v>
      </c>
      <c r="H119" t="s">
        <v>38</v>
      </c>
      <c r="I119">
        <v>25</v>
      </c>
      <c r="J119">
        <v>70</v>
      </c>
      <c r="K119">
        <v>90</v>
      </c>
      <c r="L119" t="s">
        <v>39</v>
      </c>
      <c r="M119">
        <v>1</v>
      </c>
      <c r="N119">
        <v>15</v>
      </c>
      <c r="O119">
        <v>10</v>
      </c>
      <c r="P119">
        <v>3</v>
      </c>
      <c r="Q119">
        <v>40.1</v>
      </c>
      <c r="R119">
        <v>34.39</v>
      </c>
      <c r="S119">
        <v>3.84</v>
      </c>
      <c r="T119">
        <v>4</v>
      </c>
      <c r="U119">
        <v>14</v>
      </c>
      <c r="V119">
        <v>6</v>
      </c>
      <c r="W119">
        <v>14</v>
      </c>
      <c r="X119">
        <v>6</v>
      </c>
      <c r="Y119">
        <v>20</v>
      </c>
      <c r="Z119">
        <v>45.23</v>
      </c>
      <c r="AA119">
        <v>90</v>
      </c>
      <c r="AB119">
        <v>1.989829759</v>
      </c>
      <c r="AC119">
        <v>79.792173340000005</v>
      </c>
      <c r="AD119">
        <v>68.430245409999998</v>
      </c>
      <c r="AE119">
        <v>7.6409462750000001</v>
      </c>
      <c r="AF119">
        <v>7.9593190360000001</v>
      </c>
      <c r="AG119">
        <v>28.589803069999999</v>
      </c>
      <c r="AH119">
        <v>19.496270339999999</v>
      </c>
      <c r="AK119">
        <v>-14.2394015</v>
      </c>
      <c r="AL119">
        <f t="shared" si="10"/>
        <v>12.920789411015759</v>
      </c>
      <c r="AM119">
        <f t="shared" si="11"/>
        <v>25.324747245590888</v>
      </c>
      <c r="AN119">
        <f t="shared" si="12"/>
        <v>-39.564148745590884</v>
      </c>
      <c r="AO119">
        <f t="shared" si="13"/>
        <v>11.085345745590889</v>
      </c>
      <c r="AQ119">
        <f t="shared" si="14"/>
        <v>12.920789411015759</v>
      </c>
    </row>
    <row r="120" spans="1:43" x14ac:dyDescent="0.25">
      <c r="A120" t="s">
        <v>187</v>
      </c>
      <c r="B120" t="s">
        <v>40</v>
      </c>
      <c r="C120" t="s">
        <v>188</v>
      </c>
      <c r="D120" t="s">
        <v>189</v>
      </c>
      <c r="E120" t="s">
        <v>190</v>
      </c>
      <c r="F120">
        <v>17</v>
      </c>
      <c r="G120">
        <v>1</v>
      </c>
      <c r="H120" t="s">
        <v>38</v>
      </c>
      <c r="I120">
        <v>25</v>
      </c>
      <c r="J120">
        <v>70</v>
      </c>
      <c r="K120">
        <v>90</v>
      </c>
      <c r="L120" t="s">
        <v>39</v>
      </c>
      <c r="M120">
        <v>1</v>
      </c>
      <c r="N120">
        <v>3</v>
      </c>
      <c r="O120">
        <v>10</v>
      </c>
      <c r="P120">
        <v>3</v>
      </c>
      <c r="Q120">
        <v>33.97</v>
      </c>
      <c r="R120">
        <v>32.549999999999997</v>
      </c>
      <c r="S120">
        <v>2.4500000000000002</v>
      </c>
      <c r="T120">
        <v>3.45</v>
      </c>
      <c r="U120">
        <v>11</v>
      </c>
      <c r="V120">
        <v>6</v>
      </c>
      <c r="W120">
        <v>11</v>
      </c>
      <c r="X120">
        <v>6</v>
      </c>
      <c r="Y120">
        <v>17</v>
      </c>
      <c r="Z120">
        <v>49.29</v>
      </c>
      <c r="AA120">
        <v>90</v>
      </c>
      <c r="AB120">
        <v>1.82592818</v>
      </c>
      <c r="AC120">
        <v>62.026780279999997</v>
      </c>
      <c r="AD120">
        <v>59.433962260000001</v>
      </c>
      <c r="AE120">
        <v>4.4735240410000001</v>
      </c>
      <c r="AF120">
        <v>6.2994522220000002</v>
      </c>
      <c r="AG120">
        <v>14.837000740000001</v>
      </c>
      <c r="AH120">
        <v>15.4304436</v>
      </c>
      <c r="AK120">
        <v>-4.1801589640000003</v>
      </c>
      <c r="AL120">
        <f t="shared" si="10"/>
        <v>12.284273863507691</v>
      </c>
      <c r="AM120">
        <f t="shared" si="11"/>
        <v>24.077176772475074</v>
      </c>
      <c r="AN120">
        <f t="shared" si="12"/>
        <v>-28.257335736475074</v>
      </c>
      <c r="AO120">
        <f t="shared" si="13"/>
        <v>19.897017808475074</v>
      </c>
      <c r="AQ120">
        <f t="shared" si="14"/>
        <v>12.284273863507691</v>
      </c>
    </row>
    <row r="121" spans="1:43" x14ac:dyDescent="0.25">
      <c r="A121" t="s">
        <v>187</v>
      </c>
      <c r="B121" t="s">
        <v>193</v>
      </c>
      <c r="C121" t="s">
        <v>188</v>
      </c>
      <c r="D121" t="s">
        <v>191</v>
      </c>
      <c r="E121" t="s">
        <v>190</v>
      </c>
      <c r="F121">
        <v>18</v>
      </c>
      <c r="G121">
        <v>1</v>
      </c>
      <c r="H121" t="s">
        <v>38</v>
      </c>
      <c r="I121">
        <v>25</v>
      </c>
      <c r="J121">
        <v>70</v>
      </c>
      <c r="K121">
        <v>90</v>
      </c>
      <c r="L121" t="s">
        <v>39</v>
      </c>
      <c r="M121">
        <v>12</v>
      </c>
      <c r="N121">
        <v>1</v>
      </c>
      <c r="O121">
        <v>60</v>
      </c>
      <c r="P121">
        <v>3</v>
      </c>
      <c r="Q121">
        <v>45.62</v>
      </c>
      <c r="R121">
        <v>32.549999999999997</v>
      </c>
      <c r="S121">
        <v>3.78</v>
      </c>
      <c r="T121">
        <v>2</v>
      </c>
      <c r="U121">
        <v>6</v>
      </c>
      <c r="V121">
        <v>6</v>
      </c>
      <c r="W121">
        <v>6</v>
      </c>
      <c r="X121">
        <v>6</v>
      </c>
      <c r="Y121">
        <v>12</v>
      </c>
      <c r="Z121">
        <v>51.91</v>
      </c>
      <c r="AA121">
        <v>90</v>
      </c>
      <c r="AB121">
        <v>1.7337699870000001</v>
      </c>
      <c r="AC121">
        <v>79.09458678</v>
      </c>
      <c r="AD121">
        <v>56.434213059999998</v>
      </c>
      <c r="AE121">
        <v>6.5536505490000003</v>
      </c>
      <c r="AF121">
        <v>3.4675399730000001</v>
      </c>
      <c r="AG121">
        <v>16.053099799999998</v>
      </c>
      <c r="AH121">
        <v>8.4937035969999997</v>
      </c>
      <c r="AK121">
        <v>-28.64971504</v>
      </c>
      <c r="AL121">
        <f t="shared" si="10"/>
        <v>7.36010976829537</v>
      </c>
      <c r="AM121">
        <f t="shared" si="11"/>
        <v>14.425815145858925</v>
      </c>
      <c r="AN121">
        <f t="shared" si="12"/>
        <v>-43.075530185858923</v>
      </c>
      <c r="AO121">
        <f t="shared" si="13"/>
        <v>-14.223899894141075</v>
      </c>
      <c r="AQ121">
        <f t="shared" si="14"/>
        <v>7.36010976829537</v>
      </c>
    </row>
    <row r="122" spans="1:43" x14ac:dyDescent="0.25">
      <c r="A122" t="s">
        <v>194</v>
      </c>
      <c r="B122" t="s">
        <v>82</v>
      </c>
      <c r="C122" t="s">
        <v>188</v>
      </c>
      <c r="D122" t="s">
        <v>195</v>
      </c>
      <c r="E122" t="s">
        <v>196</v>
      </c>
      <c r="F122">
        <v>53</v>
      </c>
      <c r="G122">
        <v>1</v>
      </c>
      <c r="H122" t="s">
        <v>38</v>
      </c>
      <c r="I122">
        <v>25</v>
      </c>
      <c r="J122" t="s">
        <v>39</v>
      </c>
      <c r="K122">
        <v>60</v>
      </c>
      <c r="L122" t="s">
        <v>39</v>
      </c>
      <c r="M122">
        <v>12</v>
      </c>
      <c r="N122">
        <v>1</v>
      </c>
      <c r="O122">
        <v>60</v>
      </c>
      <c r="P122" t="s">
        <v>54</v>
      </c>
      <c r="Q122">
        <v>24.48</v>
      </c>
      <c r="R122">
        <v>18.93</v>
      </c>
      <c r="S122">
        <v>1.24</v>
      </c>
      <c r="T122">
        <v>1.24</v>
      </c>
      <c r="U122">
        <v>12</v>
      </c>
      <c r="V122">
        <v>8</v>
      </c>
      <c r="W122">
        <v>12</v>
      </c>
      <c r="X122">
        <v>8</v>
      </c>
      <c r="Y122">
        <v>20</v>
      </c>
      <c r="Z122">
        <v>21.78</v>
      </c>
      <c r="AA122">
        <v>80</v>
      </c>
      <c r="AB122">
        <v>3.6730945820000001</v>
      </c>
      <c r="AC122">
        <v>89.917355369999996</v>
      </c>
      <c r="AD122">
        <v>69.531680440000002</v>
      </c>
      <c r="AE122">
        <v>4.5546372819999998</v>
      </c>
      <c r="AF122">
        <v>4.5546372819999998</v>
      </c>
      <c r="AG122">
        <v>15.777726360000001</v>
      </c>
      <c r="AH122">
        <v>12.88245963</v>
      </c>
      <c r="AK122">
        <v>-22.671568629999999</v>
      </c>
      <c r="AL122">
        <f t="shared" si="10"/>
        <v>6.4031606251412256</v>
      </c>
      <c r="AM122">
        <f t="shared" si="11"/>
        <v>12.550194825276803</v>
      </c>
      <c r="AN122">
        <f t="shared" si="12"/>
        <v>-35.2217634552768</v>
      </c>
      <c r="AO122">
        <f t="shared" si="13"/>
        <v>-10.121373804723197</v>
      </c>
      <c r="AQ122">
        <f t="shared" si="14"/>
        <v>6.4031606251412256</v>
      </c>
    </row>
    <row r="123" spans="1:43" x14ac:dyDescent="0.25">
      <c r="A123" t="s">
        <v>194</v>
      </c>
      <c r="B123" t="s">
        <v>82</v>
      </c>
      <c r="C123" t="s">
        <v>188</v>
      </c>
      <c r="D123" t="s">
        <v>197</v>
      </c>
      <c r="E123" t="s">
        <v>196</v>
      </c>
      <c r="F123">
        <v>53</v>
      </c>
      <c r="G123">
        <v>1</v>
      </c>
      <c r="H123" t="s">
        <v>38</v>
      </c>
      <c r="I123">
        <v>25</v>
      </c>
      <c r="J123" t="s">
        <v>39</v>
      </c>
      <c r="K123">
        <v>60</v>
      </c>
      <c r="L123" t="s">
        <v>39</v>
      </c>
      <c r="M123">
        <v>12</v>
      </c>
      <c r="N123">
        <v>1</v>
      </c>
      <c r="O123">
        <v>60</v>
      </c>
      <c r="P123" t="s">
        <v>54</v>
      </c>
      <c r="Q123">
        <v>24.48</v>
      </c>
      <c r="R123">
        <v>14.55</v>
      </c>
      <c r="S123">
        <v>1.24</v>
      </c>
      <c r="T123">
        <v>1.84</v>
      </c>
      <c r="U123">
        <v>12</v>
      </c>
      <c r="V123">
        <v>7</v>
      </c>
      <c r="W123">
        <v>12</v>
      </c>
      <c r="X123">
        <v>7</v>
      </c>
      <c r="Y123">
        <v>19</v>
      </c>
      <c r="Z123">
        <v>21.78</v>
      </c>
      <c r="AA123">
        <v>80</v>
      </c>
      <c r="AB123">
        <v>3.6730945820000001</v>
      </c>
      <c r="AC123">
        <v>89.917355369999996</v>
      </c>
      <c r="AD123">
        <v>53.443526169999998</v>
      </c>
      <c r="AE123">
        <v>4.5546372819999998</v>
      </c>
      <c r="AF123">
        <v>6.7584940309999997</v>
      </c>
      <c r="AG123">
        <v>15.777726360000001</v>
      </c>
      <c r="AH123">
        <v>17.881294440000001</v>
      </c>
      <c r="AK123">
        <v>-40.563725490000003</v>
      </c>
      <c r="AL123">
        <f t="shared" si="10"/>
        <v>8.0968786867919231</v>
      </c>
      <c r="AM123">
        <f t="shared" si="11"/>
        <v>15.869882226112169</v>
      </c>
      <c r="AN123">
        <f t="shared" si="12"/>
        <v>-56.433607716112171</v>
      </c>
      <c r="AO123">
        <f t="shared" si="13"/>
        <v>-24.693843263887835</v>
      </c>
      <c r="AQ123">
        <f t="shared" si="14"/>
        <v>8.0968786867919231</v>
      </c>
    </row>
    <row r="124" spans="1:43" x14ac:dyDescent="0.25">
      <c r="A124" t="s">
        <v>194</v>
      </c>
      <c r="B124" t="s">
        <v>82</v>
      </c>
      <c r="C124" t="s">
        <v>188</v>
      </c>
      <c r="D124" t="s">
        <v>198</v>
      </c>
      <c r="E124" t="s">
        <v>199</v>
      </c>
      <c r="F124">
        <v>54</v>
      </c>
      <c r="G124">
        <v>0</v>
      </c>
      <c r="H124" t="s">
        <v>38</v>
      </c>
      <c r="I124">
        <v>25</v>
      </c>
      <c r="J124" t="s">
        <v>39</v>
      </c>
      <c r="K124">
        <v>60</v>
      </c>
      <c r="L124" t="s">
        <v>39</v>
      </c>
      <c r="M124">
        <v>12</v>
      </c>
      <c r="N124">
        <v>1</v>
      </c>
      <c r="O124">
        <v>60</v>
      </c>
      <c r="P124" t="s">
        <v>54</v>
      </c>
      <c r="Q124">
        <v>20.05</v>
      </c>
      <c r="R124">
        <v>14.39</v>
      </c>
      <c r="S124">
        <v>1.1399999999999999</v>
      </c>
      <c r="T124">
        <v>0.9</v>
      </c>
      <c r="U124">
        <v>12</v>
      </c>
      <c r="V124">
        <v>7</v>
      </c>
      <c r="W124">
        <v>12</v>
      </c>
      <c r="X124">
        <v>7</v>
      </c>
      <c r="Y124">
        <v>19</v>
      </c>
      <c r="Z124">
        <v>21.78</v>
      </c>
      <c r="AA124">
        <v>80</v>
      </c>
      <c r="AB124">
        <v>3.6730945820000001</v>
      </c>
      <c r="AC124">
        <v>73.645546370000005</v>
      </c>
      <c r="AD124">
        <v>52.855831039999998</v>
      </c>
      <c r="AE124">
        <v>4.1873278239999996</v>
      </c>
      <c r="AF124">
        <v>3.3057851239999998</v>
      </c>
      <c r="AG124">
        <v>14.505329079999999</v>
      </c>
      <c r="AH124">
        <v>8.7462853260000006</v>
      </c>
      <c r="AK124">
        <v>-28.22942643</v>
      </c>
      <c r="AL124">
        <f t="shared" si="10"/>
        <v>6.0664166873709604</v>
      </c>
      <c r="AM124">
        <f t="shared" si="11"/>
        <v>11.890176707247083</v>
      </c>
      <c r="AN124">
        <f t="shared" si="12"/>
        <v>-40.119603137247083</v>
      </c>
      <c r="AO124">
        <f t="shared" si="13"/>
        <v>-16.339249722752918</v>
      </c>
      <c r="AQ124">
        <f t="shared" si="14"/>
        <v>6.0664166873709604</v>
      </c>
    </row>
    <row r="125" spans="1:43" x14ac:dyDescent="0.25">
      <c r="A125" t="s">
        <v>194</v>
      </c>
      <c r="B125" t="s">
        <v>82</v>
      </c>
      <c r="C125" t="s">
        <v>188</v>
      </c>
      <c r="D125" t="s">
        <v>200</v>
      </c>
      <c r="E125" t="s">
        <v>199</v>
      </c>
      <c r="F125">
        <v>54</v>
      </c>
      <c r="G125">
        <v>0</v>
      </c>
      <c r="H125" t="s">
        <v>38</v>
      </c>
      <c r="I125">
        <v>25</v>
      </c>
      <c r="J125" t="s">
        <v>39</v>
      </c>
      <c r="K125">
        <v>60</v>
      </c>
      <c r="L125" t="s">
        <v>39</v>
      </c>
      <c r="M125">
        <v>12</v>
      </c>
      <c r="N125">
        <v>1</v>
      </c>
      <c r="O125">
        <v>60</v>
      </c>
      <c r="P125" t="s">
        <v>54</v>
      </c>
      <c r="Q125">
        <v>20.05</v>
      </c>
      <c r="R125">
        <v>12.35</v>
      </c>
      <c r="S125">
        <v>1.1399999999999999</v>
      </c>
      <c r="T125">
        <v>2.16</v>
      </c>
      <c r="U125">
        <v>12</v>
      </c>
      <c r="V125">
        <v>7</v>
      </c>
      <c r="W125">
        <v>12</v>
      </c>
      <c r="X125">
        <v>7</v>
      </c>
      <c r="Y125">
        <v>19</v>
      </c>
      <c r="Z125">
        <v>21.78</v>
      </c>
      <c r="AA125">
        <v>80</v>
      </c>
      <c r="AB125">
        <v>3.6730945820000001</v>
      </c>
      <c r="AC125">
        <v>73.645546370000005</v>
      </c>
      <c r="AD125">
        <v>45.362718090000001</v>
      </c>
      <c r="AE125">
        <v>4.1873278239999996</v>
      </c>
      <c r="AF125">
        <v>7.9338842979999997</v>
      </c>
      <c r="AG125">
        <v>14.505329079999999</v>
      </c>
      <c r="AH125">
        <v>20.991084780000001</v>
      </c>
      <c r="AK125">
        <v>-38.403990020000002</v>
      </c>
      <c r="AL125">
        <f t="shared" si="10"/>
        <v>11.328040600942941</v>
      </c>
      <c r="AM125">
        <f t="shared" si="11"/>
        <v>22.202959577848166</v>
      </c>
      <c r="AN125">
        <f t="shared" si="12"/>
        <v>-60.606949597848171</v>
      </c>
      <c r="AO125">
        <f t="shared" si="13"/>
        <v>-16.201030442151836</v>
      </c>
      <c r="AQ125">
        <f t="shared" si="14"/>
        <v>11.328040600942941</v>
      </c>
    </row>
    <row r="126" spans="1:43" x14ac:dyDescent="0.25">
      <c r="A126" t="s">
        <v>194</v>
      </c>
      <c r="B126" t="s">
        <v>47</v>
      </c>
      <c r="C126" t="s">
        <v>188</v>
      </c>
      <c r="D126" t="s">
        <v>200</v>
      </c>
      <c r="E126" t="s">
        <v>199</v>
      </c>
      <c r="F126">
        <v>57</v>
      </c>
      <c r="G126">
        <v>1</v>
      </c>
      <c r="H126" t="s">
        <v>38</v>
      </c>
      <c r="I126">
        <v>25</v>
      </c>
      <c r="J126" t="s">
        <v>39</v>
      </c>
      <c r="K126">
        <v>60</v>
      </c>
      <c r="L126" t="s">
        <v>39</v>
      </c>
      <c r="M126">
        <v>12</v>
      </c>
      <c r="N126">
        <v>1</v>
      </c>
      <c r="O126">
        <v>60</v>
      </c>
      <c r="P126" t="s">
        <v>54</v>
      </c>
      <c r="Q126">
        <v>19.37</v>
      </c>
      <c r="R126">
        <v>11.89</v>
      </c>
      <c r="S126">
        <v>1.36</v>
      </c>
      <c r="T126">
        <v>2.5</v>
      </c>
      <c r="U126">
        <v>6</v>
      </c>
      <c r="V126">
        <v>6</v>
      </c>
      <c r="W126">
        <v>6</v>
      </c>
      <c r="X126">
        <v>6</v>
      </c>
      <c r="Y126">
        <v>12</v>
      </c>
      <c r="Z126">
        <v>21.75</v>
      </c>
      <c r="AA126">
        <v>80</v>
      </c>
      <c r="AB126">
        <v>3.6781609199999998</v>
      </c>
      <c r="AC126">
        <v>71.245977010000004</v>
      </c>
      <c r="AD126">
        <v>43.733333330000001</v>
      </c>
      <c r="AE126">
        <v>5.0022988509999999</v>
      </c>
      <c r="AF126">
        <v>9.1954022989999995</v>
      </c>
      <c r="AG126">
        <v>12.253079720000001</v>
      </c>
      <c r="AH126">
        <v>22.52404361</v>
      </c>
      <c r="AK126">
        <v>-38.616417140000003</v>
      </c>
      <c r="AL126">
        <f t="shared" si="10"/>
        <v>13.607128804841558</v>
      </c>
      <c r="AM126">
        <f t="shared" si="11"/>
        <v>26.669972457489454</v>
      </c>
      <c r="AN126">
        <f t="shared" si="12"/>
        <v>-65.28638959748946</v>
      </c>
      <c r="AO126">
        <f t="shared" si="13"/>
        <v>-11.946444682510549</v>
      </c>
      <c r="AQ126">
        <f t="shared" si="14"/>
        <v>13.607128804841558</v>
      </c>
    </row>
    <row r="127" spans="1:43" x14ac:dyDescent="0.25">
      <c r="A127" t="s">
        <v>194</v>
      </c>
      <c r="B127" t="s">
        <v>35</v>
      </c>
      <c r="C127" t="s">
        <v>188</v>
      </c>
      <c r="D127" t="s">
        <v>200</v>
      </c>
      <c r="E127" t="s">
        <v>199</v>
      </c>
      <c r="F127">
        <v>58</v>
      </c>
      <c r="G127">
        <v>1</v>
      </c>
      <c r="H127" t="s">
        <v>38</v>
      </c>
      <c r="I127">
        <v>25</v>
      </c>
      <c r="J127" t="s">
        <v>39</v>
      </c>
      <c r="K127">
        <v>60</v>
      </c>
      <c r="L127" t="s">
        <v>39</v>
      </c>
      <c r="M127">
        <v>12</v>
      </c>
      <c r="N127">
        <v>1</v>
      </c>
      <c r="O127">
        <v>60</v>
      </c>
      <c r="P127" t="s">
        <v>54</v>
      </c>
      <c r="Q127">
        <v>22.43</v>
      </c>
      <c r="R127">
        <v>13.82</v>
      </c>
      <c r="S127">
        <v>1.1399999999999999</v>
      </c>
      <c r="T127">
        <v>2.94</v>
      </c>
      <c r="U127">
        <v>6</v>
      </c>
      <c r="V127">
        <v>6</v>
      </c>
      <c r="W127">
        <v>6</v>
      </c>
      <c r="X127">
        <v>6</v>
      </c>
      <c r="Y127">
        <v>12</v>
      </c>
      <c r="Z127">
        <v>20.16</v>
      </c>
      <c r="AA127">
        <v>80</v>
      </c>
      <c r="AB127">
        <v>3.968253968</v>
      </c>
      <c r="AC127">
        <v>89.007936509999993</v>
      </c>
      <c r="AD127">
        <v>54.841269840000002</v>
      </c>
      <c r="AE127">
        <v>4.5238095239999998</v>
      </c>
      <c r="AF127">
        <v>11.66666667</v>
      </c>
      <c r="AG127">
        <v>11.081025029999999</v>
      </c>
      <c r="AH127">
        <v>28.57738033</v>
      </c>
      <c r="AK127">
        <v>-38.386090060000001</v>
      </c>
      <c r="AL127">
        <f t="shared" si="10"/>
        <v>13.476331254785871</v>
      </c>
      <c r="AM127">
        <f t="shared" si="11"/>
        <v>26.413609259380305</v>
      </c>
      <c r="AN127">
        <f t="shared" si="12"/>
        <v>-64.799699319380309</v>
      </c>
      <c r="AO127">
        <f t="shared" si="13"/>
        <v>-11.972480800619696</v>
      </c>
      <c r="AQ127">
        <f t="shared" si="14"/>
        <v>13.476331254785871</v>
      </c>
    </row>
    <row r="128" spans="1:43" x14ac:dyDescent="0.25">
      <c r="A128" t="s">
        <v>194</v>
      </c>
      <c r="B128" t="s">
        <v>40</v>
      </c>
      <c r="C128" t="s">
        <v>188</v>
      </c>
      <c r="D128" t="s">
        <v>200</v>
      </c>
      <c r="E128" t="s">
        <v>199</v>
      </c>
      <c r="F128">
        <v>59</v>
      </c>
      <c r="G128">
        <v>1</v>
      </c>
      <c r="H128" t="s">
        <v>38</v>
      </c>
      <c r="I128">
        <v>25</v>
      </c>
      <c r="J128" t="s">
        <v>39</v>
      </c>
      <c r="K128">
        <v>60</v>
      </c>
      <c r="L128" t="s">
        <v>39</v>
      </c>
      <c r="M128">
        <v>12</v>
      </c>
      <c r="N128">
        <v>1</v>
      </c>
      <c r="O128">
        <v>60</v>
      </c>
      <c r="P128" t="s">
        <v>54</v>
      </c>
      <c r="Q128">
        <v>21.65</v>
      </c>
      <c r="R128">
        <v>11.43</v>
      </c>
      <c r="S128">
        <v>3.7</v>
      </c>
      <c r="T128">
        <v>1.84</v>
      </c>
      <c r="U128" t="s">
        <v>201</v>
      </c>
      <c r="V128" t="s">
        <v>201</v>
      </c>
      <c r="W128">
        <v>9</v>
      </c>
      <c r="X128">
        <v>9</v>
      </c>
      <c r="Y128">
        <v>18</v>
      </c>
      <c r="Z128">
        <v>20.55</v>
      </c>
      <c r="AA128">
        <v>80</v>
      </c>
      <c r="AB128">
        <v>3.8929440390000001</v>
      </c>
      <c r="AC128">
        <v>84.28223844</v>
      </c>
      <c r="AD128">
        <v>44.496350360000001</v>
      </c>
      <c r="AE128">
        <v>14.40389294</v>
      </c>
      <c r="AF128">
        <v>7.163017032</v>
      </c>
      <c r="AG128">
        <v>43.211678829999997</v>
      </c>
      <c r="AH128">
        <v>21.48905109</v>
      </c>
      <c r="AK128">
        <v>-47.205542729999998</v>
      </c>
      <c r="AL128">
        <f t="shared" si="10"/>
        <v>12.395073612726039</v>
      </c>
      <c r="AM128">
        <f t="shared" si="11"/>
        <v>24.294344280943037</v>
      </c>
      <c r="AN128">
        <f t="shared" si="12"/>
        <v>-71.499887010943041</v>
      </c>
      <c r="AO128">
        <f t="shared" si="13"/>
        <v>-22.911198449056961</v>
      </c>
      <c r="AQ128">
        <f t="shared" si="14"/>
        <v>12.395073612726039</v>
      </c>
    </row>
    <row r="129" spans="1:43" x14ac:dyDescent="0.25">
      <c r="A129" t="s">
        <v>194</v>
      </c>
      <c r="B129" t="s">
        <v>86</v>
      </c>
      <c r="C129" t="s">
        <v>188</v>
      </c>
      <c r="D129" t="s">
        <v>200</v>
      </c>
      <c r="E129" t="s">
        <v>196</v>
      </c>
      <c r="F129">
        <v>55</v>
      </c>
      <c r="G129">
        <v>1</v>
      </c>
      <c r="H129" t="s">
        <v>38</v>
      </c>
      <c r="I129">
        <v>25</v>
      </c>
      <c r="J129" t="s">
        <v>39</v>
      </c>
      <c r="K129">
        <v>60</v>
      </c>
      <c r="L129" t="s">
        <v>39</v>
      </c>
      <c r="M129">
        <v>12</v>
      </c>
      <c r="N129">
        <v>1</v>
      </c>
      <c r="O129">
        <v>60</v>
      </c>
      <c r="P129" t="s">
        <v>54</v>
      </c>
      <c r="Q129">
        <v>24.35</v>
      </c>
      <c r="R129">
        <v>12.12</v>
      </c>
      <c r="S129">
        <v>1.1299999999999999</v>
      </c>
      <c r="T129">
        <v>1.02</v>
      </c>
      <c r="U129">
        <v>6</v>
      </c>
      <c r="V129">
        <v>4</v>
      </c>
      <c r="W129">
        <v>6</v>
      </c>
      <c r="X129">
        <v>4</v>
      </c>
      <c r="Y129">
        <v>10</v>
      </c>
      <c r="Z129">
        <v>21.75</v>
      </c>
      <c r="AA129">
        <v>80</v>
      </c>
      <c r="AB129">
        <v>3.6781609199999998</v>
      </c>
      <c r="AC129">
        <v>89.563218390000003</v>
      </c>
      <c r="AD129">
        <v>44.579310339999999</v>
      </c>
      <c r="AE129">
        <v>4.1563218390000003</v>
      </c>
      <c r="AF129">
        <v>3.7517241380000002</v>
      </c>
      <c r="AG129">
        <v>10.180867709999999</v>
      </c>
      <c r="AH129">
        <v>7.5034482760000003</v>
      </c>
      <c r="AK129">
        <v>-50.225872690000003</v>
      </c>
      <c r="AL129">
        <f t="shared" si="10"/>
        <v>4.7835522805392534</v>
      </c>
      <c r="AM129">
        <f t="shared" si="11"/>
        <v>9.3757624698569373</v>
      </c>
      <c r="AN129">
        <f t="shared" si="12"/>
        <v>-59.60163515985694</v>
      </c>
      <c r="AO129">
        <f t="shared" si="13"/>
        <v>-40.850110220143065</v>
      </c>
      <c r="AQ129">
        <f t="shared" si="14"/>
        <v>4.7835522805392534</v>
      </c>
    </row>
    <row r="130" spans="1:43" x14ac:dyDescent="0.25">
      <c r="A130" t="s">
        <v>194</v>
      </c>
      <c r="B130" t="s">
        <v>86</v>
      </c>
      <c r="C130" t="s">
        <v>188</v>
      </c>
      <c r="D130" t="s">
        <v>200</v>
      </c>
      <c r="E130" t="s">
        <v>196</v>
      </c>
      <c r="F130">
        <v>56</v>
      </c>
      <c r="G130">
        <v>1</v>
      </c>
      <c r="H130" t="s">
        <v>38</v>
      </c>
      <c r="I130">
        <v>18</v>
      </c>
      <c r="J130" t="s">
        <v>39</v>
      </c>
      <c r="K130">
        <v>60</v>
      </c>
      <c r="L130" t="s">
        <v>39</v>
      </c>
      <c r="M130">
        <v>12</v>
      </c>
      <c r="N130">
        <v>1</v>
      </c>
      <c r="O130">
        <v>60</v>
      </c>
      <c r="P130" t="s">
        <v>54</v>
      </c>
      <c r="Q130">
        <v>23.56</v>
      </c>
      <c r="R130">
        <v>11.89</v>
      </c>
      <c r="S130">
        <v>1.7</v>
      </c>
      <c r="T130">
        <v>1.47</v>
      </c>
      <c r="U130">
        <v>6</v>
      </c>
      <c r="V130">
        <v>4</v>
      </c>
      <c r="W130">
        <v>6</v>
      </c>
      <c r="X130">
        <v>4</v>
      </c>
      <c r="Y130">
        <v>10</v>
      </c>
      <c r="Z130">
        <v>21.75</v>
      </c>
      <c r="AA130">
        <v>80</v>
      </c>
      <c r="AB130">
        <v>3.6781609199999998</v>
      </c>
      <c r="AC130">
        <v>86.657471259999994</v>
      </c>
      <c r="AD130">
        <v>43.733333330000001</v>
      </c>
      <c r="AE130">
        <v>6.2528735629999996</v>
      </c>
      <c r="AF130">
        <v>5.4068965520000001</v>
      </c>
      <c r="AG130">
        <v>15.31634966</v>
      </c>
      <c r="AH130">
        <v>10.8137931</v>
      </c>
      <c r="AK130">
        <v>-49.533106959999998</v>
      </c>
      <c r="AL130">
        <f t="shared" si="10"/>
        <v>7.224298446081943</v>
      </c>
      <c r="AM130">
        <f t="shared" si="11"/>
        <v>14.159624954320607</v>
      </c>
      <c r="AN130">
        <f t="shared" si="12"/>
        <v>-63.692731914320603</v>
      </c>
      <c r="AO130">
        <f t="shared" si="13"/>
        <v>-35.373482005679392</v>
      </c>
      <c r="AQ130">
        <f t="shared" si="14"/>
        <v>7.224298446081943</v>
      </c>
    </row>
    <row r="131" spans="1:43" x14ac:dyDescent="0.25">
      <c r="A131" t="s">
        <v>202</v>
      </c>
      <c r="B131" t="s">
        <v>47</v>
      </c>
      <c r="C131" t="s">
        <v>203</v>
      </c>
      <c r="D131" t="s">
        <v>204</v>
      </c>
      <c r="E131" t="s">
        <v>50</v>
      </c>
      <c r="F131">
        <v>19</v>
      </c>
      <c r="G131">
        <v>1</v>
      </c>
      <c r="H131" t="s">
        <v>52</v>
      </c>
      <c r="I131">
        <v>25</v>
      </c>
      <c r="J131">
        <v>60</v>
      </c>
      <c r="K131">
        <v>60</v>
      </c>
      <c r="L131" t="s">
        <v>39</v>
      </c>
      <c r="M131">
        <v>12</v>
      </c>
      <c r="N131">
        <v>1</v>
      </c>
      <c r="O131">
        <v>60</v>
      </c>
      <c r="P131">
        <v>3</v>
      </c>
      <c r="Q131">
        <v>27.431999999999999</v>
      </c>
      <c r="R131">
        <v>11.176</v>
      </c>
      <c r="S131">
        <v>2.794</v>
      </c>
      <c r="T131">
        <v>2.286</v>
      </c>
      <c r="U131" t="s">
        <v>205</v>
      </c>
      <c r="V131" t="s">
        <v>205</v>
      </c>
      <c r="W131">
        <v>5</v>
      </c>
      <c r="X131">
        <v>5</v>
      </c>
      <c r="Y131">
        <v>10</v>
      </c>
      <c r="Z131">
        <v>38.862000000000002</v>
      </c>
      <c r="AA131">
        <v>100</v>
      </c>
      <c r="AB131">
        <v>2.5732077609999999</v>
      </c>
      <c r="AC131">
        <v>70.58823529</v>
      </c>
      <c r="AD131">
        <v>28.758169930000001</v>
      </c>
      <c r="AE131">
        <v>7.1895424840000004</v>
      </c>
      <c r="AF131">
        <v>5.8823529409999997</v>
      </c>
      <c r="AG131">
        <v>16.076305720000001</v>
      </c>
      <c r="AH131">
        <v>13.153341040000001</v>
      </c>
      <c r="AI131">
        <v>40</v>
      </c>
      <c r="AJ131">
        <v>8</v>
      </c>
      <c r="AK131">
        <v>-59.25925926</v>
      </c>
      <c r="AL131">
        <f t="shared" si="10"/>
        <v>9.3092942679956643</v>
      </c>
      <c r="AM131">
        <f t="shared" si="11"/>
        <v>18.246216765271502</v>
      </c>
      <c r="AN131">
        <f t="shared" si="12"/>
        <v>-77.505476025271506</v>
      </c>
      <c r="AO131">
        <f t="shared" si="13"/>
        <v>-41.013042494728495</v>
      </c>
      <c r="AQ131">
        <f t="shared" si="14"/>
        <v>9.3092942679956643</v>
      </c>
    </row>
    <row r="132" spans="1:43" x14ac:dyDescent="0.25">
      <c r="A132" t="s">
        <v>202</v>
      </c>
      <c r="B132" t="s">
        <v>47</v>
      </c>
      <c r="C132" t="s">
        <v>203</v>
      </c>
      <c r="D132" t="s">
        <v>206</v>
      </c>
      <c r="E132" t="s">
        <v>50</v>
      </c>
      <c r="F132">
        <v>19</v>
      </c>
      <c r="G132">
        <v>1</v>
      </c>
      <c r="H132" t="s">
        <v>52</v>
      </c>
      <c r="I132">
        <v>25</v>
      </c>
      <c r="J132">
        <v>60</v>
      </c>
      <c r="K132">
        <v>60</v>
      </c>
      <c r="L132" t="s">
        <v>39</v>
      </c>
      <c r="M132">
        <v>12</v>
      </c>
      <c r="N132">
        <v>1</v>
      </c>
      <c r="O132">
        <v>60</v>
      </c>
      <c r="P132">
        <v>3</v>
      </c>
      <c r="Q132">
        <v>27.431999999999999</v>
      </c>
      <c r="R132">
        <v>13.462</v>
      </c>
      <c r="S132">
        <v>2.794</v>
      </c>
      <c r="T132">
        <v>2.032</v>
      </c>
      <c r="U132" t="s">
        <v>205</v>
      </c>
      <c r="V132" t="s">
        <v>205</v>
      </c>
      <c r="W132">
        <v>5</v>
      </c>
      <c r="X132">
        <v>5</v>
      </c>
      <c r="Y132">
        <v>10</v>
      </c>
      <c r="Z132">
        <v>38.862000000000002</v>
      </c>
      <c r="AA132">
        <v>100</v>
      </c>
      <c r="AB132">
        <v>2.5732077609999999</v>
      </c>
      <c r="AC132">
        <v>70.58823529</v>
      </c>
      <c r="AD132">
        <v>34.640522879999999</v>
      </c>
      <c r="AE132">
        <v>7.1895424840000004</v>
      </c>
      <c r="AF132">
        <v>5.2287581699999999</v>
      </c>
      <c r="AG132">
        <v>16.076305720000001</v>
      </c>
      <c r="AH132">
        <v>11.69185871</v>
      </c>
      <c r="AK132">
        <v>-50.925925929999998</v>
      </c>
      <c r="AL132">
        <f t="shared" si="10"/>
        <v>8.9360248816252561</v>
      </c>
      <c r="AM132">
        <f t="shared" si="11"/>
        <v>17.5146087679855</v>
      </c>
      <c r="AN132">
        <f t="shared" si="12"/>
        <v>-68.440534697985498</v>
      </c>
      <c r="AO132">
        <f t="shared" si="13"/>
        <v>-33.411317162014498</v>
      </c>
      <c r="AQ132">
        <f t="shared" si="14"/>
        <v>8.9360248816252561</v>
      </c>
    </row>
    <row r="133" spans="1:43" x14ac:dyDescent="0.25">
      <c r="A133" t="s">
        <v>202</v>
      </c>
      <c r="B133" t="s">
        <v>95</v>
      </c>
      <c r="C133" t="s">
        <v>203</v>
      </c>
      <c r="D133" t="s">
        <v>204</v>
      </c>
      <c r="E133" t="s">
        <v>50</v>
      </c>
      <c r="F133">
        <v>20</v>
      </c>
      <c r="G133">
        <v>1</v>
      </c>
      <c r="H133" t="s">
        <v>52</v>
      </c>
      <c r="I133">
        <v>25</v>
      </c>
      <c r="J133">
        <v>60</v>
      </c>
      <c r="K133">
        <v>60</v>
      </c>
      <c r="L133" t="s">
        <v>39</v>
      </c>
      <c r="M133">
        <v>12</v>
      </c>
      <c r="N133">
        <v>1</v>
      </c>
      <c r="O133">
        <v>60</v>
      </c>
      <c r="P133">
        <v>3</v>
      </c>
      <c r="Q133">
        <v>29.29</v>
      </c>
      <c r="R133">
        <v>12.55</v>
      </c>
      <c r="S133">
        <v>2</v>
      </c>
      <c r="T133">
        <v>1.62</v>
      </c>
      <c r="U133" t="s">
        <v>205</v>
      </c>
      <c r="V133" t="s">
        <v>205</v>
      </c>
      <c r="W133">
        <v>5</v>
      </c>
      <c r="X133">
        <v>5</v>
      </c>
      <c r="Y133">
        <v>10</v>
      </c>
      <c r="Z133">
        <v>39.24</v>
      </c>
      <c r="AA133">
        <v>100</v>
      </c>
      <c r="AB133">
        <v>2.5484199799999998</v>
      </c>
      <c r="AC133">
        <v>74.643221199999999</v>
      </c>
      <c r="AD133">
        <v>31.98267074</v>
      </c>
      <c r="AE133">
        <v>5.0968399590000004</v>
      </c>
      <c r="AF133">
        <v>4.1284403669999996</v>
      </c>
      <c r="AG133">
        <v>11.396880619999999</v>
      </c>
      <c r="AH133">
        <v>9.2314733019999995</v>
      </c>
      <c r="AK133">
        <v>-57.152611810000003</v>
      </c>
      <c r="AL133">
        <f t="shared" si="10"/>
        <v>6.2570565531245599</v>
      </c>
      <c r="AM133">
        <f t="shared" si="11"/>
        <v>12.263830844124136</v>
      </c>
      <c r="AN133">
        <f t="shared" si="12"/>
        <v>-69.41644265412414</v>
      </c>
      <c r="AO133">
        <f t="shared" si="13"/>
        <v>-44.888780965875867</v>
      </c>
      <c r="AQ133">
        <f t="shared" si="14"/>
        <v>6.2570565531245599</v>
      </c>
    </row>
    <row r="134" spans="1:43" x14ac:dyDescent="0.25">
      <c r="A134" t="s">
        <v>202</v>
      </c>
      <c r="B134" t="s">
        <v>95</v>
      </c>
      <c r="C134" t="s">
        <v>203</v>
      </c>
      <c r="D134" t="s">
        <v>206</v>
      </c>
      <c r="E134" t="s">
        <v>50</v>
      </c>
      <c r="F134">
        <v>20</v>
      </c>
      <c r="G134">
        <v>1</v>
      </c>
      <c r="H134" t="s">
        <v>52</v>
      </c>
      <c r="I134">
        <v>25</v>
      </c>
      <c r="J134">
        <v>60</v>
      </c>
      <c r="K134">
        <v>60</v>
      </c>
      <c r="L134" t="s">
        <v>39</v>
      </c>
      <c r="M134">
        <v>12</v>
      </c>
      <c r="N134">
        <v>1</v>
      </c>
      <c r="O134">
        <v>60</v>
      </c>
      <c r="P134">
        <v>3</v>
      </c>
      <c r="Q134">
        <v>29.29</v>
      </c>
      <c r="R134">
        <v>14.48</v>
      </c>
      <c r="S134">
        <v>2</v>
      </c>
      <c r="T134">
        <v>1.77</v>
      </c>
      <c r="U134" t="s">
        <v>205</v>
      </c>
      <c r="V134" t="s">
        <v>205</v>
      </c>
      <c r="W134">
        <v>5</v>
      </c>
      <c r="X134">
        <v>5</v>
      </c>
      <c r="Y134">
        <v>10</v>
      </c>
      <c r="Z134">
        <v>39.24</v>
      </c>
      <c r="AA134">
        <v>100</v>
      </c>
      <c r="AB134">
        <v>2.5484199799999998</v>
      </c>
      <c r="AC134">
        <v>74.643221199999999</v>
      </c>
      <c r="AD134">
        <v>36.9011213</v>
      </c>
      <c r="AE134">
        <v>5.0968399590000004</v>
      </c>
      <c r="AF134">
        <v>4.5107033640000003</v>
      </c>
      <c r="AG134">
        <v>11.396880619999999</v>
      </c>
      <c r="AH134">
        <v>10.08623935</v>
      </c>
      <c r="AK134">
        <v>-50.563332199999998</v>
      </c>
      <c r="AL134">
        <f t="shared" si="10"/>
        <v>6.921936631328796</v>
      </c>
      <c r="AM134">
        <f t="shared" si="11"/>
        <v>13.56699579740444</v>
      </c>
      <c r="AN134">
        <f t="shared" si="12"/>
        <v>-64.130327997404436</v>
      </c>
      <c r="AO134">
        <f t="shared" si="13"/>
        <v>-36.99633640259556</v>
      </c>
      <c r="AQ134">
        <f t="shared" si="14"/>
        <v>6.921936631328796</v>
      </c>
    </row>
    <row r="135" spans="1:43" x14ac:dyDescent="0.25">
      <c r="A135" t="s">
        <v>202</v>
      </c>
      <c r="B135" t="s">
        <v>95</v>
      </c>
      <c r="C135" t="s">
        <v>203</v>
      </c>
      <c r="D135" t="s">
        <v>206</v>
      </c>
      <c r="E135" t="s">
        <v>50</v>
      </c>
      <c r="F135" t="s">
        <v>142</v>
      </c>
      <c r="G135">
        <v>1</v>
      </c>
      <c r="H135" t="s">
        <v>52</v>
      </c>
      <c r="I135">
        <v>25</v>
      </c>
      <c r="J135">
        <v>60</v>
      </c>
      <c r="K135">
        <v>60</v>
      </c>
      <c r="L135" t="s">
        <v>39</v>
      </c>
      <c r="M135">
        <v>12</v>
      </c>
      <c r="N135">
        <v>1</v>
      </c>
      <c r="O135">
        <v>60</v>
      </c>
      <c r="P135">
        <v>5</v>
      </c>
      <c r="Q135">
        <v>30.19</v>
      </c>
      <c r="R135">
        <v>16.170000000000002</v>
      </c>
      <c r="S135">
        <v>1.85</v>
      </c>
      <c r="T135">
        <v>1.85</v>
      </c>
      <c r="U135" t="s">
        <v>205</v>
      </c>
      <c r="V135" t="s">
        <v>205</v>
      </c>
      <c r="W135">
        <v>5</v>
      </c>
      <c r="X135">
        <v>5</v>
      </c>
      <c r="Y135">
        <v>10</v>
      </c>
      <c r="Z135">
        <v>39.24</v>
      </c>
      <c r="AA135">
        <v>100</v>
      </c>
      <c r="AB135">
        <v>2.5484199799999998</v>
      </c>
      <c r="AC135">
        <v>76.936799179999994</v>
      </c>
      <c r="AD135">
        <v>41.20795107</v>
      </c>
      <c r="AE135">
        <v>4.7145769619999998</v>
      </c>
      <c r="AF135">
        <v>4.7145769619999998</v>
      </c>
      <c r="AG135">
        <v>10.542114570000001</v>
      </c>
      <c r="AH135">
        <v>10.542114570000001</v>
      </c>
      <c r="AK135">
        <v>-46.439218279999999</v>
      </c>
      <c r="AL135">
        <f t="shared" si="10"/>
        <v>6.951474295147114</v>
      </c>
      <c r="AM135">
        <f t="shared" si="11"/>
        <v>13.624889618488343</v>
      </c>
      <c r="AN135">
        <f t="shared" si="12"/>
        <v>-60.064107898488345</v>
      </c>
      <c r="AO135">
        <f t="shared" si="13"/>
        <v>-32.814328661511652</v>
      </c>
      <c r="AQ135">
        <f t="shared" si="14"/>
        <v>6.951474295147114</v>
      </c>
    </row>
    <row r="136" spans="1:43" x14ac:dyDescent="0.25">
      <c r="A136" t="s">
        <v>202</v>
      </c>
      <c r="B136" t="s">
        <v>95</v>
      </c>
      <c r="C136" t="s">
        <v>203</v>
      </c>
      <c r="D136" t="s">
        <v>204</v>
      </c>
      <c r="E136" t="s">
        <v>50</v>
      </c>
      <c r="F136" t="s">
        <v>142</v>
      </c>
      <c r="G136">
        <v>1</v>
      </c>
      <c r="H136" t="s">
        <v>52</v>
      </c>
      <c r="I136">
        <v>25</v>
      </c>
      <c r="J136">
        <v>60</v>
      </c>
      <c r="K136">
        <v>60</v>
      </c>
      <c r="L136" t="s">
        <v>39</v>
      </c>
      <c r="M136">
        <v>12</v>
      </c>
      <c r="N136">
        <v>1</v>
      </c>
      <c r="O136">
        <v>60</v>
      </c>
      <c r="P136">
        <v>5</v>
      </c>
      <c r="Q136">
        <v>30.19</v>
      </c>
      <c r="R136">
        <v>14.25</v>
      </c>
      <c r="S136">
        <v>1.85</v>
      </c>
      <c r="T136">
        <v>5.08</v>
      </c>
      <c r="U136" t="s">
        <v>205</v>
      </c>
      <c r="V136" t="s">
        <v>205</v>
      </c>
      <c r="W136">
        <v>5</v>
      </c>
      <c r="X136">
        <v>5</v>
      </c>
      <c r="Y136">
        <v>10</v>
      </c>
      <c r="Z136">
        <v>39.24</v>
      </c>
      <c r="AA136">
        <v>100</v>
      </c>
      <c r="AB136">
        <v>2.5484199799999998</v>
      </c>
      <c r="AC136">
        <v>76.936799179999994</v>
      </c>
      <c r="AD136">
        <v>36.314984709999997</v>
      </c>
      <c r="AE136">
        <v>4.7145769619999998</v>
      </c>
      <c r="AF136">
        <v>12.945973499999999</v>
      </c>
      <c r="AG136">
        <v>10.542114570000001</v>
      </c>
      <c r="AH136">
        <v>28.94807677</v>
      </c>
      <c r="AK136">
        <v>-52.798940049999999</v>
      </c>
      <c r="AL136">
        <f t="shared" si="10"/>
        <v>17.073547859106199</v>
      </c>
      <c r="AM136">
        <f t="shared" si="11"/>
        <v>33.464153803848149</v>
      </c>
      <c r="AN136">
        <f t="shared" si="12"/>
        <v>-86.263093853848147</v>
      </c>
      <c r="AO136">
        <f t="shared" si="13"/>
        <v>-19.33478624615185</v>
      </c>
      <c r="AQ136">
        <f t="shared" si="14"/>
        <v>17.073547859106199</v>
      </c>
    </row>
    <row r="137" spans="1:43" x14ac:dyDescent="0.25">
      <c r="A137" t="s">
        <v>202</v>
      </c>
      <c r="B137" t="s">
        <v>207</v>
      </c>
      <c r="C137" t="s">
        <v>203</v>
      </c>
      <c r="D137" t="s">
        <v>204</v>
      </c>
      <c r="E137" t="s">
        <v>50</v>
      </c>
      <c r="F137">
        <v>21</v>
      </c>
      <c r="G137">
        <v>1</v>
      </c>
      <c r="H137" t="s">
        <v>52</v>
      </c>
      <c r="I137">
        <v>25</v>
      </c>
      <c r="J137">
        <v>60</v>
      </c>
      <c r="K137">
        <v>60</v>
      </c>
      <c r="L137" t="s">
        <v>39</v>
      </c>
      <c r="M137">
        <v>12</v>
      </c>
      <c r="N137">
        <v>10</v>
      </c>
      <c r="O137">
        <v>60</v>
      </c>
      <c r="P137">
        <v>3</v>
      </c>
      <c r="Q137">
        <v>25.67</v>
      </c>
      <c r="R137">
        <v>19.34</v>
      </c>
      <c r="S137">
        <v>2.71</v>
      </c>
      <c r="T137">
        <v>4.6399999999999997</v>
      </c>
      <c r="U137" t="s">
        <v>205</v>
      </c>
      <c r="V137" t="s">
        <v>205</v>
      </c>
      <c r="W137">
        <v>5</v>
      </c>
      <c r="X137">
        <v>5</v>
      </c>
      <c r="Y137">
        <v>10</v>
      </c>
      <c r="Z137">
        <v>39.020000000000003</v>
      </c>
      <c r="AA137">
        <v>100</v>
      </c>
      <c r="AB137">
        <v>2.5627883140000001</v>
      </c>
      <c r="AC137">
        <v>65.786776009999997</v>
      </c>
      <c r="AD137">
        <v>49.56432599</v>
      </c>
      <c r="AE137">
        <v>6.9451563299999997</v>
      </c>
      <c r="AF137">
        <v>11.891337780000001</v>
      </c>
      <c r="AG137">
        <v>15.52984167</v>
      </c>
      <c r="AH137">
        <v>26.589839609999999</v>
      </c>
      <c r="AK137">
        <v>-24.65913518</v>
      </c>
      <c r="AL137">
        <f t="shared" si="10"/>
        <v>19.748142811885316</v>
      </c>
      <c r="AM137">
        <f t="shared" si="11"/>
        <v>38.706359911295216</v>
      </c>
      <c r="AN137">
        <f t="shared" si="12"/>
        <v>-63.365495091295216</v>
      </c>
      <c r="AO137">
        <f t="shared" si="13"/>
        <v>14.047224731295216</v>
      </c>
      <c r="AQ137">
        <f t="shared" si="14"/>
        <v>19.748142811885316</v>
      </c>
    </row>
    <row r="138" spans="1:43" x14ac:dyDescent="0.25">
      <c r="A138" t="s">
        <v>202</v>
      </c>
      <c r="B138" t="s">
        <v>207</v>
      </c>
      <c r="C138" t="s">
        <v>203</v>
      </c>
      <c r="D138" t="s">
        <v>206</v>
      </c>
      <c r="E138" t="s">
        <v>50</v>
      </c>
      <c r="F138">
        <v>21</v>
      </c>
      <c r="G138">
        <v>1</v>
      </c>
      <c r="H138" t="s">
        <v>52</v>
      </c>
      <c r="I138">
        <v>25</v>
      </c>
      <c r="J138">
        <v>60</v>
      </c>
      <c r="K138">
        <v>60</v>
      </c>
      <c r="L138" t="s">
        <v>39</v>
      </c>
      <c r="M138">
        <v>12</v>
      </c>
      <c r="N138">
        <v>10</v>
      </c>
      <c r="O138">
        <v>60</v>
      </c>
      <c r="P138">
        <v>3</v>
      </c>
      <c r="Q138">
        <v>25.67</v>
      </c>
      <c r="R138">
        <v>19.559999999999999</v>
      </c>
      <c r="S138">
        <v>2.71</v>
      </c>
      <c r="T138">
        <v>3.85</v>
      </c>
      <c r="U138" t="s">
        <v>205</v>
      </c>
      <c r="V138" t="s">
        <v>205</v>
      </c>
      <c r="W138">
        <v>5</v>
      </c>
      <c r="X138">
        <v>5</v>
      </c>
      <c r="Y138">
        <v>10</v>
      </c>
      <c r="Z138">
        <v>39.020000000000003</v>
      </c>
      <c r="AA138">
        <v>100</v>
      </c>
      <c r="AB138">
        <v>2.5627883140000001</v>
      </c>
      <c r="AC138">
        <v>65.786776009999997</v>
      </c>
      <c r="AD138">
        <v>50.128139419999997</v>
      </c>
      <c r="AE138">
        <v>6.9451563299999997</v>
      </c>
      <c r="AF138">
        <v>9.8667350079999991</v>
      </c>
      <c r="AG138">
        <v>15.52984167</v>
      </c>
      <c r="AH138">
        <v>22.062690190000001</v>
      </c>
      <c r="AK138">
        <v>-23.80210362</v>
      </c>
      <c r="AL138">
        <f t="shared" si="10"/>
        <v>17.019159194479002</v>
      </c>
      <c r="AM138">
        <f t="shared" si="11"/>
        <v>33.35755202117884</v>
      </c>
      <c r="AN138">
        <f t="shared" si="12"/>
        <v>-57.159655641178844</v>
      </c>
      <c r="AO138">
        <f t="shared" si="13"/>
        <v>9.5554484011788396</v>
      </c>
      <c r="AQ138">
        <f t="shared" si="14"/>
        <v>17.019159194479002</v>
      </c>
    </row>
    <row r="139" spans="1:43" x14ac:dyDescent="0.25">
      <c r="A139" t="s">
        <v>208</v>
      </c>
      <c r="B139" t="s">
        <v>60</v>
      </c>
      <c r="C139" t="s">
        <v>209</v>
      </c>
      <c r="D139" t="s">
        <v>210</v>
      </c>
      <c r="E139" t="s">
        <v>50</v>
      </c>
      <c r="F139">
        <v>48</v>
      </c>
      <c r="G139">
        <v>1</v>
      </c>
      <c r="H139" t="s">
        <v>52</v>
      </c>
      <c r="I139">
        <v>25</v>
      </c>
      <c r="J139">
        <v>70</v>
      </c>
      <c r="K139">
        <v>60</v>
      </c>
      <c r="L139" t="s">
        <v>103</v>
      </c>
      <c r="M139">
        <v>12</v>
      </c>
      <c r="N139">
        <v>1</v>
      </c>
      <c r="O139">
        <v>60</v>
      </c>
      <c r="P139" t="s">
        <v>54</v>
      </c>
      <c r="Q139">
        <v>42.62</v>
      </c>
      <c r="R139">
        <v>33.520000000000003</v>
      </c>
      <c r="S139">
        <v>1.92</v>
      </c>
      <c r="T139">
        <v>2.62</v>
      </c>
      <c r="U139">
        <v>12</v>
      </c>
      <c r="V139">
        <v>6</v>
      </c>
      <c r="W139">
        <v>12</v>
      </c>
      <c r="X139">
        <v>6</v>
      </c>
      <c r="Y139">
        <v>18</v>
      </c>
      <c r="Z139">
        <v>49.18</v>
      </c>
      <c r="AA139">
        <v>100</v>
      </c>
      <c r="AB139">
        <v>2.0333468890000002</v>
      </c>
      <c r="AC139">
        <v>86.661244409999995</v>
      </c>
      <c r="AD139">
        <v>68.157787720000002</v>
      </c>
      <c r="AE139">
        <v>3.904026027</v>
      </c>
      <c r="AF139">
        <v>5.327368849</v>
      </c>
      <c r="AG139">
        <v>13.523942870000001</v>
      </c>
      <c r="AH139">
        <v>13.04933535</v>
      </c>
      <c r="AI139">
        <v>18</v>
      </c>
      <c r="AJ139">
        <v>3</v>
      </c>
      <c r="AK139">
        <v>-21.351478180000001</v>
      </c>
      <c r="AL139">
        <f t="shared" si="10"/>
        <v>7.095291434848515</v>
      </c>
      <c r="AM139">
        <f t="shared" si="11"/>
        <v>13.90677121230309</v>
      </c>
      <c r="AN139">
        <f t="shared" si="12"/>
        <v>-35.258249392303092</v>
      </c>
      <c r="AO139">
        <f t="shared" si="13"/>
        <v>-7.4447069676969111</v>
      </c>
      <c r="AQ139">
        <f t="shared" si="14"/>
        <v>7.095291434848515</v>
      </c>
    </row>
    <row r="140" spans="1:43" x14ac:dyDescent="0.25">
      <c r="A140" t="s">
        <v>208</v>
      </c>
      <c r="B140" t="s">
        <v>60</v>
      </c>
      <c r="C140" t="s">
        <v>209</v>
      </c>
      <c r="D140" t="s">
        <v>211</v>
      </c>
      <c r="E140" t="s">
        <v>50</v>
      </c>
      <c r="F140">
        <v>48</v>
      </c>
      <c r="G140">
        <v>1</v>
      </c>
      <c r="H140" t="s">
        <v>52</v>
      </c>
      <c r="I140">
        <v>25</v>
      </c>
      <c r="J140">
        <v>70</v>
      </c>
      <c r="K140">
        <v>60</v>
      </c>
      <c r="L140" t="s">
        <v>103</v>
      </c>
      <c r="M140">
        <v>12</v>
      </c>
      <c r="N140">
        <v>1</v>
      </c>
      <c r="O140">
        <v>60</v>
      </c>
      <c r="P140" t="s">
        <v>54</v>
      </c>
      <c r="Q140">
        <v>42.62</v>
      </c>
      <c r="R140">
        <v>32.479999999999997</v>
      </c>
      <c r="S140">
        <v>1.92</v>
      </c>
      <c r="T140">
        <v>2.08</v>
      </c>
      <c r="U140">
        <v>12</v>
      </c>
      <c r="V140">
        <v>6</v>
      </c>
      <c r="W140">
        <v>12</v>
      </c>
      <c r="X140">
        <v>6</v>
      </c>
      <c r="Y140">
        <v>18</v>
      </c>
      <c r="Z140">
        <v>49.18</v>
      </c>
      <c r="AA140">
        <v>100</v>
      </c>
      <c r="AB140">
        <v>2.0333468890000002</v>
      </c>
      <c r="AC140">
        <v>86.661244409999995</v>
      </c>
      <c r="AD140">
        <v>66.043106949999995</v>
      </c>
      <c r="AE140">
        <v>3.904026027</v>
      </c>
      <c r="AF140">
        <v>4.2293615290000002</v>
      </c>
      <c r="AG140">
        <v>13.523942870000001</v>
      </c>
      <c r="AH140">
        <v>10.359777680000001</v>
      </c>
      <c r="AK140">
        <v>-23.79164711</v>
      </c>
      <c r="AL140">
        <f t="shared" si="10"/>
        <v>5.9669158923152743</v>
      </c>
      <c r="AM140">
        <f t="shared" si="11"/>
        <v>11.695155148937937</v>
      </c>
      <c r="AN140">
        <f t="shared" si="12"/>
        <v>-35.486802258937935</v>
      </c>
      <c r="AO140">
        <f t="shared" si="13"/>
        <v>-12.096491961062062</v>
      </c>
      <c r="AQ140">
        <f t="shared" si="14"/>
        <v>5.9669158923152743</v>
      </c>
    </row>
    <row r="141" spans="1:43" x14ac:dyDescent="0.25">
      <c r="A141" t="s">
        <v>208</v>
      </c>
      <c r="B141" t="s">
        <v>60</v>
      </c>
      <c r="C141" t="s">
        <v>209</v>
      </c>
      <c r="D141" t="s">
        <v>212</v>
      </c>
      <c r="E141" t="s">
        <v>50</v>
      </c>
      <c r="F141">
        <v>48</v>
      </c>
      <c r="G141">
        <v>1</v>
      </c>
      <c r="H141" t="s">
        <v>52</v>
      </c>
      <c r="I141">
        <v>25</v>
      </c>
      <c r="J141">
        <v>70</v>
      </c>
      <c r="K141">
        <v>60</v>
      </c>
      <c r="L141" t="s">
        <v>103</v>
      </c>
      <c r="M141">
        <v>12</v>
      </c>
      <c r="N141">
        <v>1</v>
      </c>
      <c r="O141">
        <v>60</v>
      </c>
      <c r="P141" t="s">
        <v>54</v>
      </c>
      <c r="Q141">
        <v>42.62</v>
      </c>
      <c r="R141">
        <v>30.06</v>
      </c>
      <c r="S141">
        <v>1.92</v>
      </c>
      <c r="T141">
        <v>2.77</v>
      </c>
      <c r="U141">
        <v>12</v>
      </c>
      <c r="V141">
        <v>6</v>
      </c>
      <c r="W141">
        <v>12</v>
      </c>
      <c r="X141">
        <v>6</v>
      </c>
      <c r="Y141">
        <v>18</v>
      </c>
      <c r="Z141">
        <v>49.18</v>
      </c>
      <c r="AA141">
        <v>100</v>
      </c>
      <c r="AB141">
        <v>2.0333468890000002</v>
      </c>
      <c r="AC141">
        <v>86.661244409999995</v>
      </c>
      <c r="AD141">
        <v>61.12240748</v>
      </c>
      <c r="AE141">
        <v>3.904026027</v>
      </c>
      <c r="AF141">
        <v>5.632370882</v>
      </c>
      <c r="AG141">
        <v>13.523942870000001</v>
      </c>
      <c r="AH141">
        <v>13.796434700000001</v>
      </c>
      <c r="AK141">
        <v>-29.469732520000001</v>
      </c>
      <c r="AL141">
        <f t="shared" si="10"/>
        <v>7.2343846903259514</v>
      </c>
      <c r="AM141">
        <f t="shared" si="11"/>
        <v>14.179393993038865</v>
      </c>
      <c r="AN141">
        <f t="shared" si="12"/>
        <v>-43.649126513038865</v>
      </c>
      <c r="AO141">
        <f t="shared" si="13"/>
        <v>-15.290338526961136</v>
      </c>
      <c r="AQ141">
        <f t="shared" si="14"/>
        <v>7.2343846903259514</v>
      </c>
    </row>
    <row r="142" spans="1:43" x14ac:dyDescent="0.25">
      <c r="A142" t="s">
        <v>213</v>
      </c>
      <c r="B142" t="s">
        <v>82</v>
      </c>
      <c r="C142" t="s">
        <v>214</v>
      </c>
      <c r="D142" t="s">
        <v>215</v>
      </c>
      <c r="E142" t="s">
        <v>216</v>
      </c>
      <c r="F142">
        <v>138</v>
      </c>
      <c r="G142" t="s">
        <v>51</v>
      </c>
      <c r="H142" t="s">
        <v>52</v>
      </c>
      <c r="I142">
        <v>24</v>
      </c>
      <c r="J142">
        <v>60</v>
      </c>
      <c r="K142">
        <v>90</v>
      </c>
      <c r="L142" t="s">
        <v>53</v>
      </c>
      <c r="M142">
        <v>12</v>
      </c>
      <c r="N142">
        <v>1</v>
      </c>
      <c r="O142">
        <v>60</v>
      </c>
      <c r="P142">
        <v>0</v>
      </c>
      <c r="Q142">
        <v>35.56</v>
      </c>
      <c r="R142">
        <v>17.09</v>
      </c>
      <c r="S142">
        <v>2.46</v>
      </c>
      <c r="T142">
        <v>5.24</v>
      </c>
      <c r="U142">
        <v>6</v>
      </c>
      <c r="V142">
        <v>5</v>
      </c>
      <c r="W142">
        <v>6</v>
      </c>
      <c r="X142">
        <v>5</v>
      </c>
      <c r="Y142">
        <v>11</v>
      </c>
      <c r="Z142">
        <v>44.64</v>
      </c>
      <c r="AA142">
        <v>100</v>
      </c>
      <c r="AB142">
        <v>2.2401433690000001</v>
      </c>
      <c r="AC142">
        <v>79.659498209999995</v>
      </c>
      <c r="AD142">
        <v>38.284050180000001</v>
      </c>
      <c r="AE142">
        <v>5.5107526880000002</v>
      </c>
      <c r="AF142">
        <v>11.738351249999999</v>
      </c>
      <c r="AG142">
        <v>13.49853218</v>
      </c>
      <c r="AH142">
        <v>26.247751350000001</v>
      </c>
      <c r="AI142">
        <v>15</v>
      </c>
      <c r="AJ142">
        <v>3</v>
      </c>
      <c r="AK142">
        <v>-51.940382450000001</v>
      </c>
      <c r="AL142">
        <f t="shared" si="10"/>
        <v>15.106068616337446</v>
      </c>
      <c r="AM142">
        <f t="shared" si="11"/>
        <v>29.607894488021394</v>
      </c>
      <c r="AN142">
        <f t="shared" si="12"/>
        <v>-81.548276938021388</v>
      </c>
      <c r="AO142">
        <f t="shared" si="13"/>
        <v>-22.332487961978607</v>
      </c>
      <c r="AQ142">
        <f t="shared" si="14"/>
        <v>15.106068616337446</v>
      </c>
    </row>
    <row r="143" spans="1:43" x14ac:dyDescent="0.25">
      <c r="A143" t="s">
        <v>213</v>
      </c>
      <c r="B143" t="s">
        <v>86</v>
      </c>
      <c r="C143" t="s">
        <v>214</v>
      </c>
      <c r="D143" t="s">
        <v>217</v>
      </c>
      <c r="E143" t="s">
        <v>218</v>
      </c>
      <c r="F143">
        <v>139</v>
      </c>
      <c r="G143" t="s">
        <v>51</v>
      </c>
      <c r="H143" t="s">
        <v>52</v>
      </c>
      <c r="I143">
        <v>24</v>
      </c>
      <c r="J143">
        <v>60</v>
      </c>
      <c r="K143">
        <v>90</v>
      </c>
      <c r="L143" t="s">
        <v>53</v>
      </c>
      <c r="M143">
        <v>12</v>
      </c>
      <c r="N143">
        <v>1</v>
      </c>
      <c r="O143">
        <v>60</v>
      </c>
      <c r="P143">
        <v>0</v>
      </c>
      <c r="Q143">
        <v>25.22</v>
      </c>
      <c r="R143">
        <v>21.26</v>
      </c>
      <c r="S143">
        <v>1.8</v>
      </c>
      <c r="T143">
        <v>3.84</v>
      </c>
      <c r="U143">
        <v>6</v>
      </c>
      <c r="V143">
        <v>5</v>
      </c>
      <c r="W143">
        <v>6</v>
      </c>
      <c r="X143">
        <v>5</v>
      </c>
      <c r="Y143">
        <v>11</v>
      </c>
      <c r="Z143">
        <v>44.56</v>
      </c>
      <c r="AA143">
        <v>100</v>
      </c>
      <c r="AB143">
        <v>2.2441651710000001</v>
      </c>
      <c r="AC143">
        <v>56.597845599999999</v>
      </c>
      <c r="AD143">
        <v>47.710951530000003</v>
      </c>
      <c r="AE143">
        <v>4.0394973070000004</v>
      </c>
      <c r="AF143">
        <v>8.6175942550000002</v>
      </c>
      <c r="AG143">
        <v>9.8947072200000008</v>
      </c>
      <c r="AH143">
        <v>19.269526559999999</v>
      </c>
      <c r="AK143">
        <v>-15.70182395</v>
      </c>
      <c r="AL143">
        <f t="shared" si="10"/>
        <v>16.371620762193732</v>
      </c>
      <c r="AM143">
        <f t="shared" si="11"/>
        <v>32.088376693899711</v>
      </c>
      <c r="AN143">
        <f t="shared" si="12"/>
        <v>-47.790200643899709</v>
      </c>
      <c r="AO143">
        <f t="shared" si="13"/>
        <v>16.386552743899713</v>
      </c>
      <c r="AQ143">
        <f t="shared" si="14"/>
        <v>16.371620762193732</v>
      </c>
    </row>
    <row r="144" spans="1:43" x14ac:dyDescent="0.25">
      <c r="A144" t="s">
        <v>213</v>
      </c>
      <c r="B144" t="s">
        <v>86</v>
      </c>
      <c r="C144" t="s">
        <v>214</v>
      </c>
      <c r="D144" t="s">
        <v>219</v>
      </c>
      <c r="E144" t="s">
        <v>218</v>
      </c>
      <c r="F144">
        <v>139</v>
      </c>
      <c r="G144" t="s">
        <v>51</v>
      </c>
      <c r="H144" t="s">
        <v>52</v>
      </c>
      <c r="I144">
        <v>24</v>
      </c>
      <c r="J144">
        <v>60</v>
      </c>
      <c r="K144">
        <v>90</v>
      </c>
      <c r="L144" t="s">
        <v>53</v>
      </c>
      <c r="M144">
        <v>12</v>
      </c>
      <c r="N144">
        <v>1</v>
      </c>
      <c r="O144">
        <v>60</v>
      </c>
      <c r="P144">
        <v>0</v>
      </c>
      <c r="Q144">
        <v>25.22</v>
      </c>
      <c r="R144">
        <v>19.34</v>
      </c>
      <c r="S144">
        <v>1.8</v>
      </c>
      <c r="T144">
        <v>2.64</v>
      </c>
      <c r="U144">
        <v>6</v>
      </c>
      <c r="V144">
        <v>5</v>
      </c>
      <c r="W144">
        <v>6</v>
      </c>
      <c r="X144">
        <v>5</v>
      </c>
      <c r="Y144">
        <v>11</v>
      </c>
      <c r="Z144">
        <v>44.56</v>
      </c>
      <c r="AA144">
        <v>100</v>
      </c>
      <c r="AB144">
        <v>2.2441651710000001</v>
      </c>
      <c r="AC144">
        <v>56.597845599999999</v>
      </c>
      <c r="AD144">
        <v>43.402154400000001</v>
      </c>
      <c r="AE144">
        <v>4.0394973070000004</v>
      </c>
      <c r="AF144">
        <v>5.9245960499999999</v>
      </c>
      <c r="AG144">
        <v>9.8947072200000008</v>
      </c>
      <c r="AH144">
        <v>13.24779951</v>
      </c>
      <c r="AK144">
        <v>-23.314829499999998</v>
      </c>
      <c r="AL144">
        <f t="shared" si="10"/>
        <v>11.812372288644434</v>
      </c>
      <c r="AM144">
        <f t="shared" si="11"/>
        <v>23.15224968574309</v>
      </c>
      <c r="AN144">
        <f t="shared" si="12"/>
        <v>-46.467079185743088</v>
      </c>
      <c r="AO144">
        <f t="shared" si="13"/>
        <v>-0.16257981425690815</v>
      </c>
      <c r="AQ144">
        <f t="shared" si="14"/>
        <v>11.812372288644434</v>
      </c>
    </row>
    <row r="145" spans="1:43" x14ac:dyDescent="0.25">
      <c r="A145" t="s">
        <v>220</v>
      </c>
      <c r="B145" t="s">
        <v>95</v>
      </c>
      <c r="C145" t="s">
        <v>221</v>
      </c>
      <c r="D145" t="s">
        <v>221</v>
      </c>
      <c r="E145" t="s">
        <v>84</v>
      </c>
      <c r="F145">
        <v>117</v>
      </c>
      <c r="G145">
        <v>1</v>
      </c>
      <c r="H145" t="s">
        <v>52</v>
      </c>
      <c r="I145">
        <v>25</v>
      </c>
      <c r="J145">
        <v>70</v>
      </c>
      <c r="K145">
        <v>60</v>
      </c>
      <c r="L145" t="s">
        <v>103</v>
      </c>
      <c r="M145">
        <v>20</v>
      </c>
      <c r="N145">
        <v>1</v>
      </c>
      <c r="O145">
        <v>60</v>
      </c>
      <c r="P145">
        <v>3</v>
      </c>
      <c r="Q145">
        <v>67.674999999999997</v>
      </c>
      <c r="R145">
        <v>54.268999999999998</v>
      </c>
      <c r="S145">
        <v>8.32</v>
      </c>
      <c r="T145">
        <v>7.6429999999999998</v>
      </c>
      <c r="U145" t="s">
        <v>87</v>
      </c>
      <c r="V145" t="s">
        <v>87</v>
      </c>
      <c r="W145">
        <v>8</v>
      </c>
      <c r="X145">
        <v>8</v>
      </c>
      <c r="Y145">
        <v>16</v>
      </c>
      <c r="Z145">
        <v>85.137</v>
      </c>
      <c r="AA145">
        <v>100</v>
      </c>
      <c r="AB145">
        <v>1.174577446</v>
      </c>
      <c r="AC145">
        <v>79.489528640000003</v>
      </c>
      <c r="AD145">
        <v>63.743143400000001</v>
      </c>
      <c r="AE145">
        <v>9.7724843490000008</v>
      </c>
      <c r="AF145">
        <v>8.9772954180000006</v>
      </c>
      <c r="AG145">
        <v>27.640759809999999</v>
      </c>
      <c r="AH145">
        <v>25.391625869999999</v>
      </c>
      <c r="AI145">
        <v>18</v>
      </c>
      <c r="AJ145">
        <v>2</v>
      </c>
      <c r="AK145">
        <v>-19.80938308</v>
      </c>
      <c r="AL145">
        <f t="shared" si="10"/>
        <v>14.991356817252049</v>
      </c>
      <c r="AM145">
        <f t="shared" si="11"/>
        <v>29.383059361814016</v>
      </c>
      <c r="AN145">
        <f t="shared" si="12"/>
        <v>-49.192442441814016</v>
      </c>
      <c r="AO145">
        <f t="shared" si="13"/>
        <v>9.5736762818140164</v>
      </c>
      <c r="AQ145">
        <f t="shared" si="14"/>
        <v>14.991356817252049</v>
      </c>
    </row>
    <row r="146" spans="1:43" x14ac:dyDescent="0.25">
      <c r="A146" t="s">
        <v>220</v>
      </c>
      <c r="B146" t="s">
        <v>222</v>
      </c>
      <c r="C146" t="s">
        <v>221</v>
      </c>
      <c r="D146" t="s">
        <v>221</v>
      </c>
      <c r="E146" t="s">
        <v>84</v>
      </c>
      <c r="F146">
        <v>118</v>
      </c>
      <c r="G146">
        <v>1</v>
      </c>
      <c r="H146" t="s">
        <v>52</v>
      </c>
      <c r="I146">
        <v>25</v>
      </c>
      <c r="J146">
        <v>70</v>
      </c>
      <c r="K146">
        <v>60</v>
      </c>
      <c r="L146" t="s">
        <v>103</v>
      </c>
      <c r="M146">
        <v>20</v>
      </c>
      <c r="N146">
        <v>1</v>
      </c>
      <c r="O146">
        <v>60</v>
      </c>
      <c r="P146">
        <v>3</v>
      </c>
      <c r="Q146">
        <v>22.28</v>
      </c>
      <c r="R146">
        <v>17.78</v>
      </c>
      <c r="S146">
        <v>1.18</v>
      </c>
      <c r="T146">
        <v>0.92</v>
      </c>
      <c r="U146">
        <v>12</v>
      </c>
      <c r="V146">
        <v>10</v>
      </c>
      <c r="W146">
        <v>12</v>
      </c>
      <c r="X146">
        <v>10</v>
      </c>
      <c r="Y146">
        <v>22</v>
      </c>
      <c r="Z146">
        <v>26.21</v>
      </c>
      <c r="AA146">
        <v>100</v>
      </c>
      <c r="AB146">
        <v>3.8153376570000002</v>
      </c>
      <c r="AC146">
        <v>85.005723009999997</v>
      </c>
      <c r="AD146">
        <v>67.836703549999996</v>
      </c>
      <c r="AE146">
        <v>4.5020984359999998</v>
      </c>
      <c r="AF146">
        <v>3.5101106450000001</v>
      </c>
      <c r="AG146">
        <v>15.59572646</v>
      </c>
      <c r="AH146">
        <v>11.09994448</v>
      </c>
      <c r="AK146">
        <v>-20.19748654</v>
      </c>
      <c r="AL146">
        <f t="shared" si="10"/>
        <v>5.9088348962257005</v>
      </c>
      <c r="AM146">
        <f t="shared" si="11"/>
        <v>11.581316396602373</v>
      </c>
      <c r="AN146">
        <f t="shared" si="12"/>
        <v>-31.778802936602375</v>
      </c>
      <c r="AO146">
        <f t="shared" si="13"/>
        <v>-8.6161701433976265</v>
      </c>
      <c r="AQ146">
        <f t="shared" si="14"/>
        <v>5.9088348962257005</v>
      </c>
    </row>
    <row r="147" spans="1:43" x14ac:dyDescent="0.25">
      <c r="A147" t="s">
        <v>223</v>
      </c>
      <c r="B147" t="s">
        <v>35</v>
      </c>
      <c r="C147" t="s">
        <v>224</v>
      </c>
      <c r="D147" t="s">
        <v>225</v>
      </c>
      <c r="E147" t="s">
        <v>50</v>
      </c>
      <c r="F147">
        <v>124</v>
      </c>
      <c r="G147">
        <v>0</v>
      </c>
      <c r="H147" t="s">
        <v>52</v>
      </c>
      <c r="I147">
        <v>25</v>
      </c>
      <c r="J147">
        <v>70</v>
      </c>
      <c r="K147" t="s">
        <v>39</v>
      </c>
      <c r="L147" t="s">
        <v>39</v>
      </c>
      <c r="M147">
        <v>12</v>
      </c>
      <c r="N147">
        <v>1</v>
      </c>
      <c r="O147">
        <v>60</v>
      </c>
      <c r="P147" t="s">
        <v>54</v>
      </c>
      <c r="Q147">
        <v>104.422</v>
      </c>
      <c r="R147">
        <v>68.085999999999999</v>
      </c>
      <c r="S147">
        <v>5.9969999999999999</v>
      </c>
      <c r="T147">
        <v>11.994</v>
      </c>
      <c r="U147" t="s">
        <v>226</v>
      </c>
      <c r="V147" t="s">
        <v>226</v>
      </c>
      <c r="W147">
        <v>9</v>
      </c>
      <c r="X147">
        <v>9</v>
      </c>
      <c r="Y147">
        <v>18</v>
      </c>
      <c r="Z147">
        <v>124.486</v>
      </c>
      <c r="AA147">
        <v>80</v>
      </c>
      <c r="AB147">
        <v>0.64264254600000004</v>
      </c>
      <c r="AC147">
        <v>67.106019950000004</v>
      </c>
      <c r="AD147">
        <v>43.754960400000002</v>
      </c>
      <c r="AE147">
        <v>3.8539273490000001</v>
      </c>
      <c r="AF147">
        <v>7.7078546990000003</v>
      </c>
      <c r="AG147">
        <v>11.56178205</v>
      </c>
      <c r="AH147">
        <v>23.123564099999999</v>
      </c>
      <c r="AI147">
        <v>108</v>
      </c>
      <c r="AJ147">
        <v>14</v>
      </c>
      <c r="AK147">
        <v>-34.797264939999998</v>
      </c>
      <c r="AL147">
        <f t="shared" si="10"/>
        <v>12.081073681968011</v>
      </c>
      <c r="AM147">
        <f t="shared" si="11"/>
        <v>23.6789044166573</v>
      </c>
      <c r="AN147">
        <f t="shared" si="12"/>
        <v>-58.476169356657294</v>
      </c>
      <c r="AO147">
        <f t="shared" si="13"/>
        <v>-11.118360523342698</v>
      </c>
      <c r="AQ147">
        <f t="shared" si="14"/>
        <v>12.081073681968011</v>
      </c>
    </row>
    <row r="148" spans="1:43" x14ac:dyDescent="0.25">
      <c r="A148" t="s">
        <v>223</v>
      </c>
      <c r="B148" t="s">
        <v>35</v>
      </c>
      <c r="C148" t="s">
        <v>224</v>
      </c>
      <c r="D148" t="s">
        <v>227</v>
      </c>
      <c r="E148" t="s">
        <v>50</v>
      </c>
      <c r="F148">
        <v>124</v>
      </c>
      <c r="G148">
        <v>0</v>
      </c>
      <c r="H148" t="s">
        <v>52</v>
      </c>
      <c r="I148">
        <v>25</v>
      </c>
      <c r="J148">
        <v>70</v>
      </c>
      <c r="K148" t="s">
        <v>39</v>
      </c>
      <c r="L148" t="s">
        <v>39</v>
      </c>
      <c r="M148">
        <v>12</v>
      </c>
      <c r="N148">
        <v>1</v>
      </c>
      <c r="O148">
        <v>60</v>
      </c>
      <c r="P148" t="s">
        <v>54</v>
      </c>
      <c r="Q148">
        <v>104.422</v>
      </c>
      <c r="R148">
        <v>57.884999999999998</v>
      </c>
      <c r="S148">
        <v>5.9969999999999999</v>
      </c>
      <c r="T148">
        <v>10.605</v>
      </c>
      <c r="U148" t="s">
        <v>226</v>
      </c>
      <c r="V148" t="s">
        <v>226</v>
      </c>
      <c r="W148">
        <v>9</v>
      </c>
      <c r="X148">
        <v>9</v>
      </c>
      <c r="Y148">
        <v>18</v>
      </c>
      <c r="Z148">
        <v>124.486</v>
      </c>
      <c r="AA148">
        <v>80</v>
      </c>
      <c r="AB148">
        <v>0.64264254600000004</v>
      </c>
      <c r="AC148">
        <v>67.106019950000004</v>
      </c>
      <c r="AD148">
        <v>37.199363779999999</v>
      </c>
      <c r="AE148">
        <v>3.8539273490000001</v>
      </c>
      <c r="AF148">
        <v>6.8152242019999996</v>
      </c>
      <c r="AG148">
        <v>11.56178205</v>
      </c>
      <c r="AH148">
        <v>20.445672609999999</v>
      </c>
      <c r="AK148">
        <v>-44.566279139999999</v>
      </c>
      <c r="AL148">
        <f t="shared" si="10"/>
        <v>10.643195918390926</v>
      </c>
      <c r="AM148">
        <f t="shared" si="11"/>
        <v>20.860664000046214</v>
      </c>
      <c r="AN148">
        <f t="shared" si="12"/>
        <v>-65.426943140046205</v>
      </c>
      <c r="AO148">
        <f t="shared" si="13"/>
        <v>-23.705615139953785</v>
      </c>
      <c r="AQ148">
        <f t="shared" si="14"/>
        <v>10.643195918390926</v>
      </c>
    </row>
    <row r="149" spans="1:43" x14ac:dyDescent="0.25">
      <c r="A149" t="s">
        <v>223</v>
      </c>
      <c r="B149" t="s">
        <v>42</v>
      </c>
      <c r="C149" t="s">
        <v>224</v>
      </c>
      <c r="D149" t="s">
        <v>228</v>
      </c>
      <c r="E149" t="s">
        <v>50</v>
      </c>
      <c r="F149">
        <v>126</v>
      </c>
      <c r="G149">
        <v>0</v>
      </c>
      <c r="H149" t="s">
        <v>52</v>
      </c>
      <c r="I149">
        <v>25</v>
      </c>
      <c r="J149">
        <v>70</v>
      </c>
      <c r="K149" t="s">
        <v>39</v>
      </c>
      <c r="L149" t="s">
        <v>39</v>
      </c>
      <c r="M149">
        <v>12</v>
      </c>
      <c r="N149">
        <v>1</v>
      </c>
      <c r="O149">
        <v>60</v>
      </c>
      <c r="P149" t="s">
        <v>54</v>
      </c>
      <c r="Q149">
        <v>109.714</v>
      </c>
      <c r="R149">
        <v>79.403999999999996</v>
      </c>
      <c r="S149">
        <v>6.4089999999999998</v>
      </c>
      <c r="T149">
        <v>11.670999999999999</v>
      </c>
      <c r="U149" t="s">
        <v>226</v>
      </c>
      <c r="V149" t="s">
        <v>226</v>
      </c>
      <c r="W149">
        <v>9</v>
      </c>
      <c r="X149">
        <v>9</v>
      </c>
      <c r="Y149">
        <v>18</v>
      </c>
      <c r="Z149">
        <v>130.881</v>
      </c>
      <c r="AA149">
        <v>80</v>
      </c>
      <c r="AB149">
        <v>0.61124227399999997</v>
      </c>
      <c r="AC149">
        <v>67.0618348</v>
      </c>
      <c r="AD149">
        <v>48.535081490000003</v>
      </c>
      <c r="AE149">
        <v>3.9174517309999999</v>
      </c>
      <c r="AF149">
        <v>7.1338085739999997</v>
      </c>
      <c r="AG149">
        <v>11.752355189999999</v>
      </c>
      <c r="AH149">
        <v>21.401425719999999</v>
      </c>
      <c r="AK149">
        <v>-27.626374030000001</v>
      </c>
      <c r="AL149">
        <f t="shared" si="10"/>
        <v>11.446989762566172</v>
      </c>
      <c r="AM149">
        <f t="shared" si="11"/>
        <v>22.436099934629699</v>
      </c>
      <c r="AN149">
        <f t="shared" si="12"/>
        <v>-50.062473964629703</v>
      </c>
      <c r="AO149">
        <f t="shared" si="13"/>
        <v>-5.1902740953703024</v>
      </c>
      <c r="AQ149">
        <f t="shared" si="14"/>
        <v>11.446989762566172</v>
      </c>
    </row>
    <row r="150" spans="1:43" x14ac:dyDescent="0.25">
      <c r="A150" t="s">
        <v>223</v>
      </c>
      <c r="B150" t="s">
        <v>42</v>
      </c>
      <c r="C150" t="s">
        <v>224</v>
      </c>
      <c r="D150" t="s">
        <v>229</v>
      </c>
      <c r="E150" t="s">
        <v>50</v>
      </c>
      <c r="F150">
        <v>126</v>
      </c>
      <c r="G150">
        <v>0</v>
      </c>
      <c r="H150" t="s">
        <v>52</v>
      </c>
      <c r="I150">
        <v>25</v>
      </c>
      <c r="J150">
        <v>70</v>
      </c>
      <c r="K150" t="s">
        <v>39</v>
      </c>
      <c r="L150" t="s">
        <v>39</v>
      </c>
      <c r="M150">
        <v>12</v>
      </c>
      <c r="N150">
        <v>1</v>
      </c>
      <c r="O150">
        <v>60</v>
      </c>
      <c r="P150" t="s">
        <v>54</v>
      </c>
      <c r="Q150">
        <v>109.714</v>
      </c>
      <c r="R150">
        <v>57.531999999999996</v>
      </c>
      <c r="S150">
        <v>6.4089999999999998</v>
      </c>
      <c r="T150">
        <v>17.242000000000001</v>
      </c>
      <c r="U150" t="s">
        <v>226</v>
      </c>
      <c r="V150" t="s">
        <v>226</v>
      </c>
      <c r="W150">
        <v>9</v>
      </c>
      <c r="X150">
        <v>9</v>
      </c>
      <c r="Y150">
        <v>18</v>
      </c>
      <c r="Z150">
        <v>130.881</v>
      </c>
      <c r="AA150">
        <v>80</v>
      </c>
      <c r="AB150">
        <v>0.61124227399999997</v>
      </c>
      <c r="AC150">
        <v>67.0618348</v>
      </c>
      <c r="AD150">
        <v>35.165990479999998</v>
      </c>
      <c r="AE150">
        <v>3.9174517309999999</v>
      </c>
      <c r="AF150">
        <v>10.539039280000001</v>
      </c>
      <c r="AG150">
        <v>11.752355189999999</v>
      </c>
      <c r="AH150">
        <v>31.617117839999999</v>
      </c>
      <c r="AK150">
        <v>-47.561842609999999</v>
      </c>
      <c r="AL150">
        <f t="shared" si="10"/>
        <v>16.011157894978457</v>
      </c>
      <c r="AM150">
        <f t="shared" si="11"/>
        <v>31.381869474157774</v>
      </c>
      <c r="AN150">
        <f t="shared" si="12"/>
        <v>-78.943712084157767</v>
      </c>
      <c r="AO150">
        <f t="shared" si="13"/>
        <v>-16.179973135842225</v>
      </c>
      <c r="AQ150">
        <f t="shared" si="14"/>
        <v>16.011157894978457</v>
      </c>
    </row>
    <row r="151" spans="1:43" x14ac:dyDescent="0.25">
      <c r="A151" t="s">
        <v>223</v>
      </c>
      <c r="B151" t="s">
        <v>230</v>
      </c>
      <c r="C151" t="s">
        <v>224</v>
      </c>
      <c r="D151" t="s">
        <v>227</v>
      </c>
      <c r="E151" t="s">
        <v>50</v>
      </c>
      <c r="F151">
        <v>127</v>
      </c>
      <c r="G151">
        <v>0</v>
      </c>
      <c r="H151" t="s">
        <v>52</v>
      </c>
      <c r="I151">
        <v>25</v>
      </c>
      <c r="J151">
        <v>70</v>
      </c>
      <c r="K151" t="s">
        <v>39</v>
      </c>
      <c r="L151" t="s">
        <v>39</v>
      </c>
      <c r="M151">
        <v>12</v>
      </c>
      <c r="N151">
        <v>1</v>
      </c>
      <c r="O151">
        <v>60</v>
      </c>
      <c r="P151" t="s">
        <v>54</v>
      </c>
      <c r="Q151">
        <v>177.036</v>
      </c>
      <c r="R151">
        <v>85.784000000000006</v>
      </c>
      <c r="S151">
        <v>11.994</v>
      </c>
      <c r="T151">
        <v>23.872</v>
      </c>
      <c r="U151" t="s">
        <v>226</v>
      </c>
      <c r="V151" t="s">
        <v>226</v>
      </c>
      <c r="W151">
        <v>9</v>
      </c>
      <c r="X151">
        <v>9</v>
      </c>
      <c r="Y151">
        <v>18</v>
      </c>
      <c r="Z151">
        <v>209.536</v>
      </c>
      <c r="AA151">
        <v>80</v>
      </c>
      <c r="AB151">
        <v>0.38179596799999999</v>
      </c>
      <c r="AC151">
        <v>67.591631030000002</v>
      </c>
      <c r="AD151">
        <v>32.751985339999997</v>
      </c>
      <c r="AE151">
        <v>4.5792608430000001</v>
      </c>
      <c r="AF151">
        <v>9.1142333539999996</v>
      </c>
      <c r="AG151">
        <v>13.73778253</v>
      </c>
      <c r="AH151">
        <v>27.342700059999999</v>
      </c>
      <c r="AK151">
        <v>-51.544318670000003</v>
      </c>
      <c r="AL151">
        <f t="shared" si="10"/>
        <v>13.878121726741318</v>
      </c>
      <c r="AM151">
        <f t="shared" si="11"/>
        <v>27.201118584412981</v>
      </c>
      <c r="AN151">
        <f t="shared" si="12"/>
        <v>-78.745437254412991</v>
      </c>
      <c r="AO151">
        <f t="shared" si="13"/>
        <v>-24.343200085587021</v>
      </c>
      <c r="AQ151">
        <f t="shared" si="14"/>
        <v>13.878121726741318</v>
      </c>
    </row>
    <row r="152" spans="1:43" x14ac:dyDescent="0.25">
      <c r="A152" t="s">
        <v>223</v>
      </c>
      <c r="B152" t="s">
        <v>230</v>
      </c>
      <c r="C152" t="s">
        <v>224</v>
      </c>
      <c r="D152" t="s">
        <v>231</v>
      </c>
      <c r="E152" t="s">
        <v>50</v>
      </c>
      <c r="F152">
        <v>127</v>
      </c>
      <c r="G152">
        <v>0</v>
      </c>
      <c r="H152" t="s">
        <v>52</v>
      </c>
      <c r="I152">
        <v>25</v>
      </c>
      <c r="J152">
        <v>70</v>
      </c>
      <c r="K152" t="s">
        <v>39</v>
      </c>
      <c r="L152" t="s">
        <v>39</v>
      </c>
      <c r="M152">
        <v>12</v>
      </c>
      <c r="N152">
        <v>1</v>
      </c>
      <c r="O152">
        <v>60</v>
      </c>
      <c r="P152" t="s">
        <v>54</v>
      </c>
      <c r="Q152">
        <v>177.036</v>
      </c>
      <c r="R152">
        <v>103.379</v>
      </c>
      <c r="S152">
        <v>11.994</v>
      </c>
      <c r="T152">
        <v>27.603999999999999</v>
      </c>
      <c r="U152" t="s">
        <v>226</v>
      </c>
      <c r="V152" t="s">
        <v>226</v>
      </c>
      <c r="W152">
        <v>9</v>
      </c>
      <c r="X152">
        <v>9</v>
      </c>
      <c r="Y152">
        <v>18</v>
      </c>
      <c r="Z152">
        <v>209.536</v>
      </c>
      <c r="AA152">
        <v>80</v>
      </c>
      <c r="AB152">
        <v>0.38179596799999999</v>
      </c>
      <c r="AC152">
        <v>67.591631030000002</v>
      </c>
      <c r="AD152">
        <v>39.469685400000003</v>
      </c>
      <c r="AE152">
        <v>4.5792608430000001</v>
      </c>
      <c r="AF152">
        <v>10.53909591</v>
      </c>
      <c r="AG152">
        <v>13.73778253</v>
      </c>
      <c r="AH152">
        <v>31.61728772</v>
      </c>
      <c r="AK152">
        <v>-41.605662129999999</v>
      </c>
      <c r="AL152">
        <f t="shared" si="10"/>
        <v>16.08636851911259</v>
      </c>
      <c r="AM152">
        <f t="shared" si="11"/>
        <v>31.529282297460675</v>
      </c>
      <c r="AN152">
        <f t="shared" si="12"/>
        <v>-73.134944427460681</v>
      </c>
      <c r="AO152">
        <f t="shared" si="13"/>
        <v>-10.076379832539324</v>
      </c>
      <c r="AQ152">
        <f t="shared" si="14"/>
        <v>16.08636851911259</v>
      </c>
    </row>
    <row r="153" spans="1:43" x14ac:dyDescent="0.25">
      <c r="A153" t="s">
        <v>223</v>
      </c>
      <c r="B153" t="s">
        <v>232</v>
      </c>
      <c r="C153" t="s">
        <v>224</v>
      </c>
      <c r="D153" t="s">
        <v>227</v>
      </c>
      <c r="E153" t="s">
        <v>50</v>
      </c>
      <c r="F153">
        <v>129</v>
      </c>
      <c r="G153">
        <v>0</v>
      </c>
      <c r="H153" t="s">
        <v>52</v>
      </c>
      <c r="I153">
        <v>25</v>
      </c>
      <c r="J153">
        <v>70</v>
      </c>
      <c r="K153" t="s">
        <v>39</v>
      </c>
      <c r="L153" t="s">
        <v>39</v>
      </c>
      <c r="M153">
        <v>12</v>
      </c>
      <c r="N153">
        <v>1</v>
      </c>
      <c r="O153">
        <v>60</v>
      </c>
      <c r="P153" t="s">
        <v>54</v>
      </c>
      <c r="Q153">
        <v>136.29</v>
      </c>
      <c r="R153">
        <v>84.343000000000004</v>
      </c>
      <c r="S153">
        <v>13.097</v>
      </c>
      <c r="T153">
        <v>17.638999999999999</v>
      </c>
      <c r="U153" t="s">
        <v>226</v>
      </c>
      <c r="V153" t="s">
        <v>226</v>
      </c>
      <c r="W153">
        <v>9</v>
      </c>
      <c r="X153">
        <v>9</v>
      </c>
      <c r="Y153">
        <v>18</v>
      </c>
      <c r="Z153">
        <v>165.864</v>
      </c>
      <c r="AA153">
        <v>80</v>
      </c>
      <c r="AB153">
        <v>0.48232286699999999</v>
      </c>
      <c r="AC153">
        <v>65.735783530000006</v>
      </c>
      <c r="AD153">
        <v>40.680557569999998</v>
      </c>
      <c r="AE153">
        <v>6.3169825880000001</v>
      </c>
      <c r="AF153">
        <v>8.5076930500000003</v>
      </c>
      <c r="AG153">
        <v>18.950947759999998</v>
      </c>
      <c r="AH153">
        <v>25.523079150000001</v>
      </c>
      <c r="AK153">
        <v>-38.115048790000003</v>
      </c>
      <c r="AL153">
        <f t="shared" si="10"/>
        <v>14.243172527310202</v>
      </c>
      <c r="AM153">
        <f t="shared" si="11"/>
        <v>27.916618153527995</v>
      </c>
      <c r="AN153">
        <f t="shared" si="12"/>
        <v>-66.031666943527995</v>
      </c>
      <c r="AO153">
        <f t="shared" si="13"/>
        <v>-10.198430636472008</v>
      </c>
      <c r="AQ153">
        <f t="shared" si="14"/>
        <v>14.243172527310202</v>
      </c>
    </row>
    <row r="154" spans="1:43" x14ac:dyDescent="0.25">
      <c r="A154" t="s">
        <v>223</v>
      </c>
      <c r="B154" t="s">
        <v>232</v>
      </c>
      <c r="C154" t="s">
        <v>224</v>
      </c>
      <c r="D154" t="s">
        <v>229</v>
      </c>
      <c r="E154" t="s">
        <v>50</v>
      </c>
      <c r="F154">
        <v>129</v>
      </c>
      <c r="G154">
        <v>0</v>
      </c>
      <c r="H154" t="s">
        <v>52</v>
      </c>
      <c r="I154">
        <v>25</v>
      </c>
      <c r="J154">
        <v>70</v>
      </c>
      <c r="K154" t="s">
        <v>39</v>
      </c>
      <c r="L154" t="s">
        <v>39</v>
      </c>
      <c r="M154">
        <v>12</v>
      </c>
      <c r="N154">
        <v>1</v>
      </c>
      <c r="O154">
        <v>60</v>
      </c>
      <c r="P154" t="s">
        <v>54</v>
      </c>
      <c r="Q154">
        <v>136.29</v>
      </c>
      <c r="R154">
        <v>91.369</v>
      </c>
      <c r="S154">
        <v>13.097</v>
      </c>
      <c r="T154">
        <v>21.475000000000001</v>
      </c>
      <c r="U154" t="s">
        <v>226</v>
      </c>
      <c r="V154" t="s">
        <v>226</v>
      </c>
      <c r="W154">
        <v>9</v>
      </c>
      <c r="X154">
        <v>9</v>
      </c>
      <c r="Y154">
        <v>18</v>
      </c>
      <c r="Z154">
        <v>165.864</v>
      </c>
      <c r="AA154">
        <v>80</v>
      </c>
      <c r="AB154">
        <v>0.48232286699999999</v>
      </c>
      <c r="AC154">
        <v>65.735783530000006</v>
      </c>
      <c r="AD154">
        <v>44.069358029999997</v>
      </c>
      <c r="AE154">
        <v>6.3169825880000001</v>
      </c>
      <c r="AF154">
        <v>10.35788357</v>
      </c>
      <c r="AG154">
        <v>18.950947759999998</v>
      </c>
      <c r="AH154">
        <v>31.073650700000002</v>
      </c>
      <c r="AK154">
        <v>-32.95986499</v>
      </c>
      <c r="AL154">
        <f t="shared" si="10"/>
        <v>17.022973850435658</v>
      </c>
      <c r="AM154">
        <f t="shared" si="11"/>
        <v>33.365028746853888</v>
      </c>
      <c r="AN154">
        <f t="shared" si="12"/>
        <v>-66.32489373685388</v>
      </c>
      <c r="AO154">
        <f t="shared" si="13"/>
        <v>0.40516375685388795</v>
      </c>
      <c r="AQ154">
        <f t="shared" si="14"/>
        <v>17.022973850435658</v>
      </c>
    </row>
    <row r="155" spans="1:43" x14ac:dyDescent="0.25">
      <c r="A155" t="s">
        <v>233</v>
      </c>
      <c r="B155" t="s">
        <v>47</v>
      </c>
      <c r="C155" t="s">
        <v>224</v>
      </c>
      <c r="D155" t="s">
        <v>225</v>
      </c>
      <c r="E155" t="s">
        <v>88</v>
      </c>
      <c r="F155">
        <v>133</v>
      </c>
      <c r="G155">
        <v>1</v>
      </c>
      <c r="H155" t="s">
        <v>52</v>
      </c>
      <c r="I155">
        <v>25</v>
      </c>
      <c r="J155">
        <v>70</v>
      </c>
      <c r="K155">
        <v>60</v>
      </c>
      <c r="L155" t="s">
        <v>39</v>
      </c>
      <c r="M155">
        <v>12</v>
      </c>
      <c r="N155">
        <v>1</v>
      </c>
      <c r="O155">
        <v>60</v>
      </c>
      <c r="P155">
        <v>3</v>
      </c>
      <c r="Q155">
        <v>99.072000000000003</v>
      </c>
      <c r="R155">
        <v>70.908000000000001</v>
      </c>
      <c r="S155">
        <v>7.9080000000000004</v>
      </c>
      <c r="T155">
        <v>7.5839999999999996</v>
      </c>
      <c r="U155" t="s">
        <v>234</v>
      </c>
      <c r="V155" t="s">
        <v>234</v>
      </c>
      <c r="W155">
        <v>6</v>
      </c>
      <c r="X155">
        <v>6</v>
      </c>
      <c r="Y155">
        <v>12</v>
      </c>
      <c r="Z155">
        <v>108.34699999999999</v>
      </c>
      <c r="AA155">
        <v>80</v>
      </c>
      <c r="AB155">
        <v>0.73836838999999999</v>
      </c>
      <c r="AC155">
        <v>73.151633180000005</v>
      </c>
      <c r="AD155">
        <v>52.35622583</v>
      </c>
      <c r="AE155">
        <v>5.8390172319999998</v>
      </c>
      <c r="AF155">
        <v>5.5997858730000001</v>
      </c>
      <c r="AG155">
        <v>14.30261282</v>
      </c>
      <c r="AH155">
        <v>13.71661806</v>
      </c>
      <c r="AK155">
        <v>-28.42781008</v>
      </c>
      <c r="AL155">
        <f t="shared" si="10"/>
        <v>9.5518248480322718</v>
      </c>
      <c r="AM155">
        <f t="shared" si="11"/>
        <v>18.721576702143253</v>
      </c>
      <c r="AN155">
        <f t="shared" si="12"/>
        <v>-47.149386782143253</v>
      </c>
      <c r="AO155">
        <f t="shared" si="13"/>
        <v>-9.7062333778567478</v>
      </c>
      <c r="AQ155">
        <f t="shared" si="14"/>
        <v>9.5518248480322718</v>
      </c>
    </row>
    <row r="156" spans="1:43" x14ac:dyDescent="0.25">
      <c r="A156" t="s">
        <v>233</v>
      </c>
      <c r="B156" t="s">
        <v>47</v>
      </c>
      <c r="C156" t="s">
        <v>224</v>
      </c>
      <c r="D156" t="s">
        <v>235</v>
      </c>
      <c r="E156" t="s">
        <v>88</v>
      </c>
      <c r="F156">
        <v>133</v>
      </c>
      <c r="G156">
        <v>1</v>
      </c>
      <c r="H156" t="s">
        <v>52</v>
      </c>
      <c r="I156">
        <v>25</v>
      </c>
      <c r="J156">
        <v>70</v>
      </c>
      <c r="K156">
        <v>60</v>
      </c>
      <c r="L156" t="s">
        <v>39</v>
      </c>
      <c r="M156">
        <v>12</v>
      </c>
      <c r="N156">
        <v>1</v>
      </c>
      <c r="O156">
        <v>60</v>
      </c>
      <c r="P156">
        <v>3</v>
      </c>
      <c r="Q156">
        <v>99.072000000000003</v>
      </c>
      <c r="R156">
        <v>67.631</v>
      </c>
      <c r="S156">
        <v>7.9080000000000004</v>
      </c>
      <c r="T156">
        <v>12.818</v>
      </c>
      <c r="U156" t="s">
        <v>234</v>
      </c>
      <c r="V156" t="s">
        <v>234</v>
      </c>
      <c r="W156">
        <v>6</v>
      </c>
      <c r="X156">
        <v>6</v>
      </c>
      <c r="Y156">
        <v>12</v>
      </c>
      <c r="Z156">
        <v>108.34699999999999</v>
      </c>
      <c r="AA156">
        <v>80</v>
      </c>
      <c r="AB156">
        <v>0.73836838999999999</v>
      </c>
      <c r="AC156">
        <v>73.151633180000005</v>
      </c>
      <c r="AD156">
        <v>49.936592609999998</v>
      </c>
      <c r="AE156">
        <v>5.8390172319999998</v>
      </c>
      <c r="AF156">
        <v>9.4644060289999992</v>
      </c>
      <c r="AG156">
        <v>14.30261282</v>
      </c>
      <c r="AH156">
        <v>23.182965490000001</v>
      </c>
      <c r="AK156">
        <v>-31.735505490000001</v>
      </c>
      <c r="AL156">
        <f t="shared" si="10"/>
        <v>14.038671080151854</v>
      </c>
      <c r="AM156">
        <f t="shared" si="11"/>
        <v>27.515795317097634</v>
      </c>
      <c r="AN156">
        <f t="shared" si="12"/>
        <v>-59.251300807097635</v>
      </c>
      <c r="AO156">
        <f t="shared" si="13"/>
        <v>-4.2197101729023672</v>
      </c>
      <c r="AQ156">
        <f t="shared" si="14"/>
        <v>14.038671080151854</v>
      </c>
    </row>
    <row r="157" spans="1:43" x14ac:dyDescent="0.25">
      <c r="A157" t="s">
        <v>233</v>
      </c>
      <c r="B157" t="s">
        <v>95</v>
      </c>
      <c r="C157" t="s">
        <v>224</v>
      </c>
      <c r="D157" t="s">
        <v>236</v>
      </c>
      <c r="E157" t="s">
        <v>88</v>
      </c>
      <c r="F157">
        <v>134</v>
      </c>
      <c r="G157">
        <v>1</v>
      </c>
      <c r="H157" t="s">
        <v>52</v>
      </c>
      <c r="I157">
        <v>25</v>
      </c>
      <c r="J157">
        <v>70</v>
      </c>
      <c r="K157">
        <v>60</v>
      </c>
      <c r="L157" t="s">
        <v>39</v>
      </c>
      <c r="M157">
        <v>12</v>
      </c>
      <c r="N157">
        <v>1</v>
      </c>
      <c r="O157">
        <v>60</v>
      </c>
      <c r="P157">
        <v>3</v>
      </c>
      <c r="Q157">
        <v>128.35300000000001</v>
      </c>
      <c r="R157">
        <v>81.403999999999996</v>
      </c>
      <c r="S157">
        <v>8.5839999999999996</v>
      </c>
      <c r="T157">
        <v>7.7619999999999996</v>
      </c>
      <c r="U157" t="s">
        <v>234</v>
      </c>
      <c r="V157" t="s">
        <v>234</v>
      </c>
      <c r="W157">
        <v>6</v>
      </c>
      <c r="X157">
        <v>6</v>
      </c>
      <c r="Y157">
        <v>12</v>
      </c>
      <c r="Z157">
        <v>133.64400000000001</v>
      </c>
      <c r="AA157">
        <v>80</v>
      </c>
      <c r="AB157">
        <v>0.59860524999999998</v>
      </c>
      <c r="AC157">
        <v>76.832779619999997</v>
      </c>
      <c r="AD157">
        <v>48.72886175</v>
      </c>
      <c r="AE157">
        <v>5.1384274640000003</v>
      </c>
      <c r="AF157">
        <v>4.646373949</v>
      </c>
      <c r="AG157">
        <v>12.58652537</v>
      </c>
      <c r="AH157">
        <v>11.38124533</v>
      </c>
      <c r="AK157">
        <v>-36.578030900000002</v>
      </c>
      <c r="AL157">
        <f t="shared" si="10"/>
        <v>7.3865765408438948</v>
      </c>
      <c r="AM157">
        <f t="shared" si="11"/>
        <v>14.477690020054034</v>
      </c>
      <c r="AN157">
        <f t="shared" si="12"/>
        <v>-51.055720920054036</v>
      </c>
      <c r="AO157">
        <f t="shared" si="13"/>
        <v>-22.100340879945968</v>
      </c>
      <c r="AQ157">
        <f t="shared" si="14"/>
        <v>7.3865765408438948</v>
      </c>
    </row>
    <row r="158" spans="1:43" x14ac:dyDescent="0.25">
      <c r="A158" t="s">
        <v>233</v>
      </c>
      <c r="B158" t="s">
        <v>60</v>
      </c>
      <c r="C158" t="s">
        <v>224</v>
      </c>
      <c r="D158" t="s">
        <v>225</v>
      </c>
      <c r="E158" t="s">
        <v>88</v>
      </c>
      <c r="F158">
        <v>135</v>
      </c>
      <c r="G158">
        <v>1</v>
      </c>
      <c r="H158" t="s">
        <v>52</v>
      </c>
      <c r="I158">
        <v>25</v>
      </c>
      <c r="J158">
        <v>70</v>
      </c>
      <c r="K158">
        <v>60</v>
      </c>
      <c r="L158" t="s">
        <v>39</v>
      </c>
      <c r="M158">
        <v>12</v>
      </c>
      <c r="N158" t="s">
        <v>237</v>
      </c>
      <c r="O158">
        <v>60</v>
      </c>
      <c r="P158">
        <v>3</v>
      </c>
      <c r="Q158">
        <v>119.474</v>
      </c>
      <c r="R158">
        <v>79.594999999999999</v>
      </c>
      <c r="S158">
        <v>12.612</v>
      </c>
      <c r="T158">
        <v>11.818</v>
      </c>
      <c r="U158">
        <v>6</v>
      </c>
      <c r="V158">
        <v>6</v>
      </c>
      <c r="W158">
        <v>6</v>
      </c>
      <c r="X158">
        <v>6</v>
      </c>
      <c r="Y158">
        <v>12</v>
      </c>
      <c r="Z158">
        <v>126.206</v>
      </c>
      <c r="AA158">
        <v>80</v>
      </c>
      <c r="AB158">
        <v>0.63388428399999996</v>
      </c>
      <c r="AC158">
        <v>75.732691000000003</v>
      </c>
      <c r="AD158">
        <v>50.454019619999997</v>
      </c>
      <c r="AE158">
        <v>7.9945485950000004</v>
      </c>
      <c r="AF158">
        <v>7.4912444730000001</v>
      </c>
      <c r="AG158">
        <v>19.582564779999998</v>
      </c>
      <c r="AH158">
        <v>18.349726499999999</v>
      </c>
      <c r="AK158">
        <v>-33.378810450000003</v>
      </c>
      <c r="AL158">
        <f t="shared" si="10"/>
        <v>12.136911948010129</v>
      </c>
      <c r="AM158">
        <f t="shared" si="11"/>
        <v>23.788347418099853</v>
      </c>
      <c r="AN158">
        <f t="shared" si="12"/>
        <v>-57.167157868099856</v>
      </c>
      <c r="AO158">
        <f t="shared" si="13"/>
        <v>-9.5904630319001498</v>
      </c>
      <c r="AQ158">
        <f t="shared" si="14"/>
        <v>12.136911948010129</v>
      </c>
    </row>
    <row r="159" spans="1:43" x14ac:dyDescent="0.25">
      <c r="A159" t="s">
        <v>233</v>
      </c>
      <c r="B159" t="s">
        <v>183</v>
      </c>
      <c r="C159" t="s">
        <v>224</v>
      </c>
      <c r="D159" t="s">
        <v>225</v>
      </c>
      <c r="E159" t="s">
        <v>88</v>
      </c>
      <c r="F159">
        <v>136</v>
      </c>
      <c r="G159">
        <v>1</v>
      </c>
      <c r="H159" t="s">
        <v>52</v>
      </c>
      <c r="I159">
        <v>25</v>
      </c>
      <c r="J159">
        <v>70</v>
      </c>
      <c r="K159">
        <v>60</v>
      </c>
      <c r="L159" t="s">
        <v>39</v>
      </c>
      <c r="M159">
        <v>12</v>
      </c>
      <c r="N159" t="s">
        <v>238</v>
      </c>
      <c r="O159">
        <v>60</v>
      </c>
      <c r="P159">
        <v>3</v>
      </c>
      <c r="Q159">
        <v>168.27500000000001</v>
      </c>
      <c r="R159">
        <v>128.36699999999999</v>
      </c>
      <c r="S159">
        <v>9.4949999999999992</v>
      </c>
      <c r="T159">
        <v>15.14</v>
      </c>
      <c r="U159">
        <v>6</v>
      </c>
      <c r="V159">
        <v>6</v>
      </c>
      <c r="W159">
        <v>6</v>
      </c>
      <c r="X159">
        <v>6</v>
      </c>
      <c r="Y159">
        <v>12</v>
      </c>
      <c r="Z159">
        <v>172.36099999999999</v>
      </c>
      <c r="AA159">
        <v>80</v>
      </c>
      <c r="AB159">
        <v>0.46414211999999999</v>
      </c>
      <c r="AC159">
        <v>78.103515299999998</v>
      </c>
      <c r="AD159">
        <v>59.580531559999997</v>
      </c>
      <c r="AE159">
        <v>4.4070294319999999</v>
      </c>
      <c r="AF159">
        <v>7.027111702</v>
      </c>
      <c r="AG159">
        <v>10.794973389999999</v>
      </c>
      <c r="AH159">
        <v>17.21283803</v>
      </c>
      <c r="AK159">
        <v>-23.715941170000001</v>
      </c>
      <c r="AL159">
        <f t="shared" si="10"/>
        <v>9.9738038069268882</v>
      </c>
      <c r="AM159">
        <f t="shared" si="11"/>
        <v>19.548655461576701</v>
      </c>
      <c r="AN159">
        <f t="shared" si="12"/>
        <v>-43.264596631576701</v>
      </c>
      <c r="AO159">
        <f t="shared" si="13"/>
        <v>-4.1672857084233002</v>
      </c>
      <c r="AQ159">
        <f t="shared" si="14"/>
        <v>9.9738038069268882</v>
      </c>
    </row>
    <row r="160" spans="1:43" x14ac:dyDescent="0.25">
      <c r="A160" t="s">
        <v>233</v>
      </c>
      <c r="B160" t="s">
        <v>99</v>
      </c>
      <c r="C160" t="s">
        <v>224</v>
      </c>
      <c r="D160" t="s">
        <v>239</v>
      </c>
      <c r="E160" t="s">
        <v>240</v>
      </c>
      <c r="F160">
        <v>137</v>
      </c>
      <c r="G160">
        <v>1</v>
      </c>
      <c r="H160" t="s">
        <v>52</v>
      </c>
      <c r="I160">
        <v>30</v>
      </c>
      <c r="J160">
        <v>70</v>
      </c>
      <c r="K160">
        <v>60</v>
      </c>
      <c r="L160" t="s">
        <v>39</v>
      </c>
      <c r="M160">
        <v>12</v>
      </c>
      <c r="N160">
        <v>1</v>
      </c>
      <c r="O160">
        <v>60</v>
      </c>
      <c r="P160">
        <v>3</v>
      </c>
      <c r="Q160">
        <v>130.05799999999999</v>
      </c>
      <c r="R160">
        <v>82.153000000000006</v>
      </c>
      <c r="S160">
        <v>15.964</v>
      </c>
      <c r="T160">
        <v>9.702</v>
      </c>
      <c r="U160" t="s">
        <v>234</v>
      </c>
      <c r="V160" t="s">
        <v>234</v>
      </c>
      <c r="W160">
        <v>6</v>
      </c>
      <c r="X160">
        <v>6</v>
      </c>
      <c r="Y160">
        <v>12</v>
      </c>
      <c r="Z160">
        <v>148.40899999999999</v>
      </c>
      <c r="AA160">
        <v>80</v>
      </c>
      <c r="AB160">
        <v>0.53905086599999996</v>
      </c>
      <c r="AC160">
        <v>70.107877549999998</v>
      </c>
      <c r="AD160">
        <v>44.284645810000001</v>
      </c>
      <c r="AE160">
        <v>8.6054080279999994</v>
      </c>
      <c r="AF160">
        <v>5.2298715040000001</v>
      </c>
      <c r="AG160">
        <v>21.078858700000001</v>
      </c>
      <c r="AH160">
        <v>12.8105166</v>
      </c>
      <c r="AK160">
        <v>-36.833566560000001</v>
      </c>
      <c r="AL160">
        <f t="shared" si="10"/>
        <v>10.759309194047182</v>
      </c>
      <c r="AM160">
        <f t="shared" si="11"/>
        <v>21.088246020332477</v>
      </c>
      <c r="AN160">
        <f t="shared" si="12"/>
        <v>-57.921812580332478</v>
      </c>
      <c r="AO160">
        <f t="shared" si="13"/>
        <v>-15.745320539667524</v>
      </c>
      <c r="AQ160">
        <f t="shared" si="14"/>
        <v>10.759309194047182</v>
      </c>
    </row>
    <row r="161" spans="1:43" x14ac:dyDescent="0.25">
      <c r="A161" t="s">
        <v>241</v>
      </c>
      <c r="B161" t="s">
        <v>242</v>
      </c>
      <c r="C161" t="s">
        <v>243</v>
      </c>
      <c r="D161" t="s">
        <v>244</v>
      </c>
      <c r="E161" t="s">
        <v>114</v>
      </c>
      <c r="F161">
        <v>2</v>
      </c>
      <c r="G161">
        <v>1</v>
      </c>
      <c r="H161" t="s">
        <v>85</v>
      </c>
      <c r="I161">
        <v>22.5</v>
      </c>
      <c r="J161">
        <v>65.5</v>
      </c>
      <c r="K161">
        <v>60</v>
      </c>
      <c r="L161" t="s">
        <v>53</v>
      </c>
      <c r="M161">
        <v>1</v>
      </c>
      <c r="N161">
        <v>1</v>
      </c>
      <c r="O161">
        <v>10</v>
      </c>
      <c r="P161">
        <v>3</v>
      </c>
      <c r="Q161">
        <v>24.57</v>
      </c>
      <c r="R161">
        <v>14.47</v>
      </c>
      <c r="S161">
        <v>4.1399999999999997</v>
      </c>
      <c r="T161">
        <v>8.7200000000000006</v>
      </c>
      <c r="U161">
        <v>6</v>
      </c>
      <c r="V161">
        <v>6</v>
      </c>
      <c r="W161">
        <v>6</v>
      </c>
      <c r="X161">
        <v>6</v>
      </c>
      <c r="Y161">
        <v>12</v>
      </c>
      <c r="Z161">
        <v>37.43</v>
      </c>
      <c r="AA161">
        <v>60</v>
      </c>
      <c r="AB161">
        <v>1.602992252</v>
      </c>
      <c r="AC161">
        <v>39.385519639999998</v>
      </c>
      <c r="AD161">
        <v>23.195297889999999</v>
      </c>
      <c r="AE161">
        <v>6.6363879240000001</v>
      </c>
      <c r="AF161">
        <v>13.978092439999999</v>
      </c>
      <c r="AG161">
        <v>16.255764150000001</v>
      </c>
      <c r="AH161">
        <v>34.239194050000002</v>
      </c>
      <c r="AI161">
        <v>499</v>
      </c>
      <c r="AJ161">
        <v>56</v>
      </c>
      <c r="AK161">
        <v>-41.107041109999997</v>
      </c>
      <c r="AL161">
        <f t="shared" si="10"/>
        <v>36.851648535180637</v>
      </c>
      <c r="AM161">
        <f t="shared" si="11"/>
        <v>72.229231128954041</v>
      </c>
      <c r="AN161">
        <f t="shared" si="12"/>
        <v>-113.33627223895404</v>
      </c>
      <c r="AO161">
        <f t="shared" si="13"/>
        <v>31.122190018954043</v>
      </c>
      <c r="AQ161">
        <f t="shared" si="14"/>
        <v>36.851648535180637</v>
      </c>
    </row>
    <row r="162" spans="1:43" x14ac:dyDescent="0.25">
      <c r="A162" t="s">
        <v>241</v>
      </c>
      <c r="B162" t="s">
        <v>242</v>
      </c>
      <c r="C162" t="s">
        <v>243</v>
      </c>
      <c r="D162" t="s">
        <v>244</v>
      </c>
      <c r="E162" t="s">
        <v>114</v>
      </c>
      <c r="F162">
        <v>3</v>
      </c>
      <c r="G162">
        <v>1</v>
      </c>
      <c r="H162" t="s">
        <v>85</v>
      </c>
      <c r="I162">
        <v>22.5</v>
      </c>
      <c r="J162">
        <v>65.5</v>
      </c>
      <c r="K162">
        <v>60</v>
      </c>
      <c r="L162" t="s">
        <v>53</v>
      </c>
      <c r="M162">
        <v>1</v>
      </c>
      <c r="N162" t="s">
        <v>245</v>
      </c>
      <c r="O162">
        <v>10</v>
      </c>
      <c r="P162">
        <v>3</v>
      </c>
      <c r="Q162">
        <v>0.95</v>
      </c>
      <c r="R162">
        <v>0.78</v>
      </c>
      <c r="S162">
        <v>0.22</v>
      </c>
      <c r="T162">
        <v>0.2</v>
      </c>
      <c r="U162">
        <v>6</v>
      </c>
      <c r="V162">
        <v>6</v>
      </c>
      <c r="W162">
        <v>6</v>
      </c>
      <c r="X162">
        <v>6</v>
      </c>
      <c r="Y162">
        <v>12</v>
      </c>
      <c r="Z162">
        <v>1.48</v>
      </c>
      <c r="AA162">
        <v>60</v>
      </c>
      <c r="AB162">
        <v>40.540540540000002</v>
      </c>
      <c r="AC162">
        <v>38.513513510000003</v>
      </c>
      <c r="AD162">
        <v>31.621621619999999</v>
      </c>
      <c r="AE162">
        <v>8.9189189189999993</v>
      </c>
      <c r="AF162">
        <v>8.1081081079999997</v>
      </c>
      <c r="AG162">
        <v>21.84680041</v>
      </c>
      <c r="AH162">
        <v>19.86072764</v>
      </c>
      <c r="AK162">
        <v>-17.89473684</v>
      </c>
      <c r="AL162">
        <f t="shared" si="10"/>
        <v>28.367936199040667</v>
      </c>
      <c r="AM162">
        <f t="shared" si="11"/>
        <v>55.601154950119707</v>
      </c>
      <c r="AN162">
        <f t="shared" si="12"/>
        <v>-73.495891790119714</v>
      </c>
      <c r="AO162">
        <f t="shared" si="13"/>
        <v>37.706418110119706</v>
      </c>
      <c r="AQ162">
        <f t="shared" si="14"/>
        <v>28.367936199040667</v>
      </c>
    </row>
    <row r="163" spans="1:43" x14ac:dyDescent="0.25">
      <c r="A163" t="s">
        <v>241</v>
      </c>
      <c r="B163" t="s">
        <v>242</v>
      </c>
      <c r="C163" t="s">
        <v>243</v>
      </c>
      <c r="D163" t="s">
        <v>244</v>
      </c>
      <c r="E163" t="s">
        <v>114</v>
      </c>
      <c r="F163">
        <v>4</v>
      </c>
      <c r="G163">
        <v>1</v>
      </c>
      <c r="H163" t="s">
        <v>85</v>
      </c>
      <c r="I163">
        <v>22.5</v>
      </c>
      <c r="J163">
        <v>65.5</v>
      </c>
      <c r="K163">
        <v>60</v>
      </c>
      <c r="L163" t="s">
        <v>53</v>
      </c>
      <c r="M163">
        <v>1</v>
      </c>
      <c r="N163" t="s">
        <v>246</v>
      </c>
      <c r="O163">
        <v>10</v>
      </c>
      <c r="P163">
        <v>3</v>
      </c>
      <c r="Q163">
        <v>1.25</v>
      </c>
      <c r="R163">
        <v>1.03</v>
      </c>
      <c r="S163">
        <v>0.1</v>
      </c>
      <c r="T163">
        <v>0.2</v>
      </c>
      <c r="U163">
        <v>6</v>
      </c>
      <c r="V163">
        <v>6</v>
      </c>
      <c r="W163">
        <v>6</v>
      </c>
      <c r="X163">
        <v>6</v>
      </c>
      <c r="Y163">
        <v>12</v>
      </c>
      <c r="Z163">
        <v>1.48</v>
      </c>
      <c r="AA163">
        <v>60</v>
      </c>
      <c r="AB163">
        <v>40.540540540000002</v>
      </c>
      <c r="AC163">
        <v>50.675675679999998</v>
      </c>
      <c r="AD163">
        <v>41.756756760000002</v>
      </c>
      <c r="AE163">
        <v>4.0540540539999999</v>
      </c>
      <c r="AF163">
        <v>8.1081081079999997</v>
      </c>
      <c r="AG163">
        <v>9.9303638220000003</v>
      </c>
      <c r="AH163">
        <v>19.86072764</v>
      </c>
      <c r="AK163">
        <v>-17.600000000000001</v>
      </c>
      <c r="AL163">
        <f t="shared" si="10"/>
        <v>17.304752640250072</v>
      </c>
      <c r="AM163">
        <f t="shared" si="11"/>
        <v>33.917315174890142</v>
      </c>
      <c r="AN163">
        <f t="shared" si="12"/>
        <v>-51.517315174890143</v>
      </c>
      <c r="AO163">
        <f t="shared" si="13"/>
        <v>16.31731517489014</v>
      </c>
      <c r="AQ163">
        <f t="shared" si="14"/>
        <v>17.304752640250072</v>
      </c>
    </row>
    <row r="164" spans="1:43" x14ac:dyDescent="0.25">
      <c r="A164" t="s">
        <v>247</v>
      </c>
      <c r="B164" t="s">
        <v>82</v>
      </c>
      <c r="C164" t="s">
        <v>243</v>
      </c>
      <c r="D164" t="s">
        <v>248</v>
      </c>
      <c r="E164" t="s">
        <v>249</v>
      </c>
      <c r="F164">
        <v>8</v>
      </c>
      <c r="G164">
        <v>1</v>
      </c>
      <c r="H164" t="s">
        <v>52</v>
      </c>
      <c r="I164">
        <v>25</v>
      </c>
      <c r="J164">
        <v>70</v>
      </c>
      <c r="K164">
        <v>60</v>
      </c>
      <c r="L164" t="s">
        <v>53</v>
      </c>
      <c r="M164">
        <v>12</v>
      </c>
      <c r="N164">
        <v>1</v>
      </c>
      <c r="O164">
        <v>60</v>
      </c>
      <c r="P164" t="s">
        <v>54</v>
      </c>
      <c r="Q164">
        <v>37.338000000000001</v>
      </c>
      <c r="R164">
        <v>14.224</v>
      </c>
      <c r="S164">
        <v>2.032</v>
      </c>
      <c r="T164">
        <v>4.5720000000000001</v>
      </c>
      <c r="U164">
        <v>6</v>
      </c>
      <c r="V164">
        <v>6</v>
      </c>
      <c r="W164">
        <v>6</v>
      </c>
      <c r="X164">
        <v>6</v>
      </c>
      <c r="Y164">
        <v>12</v>
      </c>
      <c r="Z164">
        <v>42.417999999999999</v>
      </c>
      <c r="AA164">
        <v>100</v>
      </c>
      <c r="AB164">
        <v>2.3574897450000001</v>
      </c>
      <c r="AC164">
        <v>88.023952100000002</v>
      </c>
      <c r="AD164">
        <v>33.532934130000001</v>
      </c>
      <c r="AE164">
        <v>4.7904191620000001</v>
      </c>
      <c r="AF164">
        <v>10.77844311</v>
      </c>
      <c r="AG164">
        <v>11.734082600000001</v>
      </c>
      <c r="AH164">
        <v>26.40168585</v>
      </c>
      <c r="AK164">
        <v>-61.904761899999997</v>
      </c>
      <c r="AL164">
        <f t="shared" si="10"/>
        <v>12.419167709453308</v>
      </c>
      <c r="AM164">
        <f t="shared" si="11"/>
        <v>24.341568710528485</v>
      </c>
      <c r="AN164">
        <f t="shared" si="12"/>
        <v>-86.246330610528474</v>
      </c>
      <c r="AO164">
        <f t="shared" si="13"/>
        <v>-37.563193189471512</v>
      </c>
      <c r="AQ164">
        <f t="shared" si="14"/>
        <v>12.419167709453308</v>
      </c>
    </row>
    <row r="165" spans="1:43" x14ac:dyDescent="0.25">
      <c r="A165" t="s">
        <v>247</v>
      </c>
      <c r="B165" t="s">
        <v>82</v>
      </c>
      <c r="C165" t="s">
        <v>243</v>
      </c>
      <c r="D165" t="s">
        <v>244</v>
      </c>
      <c r="E165" t="s">
        <v>249</v>
      </c>
      <c r="F165">
        <v>8</v>
      </c>
      <c r="G165">
        <v>1</v>
      </c>
      <c r="H165" t="s">
        <v>52</v>
      </c>
      <c r="I165">
        <v>25</v>
      </c>
      <c r="J165">
        <v>70</v>
      </c>
      <c r="K165">
        <v>60</v>
      </c>
      <c r="L165" t="s">
        <v>53</v>
      </c>
      <c r="M165">
        <v>12</v>
      </c>
      <c r="N165">
        <v>1</v>
      </c>
      <c r="O165">
        <v>60</v>
      </c>
      <c r="P165" t="s">
        <v>54</v>
      </c>
      <c r="Q165">
        <v>37.338000000000001</v>
      </c>
      <c r="R165">
        <v>11.683999999999999</v>
      </c>
      <c r="S165">
        <v>2.032</v>
      </c>
      <c r="T165">
        <v>3.048</v>
      </c>
      <c r="U165">
        <v>6</v>
      </c>
      <c r="V165">
        <v>6</v>
      </c>
      <c r="W165">
        <v>6</v>
      </c>
      <c r="X165">
        <v>6</v>
      </c>
      <c r="Y165">
        <v>12</v>
      </c>
      <c r="Z165">
        <v>42.417999999999999</v>
      </c>
      <c r="AA165">
        <v>100</v>
      </c>
      <c r="AB165">
        <v>2.3574897450000001</v>
      </c>
      <c r="AC165">
        <v>88.023952100000002</v>
      </c>
      <c r="AD165">
        <v>27.544910179999999</v>
      </c>
      <c r="AE165">
        <v>4.7904191620000001</v>
      </c>
      <c r="AF165">
        <v>7.1856287429999997</v>
      </c>
      <c r="AG165">
        <v>11.734082600000001</v>
      </c>
      <c r="AH165">
        <v>17.601123900000001</v>
      </c>
      <c r="AK165">
        <v>-68.707482990000003</v>
      </c>
      <c r="AL165">
        <f t="shared" si="10"/>
        <v>8.3390100997098937</v>
      </c>
      <c r="AM165">
        <f t="shared" si="11"/>
        <v>16.344459795431391</v>
      </c>
      <c r="AN165">
        <f t="shared" si="12"/>
        <v>-85.051942785431393</v>
      </c>
      <c r="AO165">
        <f t="shared" si="13"/>
        <v>-52.363023194568612</v>
      </c>
      <c r="AQ165">
        <f t="shared" si="14"/>
        <v>8.3390100997098937</v>
      </c>
    </row>
    <row r="166" spans="1:43" x14ac:dyDescent="0.25">
      <c r="A166" t="s">
        <v>247</v>
      </c>
      <c r="B166" t="s">
        <v>82</v>
      </c>
      <c r="C166" t="s">
        <v>243</v>
      </c>
      <c r="D166" t="s">
        <v>250</v>
      </c>
      <c r="E166" t="s">
        <v>249</v>
      </c>
      <c r="F166">
        <v>8</v>
      </c>
      <c r="G166">
        <v>1</v>
      </c>
      <c r="H166" t="s">
        <v>52</v>
      </c>
      <c r="I166">
        <v>25</v>
      </c>
      <c r="J166">
        <v>70</v>
      </c>
      <c r="K166">
        <v>60</v>
      </c>
      <c r="L166" t="s">
        <v>53</v>
      </c>
      <c r="M166">
        <v>12</v>
      </c>
      <c r="N166">
        <v>1</v>
      </c>
      <c r="O166">
        <v>60</v>
      </c>
      <c r="P166" t="s">
        <v>54</v>
      </c>
      <c r="Q166">
        <v>37.338000000000001</v>
      </c>
      <c r="R166">
        <v>17.78</v>
      </c>
      <c r="S166">
        <v>2.032</v>
      </c>
      <c r="T166">
        <v>5.08</v>
      </c>
      <c r="U166">
        <v>6</v>
      </c>
      <c r="V166">
        <v>6</v>
      </c>
      <c r="W166">
        <v>6</v>
      </c>
      <c r="X166">
        <v>6</v>
      </c>
      <c r="Y166">
        <v>12</v>
      </c>
      <c r="Z166">
        <v>42.417999999999999</v>
      </c>
      <c r="AA166">
        <v>100</v>
      </c>
      <c r="AB166">
        <v>2.3574897450000001</v>
      </c>
      <c r="AC166">
        <v>88.023952100000002</v>
      </c>
      <c r="AD166">
        <v>41.916167659999999</v>
      </c>
      <c r="AE166">
        <v>4.7904191620000001</v>
      </c>
      <c r="AF166">
        <v>11.976047899999999</v>
      </c>
      <c r="AG166">
        <v>11.734082600000001</v>
      </c>
      <c r="AH166">
        <v>29.335206500000002</v>
      </c>
      <c r="AK166">
        <v>-52.380952379999997</v>
      </c>
      <c r="AL166">
        <f t="shared" si="10"/>
        <v>13.850053979996932</v>
      </c>
      <c r="AM166">
        <f t="shared" si="11"/>
        <v>27.146105800793986</v>
      </c>
      <c r="AN166">
        <f t="shared" si="12"/>
        <v>-79.527058180793986</v>
      </c>
      <c r="AO166">
        <f t="shared" si="13"/>
        <v>-25.23484657920601</v>
      </c>
      <c r="AQ166">
        <f t="shared" si="14"/>
        <v>13.850053979996932</v>
      </c>
    </row>
    <row r="167" spans="1:43" x14ac:dyDescent="0.25">
      <c r="A167" t="s">
        <v>187</v>
      </c>
      <c r="B167" t="s">
        <v>86</v>
      </c>
      <c r="C167" t="s">
        <v>243</v>
      </c>
      <c r="D167" t="s">
        <v>244</v>
      </c>
      <c r="E167" t="s">
        <v>190</v>
      </c>
      <c r="F167">
        <v>10</v>
      </c>
      <c r="G167">
        <v>1</v>
      </c>
      <c r="H167" t="s">
        <v>38</v>
      </c>
      <c r="I167">
        <v>25</v>
      </c>
      <c r="J167">
        <v>70</v>
      </c>
      <c r="K167">
        <v>90</v>
      </c>
      <c r="L167" t="s">
        <v>39</v>
      </c>
      <c r="M167">
        <v>12</v>
      </c>
      <c r="N167">
        <v>1</v>
      </c>
      <c r="O167">
        <v>60</v>
      </c>
      <c r="P167">
        <v>3</v>
      </c>
      <c r="Q167">
        <v>35.630000000000003</v>
      </c>
      <c r="R167">
        <v>24.35</v>
      </c>
      <c r="S167">
        <v>1</v>
      </c>
      <c r="T167">
        <v>1</v>
      </c>
      <c r="U167">
        <v>14</v>
      </c>
      <c r="V167">
        <v>6</v>
      </c>
      <c r="W167">
        <v>14</v>
      </c>
      <c r="X167">
        <v>6</v>
      </c>
      <c r="Y167">
        <v>20</v>
      </c>
      <c r="Z167">
        <v>47.12</v>
      </c>
      <c r="AA167">
        <v>90</v>
      </c>
      <c r="AB167">
        <v>1.910016978</v>
      </c>
      <c r="AC167">
        <v>68.053904919999994</v>
      </c>
      <c r="AD167">
        <v>46.508913409999998</v>
      </c>
      <c r="AE167">
        <v>1.910016978</v>
      </c>
      <c r="AF167">
        <v>1.910016978</v>
      </c>
      <c r="AG167">
        <v>7.1466291340000003</v>
      </c>
      <c r="AH167">
        <v>4.6785669959999998</v>
      </c>
      <c r="AK167">
        <v>-31.658714570000001</v>
      </c>
      <c r="AL167">
        <f t="shared" si="10"/>
        <v>3.3994377962886486</v>
      </c>
      <c r="AM167">
        <f t="shared" si="11"/>
        <v>6.6628980807257507</v>
      </c>
      <c r="AN167">
        <f t="shared" si="12"/>
        <v>-38.321612650725754</v>
      </c>
      <c r="AO167">
        <f t="shared" si="13"/>
        <v>-24.995816489274251</v>
      </c>
      <c r="AQ167">
        <f t="shared" si="14"/>
        <v>3.3994377962886486</v>
      </c>
    </row>
    <row r="168" spans="1:43" x14ac:dyDescent="0.25">
      <c r="A168" t="s">
        <v>187</v>
      </c>
      <c r="B168" t="s">
        <v>35</v>
      </c>
      <c r="C168" t="s">
        <v>243</v>
      </c>
      <c r="D168" t="s">
        <v>244</v>
      </c>
      <c r="E168" t="s">
        <v>190</v>
      </c>
      <c r="F168">
        <v>11</v>
      </c>
      <c r="G168">
        <v>1</v>
      </c>
      <c r="H168" t="s">
        <v>38</v>
      </c>
      <c r="I168">
        <v>25</v>
      </c>
      <c r="J168">
        <v>70</v>
      </c>
      <c r="K168">
        <v>90</v>
      </c>
      <c r="L168" t="s">
        <v>39</v>
      </c>
      <c r="M168">
        <v>1</v>
      </c>
      <c r="N168">
        <v>1</v>
      </c>
      <c r="O168">
        <v>10</v>
      </c>
      <c r="P168">
        <v>3</v>
      </c>
      <c r="Q168">
        <v>15.9</v>
      </c>
      <c r="R168">
        <v>7.93</v>
      </c>
      <c r="S168">
        <v>6.18</v>
      </c>
      <c r="T168">
        <v>3.38</v>
      </c>
      <c r="U168">
        <v>14</v>
      </c>
      <c r="V168">
        <v>6</v>
      </c>
      <c r="W168">
        <v>14</v>
      </c>
      <c r="X168">
        <v>6</v>
      </c>
      <c r="Y168">
        <v>20</v>
      </c>
      <c r="Z168">
        <v>45.23</v>
      </c>
      <c r="AA168">
        <v>90</v>
      </c>
      <c r="AB168">
        <v>1.989829759</v>
      </c>
      <c r="AC168">
        <v>31.638293170000001</v>
      </c>
      <c r="AD168">
        <v>15.77934999</v>
      </c>
      <c r="AE168">
        <v>12.29714791</v>
      </c>
      <c r="AF168">
        <v>6.7256245850000003</v>
      </c>
      <c r="AG168">
        <v>46.011714320000003</v>
      </c>
      <c r="AH168">
        <v>16.47434844</v>
      </c>
      <c r="AK168">
        <v>-50.125786159999997</v>
      </c>
      <c r="AL168">
        <f t="shared" ref="AL168:AL229" si="15">(AD168/AC168)*SQRT((AF168/AD168)^2+(AE168/AC168)^2)*100</f>
        <v>28.769388063333256</v>
      </c>
      <c r="AM168">
        <f t="shared" ref="AM168:AM229" si="16">(1.96*AL168)</f>
        <v>56.388000604133182</v>
      </c>
      <c r="AN168">
        <f t="shared" ref="AN168:AN229" si="17">AK168-AM168</f>
        <v>-106.51378676413319</v>
      </c>
      <c r="AO168">
        <f t="shared" ref="AO168:AO229" si="18">AK168+AM168</f>
        <v>6.2622144441331855</v>
      </c>
      <c r="AQ168">
        <f t="shared" ref="AQ168:AQ229" si="19">(AD168/AC168)*SQRT((AF168/AD168)^2+(AE168/AC168)^2)*100</f>
        <v>28.769388063333256</v>
      </c>
    </row>
    <row r="169" spans="1:43" x14ac:dyDescent="0.25">
      <c r="A169" t="s">
        <v>187</v>
      </c>
      <c r="B169" t="s">
        <v>35</v>
      </c>
      <c r="C169" t="s">
        <v>243</v>
      </c>
      <c r="D169" t="s">
        <v>244</v>
      </c>
      <c r="E169" t="s">
        <v>190</v>
      </c>
      <c r="F169">
        <v>12</v>
      </c>
      <c r="G169">
        <v>1</v>
      </c>
      <c r="H169" t="s">
        <v>38</v>
      </c>
      <c r="I169">
        <v>25</v>
      </c>
      <c r="J169">
        <v>70</v>
      </c>
      <c r="K169">
        <v>90</v>
      </c>
      <c r="L169" t="s">
        <v>39</v>
      </c>
      <c r="M169">
        <v>1</v>
      </c>
      <c r="N169">
        <v>3</v>
      </c>
      <c r="O169">
        <v>10</v>
      </c>
      <c r="P169">
        <v>3</v>
      </c>
      <c r="Q169">
        <v>29.22</v>
      </c>
      <c r="R169">
        <v>17.62</v>
      </c>
      <c r="S169">
        <v>5.24</v>
      </c>
      <c r="T169">
        <v>5.12</v>
      </c>
      <c r="U169">
        <v>14</v>
      </c>
      <c r="V169">
        <v>6</v>
      </c>
      <c r="W169">
        <v>14</v>
      </c>
      <c r="X169">
        <v>6</v>
      </c>
      <c r="Y169">
        <v>20</v>
      </c>
      <c r="Z169">
        <v>45.23</v>
      </c>
      <c r="AA169">
        <v>90</v>
      </c>
      <c r="AB169">
        <v>1.989829759</v>
      </c>
      <c r="AC169">
        <v>58.142825559999999</v>
      </c>
      <c r="AD169">
        <v>35.060800350000001</v>
      </c>
      <c r="AE169">
        <v>10.42670794</v>
      </c>
      <c r="AF169">
        <v>10.18792837</v>
      </c>
      <c r="AG169">
        <v>39.01316877</v>
      </c>
      <c r="AH169">
        <v>24.955226029999999</v>
      </c>
      <c r="AK169">
        <v>-39.698836409999998</v>
      </c>
      <c r="AL169">
        <f t="shared" si="15"/>
        <v>20.590446788148739</v>
      </c>
      <c r="AM169">
        <f t="shared" si="16"/>
        <v>40.357275704771531</v>
      </c>
      <c r="AN169">
        <f t="shared" si="17"/>
        <v>-80.056112114771537</v>
      </c>
      <c r="AO169">
        <f t="shared" si="18"/>
        <v>0.65843929477153296</v>
      </c>
      <c r="AQ169">
        <f t="shared" si="19"/>
        <v>20.590446788148739</v>
      </c>
    </row>
    <row r="170" spans="1:43" x14ac:dyDescent="0.25">
      <c r="A170" t="s">
        <v>187</v>
      </c>
      <c r="B170" t="s">
        <v>35</v>
      </c>
      <c r="C170" t="s">
        <v>243</v>
      </c>
      <c r="D170" t="s">
        <v>244</v>
      </c>
      <c r="E170" t="s">
        <v>190</v>
      </c>
      <c r="F170">
        <v>13</v>
      </c>
      <c r="G170">
        <v>1</v>
      </c>
      <c r="H170" t="s">
        <v>38</v>
      </c>
      <c r="I170">
        <v>25</v>
      </c>
      <c r="J170">
        <v>70</v>
      </c>
      <c r="K170">
        <v>90</v>
      </c>
      <c r="L170" t="s">
        <v>39</v>
      </c>
      <c r="M170">
        <v>1</v>
      </c>
      <c r="N170">
        <v>5</v>
      </c>
      <c r="O170">
        <v>10</v>
      </c>
      <c r="P170">
        <v>3</v>
      </c>
      <c r="Q170">
        <v>39.29</v>
      </c>
      <c r="R170">
        <v>23.75</v>
      </c>
      <c r="S170">
        <v>1.98</v>
      </c>
      <c r="T170">
        <v>3.08</v>
      </c>
      <c r="U170">
        <v>14</v>
      </c>
      <c r="V170">
        <v>6</v>
      </c>
      <c r="W170">
        <v>14</v>
      </c>
      <c r="X170">
        <v>6</v>
      </c>
      <c r="Y170">
        <v>20</v>
      </c>
      <c r="Z170">
        <v>45.23</v>
      </c>
      <c r="AA170">
        <v>90</v>
      </c>
      <c r="AB170">
        <v>1.989829759</v>
      </c>
      <c r="AC170">
        <v>78.180411230000004</v>
      </c>
      <c r="AD170">
        <v>47.258456780000003</v>
      </c>
      <c r="AE170">
        <v>3.9398629230000002</v>
      </c>
      <c r="AF170">
        <v>6.1286756579999997</v>
      </c>
      <c r="AG170">
        <v>14.741617209999999</v>
      </c>
      <c r="AH170">
        <v>15.01212816</v>
      </c>
      <c r="AK170">
        <v>-39.55204887</v>
      </c>
      <c r="AL170">
        <f t="shared" si="15"/>
        <v>8.4102197706954236</v>
      </c>
      <c r="AM170">
        <f t="shared" si="16"/>
        <v>16.484030750563029</v>
      </c>
      <c r="AN170">
        <f t="shared" si="17"/>
        <v>-56.036079620563029</v>
      </c>
      <c r="AO170">
        <f t="shared" si="18"/>
        <v>-23.068018119436971</v>
      </c>
      <c r="AQ170">
        <f t="shared" si="19"/>
        <v>8.4102197706954236</v>
      </c>
    </row>
    <row r="171" spans="1:43" x14ac:dyDescent="0.25">
      <c r="A171" t="s">
        <v>187</v>
      </c>
      <c r="B171" t="s">
        <v>35</v>
      </c>
      <c r="C171" t="s">
        <v>243</v>
      </c>
      <c r="D171" t="s">
        <v>244</v>
      </c>
      <c r="E171" t="s">
        <v>190</v>
      </c>
      <c r="F171">
        <v>14</v>
      </c>
      <c r="G171">
        <v>1</v>
      </c>
      <c r="H171" t="s">
        <v>38</v>
      </c>
      <c r="I171">
        <v>25</v>
      </c>
      <c r="J171">
        <v>70</v>
      </c>
      <c r="K171">
        <v>90</v>
      </c>
      <c r="L171" t="s">
        <v>39</v>
      </c>
      <c r="M171">
        <v>1</v>
      </c>
      <c r="N171">
        <v>7</v>
      </c>
      <c r="O171">
        <v>10</v>
      </c>
      <c r="P171">
        <v>3</v>
      </c>
      <c r="Q171">
        <v>38.58</v>
      </c>
      <c r="R171">
        <v>27.16</v>
      </c>
      <c r="S171">
        <v>3.48</v>
      </c>
      <c r="T171">
        <v>2.9</v>
      </c>
      <c r="U171">
        <v>14</v>
      </c>
      <c r="V171">
        <v>6</v>
      </c>
      <c r="W171">
        <v>14</v>
      </c>
      <c r="X171">
        <v>6</v>
      </c>
      <c r="Y171">
        <v>20</v>
      </c>
      <c r="Z171">
        <v>45.23</v>
      </c>
      <c r="AA171">
        <v>90</v>
      </c>
      <c r="AB171">
        <v>1.989829759</v>
      </c>
      <c r="AC171">
        <v>76.7676321</v>
      </c>
      <c r="AD171">
        <v>54.043776250000001</v>
      </c>
      <c r="AE171">
        <v>6.9246075610000002</v>
      </c>
      <c r="AF171">
        <v>5.7705063010000002</v>
      </c>
      <c r="AG171">
        <v>25.909509029999999</v>
      </c>
      <c r="AH171">
        <v>14.134796</v>
      </c>
      <c r="AK171">
        <v>-29.600829449999999</v>
      </c>
      <c r="AL171">
        <f t="shared" si="15"/>
        <v>9.8400974581624379</v>
      </c>
      <c r="AM171">
        <f t="shared" si="16"/>
        <v>19.286591017998379</v>
      </c>
      <c r="AN171">
        <f t="shared" si="17"/>
        <v>-48.887420467998382</v>
      </c>
      <c r="AO171">
        <f t="shared" si="18"/>
        <v>-10.31423843200162</v>
      </c>
      <c r="AQ171">
        <f t="shared" si="19"/>
        <v>9.8400974581624379</v>
      </c>
    </row>
    <row r="172" spans="1:43" x14ac:dyDescent="0.25">
      <c r="A172" t="s">
        <v>187</v>
      </c>
      <c r="B172" t="s">
        <v>35</v>
      </c>
      <c r="C172" t="s">
        <v>243</v>
      </c>
      <c r="D172" t="s">
        <v>244</v>
      </c>
      <c r="E172" t="s">
        <v>190</v>
      </c>
      <c r="F172">
        <v>15</v>
      </c>
      <c r="G172">
        <v>1</v>
      </c>
      <c r="H172" t="s">
        <v>38</v>
      </c>
      <c r="I172">
        <v>25</v>
      </c>
      <c r="J172">
        <v>70</v>
      </c>
      <c r="K172">
        <v>90</v>
      </c>
      <c r="L172" t="s">
        <v>39</v>
      </c>
      <c r="M172">
        <v>1</v>
      </c>
      <c r="N172">
        <v>10</v>
      </c>
      <c r="O172">
        <v>10</v>
      </c>
      <c r="P172">
        <v>3</v>
      </c>
      <c r="Q172">
        <v>39.43</v>
      </c>
      <c r="R172">
        <v>31.47</v>
      </c>
      <c r="S172">
        <v>4.28</v>
      </c>
      <c r="T172">
        <v>5.54</v>
      </c>
      <c r="U172">
        <v>14</v>
      </c>
      <c r="V172">
        <v>6</v>
      </c>
      <c r="W172">
        <v>14</v>
      </c>
      <c r="X172">
        <v>6</v>
      </c>
      <c r="Y172">
        <v>20</v>
      </c>
      <c r="Z172">
        <v>45.23</v>
      </c>
      <c r="AA172">
        <v>90</v>
      </c>
      <c r="AB172">
        <v>1.989829759</v>
      </c>
      <c r="AC172">
        <v>78.458987399999998</v>
      </c>
      <c r="AD172">
        <v>62.619942520000002</v>
      </c>
      <c r="AE172">
        <v>8.5164713689999996</v>
      </c>
      <c r="AF172">
        <v>11.023656859999999</v>
      </c>
      <c r="AG172">
        <v>31.865718009999998</v>
      </c>
      <c r="AH172">
        <v>27.00233442</v>
      </c>
      <c r="AK172">
        <v>-20.187674359999999</v>
      </c>
      <c r="AL172">
        <f t="shared" si="15"/>
        <v>16.50644025810913</v>
      </c>
      <c r="AM172">
        <f t="shared" si="16"/>
        <v>32.352622905893895</v>
      </c>
      <c r="AN172">
        <f t="shared" si="17"/>
        <v>-52.540297265893898</v>
      </c>
      <c r="AO172">
        <f t="shared" si="18"/>
        <v>12.164948545893896</v>
      </c>
      <c r="AQ172">
        <f t="shared" si="19"/>
        <v>16.50644025810913</v>
      </c>
    </row>
    <row r="173" spans="1:43" x14ac:dyDescent="0.25">
      <c r="A173" t="s">
        <v>251</v>
      </c>
      <c r="B173" t="s">
        <v>60</v>
      </c>
      <c r="C173" t="s">
        <v>243</v>
      </c>
      <c r="D173" t="s">
        <v>252</v>
      </c>
      <c r="E173" t="s">
        <v>253</v>
      </c>
      <c r="F173">
        <v>31</v>
      </c>
      <c r="G173">
        <v>1</v>
      </c>
      <c r="H173" t="s">
        <v>52</v>
      </c>
      <c r="I173" t="s">
        <v>39</v>
      </c>
      <c r="J173" t="s">
        <v>39</v>
      </c>
      <c r="K173">
        <v>60</v>
      </c>
      <c r="L173" t="s">
        <v>39</v>
      </c>
      <c r="M173" t="s">
        <v>39</v>
      </c>
      <c r="N173">
        <v>1</v>
      </c>
      <c r="O173">
        <v>60</v>
      </c>
      <c r="P173">
        <v>2</v>
      </c>
      <c r="Q173">
        <v>92.825000000000003</v>
      </c>
      <c r="R173">
        <v>43.347999999999999</v>
      </c>
      <c r="S173">
        <v>3.0419999999999998</v>
      </c>
      <c r="T173">
        <v>4.2919999999999998</v>
      </c>
      <c r="U173">
        <v>17</v>
      </c>
      <c r="V173">
        <v>17</v>
      </c>
      <c r="W173">
        <v>17</v>
      </c>
      <c r="X173">
        <v>17</v>
      </c>
      <c r="Y173">
        <v>34</v>
      </c>
      <c r="Z173">
        <v>109.773</v>
      </c>
      <c r="AA173">
        <v>100</v>
      </c>
      <c r="AB173">
        <v>0.91097082200000001</v>
      </c>
      <c r="AC173">
        <v>84.560866520000005</v>
      </c>
      <c r="AD173">
        <v>39.488763169999999</v>
      </c>
      <c r="AE173">
        <v>2.7711732389999999</v>
      </c>
      <c r="AF173">
        <v>3.9098867660000001</v>
      </c>
      <c r="AG173">
        <v>11.42583997</v>
      </c>
      <c r="AH173">
        <v>16.120876119999998</v>
      </c>
      <c r="AK173">
        <v>-53.301373550000001</v>
      </c>
      <c r="AL173">
        <f t="shared" si="15"/>
        <v>4.8704370972562252</v>
      </c>
      <c r="AM173">
        <f t="shared" si="16"/>
        <v>9.5460567106222012</v>
      </c>
      <c r="AN173">
        <f t="shared" si="17"/>
        <v>-62.847430260622204</v>
      </c>
      <c r="AO173">
        <f t="shared" si="18"/>
        <v>-43.755316839377798</v>
      </c>
      <c r="AQ173">
        <f t="shared" si="19"/>
        <v>4.8704370972562252</v>
      </c>
    </row>
    <row r="174" spans="1:43" x14ac:dyDescent="0.25">
      <c r="A174" t="s">
        <v>251</v>
      </c>
      <c r="B174" t="s">
        <v>183</v>
      </c>
      <c r="C174" t="s">
        <v>243</v>
      </c>
      <c r="D174" t="s">
        <v>252</v>
      </c>
      <c r="E174" t="s">
        <v>253</v>
      </c>
      <c r="F174">
        <v>32</v>
      </c>
      <c r="G174">
        <v>1</v>
      </c>
      <c r="H174" t="s">
        <v>52</v>
      </c>
      <c r="I174" t="s">
        <v>39</v>
      </c>
      <c r="J174" t="s">
        <v>39</v>
      </c>
      <c r="K174">
        <v>60</v>
      </c>
      <c r="L174" t="s">
        <v>39</v>
      </c>
      <c r="M174" t="s">
        <v>39</v>
      </c>
      <c r="N174">
        <v>1</v>
      </c>
      <c r="O174">
        <v>60</v>
      </c>
      <c r="P174">
        <v>2</v>
      </c>
      <c r="Q174">
        <v>88.518000000000001</v>
      </c>
      <c r="R174">
        <v>40.951999999999998</v>
      </c>
      <c r="S174">
        <v>6.4379999999999997</v>
      </c>
      <c r="T174">
        <v>4.234</v>
      </c>
      <c r="U174">
        <v>17</v>
      </c>
      <c r="V174">
        <v>17</v>
      </c>
      <c r="W174">
        <v>17</v>
      </c>
      <c r="X174">
        <v>17</v>
      </c>
      <c r="Y174">
        <v>34</v>
      </c>
      <c r="Z174">
        <v>107.252</v>
      </c>
      <c r="AA174">
        <v>100</v>
      </c>
      <c r="AB174">
        <v>0.93238354499999998</v>
      </c>
      <c r="AC174">
        <v>82.532726659999994</v>
      </c>
      <c r="AD174">
        <v>38.182970949999998</v>
      </c>
      <c r="AE174">
        <v>6.0026852650000002</v>
      </c>
      <c r="AF174">
        <v>3.9477119310000002</v>
      </c>
      <c r="AG174">
        <v>24.749705380000002</v>
      </c>
      <c r="AH174">
        <v>16.276833270000001</v>
      </c>
      <c r="AK174">
        <v>-53.735963310000002</v>
      </c>
      <c r="AL174">
        <f t="shared" si="15"/>
        <v>5.848174706863996</v>
      </c>
      <c r="AM174">
        <f t="shared" si="16"/>
        <v>11.462422425453433</v>
      </c>
      <c r="AN174">
        <f t="shared" si="17"/>
        <v>-65.198385735453428</v>
      </c>
      <c r="AO174">
        <f t="shared" si="18"/>
        <v>-42.27354088454657</v>
      </c>
      <c r="AQ174">
        <f t="shared" si="19"/>
        <v>5.848174706863996</v>
      </c>
    </row>
    <row r="175" spans="1:43" x14ac:dyDescent="0.25">
      <c r="A175" t="s">
        <v>251</v>
      </c>
      <c r="B175" t="s">
        <v>254</v>
      </c>
      <c r="C175" t="s">
        <v>243</v>
      </c>
      <c r="D175" t="s">
        <v>252</v>
      </c>
      <c r="E175" t="s">
        <v>253</v>
      </c>
      <c r="F175">
        <v>33</v>
      </c>
      <c r="G175">
        <v>1</v>
      </c>
      <c r="H175" t="s">
        <v>52</v>
      </c>
      <c r="I175" t="s">
        <v>39</v>
      </c>
      <c r="J175" t="s">
        <v>39</v>
      </c>
      <c r="K175">
        <v>60</v>
      </c>
      <c r="L175" t="s">
        <v>39</v>
      </c>
      <c r="M175" t="s">
        <v>39</v>
      </c>
      <c r="N175">
        <v>1</v>
      </c>
      <c r="O175">
        <v>60</v>
      </c>
      <c r="P175">
        <v>2</v>
      </c>
      <c r="Q175">
        <v>122.723</v>
      </c>
      <c r="R175">
        <v>49.286000000000001</v>
      </c>
      <c r="S175">
        <v>7.1719999999999997</v>
      </c>
      <c r="T175">
        <v>12.406000000000001</v>
      </c>
      <c r="U175">
        <v>17</v>
      </c>
      <c r="V175">
        <v>17</v>
      </c>
      <c r="W175">
        <v>17</v>
      </c>
      <c r="X175">
        <v>17</v>
      </c>
      <c r="Y175">
        <v>34</v>
      </c>
      <c r="Z175">
        <v>139.64099999999999</v>
      </c>
      <c r="AA175">
        <v>100</v>
      </c>
      <c r="AB175">
        <v>0.71612205600000001</v>
      </c>
      <c r="AC175">
        <v>87.884647060000006</v>
      </c>
      <c r="AD175">
        <v>35.29479164</v>
      </c>
      <c r="AE175">
        <v>5.1360273850000002</v>
      </c>
      <c r="AF175">
        <v>8.8842102250000003</v>
      </c>
      <c r="AG175">
        <v>21.176383399999999</v>
      </c>
      <c r="AH175">
        <v>36.630537160000003</v>
      </c>
      <c r="AK175">
        <v>-59.839638860000001</v>
      </c>
      <c r="AL175">
        <f t="shared" si="15"/>
        <v>10.377819573494651</v>
      </c>
      <c r="AM175">
        <f t="shared" si="16"/>
        <v>20.340526364049516</v>
      </c>
      <c r="AN175">
        <f t="shared" si="17"/>
        <v>-80.180165224049517</v>
      </c>
      <c r="AO175">
        <f t="shared" si="18"/>
        <v>-39.499112495950484</v>
      </c>
      <c r="AQ175">
        <f t="shared" si="19"/>
        <v>10.377819573494651</v>
      </c>
    </row>
    <row r="176" spans="1:43" x14ac:dyDescent="0.25">
      <c r="A176" t="s">
        <v>194</v>
      </c>
      <c r="B176" t="s">
        <v>35</v>
      </c>
      <c r="C176" t="s">
        <v>243</v>
      </c>
      <c r="D176" t="s">
        <v>248</v>
      </c>
      <c r="E176" t="s">
        <v>199</v>
      </c>
      <c r="F176">
        <v>58</v>
      </c>
      <c r="G176">
        <v>1</v>
      </c>
      <c r="H176" t="s">
        <v>38</v>
      </c>
      <c r="I176">
        <v>25</v>
      </c>
      <c r="J176" t="s">
        <v>39</v>
      </c>
      <c r="K176">
        <v>60</v>
      </c>
      <c r="L176" t="s">
        <v>39</v>
      </c>
      <c r="M176">
        <v>12</v>
      </c>
      <c r="N176">
        <v>1</v>
      </c>
      <c r="O176">
        <v>60</v>
      </c>
      <c r="P176" t="s">
        <v>54</v>
      </c>
      <c r="Q176">
        <v>22.43</v>
      </c>
      <c r="R176">
        <v>12.12</v>
      </c>
      <c r="S176">
        <v>1.1399999999999999</v>
      </c>
      <c r="T176">
        <v>2.04</v>
      </c>
      <c r="U176">
        <v>6</v>
      </c>
      <c r="V176">
        <v>6</v>
      </c>
      <c r="W176">
        <v>6</v>
      </c>
      <c r="X176">
        <v>6</v>
      </c>
      <c r="Y176">
        <v>12</v>
      </c>
      <c r="Z176">
        <v>20.16</v>
      </c>
      <c r="AA176">
        <v>80</v>
      </c>
      <c r="AB176">
        <v>3.968253968</v>
      </c>
      <c r="AC176">
        <v>89.007936509999993</v>
      </c>
      <c r="AD176">
        <v>48.095238100000003</v>
      </c>
      <c r="AE176">
        <v>4.5238095239999998</v>
      </c>
      <c r="AF176">
        <v>8.0952380949999991</v>
      </c>
      <c r="AG176">
        <v>11.081025029999999</v>
      </c>
      <c r="AH176">
        <v>19.829202680000002</v>
      </c>
      <c r="AK176">
        <v>-45.965225140000001</v>
      </c>
      <c r="AL176">
        <f t="shared" si="15"/>
        <v>9.5005543131664005</v>
      </c>
      <c r="AM176">
        <f t="shared" si="16"/>
        <v>18.621086453806146</v>
      </c>
      <c r="AN176">
        <f t="shared" si="17"/>
        <v>-64.586311593806144</v>
      </c>
      <c r="AO176">
        <f t="shared" si="18"/>
        <v>-27.344138686193855</v>
      </c>
      <c r="AQ176">
        <f t="shared" si="19"/>
        <v>9.5005543131664005</v>
      </c>
    </row>
    <row r="177" spans="1:43" x14ac:dyDescent="0.25">
      <c r="A177" t="s">
        <v>255</v>
      </c>
      <c r="B177" t="s">
        <v>35</v>
      </c>
      <c r="C177" t="s">
        <v>243</v>
      </c>
      <c r="D177" t="s">
        <v>248</v>
      </c>
      <c r="E177" t="s">
        <v>165</v>
      </c>
      <c r="F177">
        <v>60</v>
      </c>
      <c r="G177">
        <v>1</v>
      </c>
      <c r="H177" t="s">
        <v>52</v>
      </c>
      <c r="I177" t="s">
        <v>39</v>
      </c>
      <c r="J177" t="s">
        <v>39</v>
      </c>
      <c r="K177">
        <v>90</v>
      </c>
      <c r="L177" t="s">
        <v>39</v>
      </c>
      <c r="M177">
        <v>12</v>
      </c>
      <c r="N177">
        <v>1</v>
      </c>
      <c r="O177">
        <v>60</v>
      </c>
      <c r="P177" t="s">
        <v>54</v>
      </c>
      <c r="Q177">
        <v>1.05</v>
      </c>
      <c r="R177">
        <v>0.35</v>
      </c>
      <c r="S177">
        <v>0.08</v>
      </c>
      <c r="T177">
        <v>0.12</v>
      </c>
      <c r="U177" t="s">
        <v>256</v>
      </c>
      <c r="V177" t="s">
        <v>256</v>
      </c>
      <c r="W177">
        <v>7</v>
      </c>
      <c r="X177">
        <v>7</v>
      </c>
      <c r="Y177">
        <v>14</v>
      </c>
      <c r="Z177">
        <v>1.17</v>
      </c>
      <c r="AA177">
        <v>60</v>
      </c>
      <c r="AB177">
        <v>51.282051279999997</v>
      </c>
      <c r="AC177">
        <v>53.84615385</v>
      </c>
      <c r="AD177">
        <v>17.948717949999999</v>
      </c>
      <c r="AE177">
        <v>4.1025641029999997</v>
      </c>
      <c r="AF177">
        <v>6.153846154</v>
      </c>
      <c r="AG177">
        <v>10.854364350000001</v>
      </c>
      <c r="AH177">
        <v>16.28154653</v>
      </c>
      <c r="AK177">
        <v>-66.666666669999998</v>
      </c>
      <c r="AL177">
        <f t="shared" si="15"/>
        <v>11.70735804050805</v>
      </c>
      <c r="AM177">
        <f t="shared" si="16"/>
        <v>22.946421759395776</v>
      </c>
      <c r="AN177">
        <f t="shared" si="17"/>
        <v>-89.613088429395773</v>
      </c>
      <c r="AO177">
        <f t="shared" si="18"/>
        <v>-43.720244910604222</v>
      </c>
      <c r="AQ177">
        <f t="shared" si="19"/>
        <v>11.70735804050805</v>
      </c>
    </row>
    <row r="178" spans="1:43" x14ac:dyDescent="0.25">
      <c r="A178" t="s">
        <v>255</v>
      </c>
      <c r="B178" t="s">
        <v>35</v>
      </c>
      <c r="C178" t="s">
        <v>243</v>
      </c>
      <c r="D178" t="s">
        <v>257</v>
      </c>
      <c r="E178" t="s">
        <v>165</v>
      </c>
      <c r="F178">
        <v>60</v>
      </c>
      <c r="G178">
        <v>1</v>
      </c>
      <c r="H178" t="s">
        <v>52</v>
      </c>
      <c r="I178" t="s">
        <v>39</v>
      </c>
      <c r="J178" t="s">
        <v>39</v>
      </c>
      <c r="K178">
        <v>90</v>
      </c>
      <c r="L178" t="s">
        <v>39</v>
      </c>
      <c r="M178">
        <v>12</v>
      </c>
      <c r="N178">
        <v>1</v>
      </c>
      <c r="O178">
        <v>60</v>
      </c>
      <c r="P178" t="s">
        <v>54</v>
      </c>
      <c r="Q178">
        <v>1.05</v>
      </c>
      <c r="R178">
        <v>0.37</v>
      </c>
      <c r="S178">
        <v>0.08</v>
      </c>
      <c r="T178">
        <v>0.1</v>
      </c>
      <c r="U178" t="s">
        <v>256</v>
      </c>
      <c r="V178" t="s">
        <v>256</v>
      </c>
      <c r="W178">
        <v>7</v>
      </c>
      <c r="X178">
        <v>7</v>
      </c>
      <c r="Y178">
        <v>14</v>
      </c>
      <c r="Z178">
        <v>1.17</v>
      </c>
      <c r="AA178">
        <v>60</v>
      </c>
      <c r="AB178">
        <v>51.282051279999997</v>
      </c>
      <c r="AC178">
        <v>53.84615385</v>
      </c>
      <c r="AD178">
        <v>18.974358970000001</v>
      </c>
      <c r="AE178">
        <v>4.1025641029999997</v>
      </c>
      <c r="AF178">
        <v>5.1282051280000003</v>
      </c>
      <c r="AG178">
        <v>10.854364350000001</v>
      </c>
      <c r="AH178">
        <v>13.56795544</v>
      </c>
      <c r="AK178">
        <v>-64.761904759999993</v>
      </c>
      <c r="AL178">
        <f t="shared" si="15"/>
        <v>9.8950057011043793</v>
      </c>
      <c r="AM178">
        <f t="shared" si="16"/>
        <v>19.394211174164582</v>
      </c>
      <c r="AN178">
        <f t="shared" si="17"/>
        <v>-84.156115934164575</v>
      </c>
      <c r="AO178">
        <f t="shared" si="18"/>
        <v>-45.367693585835411</v>
      </c>
      <c r="AQ178">
        <f t="shared" si="19"/>
        <v>9.8950057011043793</v>
      </c>
    </row>
    <row r="179" spans="1:43" x14ac:dyDescent="0.25">
      <c r="A179" t="s">
        <v>255</v>
      </c>
      <c r="B179" t="s">
        <v>35</v>
      </c>
      <c r="C179" t="s">
        <v>243</v>
      </c>
      <c r="D179" t="s">
        <v>244</v>
      </c>
      <c r="E179" t="s">
        <v>165</v>
      </c>
      <c r="F179">
        <v>60</v>
      </c>
      <c r="G179">
        <v>1</v>
      </c>
      <c r="H179" t="s">
        <v>52</v>
      </c>
      <c r="I179" t="s">
        <v>39</v>
      </c>
      <c r="J179" t="s">
        <v>39</v>
      </c>
      <c r="K179">
        <v>90</v>
      </c>
      <c r="L179" t="s">
        <v>39</v>
      </c>
      <c r="M179">
        <v>12</v>
      </c>
      <c r="N179">
        <v>1</v>
      </c>
      <c r="O179">
        <v>60</v>
      </c>
      <c r="P179" t="s">
        <v>54</v>
      </c>
      <c r="Q179">
        <v>1.05</v>
      </c>
      <c r="R179">
        <v>0.31</v>
      </c>
      <c r="S179">
        <v>0.08</v>
      </c>
      <c r="T179">
        <v>0.16</v>
      </c>
      <c r="U179" t="s">
        <v>256</v>
      </c>
      <c r="V179" t="s">
        <v>256</v>
      </c>
      <c r="W179">
        <v>7</v>
      </c>
      <c r="X179">
        <v>7</v>
      </c>
      <c r="Y179">
        <v>14</v>
      </c>
      <c r="Z179">
        <v>1.17</v>
      </c>
      <c r="AA179">
        <v>60</v>
      </c>
      <c r="AB179">
        <v>51.282051279999997</v>
      </c>
      <c r="AC179">
        <v>53.84615385</v>
      </c>
      <c r="AD179">
        <v>15.8974359</v>
      </c>
      <c r="AE179">
        <v>4.1025641029999997</v>
      </c>
      <c r="AF179">
        <v>8.2051282049999994</v>
      </c>
      <c r="AG179">
        <v>10.854364350000001</v>
      </c>
      <c r="AH179">
        <v>21.708728709999999</v>
      </c>
      <c r="AK179">
        <v>-70.47619048</v>
      </c>
      <c r="AL179">
        <f t="shared" si="15"/>
        <v>15.40323004265842</v>
      </c>
      <c r="AM179">
        <f t="shared" si="16"/>
        <v>30.190330883610503</v>
      </c>
      <c r="AN179">
        <f t="shared" si="17"/>
        <v>-100.6665213636105</v>
      </c>
      <c r="AO179">
        <f t="shared" si="18"/>
        <v>-40.2858595963895</v>
      </c>
      <c r="AQ179">
        <f t="shared" si="19"/>
        <v>15.40323004265842</v>
      </c>
    </row>
    <row r="180" spans="1:43" x14ac:dyDescent="0.25">
      <c r="A180" t="s">
        <v>255</v>
      </c>
      <c r="B180" t="s">
        <v>35</v>
      </c>
      <c r="C180" t="s">
        <v>243</v>
      </c>
      <c r="D180" t="s">
        <v>258</v>
      </c>
      <c r="E180" t="s">
        <v>165</v>
      </c>
      <c r="F180">
        <v>60</v>
      </c>
      <c r="G180">
        <v>1</v>
      </c>
      <c r="H180" t="s">
        <v>52</v>
      </c>
      <c r="I180" t="s">
        <v>39</v>
      </c>
      <c r="J180" t="s">
        <v>39</v>
      </c>
      <c r="K180">
        <v>90</v>
      </c>
      <c r="L180" t="s">
        <v>39</v>
      </c>
      <c r="M180">
        <v>12</v>
      </c>
      <c r="N180">
        <v>1</v>
      </c>
      <c r="O180">
        <v>60</v>
      </c>
      <c r="P180" t="s">
        <v>54</v>
      </c>
      <c r="Q180">
        <v>1.05</v>
      </c>
      <c r="R180">
        <v>0.48</v>
      </c>
      <c r="S180">
        <v>0.08</v>
      </c>
      <c r="T180">
        <v>0.14000000000000001</v>
      </c>
      <c r="U180" t="s">
        <v>256</v>
      </c>
      <c r="V180" t="s">
        <v>256</v>
      </c>
      <c r="W180">
        <v>7</v>
      </c>
      <c r="X180">
        <v>7</v>
      </c>
      <c r="Y180">
        <v>14</v>
      </c>
      <c r="Z180">
        <v>1.17</v>
      </c>
      <c r="AA180">
        <v>60</v>
      </c>
      <c r="AB180">
        <v>51.282051279999997</v>
      </c>
      <c r="AC180">
        <v>53.84615385</v>
      </c>
      <c r="AD180">
        <v>24.61538462</v>
      </c>
      <c r="AE180">
        <v>4.1025641029999997</v>
      </c>
      <c r="AF180">
        <v>7.1794871789999997</v>
      </c>
      <c r="AG180">
        <v>10.854364350000001</v>
      </c>
      <c r="AH180">
        <v>18.995137620000001</v>
      </c>
      <c r="AK180">
        <v>-54.285714290000001</v>
      </c>
      <c r="AL180">
        <f t="shared" si="15"/>
        <v>13.780748141672358</v>
      </c>
      <c r="AM180">
        <f t="shared" si="16"/>
        <v>27.010266357677821</v>
      </c>
      <c r="AN180">
        <f t="shared" si="17"/>
        <v>-81.295980647677823</v>
      </c>
      <c r="AO180">
        <f t="shared" si="18"/>
        <v>-27.27544793232218</v>
      </c>
      <c r="AQ180">
        <f t="shared" si="19"/>
        <v>13.780748141672358</v>
      </c>
    </row>
    <row r="181" spans="1:43" x14ac:dyDescent="0.25">
      <c r="A181" t="s">
        <v>255</v>
      </c>
      <c r="B181" t="s">
        <v>35</v>
      </c>
      <c r="C181" t="s">
        <v>243</v>
      </c>
      <c r="D181" t="s">
        <v>259</v>
      </c>
      <c r="E181" t="s">
        <v>165</v>
      </c>
      <c r="F181">
        <v>60</v>
      </c>
      <c r="G181">
        <v>1</v>
      </c>
      <c r="H181" t="s">
        <v>52</v>
      </c>
      <c r="I181" t="s">
        <v>39</v>
      </c>
      <c r="J181" t="s">
        <v>39</v>
      </c>
      <c r="K181">
        <v>90</v>
      </c>
      <c r="L181" t="s">
        <v>39</v>
      </c>
      <c r="M181">
        <v>12</v>
      </c>
      <c r="N181">
        <v>1</v>
      </c>
      <c r="O181">
        <v>60</v>
      </c>
      <c r="P181" t="s">
        <v>54</v>
      </c>
      <c r="Q181">
        <v>1.05</v>
      </c>
      <c r="R181">
        <v>0.45</v>
      </c>
      <c r="S181">
        <v>0.08</v>
      </c>
      <c r="T181">
        <v>0.12</v>
      </c>
      <c r="U181" t="s">
        <v>256</v>
      </c>
      <c r="V181" t="s">
        <v>256</v>
      </c>
      <c r="W181">
        <v>7</v>
      </c>
      <c r="X181">
        <v>7</v>
      </c>
      <c r="Y181">
        <v>14</v>
      </c>
      <c r="Z181">
        <v>1.17</v>
      </c>
      <c r="AA181">
        <v>60</v>
      </c>
      <c r="AB181">
        <v>51.282051279999997</v>
      </c>
      <c r="AC181">
        <v>53.84615385</v>
      </c>
      <c r="AD181">
        <v>23.07692308</v>
      </c>
      <c r="AE181">
        <v>4.1025641029999997</v>
      </c>
      <c r="AF181">
        <v>6.153846154</v>
      </c>
      <c r="AG181">
        <v>10.854364350000001</v>
      </c>
      <c r="AH181">
        <v>16.28154653</v>
      </c>
      <c r="AK181">
        <v>-57.142857139999997</v>
      </c>
      <c r="AL181">
        <f t="shared" si="15"/>
        <v>11.885893696361089</v>
      </c>
      <c r="AM181">
        <f t="shared" si="16"/>
        <v>23.296351644867734</v>
      </c>
      <c r="AN181">
        <f t="shared" si="17"/>
        <v>-80.439208784867731</v>
      </c>
      <c r="AO181">
        <f t="shared" si="18"/>
        <v>-33.846505495132263</v>
      </c>
      <c r="AQ181">
        <f t="shared" si="19"/>
        <v>11.885893696361089</v>
      </c>
    </row>
    <row r="182" spans="1:43" x14ac:dyDescent="0.25">
      <c r="A182" t="s">
        <v>255</v>
      </c>
      <c r="B182" t="s">
        <v>35</v>
      </c>
      <c r="C182" t="s">
        <v>243</v>
      </c>
      <c r="D182" t="s">
        <v>260</v>
      </c>
      <c r="E182" t="s">
        <v>261</v>
      </c>
      <c r="G182">
        <v>1</v>
      </c>
      <c r="H182" t="s">
        <v>52</v>
      </c>
      <c r="I182" t="s">
        <v>39</v>
      </c>
      <c r="J182" t="s">
        <v>39</v>
      </c>
      <c r="K182">
        <v>90</v>
      </c>
      <c r="L182" t="s">
        <v>39</v>
      </c>
      <c r="M182">
        <v>12</v>
      </c>
      <c r="N182">
        <v>1</v>
      </c>
      <c r="O182">
        <v>60</v>
      </c>
      <c r="P182">
        <v>0</v>
      </c>
      <c r="Q182">
        <v>1.05</v>
      </c>
      <c r="R182">
        <v>0.83</v>
      </c>
      <c r="S182">
        <v>0.08</v>
      </c>
      <c r="T182">
        <v>0.06</v>
      </c>
      <c r="U182" t="s">
        <v>256</v>
      </c>
      <c r="V182" t="s">
        <v>256</v>
      </c>
      <c r="W182">
        <v>7</v>
      </c>
      <c r="X182">
        <v>7</v>
      </c>
      <c r="Y182">
        <v>14</v>
      </c>
      <c r="Z182">
        <v>1.17</v>
      </c>
      <c r="AA182">
        <v>60</v>
      </c>
      <c r="AB182">
        <v>51.282051279999997</v>
      </c>
      <c r="AC182">
        <v>53.84615385</v>
      </c>
      <c r="AD182">
        <v>42.564102560000002</v>
      </c>
      <c r="AE182">
        <v>4.1025641029999997</v>
      </c>
      <c r="AF182">
        <v>3.076923077</v>
      </c>
      <c r="AG182">
        <v>10.854364350000001</v>
      </c>
      <c r="AH182">
        <v>8.140773265</v>
      </c>
      <c r="AK182">
        <v>-20.952380949999998</v>
      </c>
      <c r="AL182">
        <f t="shared" si="15"/>
        <v>8.3021493749747659</v>
      </c>
      <c r="AM182">
        <f t="shared" si="16"/>
        <v>16.272212774950543</v>
      </c>
      <c r="AN182">
        <f t="shared" si="17"/>
        <v>-37.224593724950537</v>
      </c>
      <c r="AO182">
        <f t="shared" si="18"/>
        <v>-4.6801681750494559</v>
      </c>
      <c r="AQ182">
        <f t="shared" si="19"/>
        <v>8.3021493749747659</v>
      </c>
    </row>
    <row r="183" spans="1:43" x14ac:dyDescent="0.25">
      <c r="A183" t="s">
        <v>255</v>
      </c>
      <c r="B183" t="s">
        <v>35</v>
      </c>
      <c r="C183" t="s">
        <v>243</v>
      </c>
      <c r="D183" t="s">
        <v>262</v>
      </c>
      <c r="E183" t="s">
        <v>261</v>
      </c>
      <c r="G183">
        <v>1</v>
      </c>
      <c r="H183" t="s">
        <v>52</v>
      </c>
      <c r="I183" t="s">
        <v>39</v>
      </c>
      <c r="J183" t="s">
        <v>39</v>
      </c>
      <c r="K183">
        <v>90</v>
      </c>
      <c r="L183" t="s">
        <v>39</v>
      </c>
      <c r="M183">
        <v>12</v>
      </c>
      <c r="N183">
        <v>1</v>
      </c>
      <c r="O183">
        <v>60</v>
      </c>
      <c r="P183">
        <v>0</v>
      </c>
      <c r="Q183">
        <v>1.05</v>
      </c>
      <c r="R183">
        <v>0.8</v>
      </c>
      <c r="S183">
        <v>0.08</v>
      </c>
      <c r="T183">
        <v>0.14000000000000001</v>
      </c>
      <c r="U183" t="s">
        <v>256</v>
      </c>
      <c r="V183" t="s">
        <v>256</v>
      </c>
      <c r="W183">
        <v>7</v>
      </c>
      <c r="X183">
        <v>7</v>
      </c>
      <c r="Y183">
        <v>14</v>
      </c>
      <c r="Z183">
        <v>1.17</v>
      </c>
      <c r="AA183">
        <v>60</v>
      </c>
      <c r="AB183">
        <v>51.282051279999997</v>
      </c>
      <c r="AC183">
        <v>53.84615385</v>
      </c>
      <c r="AD183">
        <v>41.025641030000003</v>
      </c>
      <c r="AE183">
        <v>4.1025641029999997</v>
      </c>
      <c r="AF183">
        <v>7.1794871789999997</v>
      </c>
      <c r="AG183">
        <v>10.854364350000001</v>
      </c>
      <c r="AH183">
        <v>18.995137620000001</v>
      </c>
      <c r="AK183">
        <v>-23.809523810000002</v>
      </c>
      <c r="AL183">
        <f t="shared" si="15"/>
        <v>14.542203103396096</v>
      </c>
      <c r="AM183">
        <f t="shared" si="16"/>
        <v>28.502718082656347</v>
      </c>
      <c r="AN183">
        <f t="shared" si="17"/>
        <v>-52.312241892656345</v>
      </c>
      <c r="AO183">
        <f t="shared" si="18"/>
        <v>4.6931942726563456</v>
      </c>
      <c r="AQ183">
        <f t="shared" si="19"/>
        <v>14.542203103396096</v>
      </c>
    </row>
    <row r="184" spans="1:43" x14ac:dyDescent="0.25">
      <c r="A184" t="s">
        <v>255</v>
      </c>
      <c r="B184" t="s">
        <v>40</v>
      </c>
      <c r="C184" t="s">
        <v>243</v>
      </c>
      <c r="D184" t="s">
        <v>248</v>
      </c>
      <c r="E184" t="s">
        <v>165</v>
      </c>
      <c r="F184">
        <v>61</v>
      </c>
      <c r="G184">
        <v>1</v>
      </c>
      <c r="H184" t="s">
        <v>52</v>
      </c>
      <c r="I184" t="s">
        <v>39</v>
      </c>
      <c r="J184" t="s">
        <v>39</v>
      </c>
      <c r="K184">
        <v>90</v>
      </c>
      <c r="L184" t="s">
        <v>39</v>
      </c>
      <c r="M184">
        <v>12</v>
      </c>
      <c r="N184">
        <v>1</v>
      </c>
      <c r="O184">
        <v>60</v>
      </c>
      <c r="P184" t="s">
        <v>54</v>
      </c>
      <c r="Q184">
        <v>1.18</v>
      </c>
      <c r="R184">
        <v>0.28999999999999998</v>
      </c>
      <c r="S184">
        <v>0.08</v>
      </c>
      <c r="T184">
        <v>0.1</v>
      </c>
      <c r="U184" t="s">
        <v>256</v>
      </c>
      <c r="V184" t="s">
        <v>256</v>
      </c>
      <c r="W184">
        <v>7</v>
      </c>
      <c r="X184">
        <v>7</v>
      </c>
      <c r="Y184">
        <v>14</v>
      </c>
      <c r="Z184">
        <v>1.31</v>
      </c>
      <c r="AA184">
        <v>60</v>
      </c>
      <c r="AB184">
        <v>45.801526719999998</v>
      </c>
      <c r="AC184">
        <v>54.045801529999999</v>
      </c>
      <c r="AD184">
        <v>13.28244275</v>
      </c>
      <c r="AE184">
        <v>3.6641221370000001</v>
      </c>
      <c r="AF184">
        <v>4.5801526719999996</v>
      </c>
      <c r="AG184">
        <v>9.6943559490000002</v>
      </c>
      <c r="AH184">
        <v>12.117944939999999</v>
      </c>
      <c r="AK184">
        <v>-75.42372881</v>
      </c>
      <c r="AL184">
        <f t="shared" si="15"/>
        <v>8.6368179913797682</v>
      </c>
      <c r="AM184">
        <f t="shared" si="16"/>
        <v>16.928163263104345</v>
      </c>
      <c r="AN184">
        <f t="shared" si="17"/>
        <v>-92.351892073104352</v>
      </c>
      <c r="AO184">
        <f t="shared" si="18"/>
        <v>-58.495565546895655</v>
      </c>
      <c r="AQ184">
        <f t="shared" si="19"/>
        <v>8.6368179913797682</v>
      </c>
    </row>
    <row r="185" spans="1:43" x14ac:dyDescent="0.25">
      <c r="A185" t="s">
        <v>255</v>
      </c>
      <c r="B185" t="s">
        <v>40</v>
      </c>
      <c r="C185" t="s">
        <v>243</v>
      </c>
      <c r="D185" t="s">
        <v>257</v>
      </c>
      <c r="E185" t="s">
        <v>165</v>
      </c>
      <c r="F185">
        <v>61</v>
      </c>
      <c r="G185">
        <v>1</v>
      </c>
      <c r="H185" t="s">
        <v>52</v>
      </c>
      <c r="I185" t="s">
        <v>39</v>
      </c>
      <c r="J185" t="s">
        <v>39</v>
      </c>
      <c r="K185">
        <v>90</v>
      </c>
      <c r="L185" t="s">
        <v>39</v>
      </c>
      <c r="M185">
        <v>12</v>
      </c>
      <c r="N185">
        <v>1</v>
      </c>
      <c r="O185">
        <v>60</v>
      </c>
      <c r="P185" t="s">
        <v>54</v>
      </c>
      <c r="Q185">
        <v>1.18</v>
      </c>
      <c r="R185">
        <v>0.4</v>
      </c>
      <c r="S185">
        <v>0.08</v>
      </c>
      <c r="T185">
        <v>0.1</v>
      </c>
      <c r="U185" t="s">
        <v>256</v>
      </c>
      <c r="V185" t="s">
        <v>256</v>
      </c>
      <c r="W185">
        <v>7</v>
      </c>
      <c r="X185">
        <v>7</v>
      </c>
      <c r="Y185">
        <v>14</v>
      </c>
      <c r="Z185">
        <v>1.31</v>
      </c>
      <c r="AA185">
        <v>60</v>
      </c>
      <c r="AB185">
        <v>45.801526719999998</v>
      </c>
      <c r="AC185">
        <v>54.045801529999999</v>
      </c>
      <c r="AD185">
        <v>18.320610689999999</v>
      </c>
      <c r="AE185">
        <v>3.6641221370000001</v>
      </c>
      <c r="AF185">
        <v>4.5801526719999996</v>
      </c>
      <c r="AG185">
        <v>9.6943559490000002</v>
      </c>
      <c r="AH185">
        <v>12.117944939999999</v>
      </c>
      <c r="AK185">
        <v>-66.10169492</v>
      </c>
      <c r="AL185">
        <f t="shared" si="15"/>
        <v>8.7806674607296298</v>
      </c>
      <c r="AM185">
        <f t="shared" si="16"/>
        <v>17.210108223030073</v>
      </c>
      <c r="AN185">
        <f t="shared" si="17"/>
        <v>-83.311803143030076</v>
      </c>
      <c r="AO185">
        <f t="shared" si="18"/>
        <v>-48.891586696969924</v>
      </c>
      <c r="AQ185">
        <f t="shared" si="19"/>
        <v>8.7806674607296298</v>
      </c>
    </row>
    <row r="186" spans="1:43" x14ac:dyDescent="0.25">
      <c r="A186" t="s">
        <v>255</v>
      </c>
      <c r="B186" t="s">
        <v>40</v>
      </c>
      <c r="C186" t="s">
        <v>243</v>
      </c>
      <c r="D186" t="s">
        <v>263</v>
      </c>
      <c r="E186" t="s">
        <v>165</v>
      </c>
      <c r="F186">
        <v>61</v>
      </c>
      <c r="G186">
        <v>1</v>
      </c>
      <c r="H186" t="s">
        <v>52</v>
      </c>
      <c r="I186" t="s">
        <v>39</v>
      </c>
      <c r="J186" t="s">
        <v>39</v>
      </c>
      <c r="K186">
        <v>90</v>
      </c>
      <c r="L186" t="s">
        <v>39</v>
      </c>
      <c r="M186">
        <v>12</v>
      </c>
      <c r="N186">
        <v>1</v>
      </c>
      <c r="O186">
        <v>60</v>
      </c>
      <c r="P186" t="s">
        <v>54</v>
      </c>
      <c r="Q186">
        <v>1.18</v>
      </c>
      <c r="R186">
        <v>0.45</v>
      </c>
      <c r="S186">
        <v>0.08</v>
      </c>
      <c r="T186">
        <v>0.2</v>
      </c>
      <c r="U186" t="s">
        <v>256</v>
      </c>
      <c r="V186" t="s">
        <v>256</v>
      </c>
      <c r="W186">
        <v>7</v>
      </c>
      <c r="X186">
        <v>7</v>
      </c>
      <c r="Y186">
        <v>14</v>
      </c>
      <c r="Z186">
        <v>1.31</v>
      </c>
      <c r="AA186">
        <v>60</v>
      </c>
      <c r="AB186">
        <v>45.801526719999998</v>
      </c>
      <c r="AC186">
        <v>54.045801529999999</v>
      </c>
      <c r="AD186">
        <v>20.61068702</v>
      </c>
      <c r="AE186">
        <v>3.6641221370000001</v>
      </c>
      <c r="AF186">
        <v>9.1603053439999993</v>
      </c>
      <c r="AG186">
        <v>9.6943559490000002</v>
      </c>
      <c r="AH186">
        <v>24.235889870000001</v>
      </c>
      <c r="AK186">
        <v>-61.864406780000003</v>
      </c>
      <c r="AL186">
        <f t="shared" si="15"/>
        <v>17.145214951039843</v>
      </c>
      <c r="AM186">
        <f t="shared" si="16"/>
        <v>33.604621304038091</v>
      </c>
      <c r="AN186">
        <f t="shared" si="17"/>
        <v>-95.469028084038086</v>
      </c>
      <c r="AO186">
        <f t="shared" si="18"/>
        <v>-28.259785475961912</v>
      </c>
      <c r="AQ186">
        <f t="shared" si="19"/>
        <v>17.145214951039843</v>
      </c>
    </row>
    <row r="187" spans="1:43" x14ac:dyDescent="0.25">
      <c r="A187" t="s">
        <v>255</v>
      </c>
      <c r="B187" t="s">
        <v>40</v>
      </c>
      <c r="C187" t="s">
        <v>243</v>
      </c>
      <c r="D187" t="s">
        <v>258</v>
      </c>
      <c r="E187" t="s">
        <v>165</v>
      </c>
      <c r="F187">
        <v>61</v>
      </c>
      <c r="G187">
        <v>1</v>
      </c>
      <c r="H187" t="s">
        <v>52</v>
      </c>
      <c r="I187" t="s">
        <v>39</v>
      </c>
      <c r="J187" t="s">
        <v>39</v>
      </c>
      <c r="K187">
        <v>90</v>
      </c>
      <c r="L187" t="s">
        <v>39</v>
      </c>
      <c r="M187">
        <v>12</v>
      </c>
      <c r="N187">
        <v>1</v>
      </c>
      <c r="O187">
        <v>60</v>
      </c>
      <c r="P187" t="s">
        <v>54</v>
      </c>
      <c r="Q187">
        <v>1.18</v>
      </c>
      <c r="R187">
        <v>0.52</v>
      </c>
      <c r="S187">
        <v>0.08</v>
      </c>
      <c r="T187">
        <v>0.18</v>
      </c>
      <c r="U187" t="s">
        <v>256</v>
      </c>
      <c r="V187" t="s">
        <v>256</v>
      </c>
      <c r="W187">
        <v>7</v>
      </c>
      <c r="X187">
        <v>7</v>
      </c>
      <c r="Y187">
        <v>14</v>
      </c>
      <c r="Z187">
        <v>1.31</v>
      </c>
      <c r="AA187">
        <v>60</v>
      </c>
      <c r="AB187">
        <v>45.801526719999998</v>
      </c>
      <c r="AC187">
        <v>54.045801529999999</v>
      </c>
      <c r="AD187">
        <v>23.81679389</v>
      </c>
      <c r="AE187">
        <v>3.6641221370000001</v>
      </c>
      <c r="AF187">
        <v>8.2442748090000002</v>
      </c>
      <c r="AG187">
        <v>9.6943559490000002</v>
      </c>
      <c r="AH187">
        <v>21.812300889999999</v>
      </c>
      <c r="AK187">
        <v>-55.932203389999998</v>
      </c>
      <c r="AL187">
        <f t="shared" si="15"/>
        <v>15.544059674254221</v>
      </c>
      <c r="AM187">
        <f t="shared" si="16"/>
        <v>30.466356961538274</v>
      </c>
      <c r="AN187">
        <f t="shared" si="17"/>
        <v>-86.398560351538265</v>
      </c>
      <c r="AO187">
        <f t="shared" si="18"/>
        <v>-25.465846428461724</v>
      </c>
      <c r="AQ187">
        <f t="shared" si="19"/>
        <v>15.544059674254221</v>
      </c>
    </row>
    <row r="188" spans="1:43" x14ac:dyDescent="0.25">
      <c r="A188" t="s">
        <v>255</v>
      </c>
      <c r="B188" t="s">
        <v>40</v>
      </c>
      <c r="C188" t="s">
        <v>243</v>
      </c>
      <c r="D188" t="s">
        <v>264</v>
      </c>
      <c r="E188" t="s">
        <v>165</v>
      </c>
      <c r="F188">
        <v>61</v>
      </c>
      <c r="G188">
        <v>1</v>
      </c>
      <c r="H188" t="s">
        <v>52</v>
      </c>
      <c r="I188" t="s">
        <v>39</v>
      </c>
      <c r="J188" t="s">
        <v>39</v>
      </c>
      <c r="K188">
        <v>90</v>
      </c>
      <c r="L188" t="s">
        <v>39</v>
      </c>
      <c r="M188">
        <v>12</v>
      </c>
      <c r="N188">
        <v>1</v>
      </c>
      <c r="O188">
        <v>60</v>
      </c>
      <c r="P188" t="s">
        <v>54</v>
      </c>
      <c r="Q188">
        <v>1.18</v>
      </c>
      <c r="R188">
        <v>0.4</v>
      </c>
      <c r="S188">
        <v>0.08</v>
      </c>
      <c r="T188">
        <v>0.14000000000000001</v>
      </c>
      <c r="U188" t="s">
        <v>256</v>
      </c>
      <c r="V188" t="s">
        <v>256</v>
      </c>
      <c r="W188">
        <v>7</v>
      </c>
      <c r="X188">
        <v>7</v>
      </c>
      <c r="Y188">
        <v>14</v>
      </c>
      <c r="Z188">
        <v>1.31</v>
      </c>
      <c r="AA188">
        <v>60</v>
      </c>
      <c r="AB188">
        <v>45.801526719999998</v>
      </c>
      <c r="AC188">
        <v>54.045801529999999</v>
      </c>
      <c r="AD188">
        <v>18.320610689999999</v>
      </c>
      <c r="AE188">
        <v>3.6641221370000001</v>
      </c>
      <c r="AF188">
        <v>6.4122137400000003</v>
      </c>
      <c r="AG188">
        <v>9.6943559490000002</v>
      </c>
      <c r="AH188">
        <v>16.965122910000002</v>
      </c>
      <c r="AK188">
        <v>-66.10169492</v>
      </c>
      <c r="AL188">
        <f t="shared" si="15"/>
        <v>12.084942129645539</v>
      </c>
      <c r="AM188">
        <f t="shared" si="16"/>
        <v>23.686486574105256</v>
      </c>
      <c r="AN188">
        <f t="shared" si="17"/>
        <v>-89.78818149410526</v>
      </c>
      <c r="AO188">
        <f t="shared" si="18"/>
        <v>-42.41520834589474</v>
      </c>
      <c r="AQ188">
        <f t="shared" si="19"/>
        <v>12.084942129645539</v>
      </c>
    </row>
    <row r="189" spans="1:43" x14ac:dyDescent="0.25">
      <c r="A189" t="s">
        <v>255</v>
      </c>
      <c r="B189" t="s">
        <v>40</v>
      </c>
      <c r="C189" t="s">
        <v>243</v>
      </c>
      <c r="D189" t="s">
        <v>259</v>
      </c>
      <c r="E189" t="s">
        <v>165</v>
      </c>
      <c r="F189">
        <v>61</v>
      </c>
      <c r="G189">
        <v>1</v>
      </c>
      <c r="H189" t="s">
        <v>52</v>
      </c>
      <c r="I189" t="s">
        <v>39</v>
      </c>
      <c r="J189" t="s">
        <v>39</v>
      </c>
      <c r="K189">
        <v>90</v>
      </c>
      <c r="L189" t="s">
        <v>39</v>
      </c>
      <c r="M189">
        <v>12</v>
      </c>
      <c r="N189">
        <v>1</v>
      </c>
      <c r="O189">
        <v>60</v>
      </c>
      <c r="P189" t="s">
        <v>54</v>
      </c>
      <c r="Q189">
        <v>1.18</v>
      </c>
      <c r="R189">
        <v>0.5</v>
      </c>
      <c r="S189">
        <v>0.08</v>
      </c>
      <c r="T189">
        <v>0.16</v>
      </c>
      <c r="U189" t="s">
        <v>256</v>
      </c>
      <c r="V189" t="s">
        <v>256</v>
      </c>
      <c r="W189">
        <v>7</v>
      </c>
      <c r="X189">
        <v>7</v>
      </c>
      <c r="Y189">
        <v>14</v>
      </c>
      <c r="Z189">
        <v>1.31</v>
      </c>
      <c r="AA189">
        <v>60</v>
      </c>
      <c r="AB189">
        <v>45.801526719999998</v>
      </c>
      <c r="AC189">
        <v>54.045801529999999</v>
      </c>
      <c r="AD189">
        <v>22.900763359999999</v>
      </c>
      <c r="AE189">
        <v>3.6641221370000001</v>
      </c>
      <c r="AF189">
        <v>7.3282442750000003</v>
      </c>
      <c r="AG189">
        <v>9.6943559490000002</v>
      </c>
      <c r="AH189">
        <v>19.388711900000001</v>
      </c>
      <c r="AK189">
        <v>-57.627118639999999</v>
      </c>
      <c r="AL189">
        <f t="shared" si="15"/>
        <v>13.860297111017761</v>
      </c>
      <c r="AM189">
        <f t="shared" si="16"/>
        <v>27.166182337594812</v>
      </c>
      <c r="AN189">
        <f t="shared" si="17"/>
        <v>-84.793300977594811</v>
      </c>
      <c r="AO189">
        <f t="shared" si="18"/>
        <v>-30.460936302405187</v>
      </c>
      <c r="AQ189">
        <f t="shared" si="19"/>
        <v>13.860297111017761</v>
      </c>
    </row>
    <row r="190" spans="1:43" x14ac:dyDescent="0.25">
      <c r="A190" t="s">
        <v>255</v>
      </c>
      <c r="B190" t="s">
        <v>40</v>
      </c>
      <c r="C190" t="s">
        <v>243</v>
      </c>
      <c r="D190" t="s">
        <v>265</v>
      </c>
      <c r="E190" t="s">
        <v>165</v>
      </c>
      <c r="F190">
        <v>61</v>
      </c>
      <c r="G190">
        <v>1</v>
      </c>
      <c r="H190" t="s">
        <v>52</v>
      </c>
      <c r="I190" t="s">
        <v>39</v>
      </c>
      <c r="J190" t="s">
        <v>39</v>
      </c>
      <c r="K190">
        <v>90</v>
      </c>
      <c r="L190" t="s">
        <v>39</v>
      </c>
      <c r="M190">
        <v>12</v>
      </c>
      <c r="N190">
        <v>1</v>
      </c>
      <c r="O190">
        <v>60</v>
      </c>
      <c r="P190" t="s">
        <v>54</v>
      </c>
      <c r="Q190">
        <v>1.18</v>
      </c>
      <c r="R190">
        <v>0.32</v>
      </c>
      <c r="S190">
        <v>0.08</v>
      </c>
      <c r="T190">
        <v>0.14000000000000001</v>
      </c>
      <c r="U190" t="s">
        <v>256</v>
      </c>
      <c r="V190" t="s">
        <v>256</v>
      </c>
      <c r="W190">
        <v>7</v>
      </c>
      <c r="X190">
        <v>7</v>
      </c>
      <c r="Y190">
        <v>14</v>
      </c>
      <c r="Z190">
        <v>1.31</v>
      </c>
      <c r="AA190">
        <v>60</v>
      </c>
      <c r="AB190">
        <v>45.801526719999998</v>
      </c>
      <c r="AC190">
        <v>54.045801529999999</v>
      </c>
      <c r="AD190">
        <v>14.656488550000001</v>
      </c>
      <c r="AE190">
        <v>3.6641221370000001</v>
      </c>
      <c r="AF190">
        <v>6.4122137400000003</v>
      </c>
      <c r="AG190">
        <v>9.6943559490000002</v>
      </c>
      <c r="AH190">
        <v>16.965122910000002</v>
      </c>
      <c r="AK190">
        <v>-72.881355929999998</v>
      </c>
      <c r="AL190">
        <f t="shared" si="15"/>
        <v>12.006016082234057</v>
      </c>
      <c r="AM190">
        <f t="shared" si="16"/>
        <v>23.53179152117875</v>
      </c>
      <c r="AN190">
        <f t="shared" si="17"/>
        <v>-96.413147451178745</v>
      </c>
      <c r="AO190">
        <f t="shared" si="18"/>
        <v>-49.349564408821252</v>
      </c>
      <c r="AQ190">
        <f t="shared" si="19"/>
        <v>12.006016082234057</v>
      </c>
    </row>
    <row r="191" spans="1:43" x14ac:dyDescent="0.25">
      <c r="A191" t="s">
        <v>255</v>
      </c>
      <c r="B191" t="s">
        <v>40</v>
      </c>
      <c r="C191" t="s">
        <v>243</v>
      </c>
      <c r="D191" t="s">
        <v>260</v>
      </c>
      <c r="E191" t="s">
        <v>261</v>
      </c>
      <c r="G191">
        <v>1</v>
      </c>
      <c r="H191" t="s">
        <v>52</v>
      </c>
      <c r="I191" t="s">
        <v>39</v>
      </c>
      <c r="J191" t="s">
        <v>39</v>
      </c>
      <c r="K191">
        <v>90</v>
      </c>
      <c r="L191" t="s">
        <v>39</v>
      </c>
      <c r="M191">
        <v>12</v>
      </c>
      <c r="N191">
        <v>1</v>
      </c>
      <c r="O191">
        <v>60</v>
      </c>
      <c r="P191">
        <v>0</v>
      </c>
      <c r="Q191">
        <v>1.18</v>
      </c>
      <c r="R191">
        <v>0.94</v>
      </c>
      <c r="S191">
        <v>0.08</v>
      </c>
      <c r="T191">
        <v>0.1</v>
      </c>
      <c r="U191" t="s">
        <v>256</v>
      </c>
      <c r="V191" t="s">
        <v>256</v>
      </c>
      <c r="W191">
        <v>7</v>
      </c>
      <c r="X191">
        <v>7</v>
      </c>
      <c r="Y191">
        <v>14</v>
      </c>
      <c r="Z191">
        <v>1.31</v>
      </c>
      <c r="AA191">
        <v>60</v>
      </c>
      <c r="AB191">
        <v>45.801526719999998</v>
      </c>
      <c r="AC191">
        <v>54.045801529999999</v>
      </c>
      <c r="AD191">
        <v>43.053435110000002</v>
      </c>
      <c r="AE191">
        <v>3.6641221370000001</v>
      </c>
      <c r="AF191">
        <v>4.5801526719999996</v>
      </c>
      <c r="AG191">
        <v>9.6943559490000002</v>
      </c>
      <c r="AH191">
        <v>12.117944939999999</v>
      </c>
      <c r="AK191">
        <v>-20.33898305</v>
      </c>
      <c r="AL191">
        <f t="shared" si="15"/>
        <v>10.049204454127485</v>
      </c>
      <c r="AM191">
        <f t="shared" si="16"/>
        <v>19.696440730089872</v>
      </c>
      <c r="AN191">
        <f t="shared" si="17"/>
        <v>-40.035423780089872</v>
      </c>
      <c r="AO191">
        <f t="shared" si="18"/>
        <v>-0.64254231991012745</v>
      </c>
      <c r="AQ191">
        <f t="shared" si="19"/>
        <v>10.049204454127485</v>
      </c>
    </row>
    <row r="192" spans="1:43" x14ac:dyDescent="0.25">
      <c r="A192" t="s">
        <v>255</v>
      </c>
      <c r="B192" t="s">
        <v>40</v>
      </c>
      <c r="C192" t="s">
        <v>243</v>
      </c>
      <c r="D192" t="s">
        <v>262</v>
      </c>
      <c r="E192" t="s">
        <v>261</v>
      </c>
      <c r="G192">
        <v>1</v>
      </c>
      <c r="H192" t="s">
        <v>52</v>
      </c>
      <c r="I192" t="s">
        <v>39</v>
      </c>
      <c r="J192" t="s">
        <v>39</v>
      </c>
      <c r="K192">
        <v>90</v>
      </c>
      <c r="L192" t="s">
        <v>39</v>
      </c>
      <c r="M192">
        <v>12</v>
      </c>
      <c r="N192">
        <v>1</v>
      </c>
      <c r="O192">
        <v>60</v>
      </c>
      <c r="P192">
        <v>0</v>
      </c>
      <c r="Q192">
        <v>1.18</v>
      </c>
      <c r="R192">
        <v>0.9</v>
      </c>
      <c r="S192">
        <v>0.08</v>
      </c>
      <c r="T192">
        <v>0.16</v>
      </c>
      <c r="U192" t="s">
        <v>256</v>
      </c>
      <c r="V192" t="s">
        <v>256</v>
      </c>
      <c r="W192">
        <v>7</v>
      </c>
      <c r="X192">
        <v>7</v>
      </c>
      <c r="Y192">
        <v>14</v>
      </c>
      <c r="Z192">
        <v>1.31</v>
      </c>
      <c r="AA192">
        <v>60</v>
      </c>
      <c r="AB192">
        <v>45.801526719999998</v>
      </c>
      <c r="AC192">
        <v>54.045801529999999</v>
      </c>
      <c r="AD192">
        <v>41.221374050000001</v>
      </c>
      <c r="AE192">
        <v>3.6641221370000001</v>
      </c>
      <c r="AF192">
        <v>7.3282442750000003</v>
      </c>
      <c r="AG192">
        <v>9.6943559490000002</v>
      </c>
      <c r="AH192">
        <v>19.388711900000001</v>
      </c>
      <c r="AK192">
        <v>-23.728813559999999</v>
      </c>
      <c r="AL192">
        <f t="shared" si="15"/>
        <v>14.511847204512801</v>
      </c>
      <c r="AM192">
        <f t="shared" si="16"/>
        <v>28.443220520845088</v>
      </c>
      <c r="AN192">
        <f t="shared" si="17"/>
        <v>-52.172034080845087</v>
      </c>
      <c r="AO192">
        <f t="shared" si="18"/>
        <v>4.7144069608450891</v>
      </c>
      <c r="AQ192">
        <f t="shared" si="19"/>
        <v>14.511847204512801</v>
      </c>
    </row>
    <row r="193" spans="1:43" x14ac:dyDescent="0.25">
      <c r="A193" t="s">
        <v>266</v>
      </c>
      <c r="B193" t="s">
        <v>60</v>
      </c>
      <c r="C193" t="s">
        <v>243</v>
      </c>
      <c r="D193" t="s">
        <v>267</v>
      </c>
      <c r="E193" t="s">
        <v>268</v>
      </c>
      <c r="F193">
        <v>80</v>
      </c>
      <c r="G193" t="s">
        <v>51</v>
      </c>
      <c r="H193" t="s">
        <v>85</v>
      </c>
      <c r="I193">
        <v>25</v>
      </c>
      <c r="J193">
        <v>60</v>
      </c>
      <c r="K193">
        <v>90</v>
      </c>
      <c r="L193" t="s">
        <v>39</v>
      </c>
      <c r="M193">
        <v>12</v>
      </c>
      <c r="N193">
        <v>1</v>
      </c>
      <c r="O193">
        <v>60</v>
      </c>
      <c r="P193">
        <v>3</v>
      </c>
      <c r="Q193">
        <v>40.71</v>
      </c>
      <c r="R193">
        <v>21.26</v>
      </c>
      <c r="S193">
        <v>3.84</v>
      </c>
      <c r="T193">
        <v>5.88</v>
      </c>
      <c r="U193">
        <v>6</v>
      </c>
      <c r="V193">
        <v>6</v>
      </c>
      <c r="W193">
        <v>6</v>
      </c>
      <c r="X193">
        <v>6</v>
      </c>
      <c r="Y193">
        <v>12</v>
      </c>
      <c r="Z193">
        <v>46.25</v>
      </c>
      <c r="AA193">
        <v>90</v>
      </c>
      <c r="AB193">
        <v>1.9459459459999999</v>
      </c>
      <c r="AC193">
        <v>79.219459459999996</v>
      </c>
      <c r="AD193">
        <v>41.370810810000002</v>
      </c>
      <c r="AE193">
        <v>7.4724324319999997</v>
      </c>
      <c r="AF193">
        <v>11.442162160000001</v>
      </c>
      <c r="AG193">
        <v>18.3036466</v>
      </c>
      <c r="AH193">
        <v>28.027458849999999</v>
      </c>
      <c r="AK193">
        <v>-47.776958980000003</v>
      </c>
      <c r="AL193">
        <f t="shared" si="15"/>
        <v>15.260522924139364</v>
      </c>
      <c r="AM193">
        <f t="shared" si="16"/>
        <v>29.910624931313151</v>
      </c>
      <c r="AN193">
        <f t="shared" si="17"/>
        <v>-77.687583911313155</v>
      </c>
      <c r="AO193">
        <f t="shared" si="18"/>
        <v>-17.866334048686852</v>
      </c>
      <c r="AQ193">
        <f t="shared" si="19"/>
        <v>15.260522924139364</v>
      </c>
    </row>
    <row r="194" spans="1:43" x14ac:dyDescent="0.25">
      <c r="A194" t="s">
        <v>266</v>
      </c>
      <c r="B194" t="s">
        <v>70</v>
      </c>
      <c r="C194" t="s">
        <v>243</v>
      </c>
      <c r="D194" t="s">
        <v>269</v>
      </c>
      <c r="E194" t="s">
        <v>270</v>
      </c>
      <c r="F194">
        <v>81</v>
      </c>
      <c r="G194" t="s">
        <v>51</v>
      </c>
      <c r="H194" t="s">
        <v>85</v>
      </c>
      <c r="I194">
        <v>25</v>
      </c>
      <c r="J194">
        <v>60</v>
      </c>
      <c r="K194">
        <v>90</v>
      </c>
      <c r="L194" t="s">
        <v>39</v>
      </c>
      <c r="M194">
        <v>12</v>
      </c>
      <c r="N194">
        <v>1</v>
      </c>
      <c r="O194">
        <v>60</v>
      </c>
      <c r="P194">
        <v>3</v>
      </c>
      <c r="Q194">
        <v>29.74</v>
      </c>
      <c r="R194">
        <v>8.48</v>
      </c>
      <c r="S194">
        <v>2.72</v>
      </c>
      <c r="T194">
        <v>3.84</v>
      </c>
      <c r="U194" t="s">
        <v>271</v>
      </c>
      <c r="V194" t="s">
        <v>271</v>
      </c>
      <c r="W194">
        <v>7</v>
      </c>
      <c r="X194">
        <v>7</v>
      </c>
      <c r="Y194">
        <v>14</v>
      </c>
      <c r="Z194">
        <v>37.090000000000003</v>
      </c>
      <c r="AA194">
        <v>90</v>
      </c>
      <c r="AB194">
        <v>2.4265300619999999</v>
      </c>
      <c r="AC194">
        <v>72.165004039999999</v>
      </c>
      <c r="AD194">
        <v>20.576974929999999</v>
      </c>
      <c r="AE194">
        <v>6.6001617689999996</v>
      </c>
      <c r="AF194">
        <v>9.3178754379999997</v>
      </c>
      <c r="AG194">
        <v>17.462386649999999</v>
      </c>
      <c r="AH194">
        <v>24.65278116</v>
      </c>
      <c r="AK194">
        <v>-71.486213849999999</v>
      </c>
      <c r="AL194">
        <f t="shared" si="15"/>
        <v>13.172628126920538</v>
      </c>
      <c r="AM194">
        <f t="shared" si="16"/>
        <v>25.818351128764252</v>
      </c>
      <c r="AN194">
        <f t="shared" si="17"/>
        <v>-97.304564978764247</v>
      </c>
      <c r="AO194">
        <f t="shared" si="18"/>
        <v>-45.66786272123575</v>
      </c>
      <c r="AQ194">
        <f t="shared" si="19"/>
        <v>13.172628126920538</v>
      </c>
    </row>
    <row r="195" spans="1:43" x14ac:dyDescent="0.25">
      <c r="A195" t="s">
        <v>94</v>
      </c>
      <c r="B195" t="s">
        <v>95</v>
      </c>
      <c r="C195" t="s">
        <v>243</v>
      </c>
      <c r="D195" t="s">
        <v>248</v>
      </c>
      <c r="E195" t="s">
        <v>50</v>
      </c>
      <c r="F195">
        <v>102</v>
      </c>
      <c r="G195">
        <v>0</v>
      </c>
      <c r="H195" t="s">
        <v>97</v>
      </c>
      <c r="I195">
        <v>25</v>
      </c>
      <c r="J195">
        <v>70</v>
      </c>
      <c r="K195">
        <v>120</v>
      </c>
      <c r="L195" t="s">
        <v>53</v>
      </c>
      <c r="M195">
        <v>12</v>
      </c>
      <c r="N195">
        <v>1</v>
      </c>
      <c r="O195">
        <v>60</v>
      </c>
      <c r="P195">
        <v>3</v>
      </c>
      <c r="Q195">
        <v>99.777000000000001</v>
      </c>
      <c r="R195">
        <v>41.274999999999999</v>
      </c>
      <c r="S195">
        <v>14.067</v>
      </c>
      <c r="T195">
        <v>12.259</v>
      </c>
      <c r="U195">
        <v>6</v>
      </c>
      <c r="V195">
        <v>6</v>
      </c>
      <c r="W195">
        <v>6</v>
      </c>
      <c r="X195">
        <v>6</v>
      </c>
      <c r="Y195">
        <v>12</v>
      </c>
      <c r="Z195">
        <v>125.295</v>
      </c>
      <c r="AA195">
        <v>70</v>
      </c>
      <c r="AB195">
        <v>0.55868151200000005</v>
      </c>
      <c r="AC195">
        <v>55.743565189999998</v>
      </c>
      <c r="AD195">
        <v>23.05957939</v>
      </c>
      <c r="AE195">
        <v>7.8589728240000003</v>
      </c>
      <c r="AF195">
        <v>6.8488766510000003</v>
      </c>
      <c r="AG195">
        <v>19.250473320000001</v>
      </c>
      <c r="AH195">
        <v>16.776253109999999</v>
      </c>
      <c r="AK195">
        <v>-58.632751030000001</v>
      </c>
      <c r="AL195">
        <f t="shared" si="15"/>
        <v>13.600345924191387</v>
      </c>
      <c r="AM195">
        <f t="shared" si="16"/>
        <v>26.656678011415117</v>
      </c>
      <c r="AN195">
        <f t="shared" si="17"/>
        <v>-85.289429041415119</v>
      </c>
      <c r="AO195">
        <f t="shared" si="18"/>
        <v>-31.976073018584884</v>
      </c>
      <c r="AQ195">
        <f t="shared" si="19"/>
        <v>13.600345924191387</v>
      </c>
    </row>
    <row r="196" spans="1:43" x14ac:dyDescent="0.25">
      <c r="A196" t="s">
        <v>94</v>
      </c>
      <c r="B196" t="s">
        <v>70</v>
      </c>
      <c r="C196" t="s">
        <v>243</v>
      </c>
      <c r="D196" t="s">
        <v>248</v>
      </c>
      <c r="E196" t="s">
        <v>50</v>
      </c>
      <c r="F196">
        <v>108</v>
      </c>
      <c r="G196">
        <v>0</v>
      </c>
      <c r="H196" t="s">
        <v>97</v>
      </c>
      <c r="I196">
        <v>25</v>
      </c>
      <c r="J196">
        <v>70</v>
      </c>
      <c r="K196">
        <v>120</v>
      </c>
      <c r="L196" t="s">
        <v>53</v>
      </c>
      <c r="M196">
        <v>12</v>
      </c>
      <c r="N196">
        <v>1</v>
      </c>
      <c r="O196">
        <v>60</v>
      </c>
      <c r="P196">
        <v>3</v>
      </c>
      <c r="Q196">
        <v>1.54</v>
      </c>
      <c r="R196">
        <v>0.46</v>
      </c>
      <c r="S196">
        <v>0.15</v>
      </c>
      <c r="T196">
        <v>0.14000000000000001</v>
      </c>
      <c r="U196" t="s">
        <v>87</v>
      </c>
      <c r="V196" t="s">
        <v>87</v>
      </c>
      <c r="W196">
        <v>8</v>
      </c>
      <c r="X196">
        <v>8</v>
      </c>
      <c r="Y196">
        <v>16</v>
      </c>
      <c r="Z196">
        <v>1.66</v>
      </c>
      <c r="AA196">
        <v>70</v>
      </c>
      <c r="AB196">
        <v>42.168674699999997</v>
      </c>
      <c r="AC196">
        <v>64.939759039999998</v>
      </c>
      <c r="AD196">
        <v>19.397590359999999</v>
      </c>
      <c r="AE196">
        <v>6.3253012049999997</v>
      </c>
      <c r="AF196">
        <v>5.9036144579999998</v>
      </c>
      <c r="AG196">
        <v>17.890653499999999</v>
      </c>
      <c r="AH196">
        <v>16.69794327</v>
      </c>
      <c r="AK196">
        <v>-70.12987013</v>
      </c>
      <c r="AL196">
        <f t="shared" si="15"/>
        <v>9.545124448675022</v>
      </c>
      <c r="AM196">
        <f t="shared" si="16"/>
        <v>18.708443919403042</v>
      </c>
      <c r="AN196">
        <f t="shared" si="17"/>
        <v>-88.838314049403039</v>
      </c>
      <c r="AO196">
        <f t="shared" si="18"/>
        <v>-51.421426210596962</v>
      </c>
      <c r="AQ196">
        <f t="shared" si="19"/>
        <v>9.545124448675022</v>
      </c>
    </row>
    <row r="197" spans="1:43" x14ac:dyDescent="0.25">
      <c r="A197" t="s">
        <v>101</v>
      </c>
      <c r="B197" t="s">
        <v>272</v>
      </c>
      <c r="C197" t="s">
        <v>243</v>
      </c>
      <c r="D197" t="s">
        <v>248</v>
      </c>
      <c r="E197" t="s">
        <v>50</v>
      </c>
      <c r="F197">
        <v>110</v>
      </c>
      <c r="G197">
        <v>0</v>
      </c>
      <c r="H197" t="s">
        <v>97</v>
      </c>
      <c r="I197" t="s">
        <v>39</v>
      </c>
      <c r="J197">
        <v>70</v>
      </c>
      <c r="K197">
        <v>120</v>
      </c>
      <c r="L197" t="s">
        <v>103</v>
      </c>
      <c r="M197">
        <v>2</v>
      </c>
      <c r="N197">
        <v>1</v>
      </c>
      <c r="O197">
        <v>60</v>
      </c>
      <c r="P197">
        <v>3</v>
      </c>
      <c r="Q197">
        <v>110.24299999999999</v>
      </c>
      <c r="R197">
        <v>69.13</v>
      </c>
      <c r="S197">
        <v>14.361000000000001</v>
      </c>
      <c r="T197">
        <v>19.167999999999999</v>
      </c>
      <c r="U197" t="s">
        <v>104</v>
      </c>
      <c r="V197" t="s">
        <v>104</v>
      </c>
      <c r="W197">
        <v>7</v>
      </c>
      <c r="X197">
        <v>7</v>
      </c>
      <c r="Y197">
        <v>14</v>
      </c>
      <c r="Z197">
        <v>201.458</v>
      </c>
      <c r="AA197">
        <v>70</v>
      </c>
      <c r="AB197">
        <v>0.34746696599999999</v>
      </c>
      <c r="AC197">
        <v>38.30580071</v>
      </c>
      <c r="AD197">
        <v>24.020391350000001</v>
      </c>
      <c r="AE197">
        <v>4.9899730959999999</v>
      </c>
      <c r="AF197">
        <v>6.6602468010000004</v>
      </c>
      <c r="AG197">
        <v>13.202227860000001</v>
      </c>
      <c r="AH197">
        <v>17.621356710000001</v>
      </c>
      <c r="AK197">
        <v>-37.293070759999999</v>
      </c>
      <c r="AL197">
        <f t="shared" si="15"/>
        <v>19.210305556286951</v>
      </c>
      <c r="AM197">
        <f t="shared" si="16"/>
        <v>37.652198890322424</v>
      </c>
      <c r="AN197">
        <f t="shared" si="17"/>
        <v>-74.945269650322416</v>
      </c>
      <c r="AO197">
        <f t="shared" si="18"/>
        <v>0.35912813032242497</v>
      </c>
      <c r="AQ197">
        <f t="shared" si="19"/>
        <v>19.210305556286951</v>
      </c>
    </row>
    <row r="198" spans="1:43" x14ac:dyDescent="0.25">
      <c r="A198" t="s">
        <v>101</v>
      </c>
      <c r="B198" t="s">
        <v>272</v>
      </c>
      <c r="C198" t="s">
        <v>243</v>
      </c>
      <c r="D198" t="s">
        <v>248</v>
      </c>
      <c r="E198" t="s">
        <v>50</v>
      </c>
      <c r="F198">
        <v>113</v>
      </c>
      <c r="G198">
        <v>0</v>
      </c>
      <c r="H198" t="s">
        <v>97</v>
      </c>
      <c r="I198" t="s">
        <v>39</v>
      </c>
      <c r="J198">
        <v>70</v>
      </c>
      <c r="K198">
        <v>120</v>
      </c>
      <c r="L198" t="s">
        <v>103</v>
      </c>
      <c r="M198">
        <v>12</v>
      </c>
      <c r="N198">
        <v>1</v>
      </c>
      <c r="O198">
        <v>60</v>
      </c>
      <c r="P198">
        <v>3</v>
      </c>
      <c r="Q198">
        <v>184.459</v>
      </c>
      <c r="R198">
        <v>61.323999999999998</v>
      </c>
      <c r="S198">
        <v>17.638999999999999</v>
      </c>
      <c r="T198">
        <v>17.167999999999999</v>
      </c>
      <c r="U198" t="s">
        <v>104</v>
      </c>
      <c r="V198" t="s">
        <v>104</v>
      </c>
      <c r="W198">
        <v>7</v>
      </c>
      <c r="X198">
        <v>7</v>
      </c>
      <c r="Y198">
        <v>14</v>
      </c>
      <c r="Z198">
        <v>201.458</v>
      </c>
      <c r="AA198">
        <v>70</v>
      </c>
      <c r="AB198">
        <v>0.34746696599999999</v>
      </c>
      <c r="AC198">
        <v>64.093409050000005</v>
      </c>
      <c r="AD198">
        <v>21.308064210000001</v>
      </c>
      <c r="AE198">
        <v>6.1289698100000001</v>
      </c>
      <c r="AF198">
        <v>5.9653128689999999</v>
      </c>
      <c r="AG198">
        <v>16.21572991</v>
      </c>
      <c r="AH198">
        <v>15.782734339999999</v>
      </c>
      <c r="AK198">
        <v>-66.754671770000002</v>
      </c>
      <c r="AL198">
        <f t="shared" si="15"/>
        <v>9.835191737073707</v>
      </c>
      <c r="AM198">
        <f t="shared" si="16"/>
        <v>19.276975804664467</v>
      </c>
      <c r="AN198">
        <f t="shared" si="17"/>
        <v>-86.031647574664476</v>
      </c>
      <c r="AO198">
        <f t="shared" si="18"/>
        <v>-47.477695965335535</v>
      </c>
      <c r="AQ198">
        <f t="shared" si="19"/>
        <v>9.835191737073707</v>
      </c>
    </row>
    <row r="199" spans="1:43" x14ac:dyDescent="0.25">
      <c r="A199" t="s">
        <v>273</v>
      </c>
      <c r="B199" t="s">
        <v>91</v>
      </c>
      <c r="C199" t="s">
        <v>243</v>
      </c>
      <c r="D199" t="s">
        <v>244</v>
      </c>
      <c r="E199" t="s">
        <v>50</v>
      </c>
      <c r="F199">
        <v>130</v>
      </c>
      <c r="G199">
        <v>1</v>
      </c>
      <c r="H199" t="s">
        <v>38</v>
      </c>
      <c r="I199">
        <v>25</v>
      </c>
      <c r="J199">
        <v>60</v>
      </c>
      <c r="K199">
        <v>120</v>
      </c>
      <c r="L199" t="s">
        <v>103</v>
      </c>
      <c r="M199">
        <v>12</v>
      </c>
      <c r="N199">
        <v>1</v>
      </c>
      <c r="O199">
        <v>60</v>
      </c>
      <c r="P199">
        <v>2</v>
      </c>
      <c r="Q199">
        <v>38.862000000000002</v>
      </c>
      <c r="R199">
        <v>22.097999999999999</v>
      </c>
      <c r="S199">
        <v>2.794</v>
      </c>
      <c r="T199">
        <v>5.3339999999999996</v>
      </c>
      <c r="U199">
        <v>6</v>
      </c>
      <c r="V199">
        <v>6</v>
      </c>
      <c r="W199">
        <v>6</v>
      </c>
      <c r="X199">
        <v>6</v>
      </c>
      <c r="Y199">
        <v>12</v>
      </c>
      <c r="Z199">
        <v>43.688000000000002</v>
      </c>
      <c r="AA199">
        <v>100</v>
      </c>
      <c r="AB199">
        <v>2.2889580660000002</v>
      </c>
      <c r="AC199">
        <v>88.953488370000002</v>
      </c>
      <c r="AD199">
        <v>50.581395350000001</v>
      </c>
      <c r="AE199">
        <v>6.3953488370000002</v>
      </c>
      <c r="AF199">
        <v>12.20930233</v>
      </c>
      <c r="AG199">
        <v>15.665341379999999</v>
      </c>
      <c r="AH199">
        <v>29.906560809999998</v>
      </c>
      <c r="AK199">
        <v>-43.137254900000002</v>
      </c>
      <c r="AL199">
        <f t="shared" si="15"/>
        <v>14.32139047586068</v>
      </c>
      <c r="AM199">
        <f t="shared" si="16"/>
        <v>28.069925332686932</v>
      </c>
      <c r="AN199">
        <f t="shared" si="17"/>
        <v>-71.207180232686937</v>
      </c>
      <c r="AO199">
        <f t="shared" si="18"/>
        <v>-15.06732956731307</v>
      </c>
      <c r="AQ199">
        <f t="shared" si="19"/>
        <v>14.32139047586068</v>
      </c>
    </row>
    <row r="200" spans="1:43" x14ac:dyDescent="0.25">
      <c r="A200" t="s">
        <v>273</v>
      </c>
      <c r="B200" t="s">
        <v>91</v>
      </c>
      <c r="C200" t="s">
        <v>243</v>
      </c>
      <c r="D200" t="s">
        <v>274</v>
      </c>
      <c r="E200" t="s">
        <v>50</v>
      </c>
      <c r="F200">
        <v>130</v>
      </c>
      <c r="G200">
        <v>1</v>
      </c>
      <c r="H200" t="s">
        <v>38</v>
      </c>
      <c r="I200">
        <v>25</v>
      </c>
      <c r="J200">
        <v>60</v>
      </c>
      <c r="K200">
        <v>120</v>
      </c>
      <c r="L200" t="s">
        <v>103</v>
      </c>
      <c r="M200">
        <v>12</v>
      </c>
      <c r="N200">
        <v>1</v>
      </c>
      <c r="O200">
        <v>60</v>
      </c>
      <c r="P200">
        <v>2</v>
      </c>
      <c r="Q200">
        <v>1.53</v>
      </c>
      <c r="R200">
        <v>0.97</v>
      </c>
      <c r="S200">
        <v>0.1</v>
      </c>
      <c r="T200">
        <v>0.21</v>
      </c>
      <c r="U200">
        <v>6</v>
      </c>
      <c r="V200">
        <v>6</v>
      </c>
      <c r="W200">
        <v>6</v>
      </c>
      <c r="X200">
        <v>6</v>
      </c>
      <c r="Y200">
        <v>12</v>
      </c>
      <c r="Z200">
        <v>1.72</v>
      </c>
      <c r="AA200">
        <v>100</v>
      </c>
      <c r="AB200">
        <v>58.139534879999999</v>
      </c>
      <c r="AC200">
        <v>88.953488370000002</v>
      </c>
      <c r="AD200">
        <v>56.395348839999997</v>
      </c>
      <c r="AE200">
        <v>5.8139534880000001</v>
      </c>
      <c r="AF200">
        <v>12.20930233</v>
      </c>
      <c r="AG200">
        <v>14.241219429999999</v>
      </c>
      <c r="AH200">
        <v>29.906560809999998</v>
      </c>
      <c r="AK200">
        <v>-36.60130719</v>
      </c>
      <c r="AL200">
        <f t="shared" si="15"/>
        <v>14.337342006597261</v>
      </c>
      <c r="AM200">
        <f t="shared" si="16"/>
        <v>28.101190332930631</v>
      </c>
      <c r="AN200">
        <f t="shared" si="17"/>
        <v>-64.702497522930628</v>
      </c>
      <c r="AO200">
        <f t="shared" si="18"/>
        <v>-8.5001168570693686</v>
      </c>
      <c r="AQ200">
        <f t="shared" si="19"/>
        <v>14.337342006597261</v>
      </c>
    </row>
    <row r="201" spans="1:43" x14ac:dyDescent="0.25">
      <c r="A201" t="s">
        <v>57</v>
      </c>
      <c r="B201" t="s">
        <v>58</v>
      </c>
      <c r="C201" t="s">
        <v>243</v>
      </c>
      <c r="D201" t="s">
        <v>275</v>
      </c>
      <c r="E201" t="s">
        <v>50</v>
      </c>
      <c r="F201">
        <v>120</v>
      </c>
      <c r="G201" t="s">
        <v>51</v>
      </c>
      <c r="H201" t="s">
        <v>52</v>
      </c>
      <c r="I201">
        <v>22</v>
      </c>
      <c r="J201">
        <v>50</v>
      </c>
      <c r="K201">
        <v>60</v>
      </c>
      <c r="L201" t="s">
        <v>53</v>
      </c>
      <c r="M201">
        <v>12</v>
      </c>
      <c r="N201">
        <v>1</v>
      </c>
      <c r="O201">
        <v>60</v>
      </c>
      <c r="P201">
        <v>0</v>
      </c>
      <c r="Q201">
        <v>1.34</v>
      </c>
      <c r="R201">
        <v>0.72</v>
      </c>
      <c r="S201">
        <v>0.04</v>
      </c>
      <c r="T201">
        <v>7.0000000000000007E-2</v>
      </c>
      <c r="U201">
        <v>4</v>
      </c>
      <c r="V201">
        <v>4</v>
      </c>
      <c r="W201">
        <v>4</v>
      </c>
      <c r="X201">
        <v>4</v>
      </c>
      <c r="Y201">
        <v>8</v>
      </c>
      <c r="Z201">
        <v>1.43</v>
      </c>
      <c r="AA201">
        <v>100</v>
      </c>
      <c r="AB201">
        <v>69.930069930000002</v>
      </c>
      <c r="AC201">
        <v>93.706293709999997</v>
      </c>
      <c r="AD201">
        <v>50.349650349999997</v>
      </c>
      <c r="AE201">
        <v>2.7972027970000002</v>
      </c>
      <c r="AF201">
        <v>4.8951048950000002</v>
      </c>
      <c r="AG201">
        <v>5.5944055940000004</v>
      </c>
      <c r="AH201">
        <v>9.7902097900000005</v>
      </c>
      <c r="AK201">
        <v>-46.268656720000003</v>
      </c>
      <c r="AL201">
        <f t="shared" si="15"/>
        <v>5.4645667791463053</v>
      </c>
      <c r="AM201">
        <f t="shared" si="16"/>
        <v>10.710550887126757</v>
      </c>
      <c r="AN201">
        <f t="shared" si="17"/>
        <v>-56.97920760712676</v>
      </c>
      <c r="AO201">
        <f t="shared" si="18"/>
        <v>-35.558105832873245</v>
      </c>
      <c r="AQ201">
        <f t="shared" si="19"/>
        <v>5.4645667791463053</v>
      </c>
    </row>
    <row r="202" spans="1:43" x14ac:dyDescent="0.25">
      <c r="A202" t="s">
        <v>276</v>
      </c>
      <c r="B202" t="s">
        <v>254</v>
      </c>
      <c r="C202" t="s">
        <v>243</v>
      </c>
      <c r="D202" t="s">
        <v>277</v>
      </c>
      <c r="E202" t="s">
        <v>278</v>
      </c>
      <c r="F202" t="s">
        <v>142</v>
      </c>
      <c r="G202" t="s">
        <v>51</v>
      </c>
      <c r="H202" t="s">
        <v>38</v>
      </c>
      <c r="I202">
        <v>23</v>
      </c>
      <c r="J202">
        <v>65</v>
      </c>
      <c r="K202">
        <v>90</v>
      </c>
      <c r="L202" t="s">
        <v>103</v>
      </c>
      <c r="M202">
        <v>12</v>
      </c>
      <c r="N202">
        <v>1</v>
      </c>
      <c r="O202">
        <v>60</v>
      </c>
      <c r="P202">
        <v>0</v>
      </c>
      <c r="Q202">
        <v>17.018000000000001</v>
      </c>
      <c r="R202">
        <v>4.0640000000000001</v>
      </c>
      <c r="S202">
        <v>1.016</v>
      </c>
      <c r="T202">
        <v>1.27</v>
      </c>
      <c r="U202">
        <v>24</v>
      </c>
      <c r="V202">
        <v>24</v>
      </c>
      <c r="W202">
        <v>24</v>
      </c>
      <c r="X202">
        <v>24</v>
      </c>
      <c r="Y202">
        <v>48</v>
      </c>
      <c r="Z202">
        <v>24</v>
      </c>
      <c r="AA202">
        <v>100</v>
      </c>
      <c r="AB202">
        <v>4.1666666670000003</v>
      </c>
      <c r="AC202">
        <v>70.908333330000005</v>
      </c>
      <c r="AD202">
        <v>16.93333333</v>
      </c>
      <c r="AE202">
        <v>4.233333333</v>
      </c>
      <c r="AF202">
        <v>5.2916666670000003</v>
      </c>
      <c r="AG202">
        <v>20.739013159999999</v>
      </c>
      <c r="AH202">
        <v>25.923766440000001</v>
      </c>
      <c r="AK202">
        <v>-76.119402989999998</v>
      </c>
      <c r="AL202">
        <f t="shared" si="15"/>
        <v>7.5976530634299602</v>
      </c>
      <c r="AM202">
        <f t="shared" si="16"/>
        <v>14.891400004322721</v>
      </c>
      <c r="AN202">
        <f t="shared" si="17"/>
        <v>-91.010802994322717</v>
      </c>
      <c r="AO202">
        <f t="shared" si="18"/>
        <v>-61.228002985677279</v>
      </c>
      <c r="AQ202">
        <f t="shared" si="19"/>
        <v>7.5976530634299602</v>
      </c>
    </row>
    <row r="203" spans="1:43" x14ac:dyDescent="0.25">
      <c r="A203" t="s">
        <v>276</v>
      </c>
      <c r="B203" t="s">
        <v>178</v>
      </c>
      <c r="C203" t="s">
        <v>243</v>
      </c>
      <c r="D203" t="s">
        <v>277</v>
      </c>
      <c r="E203" t="s">
        <v>278</v>
      </c>
      <c r="F203" t="s">
        <v>142</v>
      </c>
      <c r="G203" t="s">
        <v>51</v>
      </c>
      <c r="H203" t="s">
        <v>52</v>
      </c>
      <c r="I203">
        <v>23</v>
      </c>
      <c r="J203">
        <v>65</v>
      </c>
      <c r="K203">
        <v>90</v>
      </c>
      <c r="L203" t="s">
        <v>103</v>
      </c>
      <c r="M203">
        <v>12</v>
      </c>
      <c r="N203">
        <v>1</v>
      </c>
      <c r="O203">
        <v>60</v>
      </c>
      <c r="P203">
        <v>0</v>
      </c>
      <c r="Q203">
        <v>16.001999999999999</v>
      </c>
      <c r="R203">
        <v>4.5720000000000001</v>
      </c>
      <c r="S203">
        <v>1.016</v>
      </c>
      <c r="T203">
        <v>1.016</v>
      </c>
      <c r="U203">
        <v>12</v>
      </c>
      <c r="V203">
        <v>12</v>
      </c>
      <c r="W203">
        <v>12</v>
      </c>
      <c r="X203">
        <v>12</v>
      </c>
      <c r="Y203">
        <v>24</v>
      </c>
      <c r="Z203">
        <v>24</v>
      </c>
      <c r="AA203">
        <v>100</v>
      </c>
      <c r="AB203">
        <v>4.1666666670000003</v>
      </c>
      <c r="AC203">
        <v>66.674999999999997</v>
      </c>
      <c r="AD203">
        <v>19.05</v>
      </c>
      <c r="AE203">
        <v>4.233333333</v>
      </c>
      <c r="AF203">
        <v>4.233333333</v>
      </c>
      <c r="AG203">
        <v>14.66469684</v>
      </c>
      <c r="AH203">
        <v>14.66469684</v>
      </c>
      <c r="AK203">
        <v>-71.428571430000005</v>
      </c>
      <c r="AL203">
        <f t="shared" si="15"/>
        <v>6.6032742754714571</v>
      </c>
      <c r="AM203">
        <f t="shared" si="16"/>
        <v>12.942417579924056</v>
      </c>
      <c r="AN203">
        <f t="shared" si="17"/>
        <v>-84.37098900992406</v>
      </c>
      <c r="AO203">
        <f t="shared" si="18"/>
        <v>-58.486153850075951</v>
      </c>
      <c r="AQ203">
        <f t="shared" si="19"/>
        <v>6.6032742754714571</v>
      </c>
    </row>
    <row r="204" spans="1:43" x14ac:dyDescent="0.25">
      <c r="A204" t="s">
        <v>276</v>
      </c>
      <c r="B204" t="s">
        <v>232</v>
      </c>
      <c r="C204" t="s">
        <v>243</v>
      </c>
      <c r="D204" t="s">
        <v>277</v>
      </c>
      <c r="E204" t="s">
        <v>278</v>
      </c>
      <c r="F204" t="s">
        <v>142</v>
      </c>
      <c r="G204" t="s">
        <v>51</v>
      </c>
      <c r="H204" t="s">
        <v>85</v>
      </c>
      <c r="I204">
        <v>23</v>
      </c>
      <c r="J204">
        <v>65</v>
      </c>
      <c r="K204">
        <v>90</v>
      </c>
      <c r="L204" t="s">
        <v>103</v>
      </c>
      <c r="M204">
        <v>12</v>
      </c>
      <c r="N204">
        <v>1</v>
      </c>
      <c r="O204">
        <v>60</v>
      </c>
      <c r="P204">
        <v>0</v>
      </c>
      <c r="Q204">
        <v>17.018000000000001</v>
      </c>
      <c r="R204">
        <v>6.0960000000000001</v>
      </c>
      <c r="S204">
        <v>1.016</v>
      </c>
      <c r="T204">
        <v>1.524</v>
      </c>
      <c r="U204">
        <v>12</v>
      </c>
      <c r="V204">
        <v>12</v>
      </c>
      <c r="W204">
        <v>12</v>
      </c>
      <c r="X204">
        <v>12</v>
      </c>
      <c r="Y204">
        <v>24</v>
      </c>
      <c r="Z204">
        <v>24</v>
      </c>
      <c r="AA204">
        <v>100</v>
      </c>
      <c r="AB204">
        <v>4.1666666670000003</v>
      </c>
      <c r="AC204">
        <v>70.908333330000005</v>
      </c>
      <c r="AD204">
        <v>25.4</v>
      </c>
      <c r="AE204">
        <v>4.233333333</v>
      </c>
      <c r="AF204">
        <v>6.35</v>
      </c>
      <c r="AG204">
        <v>14.66469684</v>
      </c>
      <c r="AH204">
        <v>21.99704526</v>
      </c>
      <c r="AK204">
        <v>-64.179104480000007</v>
      </c>
      <c r="AL204">
        <f t="shared" si="15"/>
        <v>9.2070341368186668</v>
      </c>
      <c r="AM204">
        <f t="shared" si="16"/>
        <v>18.045786908164587</v>
      </c>
      <c r="AN204">
        <f t="shared" si="17"/>
        <v>-82.224891388164593</v>
      </c>
      <c r="AO204">
        <f t="shared" si="18"/>
        <v>-46.13331757183542</v>
      </c>
      <c r="AQ204">
        <f t="shared" si="19"/>
        <v>9.2070341368186668</v>
      </c>
    </row>
    <row r="205" spans="1:43" x14ac:dyDescent="0.25">
      <c r="A205" t="s">
        <v>276</v>
      </c>
      <c r="B205" t="s">
        <v>60</v>
      </c>
      <c r="C205" t="s">
        <v>243</v>
      </c>
      <c r="D205" t="s">
        <v>279</v>
      </c>
      <c r="E205" t="s">
        <v>280</v>
      </c>
      <c r="F205" t="s">
        <v>142</v>
      </c>
      <c r="G205" t="s">
        <v>51</v>
      </c>
      <c r="H205" t="s">
        <v>38</v>
      </c>
      <c r="I205">
        <v>23</v>
      </c>
      <c r="J205">
        <v>65</v>
      </c>
      <c r="K205">
        <v>90</v>
      </c>
      <c r="L205" t="s">
        <v>103</v>
      </c>
      <c r="M205">
        <v>12</v>
      </c>
      <c r="N205">
        <v>1</v>
      </c>
      <c r="O205">
        <v>60</v>
      </c>
      <c r="P205">
        <v>0</v>
      </c>
      <c r="Q205">
        <v>18.795999999999999</v>
      </c>
      <c r="R205">
        <v>6.35</v>
      </c>
      <c r="S205">
        <v>1.016</v>
      </c>
      <c r="T205">
        <v>2.032</v>
      </c>
      <c r="U205">
        <v>12</v>
      </c>
      <c r="V205">
        <v>12</v>
      </c>
      <c r="W205">
        <v>12</v>
      </c>
      <c r="X205">
        <v>12</v>
      </c>
      <c r="Y205">
        <v>24</v>
      </c>
      <c r="Z205">
        <v>24</v>
      </c>
      <c r="AA205">
        <v>100</v>
      </c>
      <c r="AB205">
        <v>4.1666666670000003</v>
      </c>
      <c r="AC205">
        <v>78.316666670000004</v>
      </c>
      <c r="AD205">
        <v>26.458333329999999</v>
      </c>
      <c r="AE205">
        <v>4.233333333</v>
      </c>
      <c r="AF205">
        <v>8.4666666670000001</v>
      </c>
      <c r="AG205">
        <v>14.66469684</v>
      </c>
      <c r="AH205">
        <v>29.329393670000002</v>
      </c>
      <c r="AK205">
        <v>-66.216216220000007</v>
      </c>
      <c r="AL205">
        <f t="shared" si="15"/>
        <v>10.963961690058644</v>
      </c>
      <c r="AM205">
        <f t="shared" si="16"/>
        <v>21.489364912514944</v>
      </c>
      <c r="AN205">
        <f t="shared" si="17"/>
        <v>-87.705581132514951</v>
      </c>
      <c r="AO205">
        <f t="shared" si="18"/>
        <v>-44.726851307485063</v>
      </c>
      <c r="AQ205">
        <f t="shared" si="19"/>
        <v>10.963961690058644</v>
      </c>
    </row>
    <row r="206" spans="1:43" x14ac:dyDescent="0.25">
      <c r="A206" t="s">
        <v>276</v>
      </c>
      <c r="B206" t="s">
        <v>183</v>
      </c>
      <c r="C206" t="s">
        <v>243</v>
      </c>
      <c r="D206" t="s">
        <v>279</v>
      </c>
      <c r="E206" t="s">
        <v>280</v>
      </c>
      <c r="F206" t="s">
        <v>142</v>
      </c>
      <c r="G206" t="s">
        <v>51</v>
      </c>
      <c r="H206" t="s">
        <v>52</v>
      </c>
      <c r="I206">
        <v>23</v>
      </c>
      <c r="J206">
        <v>65</v>
      </c>
      <c r="K206">
        <v>90</v>
      </c>
      <c r="L206" t="s">
        <v>103</v>
      </c>
      <c r="M206">
        <v>12</v>
      </c>
      <c r="N206">
        <v>1</v>
      </c>
      <c r="O206">
        <v>60</v>
      </c>
      <c r="P206">
        <v>0</v>
      </c>
      <c r="Q206">
        <v>19.812000000000001</v>
      </c>
      <c r="R206">
        <v>5.5880000000000001</v>
      </c>
      <c r="S206">
        <v>1.016</v>
      </c>
      <c r="T206">
        <v>1.016</v>
      </c>
      <c r="U206">
        <v>10</v>
      </c>
      <c r="V206">
        <v>10</v>
      </c>
      <c r="W206">
        <v>10</v>
      </c>
      <c r="X206">
        <v>10</v>
      </c>
      <c r="Y206">
        <v>20</v>
      </c>
      <c r="Z206">
        <v>24</v>
      </c>
      <c r="AA206">
        <v>100</v>
      </c>
      <c r="AB206">
        <v>4.1666666670000003</v>
      </c>
      <c r="AC206">
        <v>82.55</v>
      </c>
      <c r="AD206">
        <v>23.283333330000001</v>
      </c>
      <c r="AE206">
        <v>4.233333333</v>
      </c>
      <c r="AF206">
        <v>4.233333333</v>
      </c>
      <c r="AG206">
        <v>13.38697543</v>
      </c>
      <c r="AH206">
        <v>13.38697543</v>
      </c>
      <c r="AK206">
        <v>-71.794871790000002</v>
      </c>
      <c r="AL206">
        <f t="shared" si="15"/>
        <v>5.3282839151994024</v>
      </c>
      <c r="AM206">
        <f t="shared" si="16"/>
        <v>10.443436473790829</v>
      </c>
      <c r="AN206">
        <f t="shared" si="17"/>
        <v>-82.238308263790827</v>
      </c>
      <c r="AO206">
        <f t="shared" si="18"/>
        <v>-61.351435316209177</v>
      </c>
      <c r="AQ206">
        <f t="shared" si="19"/>
        <v>5.3282839151994024</v>
      </c>
    </row>
    <row r="207" spans="1:43" x14ac:dyDescent="0.25">
      <c r="A207" t="s">
        <v>276</v>
      </c>
      <c r="B207" t="s">
        <v>55</v>
      </c>
      <c r="C207" t="s">
        <v>243</v>
      </c>
      <c r="D207" t="s">
        <v>279</v>
      </c>
      <c r="E207" t="s">
        <v>280</v>
      </c>
      <c r="F207" t="s">
        <v>142</v>
      </c>
      <c r="G207" t="s">
        <v>51</v>
      </c>
      <c r="H207" t="s">
        <v>85</v>
      </c>
      <c r="I207">
        <v>23</v>
      </c>
      <c r="J207">
        <v>65</v>
      </c>
      <c r="K207">
        <v>90</v>
      </c>
      <c r="L207" t="s">
        <v>103</v>
      </c>
      <c r="M207">
        <v>12</v>
      </c>
      <c r="N207">
        <v>1</v>
      </c>
      <c r="O207">
        <v>60</v>
      </c>
      <c r="P207">
        <v>0</v>
      </c>
      <c r="Q207">
        <v>16.001999999999999</v>
      </c>
      <c r="R207">
        <v>8.1280000000000001</v>
      </c>
      <c r="S207">
        <v>2.54</v>
      </c>
      <c r="T207">
        <v>2.286</v>
      </c>
      <c r="U207">
        <v>12</v>
      </c>
      <c r="V207">
        <v>12</v>
      </c>
      <c r="W207">
        <v>12</v>
      </c>
      <c r="X207">
        <v>12</v>
      </c>
      <c r="Y207">
        <v>24</v>
      </c>
      <c r="Z207">
        <v>24</v>
      </c>
      <c r="AA207">
        <v>100</v>
      </c>
      <c r="AB207">
        <v>4.1666666670000003</v>
      </c>
      <c r="AC207">
        <v>66.674999999999997</v>
      </c>
      <c r="AD207">
        <v>33.866666670000001</v>
      </c>
      <c r="AE207">
        <v>10.58333333</v>
      </c>
      <c r="AF207">
        <v>9.5250000000000004</v>
      </c>
      <c r="AG207">
        <v>36.661742089999997</v>
      </c>
      <c r="AH207">
        <v>32.995567880000003</v>
      </c>
      <c r="AK207">
        <v>-49.206349209999999</v>
      </c>
      <c r="AL207">
        <f t="shared" si="15"/>
        <v>16.4038192185279</v>
      </c>
      <c r="AM207">
        <f t="shared" si="16"/>
        <v>32.151485668314685</v>
      </c>
      <c r="AN207">
        <f t="shared" si="17"/>
        <v>-81.357834878314691</v>
      </c>
      <c r="AO207">
        <f t="shared" si="18"/>
        <v>-17.054863541685314</v>
      </c>
      <c r="AQ207">
        <f t="shared" si="19"/>
        <v>16.4038192185279</v>
      </c>
    </row>
    <row r="208" spans="1:43" x14ac:dyDescent="0.25">
      <c r="A208" t="s">
        <v>276</v>
      </c>
      <c r="B208" t="s">
        <v>70</v>
      </c>
      <c r="C208" t="s">
        <v>243</v>
      </c>
      <c r="D208" t="s">
        <v>281</v>
      </c>
      <c r="E208" t="s">
        <v>282</v>
      </c>
      <c r="F208" t="s">
        <v>142</v>
      </c>
      <c r="G208" t="s">
        <v>51</v>
      </c>
      <c r="H208" t="s">
        <v>38</v>
      </c>
      <c r="I208">
        <v>23</v>
      </c>
      <c r="J208">
        <v>65</v>
      </c>
      <c r="K208">
        <v>90</v>
      </c>
      <c r="L208" t="s">
        <v>103</v>
      </c>
      <c r="M208">
        <v>12</v>
      </c>
      <c r="N208">
        <v>1</v>
      </c>
      <c r="O208">
        <v>60</v>
      </c>
      <c r="P208">
        <v>0</v>
      </c>
      <c r="Q208">
        <v>18.033999999999999</v>
      </c>
      <c r="R208">
        <v>4.8259999999999996</v>
      </c>
      <c r="S208">
        <v>2.032</v>
      </c>
      <c r="T208">
        <v>2.54</v>
      </c>
      <c r="U208">
        <v>6</v>
      </c>
      <c r="V208">
        <v>6</v>
      </c>
      <c r="W208">
        <v>6</v>
      </c>
      <c r="X208">
        <v>6</v>
      </c>
      <c r="Y208">
        <v>12</v>
      </c>
      <c r="Z208">
        <v>24.24</v>
      </c>
      <c r="AA208">
        <v>100</v>
      </c>
      <c r="AB208">
        <v>4.1254125410000002</v>
      </c>
      <c r="AC208">
        <v>74.397689769999999</v>
      </c>
      <c r="AD208">
        <v>19.909240919999998</v>
      </c>
      <c r="AE208">
        <v>8.382838284</v>
      </c>
      <c r="AF208">
        <v>10.47854785</v>
      </c>
      <c r="AG208">
        <v>20.53367639</v>
      </c>
      <c r="AH208">
        <v>25.667095490000001</v>
      </c>
      <c r="AK208">
        <v>-73.239436620000006</v>
      </c>
      <c r="AL208">
        <f t="shared" si="15"/>
        <v>14.403653016964766</v>
      </c>
      <c r="AM208">
        <f t="shared" si="16"/>
        <v>28.231159913250941</v>
      </c>
      <c r="AN208">
        <f t="shared" si="17"/>
        <v>-101.47059653325095</v>
      </c>
      <c r="AO208">
        <f t="shared" si="18"/>
        <v>-45.008276706749065</v>
      </c>
      <c r="AQ208">
        <f t="shared" si="19"/>
        <v>14.403653016964766</v>
      </c>
    </row>
    <row r="209" spans="1:43" x14ac:dyDescent="0.25">
      <c r="A209" t="s">
        <v>276</v>
      </c>
      <c r="B209" t="s">
        <v>72</v>
      </c>
      <c r="C209" t="s">
        <v>243</v>
      </c>
      <c r="D209" t="s">
        <v>281</v>
      </c>
      <c r="E209" t="s">
        <v>282</v>
      </c>
      <c r="F209" t="s">
        <v>142</v>
      </c>
      <c r="G209" t="s">
        <v>51</v>
      </c>
      <c r="H209" t="s">
        <v>52</v>
      </c>
      <c r="I209">
        <v>23</v>
      </c>
      <c r="J209">
        <v>65</v>
      </c>
      <c r="K209">
        <v>90</v>
      </c>
      <c r="L209" t="s">
        <v>103</v>
      </c>
      <c r="M209">
        <v>12</v>
      </c>
      <c r="N209">
        <v>1</v>
      </c>
      <c r="O209">
        <v>60</v>
      </c>
      <c r="P209">
        <v>0</v>
      </c>
      <c r="Q209">
        <v>13.97</v>
      </c>
      <c r="R209">
        <v>4.0640000000000001</v>
      </c>
      <c r="S209">
        <v>2.54</v>
      </c>
      <c r="T209">
        <v>1.016</v>
      </c>
      <c r="U209">
        <v>6</v>
      </c>
      <c r="V209">
        <v>6</v>
      </c>
      <c r="W209">
        <v>6</v>
      </c>
      <c r="X209">
        <v>6</v>
      </c>
      <c r="Y209">
        <v>12</v>
      </c>
      <c r="Z209">
        <v>24.24</v>
      </c>
      <c r="AA209">
        <v>100</v>
      </c>
      <c r="AB209">
        <v>4.1254125410000002</v>
      </c>
      <c r="AC209">
        <v>57.632013200000003</v>
      </c>
      <c r="AD209">
        <v>16.76567657</v>
      </c>
      <c r="AE209">
        <v>10.47854785</v>
      </c>
      <c r="AF209">
        <v>4.191419142</v>
      </c>
      <c r="AG209">
        <v>25.667095490000001</v>
      </c>
      <c r="AH209">
        <v>10.2668382</v>
      </c>
      <c r="AK209">
        <v>-70.909090910000003</v>
      </c>
      <c r="AL209">
        <f t="shared" si="15"/>
        <v>8.9927077737822412</v>
      </c>
      <c r="AM209">
        <f t="shared" si="16"/>
        <v>17.625707236613191</v>
      </c>
      <c r="AN209">
        <f t="shared" si="17"/>
        <v>-88.534798146613198</v>
      </c>
      <c r="AO209">
        <f t="shared" si="18"/>
        <v>-53.283383673386808</v>
      </c>
      <c r="AQ209">
        <f t="shared" si="19"/>
        <v>8.9927077737822412</v>
      </c>
    </row>
    <row r="210" spans="1:43" x14ac:dyDescent="0.25">
      <c r="A210" t="s">
        <v>276</v>
      </c>
      <c r="B210" t="s">
        <v>141</v>
      </c>
      <c r="C210" t="s">
        <v>243</v>
      </c>
      <c r="D210" t="s">
        <v>281</v>
      </c>
      <c r="E210" t="s">
        <v>282</v>
      </c>
      <c r="F210" t="s">
        <v>142</v>
      </c>
      <c r="G210" t="s">
        <v>51</v>
      </c>
      <c r="H210" t="s">
        <v>85</v>
      </c>
      <c r="I210">
        <v>23</v>
      </c>
      <c r="J210">
        <v>65</v>
      </c>
      <c r="K210">
        <v>90</v>
      </c>
      <c r="L210" t="s">
        <v>103</v>
      </c>
      <c r="M210">
        <v>12</v>
      </c>
      <c r="N210">
        <v>1</v>
      </c>
      <c r="O210">
        <v>60</v>
      </c>
      <c r="P210">
        <v>0</v>
      </c>
      <c r="Q210">
        <v>20.827999999999999</v>
      </c>
      <c r="R210">
        <v>4.5720000000000001</v>
      </c>
      <c r="S210">
        <v>0.50800000000000001</v>
      </c>
      <c r="T210">
        <v>3.556</v>
      </c>
      <c r="U210">
        <v>6</v>
      </c>
      <c r="V210">
        <v>6</v>
      </c>
      <c r="W210">
        <v>6</v>
      </c>
      <c r="X210">
        <v>6</v>
      </c>
      <c r="Y210">
        <v>12</v>
      </c>
      <c r="Z210">
        <v>24.24</v>
      </c>
      <c r="AA210">
        <v>100</v>
      </c>
      <c r="AB210">
        <v>4.1254125410000002</v>
      </c>
      <c r="AC210">
        <v>85.92409241</v>
      </c>
      <c r="AD210">
        <v>18.86138614</v>
      </c>
      <c r="AE210">
        <v>2.095709571</v>
      </c>
      <c r="AF210">
        <v>14.669967</v>
      </c>
      <c r="AG210">
        <v>5.1334190980000001</v>
      </c>
      <c r="AH210">
        <v>35.933933690000003</v>
      </c>
      <c r="AK210">
        <v>-78.048780489999999</v>
      </c>
      <c r="AL210">
        <f t="shared" si="15"/>
        <v>17.081563377111667</v>
      </c>
      <c r="AM210">
        <f t="shared" si="16"/>
        <v>33.479864219138868</v>
      </c>
      <c r="AN210">
        <f t="shared" si="17"/>
        <v>-111.52864470913886</v>
      </c>
      <c r="AO210">
        <f t="shared" si="18"/>
        <v>-44.568916270861131</v>
      </c>
      <c r="AQ210">
        <f t="shared" si="19"/>
        <v>17.081563377111667</v>
      </c>
    </row>
    <row r="211" spans="1:43" x14ac:dyDescent="0.25">
      <c r="A211" t="s">
        <v>276</v>
      </c>
      <c r="B211" t="s">
        <v>35</v>
      </c>
      <c r="C211" t="s">
        <v>243</v>
      </c>
      <c r="D211" t="s">
        <v>283</v>
      </c>
      <c r="E211" t="s">
        <v>284</v>
      </c>
      <c r="F211" t="s">
        <v>142</v>
      </c>
      <c r="G211" t="s">
        <v>51</v>
      </c>
      <c r="H211" t="s">
        <v>38</v>
      </c>
      <c r="I211">
        <v>23</v>
      </c>
      <c r="J211">
        <v>65</v>
      </c>
      <c r="K211">
        <v>90</v>
      </c>
      <c r="L211" t="s">
        <v>103</v>
      </c>
      <c r="M211">
        <v>12</v>
      </c>
      <c r="N211">
        <v>1</v>
      </c>
      <c r="O211">
        <v>60</v>
      </c>
      <c r="P211">
        <v>0</v>
      </c>
      <c r="Q211">
        <v>18.033999999999999</v>
      </c>
      <c r="R211">
        <v>9.1440000000000001</v>
      </c>
      <c r="S211">
        <v>0.76200000000000001</v>
      </c>
      <c r="T211">
        <v>1.778</v>
      </c>
      <c r="U211">
        <v>12</v>
      </c>
      <c r="V211">
        <v>12</v>
      </c>
      <c r="W211">
        <v>12</v>
      </c>
      <c r="X211">
        <v>12</v>
      </c>
      <c r="Y211">
        <v>24</v>
      </c>
      <c r="Z211">
        <v>22.32</v>
      </c>
      <c r="AA211">
        <v>100</v>
      </c>
      <c r="AB211">
        <v>4.4802867380000002</v>
      </c>
      <c r="AC211">
        <v>80.797491039999997</v>
      </c>
      <c r="AD211">
        <v>40.967741940000003</v>
      </c>
      <c r="AE211">
        <v>3.4139784949999998</v>
      </c>
      <c r="AF211">
        <v>7.9659498209999997</v>
      </c>
      <c r="AG211">
        <v>11.82636842</v>
      </c>
      <c r="AH211">
        <v>27.594859639999999</v>
      </c>
      <c r="AK211">
        <v>-49.295774649999998</v>
      </c>
      <c r="AL211">
        <f t="shared" si="15"/>
        <v>10.089249280819216</v>
      </c>
      <c r="AM211">
        <f t="shared" si="16"/>
        <v>19.774928590405661</v>
      </c>
      <c r="AN211">
        <f t="shared" si="17"/>
        <v>-69.070703240405663</v>
      </c>
      <c r="AO211">
        <f t="shared" si="18"/>
        <v>-29.520846059594337</v>
      </c>
      <c r="AQ211">
        <f t="shared" si="19"/>
        <v>10.089249280819216</v>
      </c>
    </row>
    <row r="212" spans="1:43" x14ac:dyDescent="0.25">
      <c r="A212" t="s">
        <v>276</v>
      </c>
      <c r="B212" t="s">
        <v>40</v>
      </c>
      <c r="C212" t="s">
        <v>243</v>
      </c>
      <c r="D212" t="s">
        <v>283</v>
      </c>
      <c r="E212" t="s">
        <v>284</v>
      </c>
      <c r="F212" t="s">
        <v>142</v>
      </c>
      <c r="G212" t="s">
        <v>51</v>
      </c>
      <c r="H212" t="s">
        <v>52</v>
      </c>
      <c r="I212">
        <v>23</v>
      </c>
      <c r="J212">
        <v>65</v>
      </c>
      <c r="K212">
        <v>90</v>
      </c>
      <c r="L212" t="s">
        <v>103</v>
      </c>
      <c r="M212">
        <v>12</v>
      </c>
      <c r="N212">
        <v>1</v>
      </c>
      <c r="O212">
        <v>60</v>
      </c>
      <c r="P212">
        <v>0</v>
      </c>
      <c r="Q212">
        <v>15.494</v>
      </c>
      <c r="R212">
        <v>5.5880000000000001</v>
      </c>
      <c r="S212">
        <v>1.524</v>
      </c>
      <c r="T212">
        <v>1.524</v>
      </c>
      <c r="U212">
        <v>18</v>
      </c>
      <c r="V212">
        <v>18</v>
      </c>
      <c r="W212">
        <v>18</v>
      </c>
      <c r="X212">
        <v>18</v>
      </c>
      <c r="Y212">
        <v>36</v>
      </c>
      <c r="Z212">
        <v>22.32</v>
      </c>
      <c r="AA212">
        <v>100</v>
      </c>
      <c r="AB212">
        <v>4.4802867380000002</v>
      </c>
      <c r="AC212">
        <v>69.417562720000006</v>
      </c>
      <c r="AD212">
        <v>25.035842290000001</v>
      </c>
      <c r="AE212">
        <v>6.8279569889999996</v>
      </c>
      <c r="AF212">
        <v>6.8279569889999996</v>
      </c>
      <c r="AG212">
        <v>28.968568130000001</v>
      </c>
      <c r="AH212">
        <v>28.968568130000001</v>
      </c>
      <c r="AK212">
        <v>-63.93442623</v>
      </c>
      <c r="AL212">
        <f t="shared" si="15"/>
        <v>10.45621682582564</v>
      </c>
      <c r="AM212">
        <f t="shared" si="16"/>
        <v>20.494184978618254</v>
      </c>
      <c r="AN212">
        <f t="shared" si="17"/>
        <v>-84.42861120861825</v>
      </c>
      <c r="AO212">
        <f t="shared" si="18"/>
        <v>-43.44024125138175</v>
      </c>
      <c r="AQ212">
        <f t="shared" si="19"/>
        <v>10.45621682582564</v>
      </c>
    </row>
    <row r="213" spans="1:43" x14ac:dyDescent="0.25">
      <c r="A213" t="s">
        <v>276</v>
      </c>
      <c r="B213" t="s">
        <v>42</v>
      </c>
      <c r="C213" t="s">
        <v>243</v>
      </c>
      <c r="D213" t="s">
        <v>283</v>
      </c>
      <c r="E213" t="s">
        <v>284</v>
      </c>
      <c r="F213" t="s">
        <v>142</v>
      </c>
      <c r="G213" t="s">
        <v>51</v>
      </c>
      <c r="H213" t="s">
        <v>85</v>
      </c>
      <c r="I213">
        <v>23</v>
      </c>
      <c r="J213">
        <v>65</v>
      </c>
      <c r="K213">
        <v>90</v>
      </c>
      <c r="L213" t="s">
        <v>103</v>
      </c>
      <c r="M213">
        <v>12</v>
      </c>
      <c r="N213">
        <v>1</v>
      </c>
      <c r="O213">
        <v>60</v>
      </c>
      <c r="P213">
        <v>0</v>
      </c>
      <c r="Q213">
        <v>16.763999999999999</v>
      </c>
      <c r="R213">
        <v>6.8579999999999997</v>
      </c>
      <c r="S213">
        <v>1.016</v>
      </c>
      <c r="T213">
        <v>1.016</v>
      </c>
      <c r="U213">
        <v>18</v>
      </c>
      <c r="V213">
        <v>18</v>
      </c>
      <c r="W213">
        <v>18</v>
      </c>
      <c r="X213">
        <v>18</v>
      </c>
      <c r="Y213">
        <v>36</v>
      </c>
      <c r="Z213">
        <v>22.32</v>
      </c>
      <c r="AA213">
        <v>100</v>
      </c>
      <c r="AB213">
        <v>4.4802867380000002</v>
      </c>
      <c r="AC213">
        <v>75.107526879999995</v>
      </c>
      <c r="AD213">
        <v>30.72580645</v>
      </c>
      <c r="AE213">
        <v>4.5519713260000003</v>
      </c>
      <c r="AF213">
        <v>4.5519713260000003</v>
      </c>
      <c r="AG213">
        <v>19.312378750000001</v>
      </c>
      <c r="AH213">
        <v>19.312378750000001</v>
      </c>
      <c r="AK213">
        <v>-59.090909089999997</v>
      </c>
      <c r="AL213">
        <f t="shared" si="15"/>
        <v>6.5481346136617438</v>
      </c>
      <c r="AM213">
        <f t="shared" si="16"/>
        <v>12.834343842777017</v>
      </c>
      <c r="AN213">
        <f t="shared" si="17"/>
        <v>-71.925252932777013</v>
      </c>
      <c r="AO213">
        <f t="shared" si="18"/>
        <v>-46.25656524722298</v>
      </c>
      <c r="AQ213">
        <f t="shared" si="19"/>
        <v>6.5481346136617438</v>
      </c>
    </row>
    <row r="214" spans="1:43" x14ac:dyDescent="0.25">
      <c r="A214" t="s">
        <v>276</v>
      </c>
      <c r="B214" t="s">
        <v>128</v>
      </c>
      <c r="C214" t="s">
        <v>243</v>
      </c>
      <c r="D214" t="s">
        <v>285</v>
      </c>
      <c r="E214" t="s">
        <v>286</v>
      </c>
      <c r="F214" t="s">
        <v>142</v>
      </c>
      <c r="G214" t="s">
        <v>51</v>
      </c>
      <c r="H214" t="s">
        <v>38</v>
      </c>
      <c r="I214">
        <v>23</v>
      </c>
      <c r="J214">
        <v>65</v>
      </c>
      <c r="K214">
        <v>90</v>
      </c>
      <c r="L214" t="s">
        <v>103</v>
      </c>
      <c r="M214">
        <v>12</v>
      </c>
      <c r="N214">
        <v>1</v>
      </c>
      <c r="O214">
        <v>60</v>
      </c>
      <c r="P214">
        <v>0</v>
      </c>
      <c r="Q214">
        <v>15.747999999999999</v>
      </c>
      <c r="R214">
        <v>3.556</v>
      </c>
      <c r="S214">
        <v>1.524</v>
      </c>
      <c r="T214">
        <v>1.016</v>
      </c>
      <c r="U214">
        <v>17</v>
      </c>
      <c r="V214">
        <v>17</v>
      </c>
      <c r="W214">
        <v>17</v>
      </c>
      <c r="X214">
        <v>17</v>
      </c>
      <c r="Y214">
        <v>34</v>
      </c>
      <c r="Z214">
        <v>22.32</v>
      </c>
      <c r="AA214">
        <v>100</v>
      </c>
      <c r="AB214">
        <v>4.4802867380000002</v>
      </c>
      <c r="AC214">
        <v>70.555555560000002</v>
      </c>
      <c r="AD214">
        <v>15.931899639999999</v>
      </c>
      <c r="AE214">
        <v>6.8279569889999996</v>
      </c>
      <c r="AF214">
        <v>4.5519713260000003</v>
      </c>
      <c r="AG214">
        <v>28.152387869999998</v>
      </c>
      <c r="AH214">
        <v>18.768258580000001</v>
      </c>
      <c r="AK214">
        <v>-77.419354839999997</v>
      </c>
      <c r="AL214">
        <f t="shared" si="15"/>
        <v>6.8116453057884367</v>
      </c>
      <c r="AM214">
        <f t="shared" si="16"/>
        <v>13.350824799345336</v>
      </c>
      <c r="AN214">
        <f t="shared" si="17"/>
        <v>-90.770179639345329</v>
      </c>
      <c r="AO214">
        <f t="shared" si="18"/>
        <v>-64.068530040654665</v>
      </c>
      <c r="AQ214">
        <f t="shared" si="19"/>
        <v>6.8116453057884367</v>
      </c>
    </row>
    <row r="215" spans="1:43" x14ac:dyDescent="0.25">
      <c r="A215" t="s">
        <v>276</v>
      </c>
      <c r="B215" t="s">
        <v>287</v>
      </c>
      <c r="C215" t="s">
        <v>243</v>
      </c>
      <c r="D215" t="s">
        <v>285</v>
      </c>
      <c r="E215" t="s">
        <v>286</v>
      </c>
      <c r="F215" t="s">
        <v>142</v>
      </c>
      <c r="G215" t="s">
        <v>51</v>
      </c>
      <c r="H215" t="s">
        <v>52</v>
      </c>
      <c r="I215">
        <v>23</v>
      </c>
      <c r="J215">
        <v>65</v>
      </c>
      <c r="K215">
        <v>90</v>
      </c>
      <c r="L215" t="s">
        <v>103</v>
      </c>
      <c r="M215">
        <v>12</v>
      </c>
      <c r="N215">
        <v>1</v>
      </c>
      <c r="O215">
        <v>60</v>
      </c>
      <c r="P215">
        <v>0</v>
      </c>
      <c r="Q215">
        <v>14.731999999999999</v>
      </c>
      <c r="R215">
        <v>4.3179999999999996</v>
      </c>
      <c r="S215">
        <v>1.524</v>
      </c>
      <c r="T215">
        <v>0.76200000000000001</v>
      </c>
      <c r="U215">
        <v>18</v>
      </c>
      <c r="V215">
        <v>18</v>
      </c>
      <c r="W215">
        <v>18</v>
      </c>
      <c r="X215">
        <v>18</v>
      </c>
      <c r="Y215">
        <v>36</v>
      </c>
      <c r="Z215">
        <v>22.32</v>
      </c>
      <c r="AA215">
        <v>100</v>
      </c>
      <c r="AB215">
        <v>4.4802867380000002</v>
      </c>
      <c r="AC215">
        <v>66.003584230000001</v>
      </c>
      <c r="AD215">
        <v>19.34587814</v>
      </c>
      <c r="AE215">
        <v>6.8279569889999996</v>
      </c>
      <c r="AF215">
        <v>3.4139784949999998</v>
      </c>
      <c r="AG215">
        <v>28.968568130000001</v>
      </c>
      <c r="AH215">
        <v>14.484284069999999</v>
      </c>
      <c r="AK215">
        <v>-70.689655169999995</v>
      </c>
      <c r="AL215">
        <f t="shared" si="15"/>
        <v>5.9956253207529908</v>
      </c>
      <c r="AM215">
        <f t="shared" si="16"/>
        <v>11.751425628675861</v>
      </c>
      <c r="AN215">
        <f t="shared" si="17"/>
        <v>-82.441080798675856</v>
      </c>
      <c r="AO215">
        <f t="shared" si="18"/>
        <v>-58.938229541324134</v>
      </c>
      <c r="AQ215">
        <f t="shared" si="19"/>
        <v>5.9956253207529908</v>
      </c>
    </row>
    <row r="216" spans="1:43" x14ac:dyDescent="0.25">
      <c r="A216" t="s">
        <v>276</v>
      </c>
      <c r="B216" t="s">
        <v>230</v>
      </c>
      <c r="C216" t="s">
        <v>243</v>
      </c>
      <c r="D216" t="s">
        <v>285</v>
      </c>
      <c r="E216" t="s">
        <v>286</v>
      </c>
      <c r="F216" t="s">
        <v>142</v>
      </c>
      <c r="G216" t="s">
        <v>51</v>
      </c>
      <c r="H216" t="s">
        <v>85</v>
      </c>
      <c r="I216">
        <v>23</v>
      </c>
      <c r="J216">
        <v>65</v>
      </c>
      <c r="K216">
        <v>90</v>
      </c>
      <c r="L216" t="s">
        <v>103</v>
      </c>
      <c r="M216">
        <v>12</v>
      </c>
      <c r="N216">
        <v>1</v>
      </c>
      <c r="O216">
        <v>60</v>
      </c>
      <c r="P216">
        <v>0</v>
      </c>
      <c r="Q216">
        <v>16.510000000000002</v>
      </c>
      <c r="R216">
        <v>4.3179999999999996</v>
      </c>
      <c r="S216">
        <v>1.524</v>
      </c>
      <c r="T216">
        <v>2.032</v>
      </c>
      <c r="U216">
        <v>18</v>
      </c>
      <c r="V216">
        <v>18</v>
      </c>
      <c r="W216">
        <v>18</v>
      </c>
      <c r="X216">
        <v>18</v>
      </c>
      <c r="Y216">
        <v>36</v>
      </c>
      <c r="Z216">
        <v>22.32</v>
      </c>
      <c r="AA216">
        <v>100</v>
      </c>
      <c r="AB216">
        <v>4.4802867380000002</v>
      </c>
      <c r="AC216">
        <v>73.969534049999993</v>
      </c>
      <c r="AD216">
        <v>19.34587814</v>
      </c>
      <c r="AE216">
        <v>6.8279569889999996</v>
      </c>
      <c r="AF216">
        <v>9.1039426520000006</v>
      </c>
      <c r="AG216">
        <v>28.968568130000001</v>
      </c>
      <c r="AH216">
        <v>38.624757510000002</v>
      </c>
      <c r="AK216">
        <v>-73.846153849999993</v>
      </c>
      <c r="AL216">
        <f t="shared" si="15"/>
        <v>12.542234939858082</v>
      </c>
      <c r="AM216">
        <f t="shared" si="16"/>
        <v>24.582780482121841</v>
      </c>
      <c r="AN216">
        <f t="shared" si="17"/>
        <v>-98.428934332121827</v>
      </c>
      <c r="AO216">
        <f t="shared" si="18"/>
        <v>-49.263373367878152</v>
      </c>
      <c r="AQ216">
        <f t="shared" si="19"/>
        <v>12.542234939858082</v>
      </c>
    </row>
    <row r="217" spans="1:43" x14ac:dyDescent="0.25">
      <c r="A217" t="s">
        <v>288</v>
      </c>
      <c r="B217" t="s">
        <v>242</v>
      </c>
      <c r="C217" t="s">
        <v>289</v>
      </c>
      <c r="D217" t="s">
        <v>290</v>
      </c>
      <c r="E217" t="s">
        <v>50</v>
      </c>
      <c r="F217">
        <v>94</v>
      </c>
      <c r="G217">
        <v>1</v>
      </c>
      <c r="H217" t="s">
        <v>85</v>
      </c>
      <c r="I217">
        <v>25</v>
      </c>
      <c r="J217">
        <v>75</v>
      </c>
      <c r="K217">
        <v>130</v>
      </c>
      <c r="L217" t="s">
        <v>103</v>
      </c>
      <c r="M217">
        <v>12</v>
      </c>
      <c r="N217">
        <v>1</v>
      </c>
      <c r="O217">
        <v>60</v>
      </c>
      <c r="P217">
        <v>3</v>
      </c>
      <c r="Q217">
        <v>45.72</v>
      </c>
      <c r="R217">
        <v>32.33</v>
      </c>
      <c r="S217">
        <v>4.8499999999999996</v>
      </c>
      <c r="T217">
        <v>5.54</v>
      </c>
      <c r="U217">
        <v>6</v>
      </c>
      <c r="V217">
        <v>6</v>
      </c>
      <c r="W217">
        <v>6</v>
      </c>
      <c r="X217">
        <v>6</v>
      </c>
      <c r="Y217">
        <v>12</v>
      </c>
      <c r="Z217">
        <v>76.66</v>
      </c>
      <c r="AA217">
        <v>100</v>
      </c>
      <c r="AB217">
        <v>1.3044612579999999</v>
      </c>
      <c r="AC217">
        <v>59.639968690000003</v>
      </c>
      <c r="AD217">
        <v>42.17323245</v>
      </c>
      <c r="AE217">
        <v>6.326637099</v>
      </c>
      <c r="AF217">
        <v>7.2267153669999997</v>
      </c>
      <c r="AG217">
        <v>15.49703268</v>
      </c>
      <c r="AH217">
        <v>17.701765160000001</v>
      </c>
      <c r="AI217">
        <v>39</v>
      </c>
      <c r="AJ217">
        <v>3</v>
      </c>
      <c r="AK217">
        <v>-29.286964130000001</v>
      </c>
      <c r="AL217">
        <f t="shared" si="15"/>
        <v>14.251192807181809</v>
      </c>
      <c r="AM217">
        <f t="shared" si="16"/>
        <v>27.932337902076345</v>
      </c>
      <c r="AN217">
        <f t="shared" si="17"/>
        <v>-57.219302032076342</v>
      </c>
      <c r="AO217">
        <f t="shared" si="18"/>
        <v>-1.3546262279236565</v>
      </c>
      <c r="AQ217">
        <f t="shared" si="19"/>
        <v>14.251192807181809</v>
      </c>
    </row>
    <row r="218" spans="1:43" x14ac:dyDescent="0.25">
      <c r="A218" t="s">
        <v>288</v>
      </c>
      <c r="B218" t="s">
        <v>291</v>
      </c>
      <c r="C218" t="s">
        <v>289</v>
      </c>
      <c r="D218" t="s">
        <v>290</v>
      </c>
      <c r="E218" t="s">
        <v>50</v>
      </c>
      <c r="F218">
        <v>95</v>
      </c>
      <c r="G218">
        <v>1</v>
      </c>
      <c r="H218" t="s">
        <v>85</v>
      </c>
      <c r="I218">
        <v>25</v>
      </c>
      <c r="J218">
        <v>75</v>
      </c>
      <c r="K218">
        <v>130</v>
      </c>
      <c r="L218" t="s">
        <v>103</v>
      </c>
      <c r="M218">
        <v>12</v>
      </c>
      <c r="N218">
        <v>1</v>
      </c>
      <c r="O218">
        <v>60</v>
      </c>
      <c r="P218">
        <v>3</v>
      </c>
      <c r="Q218">
        <v>40.76</v>
      </c>
      <c r="R218">
        <v>26.79</v>
      </c>
      <c r="S218">
        <v>3.35</v>
      </c>
      <c r="T218">
        <v>5.77</v>
      </c>
      <c r="U218">
        <v>21</v>
      </c>
      <c r="V218">
        <v>15</v>
      </c>
      <c r="W218">
        <v>21</v>
      </c>
      <c r="X218">
        <v>15</v>
      </c>
      <c r="Y218">
        <v>36</v>
      </c>
      <c r="Z218">
        <v>61.88</v>
      </c>
      <c r="AA218">
        <v>100</v>
      </c>
      <c r="AB218">
        <v>1.6160310280000001</v>
      </c>
      <c r="AC218">
        <v>65.869424690000002</v>
      </c>
      <c r="AD218">
        <v>43.293471230000002</v>
      </c>
      <c r="AE218">
        <v>5.4137039429999998</v>
      </c>
      <c r="AF218">
        <v>9.3244990300000001</v>
      </c>
      <c r="AG218">
        <v>24.808708110000001</v>
      </c>
      <c r="AH218">
        <v>36.113629459999999</v>
      </c>
      <c r="AK218">
        <v>-34.27379784</v>
      </c>
      <c r="AL218">
        <f t="shared" si="15"/>
        <v>15.151706610954177</v>
      </c>
      <c r="AM218">
        <f t="shared" si="16"/>
        <v>29.697344957470186</v>
      </c>
      <c r="AN218">
        <f t="shared" si="17"/>
        <v>-63.971142797470186</v>
      </c>
      <c r="AO218">
        <f t="shared" si="18"/>
        <v>-4.5764528825298143</v>
      </c>
      <c r="AQ218">
        <f t="shared" si="19"/>
        <v>15.151706610954177</v>
      </c>
    </row>
    <row r="219" spans="1:43" x14ac:dyDescent="0.25">
      <c r="A219" t="s">
        <v>288</v>
      </c>
      <c r="B219" t="s">
        <v>291</v>
      </c>
      <c r="C219" t="s">
        <v>289</v>
      </c>
      <c r="D219" t="s">
        <v>292</v>
      </c>
      <c r="E219" t="s">
        <v>50</v>
      </c>
      <c r="F219">
        <v>95</v>
      </c>
      <c r="G219">
        <v>1</v>
      </c>
      <c r="H219" t="s">
        <v>85</v>
      </c>
      <c r="I219">
        <v>25</v>
      </c>
      <c r="J219">
        <v>75</v>
      </c>
      <c r="K219">
        <v>130</v>
      </c>
      <c r="L219" t="s">
        <v>103</v>
      </c>
      <c r="M219">
        <v>12</v>
      </c>
      <c r="N219">
        <v>1</v>
      </c>
      <c r="O219">
        <v>60</v>
      </c>
      <c r="P219">
        <v>3</v>
      </c>
      <c r="Q219">
        <v>40.76</v>
      </c>
      <c r="R219">
        <v>23.09</v>
      </c>
      <c r="S219">
        <v>3.35</v>
      </c>
      <c r="T219">
        <v>3.93</v>
      </c>
      <c r="U219">
        <v>21</v>
      </c>
      <c r="V219">
        <v>18</v>
      </c>
      <c r="W219">
        <v>21</v>
      </c>
      <c r="X219">
        <v>18</v>
      </c>
      <c r="Y219">
        <v>39</v>
      </c>
      <c r="Z219">
        <v>61.88</v>
      </c>
      <c r="AA219">
        <v>100</v>
      </c>
      <c r="AB219">
        <v>1.6160310280000001</v>
      </c>
      <c r="AC219">
        <v>65.869424690000002</v>
      </c>
      <c r="AD219">
        <v>37.314156429999997</v>
      </c>
      <c r="AE219">
        <v>5.4137039429999998</v>
      </c>
      <c r="AF219">
        <v>6.3510019389999997</v>
      </c>
      <c r="AG219">
        <v>24.808708110000001</v>
      </c>
      <c r="AH219">
        <v>26.94501923</v>
      </c>
      <c r="AK219">
        <v>-43.351324830000003</v>
      </c>
      <c r="AL219">
        <f t="shared" si="15"/>
        <v>10.707076954563451</v>
      </c>
      <c r="AM219">
        <f t="shared" si="16"/>
        <v>20.985870830944364</v>
      </c>
      <c r="AN219">
        <f t="shared" si="17"/>
        <v>-64.33719566094436</v>
      </c>
      <c r="AO219">
        <f t="shared" si="18"/>
        <v>-22.365453999055639</v>
      </c>
      <c r="AQ219">
        <f t="shared" si="19"/>
        <v>10.707076954563451</v>
      </c>
    </row>
    <row r="220" spans="1:43" x14ac:dyDescent="0.25">
      <c r="A220" t="s">
        <v>293</v>
      </c>
      <c r="B220" t="s">
        <v>294</v>
      </c>
      <c r="C220" t="s">
        <v>295</v>
      </c>
      <c r="D220" t="s">
        <v>296</v>
      </c>
      <c r="E220" t="s">
        <v>50</v>
      </c>
      <c r="F220">
        <v>47</v>
      </c>
      <c r="G220" t="s">
        <v>51</v>
      </c>
      <c r="H220" t="s">
        <v>85</v>
      </c>
      <c r="I220">
        <v>25</v>
      </c>
      <c r="J220">
        <v>85</v>
      </c>
      <c r="K220" t="s">
        <v>39</v>
      </c>
      <c r="L220" t="s">
        <v>39</v>
      </c>
      <c r="M220">
        <v>12</v>
      </c>
      <c r="N220">
        <v>1</v>
      </c>
      <c r="O220">
        <v>60</v>
      </c>
      <c r="P220">
        <v>3</v>
      </c>
      <c r="Q220">
        <v>16.97</v>
      </c>
      <c r="R220">
        <v>12.59</v>
      </c>
      <c r="S220">
        <v>1.39</v>
      </c>
      <c r="T220">
        <v>1.1599999999999999</v>
      </c>
      <c r="U220">
        <v>9</v>
      </c>
      <c r="V220">
        <v>9</v>
      </c>
      <c r="W220">
        <v>9</v>
      </c>
      <c r="X220">
        <v>9</v>
      </c>
      <c r="Y220">
        <v>18</v>
      </c>
      <c r="Z220">
        <v>20.9</v>
      </c>
      <c r="AA220">
        <v>80</v>
      </c>
      <c r="AB220">
        <v>3.8277511959999999</v>
      </c>
      <c r="AC220">
        <v>64.956937800000006</v>
      </c>
      <c r="AD220">
        <v>48.191387560000003</v>
      </c>
      <c r="AE220">
        <v>5.3205741629999999</v>
      </c>
      <c r="AF220">
        <v>4.4401913879999997</v>
      </c>
      <c r="AG220">
        <v>15.96172249</v>
      </c>
      <c r="AH220">
        <v>13.32057416</v>
      </c>
      <c r="AI220">
        <v>9</v>
      </c>
      <c r="AJ220">
        <v>1</v>
      </c>
      <c r="AK220">
        <v>-25.81025339</v>
      </c>
      <c r="AL220">
        <f t="shared" si="15"/>
        <v>9.1462092057044053</v>
      </c>
      <c r="AM220">
        <f t="shared" si="16"/>
        <v>17.926570043180636</v>
      </c>
      <c r="AN220">
        <f t="shared" si="17"/>
        <v>-43.736823433180632</v>
      </c>
      <c r="AO220">
        <f t="shared" si="18"/>
        <v>-7.8836833468193639</v>
      </c>
      <c r="AQ220">
        <f t="shared" si="19"/>
        <v>9.1462092057044053</v>
      </c>
    </row>
    <row r="221" spans="1:43" x14ac:dyDescent="0.25">
      <c r="A221" t="s">
        <v>133</v>
      </c>
      <c r="B221" t="s">
        <v>183</v>
      </c>
      <c r="C221" t="s">
        <v>297</v>
      </c>
      <c r="D221" t="s">
        <v>298</v>
      </c>
      <c r="E221" t="s">
        <v>50</v>
      </c>
      <c r="F221">
        <v>72</v>
      </c>
      <c r="G221">
        <v>1</v>
      </c>
      <c r="H221" t="s">
        <v>52</v>
      </c>
      <c r="I221">
        <v>25</v>
      </c>
      <c r="J221">
        <v>70</v>
      </c>
      <c r="K221">
        <v>100</v>
      </c>
      <c r="L221" t="s">
        <v>39</v>
      </c>
      <c r="M221">
        <v>12</v>
      </c>
      <c r="N221">
        <v>1</v>
      </c>
      <c r="O221">
        <v>60</v>
      </c>
      <c r="P221">
        <v>3</v>
      </c>
      <c r="Q221">
        <v>18.37</v>
      </c>
      <c r="R221">
        <v>21.81</v>
      </c>
      <c r="S221">
        <v>1.08</v>
      </c>
      <c r="T221">
        <v>0.62</v>
      </c>
      <c r="U221">
        <v>6</v>
      </c>
      <c r="V221">
        <v>6</v>
      </c>
      <c r="W221">
        <v>6</v>
      </c>
      <c r="X221">
        <v>6</v>
      </c>
      <c r="Y221">
        <v>12</v>
      </c>
      <c r="Z221">
        <v>23.3</v>
      </c>
      <c r="AA221">
        <v>90</v>
      </c>
      <c r="AB221">
        <v>3.8626609439999999</v>
      </c>
      <c r="AC221">
        <v>70.957081549999998</v>
      </c>
      <c r="AD221">
        <v>84.244635189999997</v>
      </c>
      <c r="AE221">
        <v>4.1716738199999996</v>
      </c>
      <c r="AF221">
        <v>2.3948497849999999</v>
      </c>
      <c r="AG221">
        <v>10.21847223</v>
      </c>
      <c r="AH221">
        <v>5.8661599850000004</v>
      </c>
      <c r="AI221">
        <v>12</v>
      </c>
      <c r="AJ221">
        <v>2</v>
      </c>
      <c r="AK221">
        <v>18.726184</v>
      </c>
      <c r="AL221">
        <f t="shared" si="15"/>
        <v>7.753241903808604</v>
      </c>
      <c r="AM221">
        <f t="shared" si="16"/>
        <v>15.196354131464863</v>
      </c>
      <c r="AN221">
        <f t="shared" si="17"/>
        <v>3.5298298685351366</v>
      </c>
      <c r="AO221">
        <f t="shared" si="18"/>
        <v>33.922538131464862</v>
      </c>
      <c r="AQ221">
        <f t="shared" si="19"/>
        <v>7.753241903808604</v>
      </c>
    </row>
    <row r="222" spans="1:43" x14ac:dyDescent="0.25">
      <c r="A222" t="s">
        <v>133</v>
      </c>
      <c r="B222" t="s">
        <v>254</v>
      </c>
      <c r="C222" t="s">
        <v>297</v>
      </c>
      <c r="D222" t="s">
        <v>298</v>
      </c>
      <c r="E222" t="s">
        <v>50</v>
      </c>
      <c r="F222">
        <v>74</v>
      </c>
      <c r="G222">
        <v>1</v>
      </c>
      <c r="H222" t="s">
        <v>52</v>
      </c>
      <c r="I222">
        <v>25</v>
      </c>
      <c r="J222">
        <v>70</v>
      </c>
      <c r="K222">
        <v>100</v>
      </c>
      <c r="L222" t="s">
        <v>39</v>
      </c>
      <c r="M222">
        <v>12</v>
      </c>
      <c r="N222">
        <v>1</v>
      </c>
      <c r="O222">
        <v>60</v>
      </c>
      <c r="P222">
        <v>3</v>
      </c>
      <c r="Q222">
        <v>15.78</v>
      </c>
      <c r="R222">
        <v>19.55</v>
      </c>
      <c r="S222">
        <v>1.46</v>
      </c>
      <c r="T222">
        <v>1.54</v>
      </c>
      <c r="U222">
        <v>6</v>
      </c>
      <c r="V222">
        <v>6</v>
      </c>
      <c r="W222">
        <v>6</v>
      </c>
      <c r="X222">
        <v>6</v>
      </c>
      <c r="Y222">
        <v>12</v>
      </c>
      <c r="Z222">
        <v>20.78</v>
      </c>
      <c r="AA222">
        <v>90</v>
      </c>
      <c r="AB222">
        <v>4.3310875839999996</v>
      </c>
      <c r="AC222">
        <v>68.344562080000003</v>
      </c>
      <c r="AD222">
        <v>84.672762270000007</v>
      </c>
      <c r="AE222">
        <v>6.3233878729999997</v>
      </c>
      <c r="AF222">
        <v>6.6698748800000001</v>
      </c>
      <c r="AG222">
        <v>15.489073729999999</v>
      </c>
      <c r="AH222">
        <v>16.337790099999999</v>
      </c>
      <c r="AK222">
        <v>23.89100127</v>
      </c>
      <c r="AL222">
        <f t="shared" si="15"/>
        <v>15.054383669970159</v>
      </c>
      <c r="AM222">
        <f t="shared" si="16"/>
        <v>29.506591993141512</v>
      </c>
      <c r="AN222">
        <f t="shared" si="17"/>
        <v>-5.6155907231415121</v>
      </c>
      <c r="AO222">
        <f t="shared" si="18"/>
        <v>53.397593263141516</v>
      </c>
      <c r="AQ222">
        <f t="shared" si="19"/>
        <v>15.054383669970159</v>
      </c>
    </row>
    <row r="223" spans="1:43" x14ac:dyDescent="0.25">
      <c r="A223" t="s">
        <v>241</v>
      </c>
      <c r="B223" t="s">
        <v>242</v>
      </c>
      <c r="C223" t="s">
        <v>299</v>
      </c>
      <c r="D223" t="s">
        <v>300</v>
      </c>
      <c r="E223" t="s">
        <v>114</v>
      </c>
      <c r="F223">
        <v>2</v>
      </c>
      <c r="G223">
        <v>1</v>
      </c>
      <c r="H223" t="s">
        <v>85</v>
      </c>
      <c r="I223">
        <v>22.5</v>
      </c>
      <c r="J223">
        <v>65.5</v>
      </c>
      <c r="K223">
        <v>60</v>
      </c>
      <c r="L223" t="s">
        <v>53</v>
      </c>
      <c r="M223">
        <v>1</v>
      </c>
      <c r="N223">
        <v>1</v>
      </c>
      <c r="O223">
        <v>10</v>
      </c>
      <c r="P223">
        <v>3</v>
      </c>
      <c r="Q223">
        <v>24.57</v>
      </c>
      <c r="R223">
        <v>14.47</v>
      </c>
      <c r="S223">
        <v>4.1399999999999997</v>
      </c>
      <c r="T223">
        <v>10.1</v>
      </c>
      <c r="U223">
        <v>6</v>
      </c>
      <c r="V223">
        <v>6</v>
      </c>
      <c r="W223">
        <v>6</v>
      </c>
      <c r="X223">
        <v>6</v>
      </c>
      <c r="Y223">
        <v>12</v>
      </c>
      <c r="Z223">
        <v>37.43</v>
      </c>
      <c r="AA223">
        <v>60</v>
      </c>
      <c r="AB223">
        <v>1.602992252</v>
      </c>
      <c r="AC223">
        <v>39.385519639999998</v>
      </c>
      <c r="AD223">
        <v>23.195297889999999</v>
      </c>
      <c r="AE223">
        <v>6.6363879240000001</v>
      </c>
      <c r="AF223">
        <v>16.190221749999999</v>
      </c>
      <c r="AG223">
        <v>16.255764150000001</v>
      </c>
      <c r="AH223">
        <v>39.657782099999999</v>
      </c>
      <c r="AI223">
        <v>150</v>
      </c>
      <c r="AJ223">
        <v>23</v>
      </c>
      <c r="AK223">
        <v>-41.107041109999997</v>
      </c>
      <c r="AL223">
        <f t="shared" si="15"/>
        <v>42.287844794853811</v>
      </c>
      <c r="AM223">
        <f t="shared" si="16"/>
        <v>82.884175797913471</v>
      </c>
      <c r="AN223">
        <f t="shared" si="17"/>
        <v>-123.99121690791347</v>
      </c>
      <c r="AO223">
        <f t="shared" si="18"/>
        <v>41.777134687913474</v>
      </c>
      <c r="AQ223">
        <f t="shared" si="19"/>
        <v>42.287844794853811</v>
      </c>
    </row>
    <row r="224" spans="1:43" x14ac:dyDescent="0.25">
      <c r="A224" t="s">
        <v>241</v>
      </c>
      <c r="B224" t="s">
        <v>242</v>
      </c>
      <c r="C224" t="s">
        <v>299</v>
      </c>
      <c r="D224" t="s">
        <v>300</v>
      </c>
      <c r="E224" t="s">
        <v>114</v>
      </c>
      <c r="F224">
        <v>3</v>
      </c>
      <c r="G224">
        <v>1</v>
      </c>
      <c r="H224" t="s">
        <v>85</v>
      </c>
      <c r="I224">
        <v>22.5</v>
      </c>
      <c r="J224">
        <v>65.5</v>
      </c>
      <c r="K224">
        <v>60</v>
      </c>
      <c r="L224" t="s">
        <v>53</v>
      </c>
      <c r="M224">
        <v>1</v>
      </c>
      <c r="N224" t="s">
        <v>245</v>
      </c>
      <c r="O224">
        <v>10</v>
      </c>
      <c r="P224">
        <v>3</v>
      </c>
      <c r="Q224">
        <v>0.95</v>
      </c>
      <c r="R224">
        <v>0.54</v>
      </c>
      <c r="S224">
        <v>0.22</v>
      </c>
      <c r="T224">
        <v>0.46</v>
      </c>
      <c r="U224">
        <v>6</v>
      </c>
      <c r="V224">
        <v>6</v>
      </c>
      <c r="W224">
        <v>6</v>
      </c>
      <c r="X224">
        <v>6</v>
      </c>
      <c r="Y224">
        <v>12</v>
      </c>
      <c r="Z224">
        <v>1.48</v>
      </c>
      <c r="AA224">
        <v>60</v>
      </c>
      <c r="AB224">
        <v>40.540540540000002</v>
      </c>
      <c r="AC224">
        <v>38.513513510000003</v>
      </c>
      <c r="AD224">
        <v>21.89189189</v>
      </c>
      <c r="AE224">
        <v>8.9189189189999993</v>
      </c>
      <c r="AF224">
        <v>18.648648649999998</v>
      </c>
      <c r="AG224">
        <v>21.84680041</v>
      </c>
      <c r="AH224">
        <v>45.679673579999999</v>
      </c>
      <c r="AK224">
        <v>-43.157894740000003</v>
      </c>
      <c r="AL224">
        <f t="shared" si="15"/>
        <v>50.178425216430533</v>
      </c>
      <c r="AM224">
        <f t="shared" si="16"/>
        <v>98.349713424203841</v>
      </c>
      <c r="AN224">
        <f t="shared" si="17"/>
        <v>-141.50760816420384</v>
      </c>
      <c r="AO224">
        <f t="shared" si="18"/>
        <v>55.191818684203838</v>
      </c>
      <c r="AQ224">
        <f t="shared" si="19"/>
        <v>50.178425216430533</v>
      </c>
    </row>
    <row r="225" spans="1:43" x14ac:dyDescent="0.25">
      <c r="A225" t="s">
        <v>241</v>
      </c>
      <c r="B225" t="s">
        <v>242</v>
      </c>
      <c r="C225" t="s">
        <v>299</v>
      </c>
      <c r="D225" t="s">
        <v>300</v>
      </c>
      <c r="E225" t="s">
        <v>114</v>
      </c>
      <c r="F225">
        <v>4</v>
      </c>
      <c r="G225">
        <v>1</v>
      </c>
      <c r="H225" t="s">
        <v>85</v>
      </c>
      <c r="I225">
        <v>22.5</v>
      </c>
      <c r="J225">
        <v>65.5</v>
      </c>
      <c r="K225">
        <v>60</v>
      </c>
      <c r="L225" t="s">
        <v>53</v>
      </c>
      <c r="M225">
        <v>1</v>
      </c>
      <c r="N225" t="s">
        <v>246</v>
      </c>
      <c r="O225">
        <v>10</v>
      </c>
      <c r="P225">
        <v>3</v>
      </c>
      <c r="Q225">
        <v>1.25</v>
      </c>
      <c r="R225">
        <v>0.89</v>
      </c>
      <c r="S225">
        <v>0.1</v>
      </c>
      <c r="T225">
        <v>0.2</v>
      </c>
      <c r="U225">
        <v>6</v>
      </c>
      <c r="V225">
        <v>6</v>
      </c>
      <c r="W225">
        <v>6</v>
      </c>
      <c r="X225">
        <v>6</v>
      </c>
      <c r="Y225">
        <v>12</v>
      </c>
      <c r="Z225">
        <v>1.48</v>
      </c>
      <c r="AA225">
        <v>60</v>
      </c>
      <c r="AB225">
        <v>40.540540540000002</v>
      </c>
      <c r="AC225">
        <v>50.675675679999998</v>
      </c>
      <c r="AD225">
        <v>36.081081079999997</v>
      </c>
      <c r="AE225">
        <v>4.0540540539999999</v>
      </c>
      <c r="AF225">
        <v>8.1081081079999997</v>
      </c>
      <c r="AG225">
        <v>9.9303638220000003</v>
      </c>
      <c r="AH225">
        <v>19.86072764</v>
      </c>
      <c r="AK225">
        <v>-28.8</v>
      </c>
      <c r="AL225">
        <f t="shared" si="15"/>
        <v>16.983651431173421</v>
      </c>
      <c r="AM225">
        <f t="shared" si="16"/>
        <v>33.287956805099903</v>
      </c>
      <c r="AN225">
        <f t="shared" si="17"/>
        <v>-62.087956805099907</v>
      </c>
      <c r="AO225">
        <f t="shared" si="18"/>
        <v>4.4879568050999019</v>
      </c>
      <c r="AQ225">
        <f t="shared" si="19"/>
        <v>16.983651431173421</v>
      </c>
    </row>
    <row r="226" spans="1:43" x14ac:dyDescent="0.25">
      <c r="A226" t="s">
        <v>241</v>
      </c>
      <c r="B226" t="s">
        <v>242</v>
      </c>
      <c r="C226" t="s">
        <v>299</v>
      </c>
      <c r="D226" t="s">
        <v>301</v>
      </c>
      <c r="E226" t="s">
        <v>114</v>
      </c>
      <c r="F226">
        <v>2</v>
      </c>
      <c r="G226">
        <v>1</v>
      </c>
      <c r="H226" t="s">
        <v>85</v>
      </c>
      <c r="I226">
        <v>22.5</v>
      </c>
      <c r="J226">
        <v>65.5</v>
      </c>
      <c r="K226">
        <v>60</v>
      </c>
      <c r="L226" t="s">
        <v>53</v>
      </c>
      <c r="M226">
        <v>1</v>
      </c>
      <c r="N226">
        <v>1</v>
      </c>
      <c r="O226">
        <v>10</v>
      </c>
      <c r="P226">
        <v>3</v>
      </c>
      <c r="Q226">
        <v>24.57</v>
      </c>
      <c r="R226">
        <v>1.49</v>
      </c>
      <c r="S226">
        <v>4.1399999999999997</v>
      </c>
      <c r="T226">
        <v>9.8800000000000008</v>
      </c>
      <c r="U226">
        <v>6</v>
      </c>
      <c r="V226">
        <v>6</v>
      </c>
      <c r="W226">
        <v>6</v>
      </c>
      <c r="X226">
        <v>6</v>
      </c>
      <c r="Y226">
        <v>12</v>
      </c>
      <c r="Z226">
        <v>37.43</v>
      </c>
      <c r="AA226">
        <v>60</v>
      </c>
      <c r="AB226">
        <v>1.602992252</v>
      </c>
      <c r="AC226">
        <v>39.385519639999998</v>
      </c>
      <c r="AD226">
        <v>2.388458456</v>
      </c>
      <c r="AE226">
        <v>6.6363879240000001</v>
      </c>
      <c r="AF226">
        <v>15.837563449999999</v>
      </c>
      <c r="AG226">
        <v>16.255764150000001</v>
      </c>
      <c r="AH226">
        <v>38.793949230000003</v>
      </c>
      <c r="AK226">
        <v>-93.935693939999993</v>
      </c>
      <c r="AL226">
        <f t="shared" si="15"/>
        <v>40.224620981559681</v>
      </c>
      <c r="AM226">
        <f t="shared" si="16"/>
        <v>78.840257123856972</v>
      </c>
      <c r="AN226">
        <f t="shared" si="17"/>
        <v>-172.77595106385695</v>
      </c>
      <c r="AO226">
        <f t="shared" si="18"/>
        <v>-15.095436816143021</v>
      </c>
      <c r="AQ226">
        <f t="shared" si="19"/>
        <v>40.224620981559681</v>
      </c>
    </row>
    <row r="227" spans="1:43" x14ac:dyDescent="0.25">
      <c r="A227" t="s">
        <v>241</v>
      </c>
      <c r="B227" t="s">
        <v>242</v>
      </c>
      <c r="C227" t="s">
        <v>299</v>
      </c>
      <c r="D227" t="s">
        <v>301</v>
      </c>
      <c r="E227" t="s">
        <v>114</v>
      </c>
      <c r="F227">
        <v>3</v>
      </c>
      <c r="G227">
        <v>1</v>
      </c>
      <c r="H227" t="s">
        <v>85</v>
      </c>
      <c r="I227">
        <v>22.5</v>
      </c>
      <c r="J227">
        <v>65.5</v>
      </c>
      <c r="K227">
        <v>60</v>
      </c>
      <c r="L227" t="s">
        <v>53</v>
      </c>
      <c r="M227">
        <v>1</v>
      </c>
      <c r="N227" t="s">
        <v>245</v>
      </c>
      <c r="O227">
        <v>10</v>
      </c>
      <c r="P227">
        <v>3</v>
      </c>
      <c r="Q227">
        <v>0.95</v>
      </c>
      <c r="R227">
        <v>0.47</v>
      </c>
      <c r="S227">
        <v>0.22</v>
      </c>
      <c r="T227">
        <v>0.14000000000000001</v>
      </c>
      <c r="U227">
        <v>6</v>
      </c>
      <c r="V227">
        <v>6</v>
      </c>
      <c r="W227">
        <v>6</v>
      </c>
      <c r="X227">
        <v>6</v>
      </c>
      <c r="Y227">
        <v>12</v>
      </c>
      <c r="Z227">
        <v>1.48</v>
      </c>
      <c r="AA227">
        <v>60</v>
      </c>
      <c r="AB227">
        <v>40.540540540000002</v>
      </c>
      <c r="AC227">
        <v>38.513513510000003</v>
      </c>
      <c r="AD227">
        <v>19.054054050000001</v>
      </c>
      <c r="AE227">
        <v>8.9189189189999993</v>
      </c>
      <c r="AF227">
        <v>5.675675676</v>
      </c>
      <c r="AG227">
        <v>21.84680041</v>
      </c>
      <c r="AH227">
        <v>13.902509350000001</v>
      </c>
      <c r="AK227">
        <v>-50.526315789999998</v>
      </c>
      <c r="AL227">
        <f t="shared" si="15"/>
        <v>18.666516123613619</v>
      </c>
      <c r="AM227">
        <f t="shared" si="16"/>
        <v>36.586371602282689</v>
      </c>
      <c r="AN227">
        <f t="shared" si="17"/>
        <v>-87.11268739228268</v>
      </c>
      <c r="AO227">
        <f t="shared" si="18"/>
        <v>-13.939944187717309</v>
      </c>
      <c r="AQ227">
        <f t="shared" si="19"/>
        <v>18.666516123613619</v>
      </c>
    </row>
    <row r="228" spans="1:43" x14ac:dyDescent="0.25">
      <c r="A228" t="s">
        <v>241</v>
      </c>
      <c r="B228" t="s">
        <v>242</v>
      </c>
      <c r="C228" t="s">
        <v>299</v>
      </c>
      <c r="D228" t="s">
        <v>301</v>
      </c>
      <c r="E228" t="s">
        <v>114</v>
      </c>
      <c r="F228">
        <v>4</v>
      </c>
      <c r="G228">
        <v>1</v>
      </c>
      <c r="H228" t="s">
        <v>85</v>
      </c>
      <c r="I228">
        <v>22.5</v>
      </c>
      <c r="J228">
        <v>65.5</v>
      </c>
      <c r="K228">
        <v>60</v>
      </c>
      <c r="L228" t="s">
        <v>53</v>
      </c>
      <c r="M228">
        <v>1</v>
      </c>
      <c r="N228" t="s">
        <v>246</v>
      </c>
      <c r="O228">
        <v>10</v>
      </c>
      <c r="P228">
        <v>3</v>
      </c>
      <c r="Q228">
        <v>1.25</v>
      </c>
      <c r="R228">
        <v>0.3</v>
      </c>
      <c r="S228">
        <v>0.1</v>
      </c>
      <c r="T228">
        <v>0.2</v>
      </c>
      <c r="U228">
        <v>6</v>
      </c>
      <c r="V228">
        <v>6</v>
      </c>
      <c r="W228">
        <v>6</v>
      </c>
      <c r="X228">
        <v>6</v>
      </c>
      <c r="Y228">
        <v>12</v>
      </c>
      <c r="Z228">
        <v>1.48</v>
      </c>
      <c r="AA228">
        <v>60</v>
      </c>
      <c r="AB228">
        <v>40.540540540000002</v>
      </c>
      <c r="AC228">
        <v>50.675675679999998</v>
      </c>
      <c r="AD228">
        <v>12.162162159999999</v>
      </c>
      <c r="AE228">
        <v>4.0540540539999999</v>
      </c>
      <c r="AF228">
        <v>8.1081081079999997</v>
      </c>
      <c r="AG228">
        <v>9.9303638220000003</v>
      </c>
      <c r="AH228">
        <v>19.86072764</v>
      </c>
      <c r="AK228">
        <v>-76</v>
      </c>
      <c r="AL228">
        <f t="shared" si="15"/>
        <v>16.114788237727957</v>
      </c>
      <c r="AM228">
        <f t="shared" si="16"/>
        <v>31.584984945946797</v>
      </c>
      <c r="AN228">
        <f t="shared" si="17"/>
        <v>-107.5849849459468</v>
      </c>
      <c r="AO228">
        <f t="shared" si="18"/>
        <v>-44.4150150540532</v>
      </c>
      <c r="AQ228">
        <f t="shared" si="19"/>
        <v>16.114788237727957</v>
      </c>
    </row>
    <row r="229" spans="1:43" x14ac:dyDescent="0.25">
      <c r="A229" t="s">
        <v>241</v>
      </c>
      <c r="B229" t="s">
        <v>302</v>
      </c>
      <c r="C229" t="s">
        <v>299</v>
      </c>
      <c r="D229" t="s">
        <v>300</v>
      </c>
      <c r="E229" t="s">
        <v>114</v>
      </c>
      <c r="F229">
        <v>5</v>
      </c>
      <c r="G229">
        <v>1</v>
      </c>
      <c r="H229" t="s">
        <v>85</v>
      </c>
      <c r="I229">
        <v>22.5</v>
      </c>
      <c r="J229">
        <v>65.5</v>
      </c>
      <c r="K229">
        <v>60</v>
      </c>
      <c r="L229" t="s">
        <v>53</v>
      </c>
      <c r="M229">
        <v>1</v>
      </c>
      <c r="N229">
        <v>1</v>
      </c>
      <c r="O229">
        <v>10</v>
      </c>
      <c r="P229">
        <v>3</v>
      </c>
      <c r="Q229">
        <v>28.36</v>
      </c>
      <c r="R229">
        <v>17.91</v>
      </c>
      <c r="S229">
        <v>5.96</v>
      </c>
      <c r="T229">
        <v>2.1800000000000002</v>
      </c>
      <c r="U229">
        <v>6</v>
      </c>
      <c r="V229">
        <v>6</v>
      </c>
      <c r="W229">
        <v>6</v>
      </c>
      <c r="X229">
        <v>6</v>
      </c>
      <c r="Y229">
        <v>12</v>
      </c>
      <c r="Z229">
        <v>47.53</v>
      </c>
      <c r="AA229">
        <v>60</v>
      </c>
      <c r="AB229">
        <v>1.2623606140000001</v>
      </c>
      <c r="AC229">
        <v>35.800547020000003</v>
      </c>
      <c r="AD229">
        <v>22.608878600000001</v>
      </c>
      <c r="AE229">
        <v>7.5236692620000003</v>
      </c>
      <c r="AF229">
        <v>2.7519461390000002</v>
      </c>
      <c r="AG229">
        <v>18.429150679999999</v>
      </c>
      <c r="AH229">
        <v>6.7408638410000004</v>
      </c>
      <c r="AK229">
        <v>-36.847672780000003</v>
      </c>
      <c r="AL229">
        <f t="shared" si="15"/>
        <v>15.337160458918126</v>
      </c>
      <c r="AM229">
        <f t="shared" si="16"/>
        <v>30.060834499479526</v>
      </c>
      <c r="AN229">
        <f t="shared" si="17"/>
        <v>-66.908507279479522</v>
      </c>
      <c r="AO229">
        <f t="shared" si="18"/>
        <v>-6.7868382805204774</v>
      </c>
      <c r="AQ229">
        <f t="shared" si="19"/>
        <v>15.337160458918126</v>
      </c>
    </row>
    <row r="230" spans="1:43" x14ac:dyDescent="0.25">
      <c r="A230" t="s">
        <v>241</v>
      </c>
      <c r="B230" t="s">
        <v>302</v>
      </c>
      <c r="C230" t="s">
        <v>299</v>
      </c>
      <c r="D230" t="s">
        <v>300</v>
      </c>
      <c r="E230" t="s">
        <v>114</v>
      </c>
      <c r="F230">
        <v>6</v>
      </c>
      <c r="G230">
        <v>1</v>
      </c>
      <c r="H230" t="s">
        <v>85</v>
      </c>
      <c r="I230">
        <v>22.5</v>
      </c>
      <c r="J230">
        <v>65.5</v>
      </c>
      <c r="K230">
        <v>60</v>
      </c>
      <c r="L230" t="s">
        <v>53</v>
      </c>
      <c r="M230">
        <v>1</v>
      </c>
      <c r="N230" t="s">
        <v>245</v>
      </c>
      <c r="O230">
        <v>10</v>
      </c>
      <c r="P230">
        <v>3</v>
      </c>
      <c r="Q230">
        <v>0.99</v>
      </c>
      <c r="R230">
        <v>0.72</v>
      </c>
      <c r="S230">
        <v>0.24</v>
      </c>
      <c r="T230">
        <v>0.2</v>
      </c>
      <c r="U230">
        <v>6</v>
      </c>
      <c r="V230">
        <v>6</v>
      </c>
      <c r="W230">
        <v>6</v>
      </c>
      <c r="X230">
        <v>6</v>
      </c>
      <c r="Y230">
        <v>12</v>
      </c>
      <c r="Z230">
        <v>1.87</v>
      </c>
      <c r="AA230">
        <v>60</v>
      </c>
      <c r="AB230">
        <v>32.085561499999997</v>
      </c>
      <c r="AC230">
        <v>31.764705880000001</v>
      </c>
      <c r="AD230">
        <v>23.10160428</v>
      </c>
      <c r="AE230">
        <v>7.700534759</v>
      </c>
      <c r="AF230">
        <v>6.4171122990000002</v>
      </c>
      <c r="AG230">
        <v>18.862380909999999</v>
      </c>
      <c r="AH230">
        <v>15.718650759999999</v>
      </c>
      <c r="AK230">
        <v>-27.272727270000001</v>
      </c>
      <c r="AL230">
        <f t="shared" ref="AL230:AL243" si="20">(AD230/AC230)*SQRT((AF230/AD230)^2+(AE230/AC230)^2)*100</f>
        <v>26.813590452122192</v>
      </c>
      <c r="AM230">
        <f t="shared" ref="AM230:AM243" si="21">(1.96*AL230)</f>
        <v>52.554637286159497</v>
      </c>
      <c r="AN230">
        <f t="shared" ref="AN230:AN243" si="22">AK230-AM230</f>
        <v>-79.827364556159495</v>
      </c>
      <c r="AO230">
        <f t="shared" ref="AO230:AO243" si="23">AK230+AM230</f>
        <v>25.281910016159497</v>
      </c>
      <c r="AQ230">
        <f t="shared" ref="AQ230:AQ279" si="24">(AD230/AC230)*SQRT((AF230/AD230)^2+(AE230/AC230)^2)*100</f>
        <v>26.813590452122192</v>
      </c>
    </row>
    <row r="231" spans="1:43" x14ac:dyDescent="0.25">
      <c r="A231" t="s">
        <v>241</v>
      </c>
      <c r="B231" t="s">
        <v>302</v>
      </c>
      <c r="C231" t="s">
        <v>299</v>
      </c>
      <c r="D231" t="s">
        <v>300</v>
      </c>
      <c r="E231" t="s">
        <v>114</v>
      </c>
      <c r="F231">
        <v>7</v>
      </c>
      <c r="G231">
        <v>1</v>
      </c>
      <c r="H231" t="s">
        <v>85</v>
      </c>
      <c r="I231">
        <v>22.5</v>
      </c>
      <c r="J231">
        <v>65.5</v>
      </c>
      <c r="K231">
        <v>60</v>
      </c>
      <c r="L231" t="s">
        <v>53</v>
      </c>
      <c r="M231">
        <v>1</v>
      </c>
      <c r="N231" t="s">
        <v>246</v>
      </c>
      <c r="O231">
        <v>10</v>
      </c>
      <c r="P231">
        <v>3</v>
      </c>
      <c r="Q231">
        <v>1.53</v>
      </c>
      <c r="R231">
        <v>1.0900000000000001</v>
      </c>
      <c r="S231">
        <v>0.14000000000000001</v>
      </c>
      <c r="T231">
        <v>0.1</v>
      </c>
      <c r="U231">
        <v>6</v>
      </c>
      <c r="V231">
        <v>6</v>
      </c>
      <c r="W231">
        <v>6</v>
      </c>
      <c r="X231">
        <v>6</v>
      </c>
      <c r="Y231">
        <v>12</v>
      </c>
      <c r="Z231">
        <v>1.87</v>
      </c>
      <c r="AA231">
        <v>60</v>
      </c>
      <c r="AB231">
        <v>32.085561499999997</v>
      </c>
      <c r="AC231">
        <v>49.090909089999997</v>
      </c>
      <c r="AD231">
        <v>34.973262030000001</v>
      </c>
      <c r="AE231">
        <v>4.4919786100000003</v>
      </c>
      <c r="AF231">
        <v>3.2085561500000002</v>
      </c>
      <c r="AG231">
        <v>11.003055529999999</v>
      </c>
      <c r="AH231">
        <v>7.8593253780000003</v>
      </c>
      <c r="AK231">
        <v>-28.758169930000001</v>
      </c>
      <c r="AL231">
        <f t="shared" si="20"/>
        <v>9.2311511578707197</v>
      </c>
      <c r="AM231">
        <f t="shared" si="21"/>
        <v>18.093056269426611</v>
      </c>
      <c r="AN231">
        <f t="shared" si="22"/>
        <v>-46.851226199426613</v>
      </c>
      <c r="AO231">
        <f t="shared" si="23"/>
        <v>-10.66511366057339</v>
      </c>
      <c r="AQ231">
        <f t="shared" si="24"/>
        <v>9.2311511578707197</v>
      </c>
    </row>
    <row r="232" spans="1:43" x14ac:dyDescent="0.25">
      <c r="A232" t="s">
        <v>241</v>
      </c>
      <c r="B232" t="s">
        <v>302</v>
      </c>
      <c r="C232" t="s">
        <v>299</v>
      </c>
      <c r="D232" t="s">
        <v>301</v>
      </c>
      <c r="E232" t="s">
        <v>114</v>
      </c>
      <c r="F232">
        <v>6</v>
      </c>
      <c r="G232">
        <v>1</v>
      </c>
      <c r="H232" t="s">
        <v>85</v>
      </c>
      <c r="I232">
        <v>22.5</v>
      </c>
      <c r="J232">
        <v>65.5</v>
      </c>
      <c r="K232">
        <v>60</v>
      </c>
      <c r="L232" t="s">
        <v>53</v>
      </c>
      <c r="M232">
        <v>1</v>
      </c>
      <c r="N232" t="s">
        <v>245</v>
      </c>
      <c r="O232">
        <v>10</v>
      </c>
      <c r="P232">
        <v>3</v>
      </c>
      <c r="Q232" t="s">
        <v>303</v>
      </c>
      <c r="R232">
        <v>0.64</v>
      </c>
      <c r="S232">
        <v>0.24</v>
      </c>
      <c r="T232">
        <v>0.18</v>
      </c>
      <c r="U232">
        <v>6</v>
      </c>
      <c r="V232">
        <v>6</v>
      </c>
      <c r="W232">
        <v>6</v>
      </c>
      <c r="X232">
        <v>6</v>
      </c>
      <c r="Y232">
        <v>12</v>
      </c>
      <c r="Z232">
        <v>1.87</v>
      </c>
      <c r="AA232">
        <v>60</v>
      </c>
      <c r="AB232">
        <v>32.085561499999997</v>
      </c>
      <c r="AC232">
        <v>31.764705880000001</v>
      </c>
      <c r="AD232">
        <v>20.534759359999999</v>
      </c>
      <c r="AE232">
        <v>7.700534759</v>
      </c>
      <c r="AF232">
        <v>5.77540107</v>
      </c>
      <c r="AG232">
        <v>18.862380909999999</v>
      </c>
      <c r="AH232">
        <v>14.146785680000001</v>
      </c>
      <c r="AK232">
        <v>-35.353535350000001</v>
      </c>
      <c r="AL232">
        <f t="shared" si="20"/>
        <v>24.003875285051123</v>
      </c>
      <c r="AM232">
        <f t="shared" si="21"/>
        <v>47.047595558700202</v>
      </c>
      <c r="AN232">
        <f t="shared" si="22"/>
        <v>-82.401130908700196</v>
      </c>
      <c r="AO232">
        <f t="shared" si="23"/>
        <v>11.694060208700201</v>
      </c>
      <c r="AQ232">
        <f t="shared" si="24"/>
        <v>24.003875285051123</v>
      </c>
    </row>
    <row r="233" spans="1:43" x14ac:dyDescent="0.25">
      <c r="A233" t="s">
        <v>241</v>
      </c>
      <c r="B233" t="s">
        <v>302</v>
      </c>
      <c r="C233" t="s">
        <v>299</v>
      </c>
      <c r="D233" t="s">
        <v>301</v>
      </c>
      <c r="E233" t="s">
        <v>114</v>
      </c>
      <c r="F233">
        <v>7</v>
      </c>
      <c r="G233">
        <v>1</v>
      </c>
      <c r="H233" t="s">
        <v>85</v>
      </c>
      <c r="I233">
        <v>22.5</v>
      </c>
      <c r="J233">
        <v>65.5</v>
      </c>
      <c r="K233">
        <v>60</v>
      </c>
      <c r="L233" t="s">
        <v>53</v>
      </c>
      <c r="M233">
        <v>1</v>
      </c>
      <c r="N233" t="s">
        <v>246</v>
      </c>
      <c r="O233">
        <v>10</v>
      </c>
      <c r="P233">
        <v>3</v>
      </c>
      <c r="Q233">
        <v>1.53</v>
      </c>
      <c r="R233">
        <v>0.61</v>
      </c>
      <c r="S233">
        <v>0.14000000000000001</v>
      </c>
      <c r="T233">
        <v>0.18</v>
      </c>
      <c r="U233">
        <v>6</v>
      </c>
      <c r="V233">
        <v>6</v>
      </c>
      <c r="W233">
        <v>6</v>
      </c>
      <c r="X233">
        <v>6</v>
      </c>
      <c r="Y233">
        <v>12</v>
      </c>
      <c r="Z233">
        <v>1.87</v>
      </c>
      <c r="AA233">
        <v>60</v>
      </c>
      <c r="AB233">
        <v>32.085561499999997</v>
      </c>
      <c r="AC233">
        <v>49.090909089999997</v>
      </c>
      <c r="AD233">
        <v>19.572192510000001</v>
      </c>
      <c r="AE233">
        <v>4.4919786100000003</v>
      </c>
      <c r="AF233">
        <v>5.77540107</v>
      </c>
      <c r="AG233">
        <v>11.003055529999999</v>
      </c>
      <c r="AH233">
        <v>14.146785680000001</v>
      </c>
      <c r="AK233">
        <v>-60.130718950000002</v>
      </c>
      <c r="AL233">
        <f t="shared" si="20"/>
        <v>12.317363568564764</v>
      </c>
      <c r="AM233">
        <f t="shared" si="21"/>
        <v>24.142032594386936</v>
      </c>
      <c r="AN233">
        <f t="shared" si="22"/>
        <v>-84.272751544386935</v>
      </c>
      <c r="AO233">
        <f t="shared" si="23"/>
        <v>-35.988686355613069</v>
      </c>
      <c r="AQ233">
        <f t="shared" si="24"/>
        <v>12.317363568564764</v>
      </c>
    </row>
    <row r="234" spans="1:43" x14ac:dyDescent="0.25">
      <c r="A234" t="s">
        <v>241</v>
      </c>
      <c r="B234" t="s">
        <v>302</v>
      </c>
      <c r="C234" t="s">
        <v>299</v>
      </c>
      <c r="D234" t="s">
        <v>304</v>
      </c>
      <c r="E234" t="s">
        <v>114</v>
      </c>
      <c r="F234">
        <v>5</v>
      </c>
      <c r="G234">
        <v>1</v>
      </c>
      <c r="H234" t="s">
        <v>85</v>
      </c>
      <c r="I234">
        <v>22.5</v>
      </c>
      <c r="J234">
        <v>65.5</v>
      </c>
      <c r="K234">
        <v>60</v>
      </c>
      <c r="L234" t="s">
        <v>53</v>
      </c>
      <c r="M234">
        <v>1</v>
      </c>
      <c r="N234">
        <v>1</v>
      </c>
      <c r="O234">
        <v>10</v>
      </c>
      <c r="P234">
        <v>3</v>
      </c>
      <c r="Q234">
        <v>28.36</v>
      </c>
      <c r="R234">
        <v>16.989999999999998</v>
      </c>
      <c r="S234">
        <v>5.96</v>
      </c>
      <c r="T234">
        <v>2.2999999999999998</v>
      </c>
      <c r="U234">
        <v>6</v>
      </c>
      <c r="V234">
        <v>6</v>
      </c>
      <c r="W234">
        <v>6</v>
      </c>
      <c r="X234">
        <v>6</v>
      </c>
      <c r="Y234">
        <v>12</v>
      </c>
      <c r="Z234">
        <v>47.53</v>
      </c>
      <c r="AA234">
        <v>60</v>
      </c>
      <c r="AB234">
        <v>1.2623606140000001</v>
      </c>
      <c r="AC234">
        <v>35.800547020000003</v>
      </c>
      <c r="AD234">
        <v>21.447506839999999</v>
      </c>
      <c r="AE234">
        <v>7.5236692620000003</v>
      </c>
      <c r="AF234">
        <v>2.903429413</v>
      </c>
      <c r="AG234">
        <v>18.429150679999999</v>
      </c>
      <c r="AH234">
        <v>7.1119205660000002</v>
      </c>
      <c r="AK234">
        <v>-40.091678420000001</v>
      </c>
      <c r="AL234">
        <f t="shared" si="20"/>
        <v>14.976030559841186</v>
      </c>
      <c r="AM234">
        <f t="shared" si="21"/>
        <v>29.353019897288725</v>
      </c>
      <c r="AN234">
        <f t="shared" si="22"/>
        <v>-69.444698317288726</v>
      </c>
      <c r="AO234">
        <f t="shared" si="23"/>
        <v>-10.738658522711276</v>
      </c>
      <c r="AQ234">
        <f t="shared" si="24"/>
        <v>14.976030559841186</v>
      </c>
    </row>
    <row r="235" spans="1:43" x14ac:dyDescent="0.25">
      <c r="A235" t="s">
        <v>241</v>
      </c>
      <c r="B235" t="s">
        <v>302</v>
      </c>
      <c r="C235" t="s">
        <v>299</v>
      </c>
      <c r="D235" t="s">
        <v>304</v>
      </c>
      <c r="E235" t="s">
        <v>114</v>
      </c>
      <c r="F235">
        <v>6</v>
      </c>
      <c r="G235">
        <v>1</v>
      </c>
      <c r="H235" t="s">
        <v>85</v>
      </c>
      <c r="I235">
        <v>22.5</v>
      </c>
      <c r="J235">
        <v>65.5</v>
      </c>
      <c r="K235">
        <v>60</v>
      </c>
      <c r="L235" t="s">
        <v>53</v>
      </c>
      <c r="M235">
        <v>1</v>
      </c>
      <c r="N235" t="s">
        <v>245</v>
      </c>
      <c r="O235">
        <v>10</v>
      </c>
      <c r="P235">
        <v>3</v>
      </c>
      <c r="Q235">
        <v>0.99</v>
      </c>
      <c r="R235">
        <v>0.75</v>
      </c>
      <c r="S235">
        <v>0.24</v>
      </c>
      <c r="T235">
        <v>0.28000000000000003</v>
      </c>
      <c r="U235">
        <v>6</v>
      </c>
      <c r="V235">
        <v>6</v>
      </c>
      <c r="W235">
        <v>6</v>
      </c>
      <c r="X235">
        <v>6</v>
      </c>
      <c r="Y235">
        <v>12</v>
      </c>
      <c r="Z235">
        <v>1.87</v>
      </c>
      <c r="AA235">
        <v>60</v>
      </c>
      <c r="AB235">
        <v>32.085561499999997</v>
      </c>
      <c r="AC235">
        <v>31.764705880000001</v>
      </c>
      <c r="AD235">
        <v>24.064171120000001</v>
      </c>
      <c r="AE235">
        <v>7.700534759</v>
      </c>
      <c r="AF235">
        <v>8.9839572190000005</v>
      </c>
      <c r="AG235">
        <v>18.862380909999999</v>
      </c>
      <c r="AH235">
        <v>22.006111059999999</v>
      </c>
      <c r="AK235">
        <v>-24.242424239999998</v>
      </c>
      <c r="AL235">
        <f t="shared" si="20"/>
        <v>33.722529130780124</v>
      </c>
      <c r="AM235">
        <f t="shared" si="21"/>
        <v>66.096157096329037</v>
      </c>
      <c r="AN235">
        <f t="shared" si="22"/>
        <v>-90.338581336329042</v>
      </c>
      <c r="AO235">
        <f t="shared" si="23"/>
        <v>41.853732856329039</v>
      </c>
      <c r="AQ235">
        <f t="shared" si="24"/>
        <v>33.722529130780124</v>
      </c>
    </row>
    <row r="236" spans="1:43" x14ac:dyDescent="0.25">
      <c r="A236" t="s">
        <v>241</v>
      </c>
      <c r="B236" t="s">
        <v>302</v>
      </c>
      <c r="C236" t="s">
        <v>299</v>
      </c>
      <c r="D236" t="s">
        <v>304</v>
      </c>
      <c r="E236" t="s">
        <v>114</v>
      </c>
      <c r="F236">
        <v>7</v>
      </c>
      <c r="G236">
        <v>1</v>
      </c>
      <c r="H236" t="s">
        <v>85</v>
      </c>
      <c r="I236">
        <v>22.5</v>
      </c>
      <c r="J236">
        <v>65.5</v>
      </c>
      <c r="K236">
        <v>60</v>
      </c>
      <c r="L236" t="s">
        <v>53</v>
      </c>
      <c r="M236">
        <v>1</v>
      </c>
      <c r="N236" t="s">
        <v>246</v>
      </c>
      <c r="O236">
        <v>10</v>
      </c>
      <c r="P236">
        <v>3</v>
      </c>
      <c r="Q236">
        <v>1.53</v>
      </c>
      <c r="R236">
        <v>0.72</v>
      </c>
      <c r="S236">
        <v>0.14000000000000001</v>
      </c>
      <c r="T236">
        <v>0.2</v>
      </c>
      <c r="U236">
        <v>6</v>
      </c>
      <c r="V236">
        <v>6</v>
      </c>
      <c r="W236">
        <v>6</v>
      </c>
      <c r="X236">
        <v>6</v>
      </c>
      <c r="Y236">
        <v>12</v>
      </c>
      <c r="Z236">
        <v>1.87</v>
      </c>
      <c r="AA236">
        <v>60</v>
      </c>
      <c r="AB236">
        <v>32.085561499999997</v>
      </c>
      <c r="AC236">
        <v>49.090909089999997</v>
      </c>
      <c r="AD236">
        <v>23.10160428</v>
      </c>
      <c r="AE236">
        <v>4.4919786100000003</v>
      </c>
      <c r="AF236">
        <v>6.4171122990000002</v>
      </c>
      <c r="AG236">
        <v>11.003055529999999</v>
      </c>
      <c r="AH236">
        <v>15.718650759999999</v>
      </c>
      <c r="AK236">
        <v>-52.941176470000002</v>
      </c>
      <c r="AL236">
        <f t="shared" si="20"/>
        <v>13.762862973432988</v>
      </c>
      <c r="AM236">
        <f t="shared" si="21"/>
        <v>26.975211427928656</v>
      </c>
      <c r="AN236">
        <f t="shared" si="22"/>
        <v>-79.916387897928658</v>
      </c>
      <c r="AO236">
        <f t="shared" si="23"/>
        <v>-25.965965042071346</v>
      </c>
      <c r="AQ236">
        <f t="shared" si="24"/>
        <v>13.762862973432988</v>
      </c>
    </row>
    <row r="237" spans="1:43" x14ac:dyDescent="0.25">
      <c r="A237" t="s">
        <v>241</v>
      </c>
      <c r="B237" t="s">
        <v>302</v>
      </c>
      <c r="C237" t="s">
        <v>299</v>
      </c>
      <c r="D237" t="s">
        <v>305</v>
      </c>
      <c r="E237" t="s">
        <v>114</v>
      </c>
      <c r="F237">
        <v>5</v>
      </c>
      <c r="G237">
        <v>1</v>
      </c>
      <c r="H237" t="s">
        <v>85</v>
      </c>
      <c r="I237">
        <v>22.5</v>
      </c>
      <c r="J237">
        <v>65.5</v>
      </c>
      <c r="K237">
        <v>60</v>
      </c>
      <c r="L237" t="s">
        <v>53</v>
      </c>
      <c r="M237">
        <v>1</v>
      </c>
      <c r="N237">
        <v>1</v>
      </c>
      <c r="O237">
        <v>10</v>
      </c>
      <c r="P237">
        <v>3</v>
      </c>
      <c r="Q237">
        <v>28.36</v>
      </c>
      <c r="R237">
        <v>3.21</v>
      </c>
      <c r="S237">
        <v>5.96</v>
      </c>
      <c r="T237">
        <v>2.87</v>
      </c>
      <c r="U237">
        <v>6</v>
      </c>
      <c r="V237">
        <v>6</v>
      </c>
      <c r="W237">
        <v>6</v>
      </c>
      <c r="X237">
        <v>6</v>
      </c>
      <c r="Y237">
        <v>12</v>
      </c>
      <c r="Z237">
        <v>47.53</v>
      </c>
      <c r="AA237">
        <v>60</v>
      </c>
      <c r="AB237">
        <v>1.2623606140000001</v>
      </c>
      <c r="AC237">
        <v>35.800547020000003</v>
      </c>
      <c r="AD237">
        <v>4.0521775719999997</v>
      </c>
      <c r="AE237">
        <v>7.5236692620000003</v>
      </c>
      <c r="AF237">
        <v>3.6229749629999999</v>
      </c>
      <c r="AG237">
        <v>18.429150679999999</v>
      </c>
      <c r="AH237">
        <v>8.8744400110000008</v>
      </c>
      <c r="AK237">
        <v>-88.681241180000001</v>
      </c>
      <c r="AL237">
        <f t="shared" si="20"/>
        <v>10.39568700060587</v>
      </c>
      <c r="AM237">
        <f t="shared" si="21"/>
        <v>20.375546521187506</v>
      </c>
      <c r="AN237">
        <f t="shared" si="22"/>
        <v>-109.0567877011875</v>
      </c>
      <c r="AO237">
        <f t="shared" si="23"/>
        <v>-68.305694658812499</v>
      </c>
      <c r="AQ237">
        <f t="shared" si="24"/>
        <v>10.39568700060587</v>
      </c>
    </row>
    <row r="238" spans="1:43" x14ac:dyDescent="0.25">
      <c r="A238" t="s">
        <v>241</v>
      </c>
      <c r="B238" t="s">
        <v>302</v>
      </c>
      <c r="C238" t="s">
        <v>299</v>
      </c>
      <c r="D238" t="s">
        <v>305</v>
      </c>
      <c r="E238" t="s">
        <v>114</v>
      </c>
      <c r="F238">
        <v>6</v>
      </c>
      <c r="G238">
        <v>1</v>
      </c>
      <c r="H238" t="s">
        <v>85</v>
      </c>
      <c r="I238">
        <v>22.5</v>
      </c>
      <c r="J238">
        <v>65.5</v>
      </c>
      <c r="K238">
        <v>60</v>
      </c>
      <c r="L238" t="s">
        <v>53</v>
      </c>
      <c r="M238">
        <v>1</v>
      </c>
      <c r="N238" t="s">
        <v>245</v>
      </c>
      <c r="O238">
        <v>10</v>
      </c>
      <c r="P238">
        <v>3</v>
      </c>
      <c r="Q238">
        <v>0.99</v>
      </c>
      <c r="R238">
        <v>0.73</v>
      </c>
      <c r="S238">
        <v>0.24</v>
      </c>
      <c r="T238">
        <v>0.24</v>
      </c>
      <c r="U238">
        <v>6</v>
      </c>
      <c r="V238">
        <v>6</v>
      </c>
      <c r="W238">
        <v>6</v>
      </c>
      <c r="X238">
        <v>6</v>
      </c>
      <c r="Y238">
        <v>12</v>
      </c>
      <c r="Z238">
        <v>1.87</v>
      </c>
      <c r="AA238">
        <v>60</v>
      </c>
      <c r="AB238">
        <v>32.085561499999997</v>
      </c>
      <c r="AC238">
        <v>31.764705880000001</v>
      </c>
      <c r="AD238">
        <v>23.422459889999999</v>
      </c>
      <c r="AE238">
        <v>7.700534759</v>
      </c>
      <c r="AF238">
        <v>7.700534759</v>
      </c>
      <c r="AG238">
        <v>18.862380909999999</v>
      </c>
      <c r="AH238">
        <v>18.862380909999999</v>
      </c>
      <c r="AK238">
        <v>-26.262626260000001</v>
      </c>
      <c r="AL238">
        <f t="shared" si="20"/>
        <v>30.120370976293621</v>
      </c>
      <c r="AM238">
        <f t="shared" si="21"/>
        <v>59.0359271135355</v>
      </c>
      <c r="AN238">
        <f t="shared" si="22"/>
        <v>-85.298553373535498</v>
      </c>
      <c r="AO238">
        <f t="shared" si="23"/>
        <v>32.773300853535503</v>
      </c>
      <c r="AQ238">
        <f t="shared" si="24"/>
        <v>30.120370976293621</v>
      </c>
    </row>
    <row r="239" spans="1:43" x14ac:dyDescent="0.25">
      <c r="A239" t="s">
        <v>241</v>
      </c>
      <c r="B239" t="s">
        <v>302</v>
      </c>
      <c r="C239" t="s">
        <v>299</v>
      </c>
      <c r="D239" t="s">
        <v>305</v>
      </c>
      <c r="E239" t="s">
        <v>114</v>
      </c>
      <c r="F239">
        <v>7</v>
      </c>
      <c r="G239">
        <v>1</v>
      </c>
      <c r="H239" t="s">
        <v>85</v>
      </c>
      <c r="I239">
        <v>22.5</v>
      </c>
      <c r="J239">
        <v>65.5</v>
      </c>
      <c r="K239">
        <v>60</v>
      </c>
      <c r="L239" t="s">
        <v>53</v>
      </c>
      <c r="M239">
        <v>1</v>
      </c>
      <c r="N239" t="s">
        <v>246</v>
      </c>
      <c r="O239">
        <v>10</v>
      </c>
      <c r="P239">
        <v>3</v>
      </c>
      <c r="Q239">
        <v>1.53</v>
      </c>
      <c r="R239">
        <v>0.61</v>
      </c>
      <c r="S239">
        <v>0.14000000000000001</v>
      </c>
      <c r="T239">
        <v>0.2</v>
      </c>
      <c r="U239">
        <v>6</v>
      </c>
      <c r="V239">
        <v>6</v>
      </c>
      <c r="W239">
        <v>6</v>
      </c>
      <c r="X239">
        <v>6</v>
      </c>
      <c r="Y239">
        <v>12</v>
      </c>
      <c r="Z239">
        <v>1.87</v>
      </c>
      <c r="AA239">
        <v>60</v>
      </c>
      <c r="AB239">
        <v>32.085561499999997</v>
      </c>
      <c r="AC239">
        <v>49.090909089999997</v>
      </c>
      <c r="AD239">
        <v>19.572192510000001</v>
      </c>
      <c r="AE239">
        <v>4.4919786100000003</v>
      </c>
      <c r="AF239">
        <v>6.4171122990000002</v>
      </c>
      <c r="AG239">
        <v>11.003055529999999</v>
      </c>
      <c r="AH239">
        <v>15.718650759999999</v>
      </c>
      <c r="AK239">
        <v>-60.130718950000002</v>
      </c>
      <c r="AL239">
        <f t="shared" si="20"/>
        <v>13.571425523251355</v>
      </c>
      <c r="AM239">
        <f t="shared" si="21"/>
        <v>26.599994025572656</v>
      </c>
      <c r="AN239">
        <f t="shared" si="22"/>
        <v>-86.730712975572658</v>
      </c>
      <c r="AO239">
        <f t="shared" si="23"/>
        <v>-33.530724924427346</v>
      </c>
      <c r="AQ239">
        <f t="shared" si="24"/>
        <v>13.571425523251355</v>
      </c>
    </row>
    <row r="240" spans="1:43" x14ac:dyDescent="0.25">
      <c r="A240" t="s">
        <v>306</v>
      </c>
      <c r="B240" t="s">
        <v>99</v>
      </c>
      <c r="C240" t="s">
        <v>299</v>
      </c>
      <c r="D240" t="s">
        <v>300</v>
      </c>
      <c r="E240" t="s">
        <v>114</v>
      </c>
      <c r="F240">
        <v>50</v>
      </c>
      <c r="G240" t="s">
        <v>51</v>
      </c>
      <c r="H240" t="s">
        <v>85</v>
      </c>
      <c r="I240">
        <v>22.5</v>
      </c>
      <c r="J240">
        <v>65.5</v>
      </c>
      <c r="K240" t="s">
        <v>39</v>
      </c>
      <c r="L240" t="s">
        <v>39</v>
      </c>
      <c r="M240">
        <v>11</v>
      </c>
      <c r="N240">
        <v>1</v>
      </c>
      <c r="O240">
        <v>60</v>
      </c>
      <c r="P240">
        <v>3</v>
      </c>
      <c r="Q240">
        <v>25.63</v>
      </c>
      <c r="R240">
        <v>14.47</v>
      </c>
      <c r="S240">
        <v>1.38</v>
      </c>
      <c r="T240">
        <v>4</v>
      </c>
      <c r="U240" t="s">
        <v>307</v>
      </c>
      <c r="V240" t="s">
        <v>307</v>
      </c>
      <c r="W240">
        <v>10</v>
      </c>
      <c r="X240">
        <v>10</v>
      </c>
      <c r="Y240">
        <v>20</v>
      </c>
      <c r="Z240">
        <v>32.56</v>
      </c>
      <c r="AA240">
        <v>100</v>
      </c>
      <c r="AB240">
        <v>3.0712530710000001</v>
      </c>
      <c r="AC240">
        <v>78.716216220000007</v>
      </c>
      <c r="AD240">
        <v>44.441031940000002</v>
      </c>
      <c r="AE240">
        <v>4.2383292380000004</v>
      </c>
      <c r="AF240">
        <v>12.285012289999999</v>
      </c>
      <c r="AG240">
        <v>13.402773870000001</v>
      </c>
      <c r="AH240">
        <v>38.848619900000003</v>
      </c>
      <c r="AK240">
        <v>-43.542723369999997</v>
      </c>
      <c r="AL240">
        <f t="shared" si="20"/>
        <v>15.900001208722653</v>
      </c>
      <c r="AM240">
        <f t="shared" si="21"/>
        <v>31.164002369096398</v>
      </c>
      <c r="AN240">
        <f t="shared" si="22"/>
        <v>-74.706725739096399</v>
      </c>
      <c r="AO240">
        <f t="shared" si="23"/>
        <v>-12.3787210009036</v>
      </c>
      <c r="AQ240">
        <f t="shared" si="24"/>
        <v>15.900001208722653</v>
      </c>
    </row>
    <row r="241" spans="1:43" x14ac:dyDescent="0.25">
      <c r="A241" t="s">
        <v>306</v>
      </c>
      <c r="B241" t="s">
        <v>99</v>
      </c>
      <c r="C241" t="s">
        <v>299</v>
      </c>
      <c r="D241" t="s">
        <v>301</v>
      </c>
      <c r="E241" t="s">
        <v>114</v>
      </c>
      <c r="F241">
        <v>50</v>
      </c>
      <c r="G241" t="s">
        <v>51</v>
      </c>
      <c r="H241" t="s">
        <v>85</v>
      </c>
      <c r="I241">
        <v>22.5</v>
      </c>
      <c r="J241">
        <v>65.5</v>
      </c>
      <c r="K241" t="s">
        <v>39</v>
      </c>
      <c r="L241" t="s">
        <v>39</v>
      </c>
      <c r="M241">
        <v>11</v>
      </c>
      <c r="N241">
        <v>1</v>
      </c>
      <c r="O241">
        <v>60</v>
      </c>
      <c r="P241">
        <v>3</v>
      </c>
      <c r="Q241">
        <v>25.63</v>
      </c>
      <c r="R241">
        <v>18.63</v>
      </c>
      <c r="S241">
        <v>1.38</v>
      </c>
      <c r="T241">
        <v>2.78</v>
      </c>
      <c r="U241" t="s">
        <v>307</v>
      </c>
      <c r="V241" t="s">
        <v>307</v>
      </c>
      <c r="W241">
        <v>10</v>
      </c>
      <c r="X241">
        <v>10</v>
      </c>
      <c r="Y241">
        <v>20</v>
      </c>
      <c r="Z241">
        <v>32.56</v>
      </c>
      <c r="AA241">
        <v>100</v>
      </c>
      <c r="AB241">
        <v>3.0712530710000001</v>
      </c>
      <c r="AC241">
        <v>78.716216220000007</v>
      </c>
      <c r="AD241">
        <v>57.217444720000003</v>
      </c>
      <c r="AE241">
        <v>4.2383292380000004</v>
      </c>
      <c r="AF241">
        <v>8.5380835380000004</v>
      </c>
      <c r="AG241">
        <v>13.402773870000001</v>
      </c>
      <c r="AH241">
        <v>26.999790829999998</v>
      </c>
      <c r="AK241">
        <v>-27.311744050000001</v>
      </c>
      <c r="AL241">
        <f t="shared" si="20"/>
        <v>11.531161115283451</v>
      </c>
      <c r="AM241">
        <f t="shared" si="21"/>
        <v>22.601075785955565</v>
      </c>
      <c r="AN241">
        <f t="shared" si="22"/>
        <v>-49.912819835955567</v>
      </c>
      <c r="AO241">
        <f t="shared" si="23"/>
        <v>-4.7106682640444362</v>
      </c>
      <c r="AQ241">
        <f t="shared" si="24"/>
        <v>11.531161115283451</v>
      </c>
    </row>
    <row r="242" spans="1:43" x14ac:dyDescent="0.25">
      <c r="A242" t="s">
        <v>306</v>
      </c>
      <c r="B242" t="s">
        <v>140</v>
      </c>
      <c r="C242" t="s">
        <v>299</v>
      </c>
      <c r="D242" t="s">
        <v>301</v>
      </c>
      <c r="E242" t="s">
        <v>114</v>
      </c>
      <c r="F242">
        <v>51</v>
      </c>
      <c r="G242" t="s">
        <v>51</v>
      </c>
      <c r="H242" t="s">
        <v>85</v>
      </c>
      <c r="I242">
        <v>22.5</v>
      </c>
      <c r="J242">
        <v>65.5</v>
      </c>
      <c r="K242" t="s">
        <v>39</v>
      </c>
      <c r="L242" t="s">
        <v>39</v>
      </c>
      <c r="M242">
        <v>11</v>
      </c>
      <c r="N242">
        <v>1</v>
      </c>
      <c r="O242">
        <v>60</v>
      </c>
      <c r="P242">
        <v>3</v>
      </c>
      <c r="Q242">
        <v>27.48</v>
      </c>
      <c r="R242">
        <v>15.47</v>
      </c>
      <c r="S242">
        <v>1.4</v>
      </c>
      <c r="T242">
        <v>2.2999999999999998</v>
      </c>
      <c r="U242">
        <v>6</v>
      </c>
      <c r="V242">
        <v>6</v>
      </c>
      <c r="W242">
        <v>6</v>
      </c>
      <c r="X242">
        <v>6</v>
      </c>
      <c r="Y242">
        <v>12</v>
      </c>
      <c r="Z242">
        <v>34.33</v>
      </c>
      <c r="AA242">
        <v>100</v>
      </c>
      <c r="AB242">
        <v>2.912904165</v>
      </c>
      <c r="AC242">
        <v>80.04660647</v>
      </c>
      <c r="AD242">
        <v>45.06262744</v>
      </c>
      <c r="AE242">
        <v>4.0780658320000001</v>
      </c>
      <c r="AF242">
        <v>6.6996795809999998</v>
      </c>
      <c r="AG242">
        <v>9.9891804250000007</v>
      </c>
      <c r="AH242">
        <v>16.41079641</v>
      </c>
      <c r="AK242">
        <v>-43.704512370000003</v>
      </c>
      <c r="AL242">
        <f t="shared" si="20"/>
        <v>8.8474805470032436</v>
      </c>
      <c r="AM242">
        <f t="shared" si="21"/>
        <v>17.341061872126357</v>
      </c>
      <c r="AN242">
        <f t="shared" si="22"/>
        <v>-61.045574242126364</v>
      </c>
      <c r="AO242">
        <f t="shared" si="23"/>
        <v>-26.363450497873647</v>
      </c>
      <c r="AQ242">
        <f t="shared" si="24"/>
        <v>8.8474805470032436</v>
      </c>
    </row>
    <row r="243" spans="1:43" x14ac:dyDescent="0.25">
      <c r="A243" t="s">
        <v>306</v>
      </c>
      <c r="B243" t="s">
        <v>308</v>
      </c>
      <c r="C243" t="s">
        <v>299</v>
      </c>
      <c r="D243" t="s">
        <v>301</v>
      </c>
      <c r="E243" t="s">
        <v>114</v>
      </c>
      <c r="F243">
        <v>52</v>
      </c>
      <c r="G243" t="s">
        <v>51</v>
      </c>
      <c r="H243" t="s">
        <v>85</v>
      </c>
      <c r="I243">
        <v>22.5</v>
      </c>
      <c r="J243">
        <v>65.5</v>
      </c>
      <c r="K243" t="s">
        <v>39</v>
      </c>
      <c r="L243" t="s">
        <v>39</v>
      </c>
      <c r="M243">
        <v>11</v>
      </c>
      <c r="N243">
        <v>1</v>
      </c>
      <c r="O243">
        <v>60</v>
      </c>
      <c r="P243">
        <v>3</v>
      </c>
      <c r="Q243">
        <v>25.87</v>
      </c>
      <c r="R243">
        <v>10.02</v>
      </c>
      <c r="S243">
        <v>0.76</v>
      </c>
      <c r="T243">
        <v>2.2999999999999998</v>
      </c>
      <c r="U243">
        <v>6</v>
      </c>
      <c r="V243">
        <v>6</v>
      </c>
      <c r="W243">
        <v>6</v>
      </c>
      <c r="X243">
        <v>6</v>
      </c>
      <c r="Y243">
        <v>12</v>
      </c>
      <c r="Z243">
        <v>33.090000000000003</v>
      </c>
      <c r="AA243">
        <v>100</v>
      </c>
      <c r="AB243">
        <v>3.0220610460000001</v>
      </c>
      <c r="AC243">
        <v>78.180719249999996</v>
      </c>
      <c r="AD243">
        <v>30.281051680000001</v>
      </c>
      <c r="AE243">
        <v>2.2967663950000001</v>
      </c>
      <c r="AF243">
        <v>6.9507404050000003</v>
      </c>
      <c r="AG243">
        <v>5.625905725</v>
      </c>
      <c r="AH243">
        <v>17.025767330000001</v>
      </c>
      <c r="AK243">
        <v>-61.267877849999998</v>
      </c>
      <c r="AL243">
        <f t="shared" si="20"/>
        <v>8.9631252281478648</v>
      </c>
      <c r="AM243">
        <f t="shared" si="21"/>
        <v>17.567725447169813</v>
      </c>
      <c r="AN243">
        <f t="shared" si="22"/>
        <v>-78.835603297169811</v>
      </c>
      <c r="AO243">
        <f t="shared" si="23"/>
        <v>-43.700152402830184</v>
      </c>
      <c r="AQ243">
        <f t="shared" si="24"/>
        <v>8.9631252281478648</v>
      </c>
    </row>
    <row r="244" spans="1:43" x14ac:dyDescent="0.25">
      <c r="A244" t="s">
        <v>309</v>
      </c>
      <c r="B244" t="s">
        <v>86</v>
      </c>
      <c r="C244" t="s">
        <v>310</v>
      </c>
      <c r="D244" t="s">
        <v>311</v>
      </c>
      <c r="E244" t="s">
        <v>50</v>
      </c>
      <c r="G244">
        <v>1</v>
      </c>
      <c r="H244" t="s">
        <v>52</v>
      </c>
      <c r="I244">
        <v>24</v>
      </c>
      <c r="J244">
        <v>80</v>
      </c>
      <c r="K244">
        <v>120</v>
      </c>
      <c r="L244" t="s">
        <v>103</v>
      </c>
      <c r="M244">
        <v>12</v>
      </c>
      <c r="N244">
        <v>1</v>
      </c>
      <c r="O244">
        <v>60</v>
      </c>
      <c r="P244">
        <v>3</v>
      </c>
      <c r="Q244">
        <v>30.31</v>
      </c>
      <c r="R244">
        <v>19.260000000000002</v>
      </c>
      <c r="S244">
        <f>1.44*2</f>
        <v>2.88</v>
      </c>
      <c r="T244">
        <f>2*1.99</f>
        <v>3.98</v>
      </c>
      <c r="U244" t="s">
        <v>226</v>
      </c>
      <c r="V244" t="s">
        <v>226</v>
      </c>
      <c r="W244">
        <v>9</v>
      </c>
      <c r="X244">
        <v>9</v>
      </c>
      <c r="Y244">
        <v>18</v>
      </c>
      <c r="Z244">
        <v>39.67</v>
      </c>
      <c r="AA244">
        <v>80</v>
      </c>
      <c r="AB244">
        <f>AA244/Z244</f>
        <v>2.01663725737333</v>
      </c>
      <c r="AC244">
        <f>Q244*AB244</f>
        <v>61.124275270985628</v>
      </c>
      <c r="AD244">
        <f>R244*AB244</f>
        <v>38.840433577010337</v>
      </c>
      <c r="AE244">
        <f>S244*AB244</f>
        <v>5.8079153012351901</v>
      </c>
      <c r="AF244">
        <f>T244*AB244</f>
        <v>8.0262162843458533</v>
      </c>
      <c r="AG244">
        <f>(AE244*SQRT(W244))</f>
        <v>17.423745903705569</v>
      </c>
      <c r="AH244">
        <f>(AF244*SQRT(X244))</f>
        <v>24.07864885303756</v>
      </c>
      <c r="AK244">
        <f>((AD244-AC244)/AC244)*100</f>
        <v>-36.456614978554924</v>
      </c>
      <c r="AL244">
        <f t="shared" ref="AL244:AL245" si="25">(AD244/AC244)*SQRT((AF244/AD244)^2+(AE244/AC244)^2)*100</f>
        <v>14.452589902209271</v>
      </c>
      <c r="AM244">
        <f t="shared" ref="AM244:AM245" si="26">(1.96*AL244)</f>
        <v>28.327076208330169</v>
      </c>
      <c r="AN244">
        <f t="shared" ref="AN244:AN245" si="27">AK244-AM244</f>
        <v>-64.783691186885093</v>
      </c>
      <c r="AO244">
        <f t="shared" ref="AO244:AO245" si="28">AK244+AM244</f>
        <v>-8.1295387702247552</v>
      </c>
      <c r="AQ244">
        <f t="shared" si="24"/>
        <v>14.452589902209271</v>
      </c>
    </row>
    <row r="245" spans="1:43" x14ac:dyDescent="0.25">
      <c r="A245" t="s">
        <v>309</v>
      </c>
      <c r="B245" t="s">
        <v>86</v>
      </c>
      <c r="C245" t="s">
        <v>310</v>
      </c>
      <c r="D245" t="s">
        <v>312</v>
      </c>
      <c r="E245" t="s">
        <v>50</v>
      </c>
      <c r="G245">
        <v>1</v>
      </c>
      <c r="H245" t="s">
        <v>52</v>
      </c>
      <c r="I245">
        <v>24</v>
      </c>
      <c r="J245">
        <v>80</v>
      </c>
      <c r="K245">
        <v>120</v>
      </c>
      <c r="L245" t="s">
        <v>103</v>
      </c>
      <c r="M245">
        <v>12</v>
      </c>
      <c r="N245">
        <v>1</v>
      </c>
      <c r="O245">
        <v>60</v>
      </c>
      <c r="P245">
        <v>3</v>
      </c>
      <c r="Q245">
        <v>30.31</v>
      </c>
      <c r="R245">
        <v>20.32</v>
      </c>
      <c r="S245">
        <f>1.44*2</f>
        <v>2.88</v>
      </c>
      <c r="T245">
        <f>2*1.99</f>
        <v>3.98</v>
      </c>
      <c r="U245" t="s">
        <v>226</v>
      </c>
      <c r="V245" t="s">
        <v>226</v>
      </c>
      <c r="W245">
        <v>9</v>
      </c>
      <c r="X245">
        <v>9</v>
      </c>
      <c r="Y245">
        <v>18</v>
      </c>
      <c r="Z245">
        <v>39.67</v>
      </c>
      <c r="AA245">
        <v>80</v>
      </c>
      <c r="AB245">
        <f t="shared" ref="AB245:AB258" si="29">AA245/Z245</f>
        <v>2.01663725737333</v>
      </c>
      <c r="AC245">
        <f t="shared" ref="AC245:AC258" si="30">Q245*AB245</f>
        <v>61.124275270985628</v>
      </c>
      <c r="AD245">
        <f t="shared" ref="AD245:AD258" si="31">R245*AB245</f>
        <v>40.978069069826063</v>
      </c>
      <c r="AE245">
        <f t="shared" ref="AE245:AE258" si="32">S245*AB245</f>
        <v>5.8079153012351901</v>
      </c>
      <c r="AF245">
        <f t="shared" ref="AF245:AF258" si="33">T245*AB245</f>
        <v>8.0262162843458533</v>
      </c>
      <c r="AG245">
        <f t="shared" ref="AG245:AG258" si="34">(AE245*SQRT(W245))</f>
        <v>17.423745903705569</v>
      </c>
      <c r="AH245">
        <f t="shared" ref="AH245:AH258" si="35">(AF245*SQRT(X245))</f>
        <v>24.07864885303756</v>
      </c>
      <c r="AK245">
        <f>((AD245-AC245)/AC245)*100</f>
        <v>-32.959419333553278</v>
      </c>
      <c r="AL245">
        <f t="shared" si="25"/>
        <v>14.594534783594321</v>
      </c>
      <c r="AM245">
        <f t="shared" si="26"/>
        <v>28.605288175844869</v>
      </c>
      <c r="AN245">
        <f t="shared" si="27"/>
        <v>-61.564707509398147</v>
      </c>
      <c r="AO245">
        <f t="shared" si="28"/>
        <v>-4.3541311577084088</v>
      </c>
      <c r="AQ245">
        <f t="shared" si="24"/>
        <v>14.594534783594321</v>
      </c>
    </row>
    <row r="246" spans="1:43" x14ac:dyDescent="0.25">
      <c r="A246" t="s">
        <v>309</v>
      </c>
      <c r="B246" t="s">
        <v>47</v>
      </c>
      <c r="C246" t="s">
        <v>310</v>
      </c>
      <c r="D246" t="s">
        <v>311</v>
      </c>
      <c r="E246" t="s">
        <v>50</v>
      </c>
      <c r="G246">
        <v>1</v>
      </c>
      <c r="H246" t="s">
        <v>52</v>
      </c>
      <c r="I246">
        <v>24</v>
      </c>
      <c r="J246">
        <v>80</v>
      </c>
      <c r="K246">
        <v>120</v>
      </c>
      <c r="L246" t="s">
        <v>103</v>
      </c>
      <c r="M246">
        <v>12</v>
      </c>
      <c r="N246">
        <v>1</v>
      </c>
      <c r="O246">
        <v>60</v>
      </c>
      <c r="P246">
        <v>3</v>
      </c>
      <c r="Q246">
        <v>31.28</v>
      </c>
      <c r="R246">
        <v>20.190000000000001</v>
      </c>
      <c r="S246">
        <f>2*1.52</f>
        <v>3.04</v>
      </c>
      <c r="T246">
        <f>2*1.4</f>
        <v>2.8</v>
      </c>
      <c r="U246" t="s">
        <v>226</v>
      </c>
      <c r="V246" t="s">
        <v>226</v>
      </c>
      <c r="W246">
        <v>9</v>
      </c>
      <c r="X246">
        <v>9</v>
      </c>
      <c r="Y246">
        <v>18</v>
      </c>
      <c r="Z246">
        <v>39.54</v>
      </c>
      <c r="AA246">
        <v>80</v>
      </c>
      <c r="AB246">
        <f t="shared" si="29"/>
        <v>2.0232675771370765</v>
      </c>
      <c r="AC246">
        <f t="shared" si="30"/>
        <v>63.287809812847755</v>
      </c>
      <c r="AD246">
        <f t="shared" si="31"/>
        <v>40.849772382397575</v>
      </c>
      <c r="AE246">
        <f t="shared" si="32"/>
        <v>6.1507334344967131</v>
      </c>
      <c r="AF246">
        <f t="shared" si="33"/>
        <v>5.6651492159838135</v>
      </c>
      <c r="AG246">
        <f t="shared" si="34"/>
        <v>18.452200303490137</v>
      </c>
      <c r="AH246">
        <f t="shared" si="35"/>
        <v>16.99544764795144</v>
      </c>
      <c r="AK246">
        <f t="shared" ref="AK246:AK250" si="36">((AD246-AC246)/AC246)*100</f>
        <v>-35.453964194373405</v>
      </c>
      <c r="AL246">
        <f t="shared" ref="AL246:AL250" si="37">(AD246/AC246)*SQRT((AF246/AD246)^2+(AE246/AC246)^2)*100</f>
        <v>10.930618193853428</v>
      </c>
      <c r="AM246">
        <f t="shared" ref="AM246:AM250" si="38">(1.96*AL246)</f>
        <v>21.424011659952718</v>
      </c>
      <c r="AN246">
        <f t="shared" ref="AN246:AN250" si="39">AK246-AM246</f>
        <v>-56.877975854326124</v>
      </c>
      <c r="AO246">
        <f t="shared" ref="AO246:AO250" si="40">AK246+AM246</f>
        <v>-14.029952534420687</v>
      </c>
      <c r="AQ246">
        <f t="shared" si="24"/>
        <v>10.930618193853428</v>
      </c>
    </row>
    <row r="247" spans="1:43" x14ac:dyDescent="0.25">
      <c r="A247" t="s">
        <v>309</v>
      </c>
      <c r="B247" t="s">
        <v>47</v>
      </c>
      <c r="C247" t="s">
        <v>310</v>
      </c>
      <c r="D247" t="s">
        <v>313</v>
      </c>
      <c r="E247" t="s">
        <v>50</v>
      </c>
      <c r="G247">
        <v>1</v>
      </c>
      <c r="H247" t="s">
        <v>52</v>
      </c>
      <c r="I247">
        <v>24</v>
      </c>
      <c r="J247">
        <v>80</v>
      </c>
      <c r="K247">
        <v>120</v>
      </c>
      <c r="L247" t="s">
        <v>103</v>
      </c>
      <c r="M247">
        <v>12</v>
      </c>
      <c r="N247">
        <v>1</v>
      </c>
      <c r="O247">
        <v>60</v>
      </c>
      <c r="P247">
        <v>3</v>
      </c>
      <c r="Q247">
        <v>31.28</v>
      </c>
      <c r="R247">
        <v>20.28</v>
      </c>
      <c r="S247">
        <f t="shared" ref="S247:S250" si="41">2*1.52</f>
        <v>3.04</v>
      </c>
      <c r="T247">
        <f>2*1.48</f>
        <v>2.96</v>
      </c>
      <c r="U247" t="s">
        <v>226</v>
      </c>
      <c r="V247" t="s">
        <v>226</v>
      </c>
      <c r="W247">
        <v>9</v>
      </c>
      <c r="X247">
        <v>9</v>
      </c>
      <c r="Y247">
        <v>18</v>
      </c>
      <c r="Z247">
        <v>39.54</v>
      </c>
      <c r="AA247">
        <v>80</v>
      </c>
      <c r="AB247">
        <f t="shared" si="29"/>
        <v>2.0232675771370765</v>
      </c>
      <c r="AC247">
        <f t="shared" si="30"/>
        <v>63.287809812847755</v>
      </c>
      <c r="AD247">
        <f t="shared" si="31"/>
        <v>41.031866464339913</v>
      </c>
      <c r="AE247">
        <f t="shared" si="32"/>
        <v>6.1507334344967131</v>
      </c>
      <c r="AF247">
        <f t="shared" si="33"/>
        <v>5.9888720283257459</v>
      </c>
      <c r="AG247">
        <f t="shared" si="34"/>
        <v>18.452200303490137</v>
      </c>
      <c r="AH247">
        <f t="shared" si="35"/>
        <v>17.96661608497724</v>
      </c>
      <c r="AK247">
        <f t="shared" si="36"/>
        <v>-35.166240409207163</v>
      </c>
      <c r="AL247">
        <f t="shared" si="37"/>
        <v>11.368777879010954</v>
      </c>
      <c r="AM247">
        <f t="shared" si="38"/>
        <v>22.282804642861471</v>
      </c>
      <c r="AN247">
        <f t="shared" si="39"/>
        <v>-57.449045052068634</v>
      </c>
      <c r="AO247">
        <f t="shared" si="40"/>
        <v>-12.883435766345691</v>
      </c>
      <c r="AQ247">
        <f t="shared" si="24"/>
        <v>11.368777879010954</v>
      </c>
    </row>
    <row r="248" spans="1:43" x14ac:dyDescent="0.25">
      <c r="A248" t="s">
        <v>309</v>
      </c>
      <c r="B248" t="s">
        <v>47</v>
      </c>
      <c r="C248" t="s">
        <v>310</v>
      </c>
      <c r="D248" t="s">
        <v>312</v>
      </c>
      <c r="E248" t="s">
        <v>50</v>
      </c>
      <c r="G248">
        <v>1</v>
      </c>
      <c r="H248" t="s">
        <v>52</v>
      </c>
      <c r="I248">
        <v>24</v>
      </c>
      <c r="J248">
        <v>80</v>
      </c>
      <c r="K248">
        <v>120</v>
      </c>
      <c r="L248" t="s">
        <v>103</v>
      </c>
      <c r="M248">
        <v>12</v>
      </c>
      <c r="N248">
        <v>1</v>
      </c>
      <c r="O248">
        <v>60</v>
      </c>
      <c r="P248">
        <v>3</v>
      </c>
      <c r="Q248">
        <v>31.28</v>
      </c>
      <c r="R248">
        <v>20.53</v>
      </c>
      <c r="S248">
        <f t="shared" si="41"/>
        <v>3.04</v>
      </c>
      <c r="T248">
        <f>2*2.33</f>
        <v>4.66</v>
      </c>
      <c r="U248" t="s">
        <v>226</v>
      </c>
      <c r="V248" t="s">
        <v>226</v>
      </c>
      <c r="W248">
        <v>9</v>
      </c>
      <c r="X248">
        <v>9</v>
      </c>
      <c r="Y248">
        <v>18</v>
      </c>
      <c r="Z248">
        <v>39.54</v>
      </c>
      <c r="AA248">
        <v>80</v>
      </c>
      <c r="AB248">
        <f t="shared" si="29"/>
        <v>2.0232675771370765</v>
      </c>
      <c r="AC248">
        <f t="shared" si="30"/>
        <v>63.287809812847755</v>
      </c>
      <c r="AD248">
        <f t="shared" si="31"/>
        <v>41.537683358624186</v>
      </c>
      <c r="AE248">
        <f t="shared" si="32"/>
        <v>6.1507334344967131</v>
      </c>
      <c r="AF248">
        <f t="shared" si="33"/>
        <v>9.4284269094587767</v>
      </c>
      <c r="AG248">
        <f t="shared" si="34"/>
        <v>18.452200303490137</v>
      </c>
      <c r="AH248">
        <f t="shared" si="35"/>
        <v>28.285280728376328</v>
      </c>
      <c r="AK248">
        <f t="shared" si="36"/>
        <v>-34.367007672634266</v>
      </c>
      <c r="AL248">
        <f t="shared" si="37"/>
        <v>16.205821133721031</v>
      </c>
      <c r="AM248">
        <f t="shared" si="38"/>
        <v>31.763409422093218</v>
      </c>
      <c r="AN248">
        <f t="shared" si="39"/>
        <v>-66.130417094727477</v>
      </c>
      <c r="AO248">
        <f t="shared" si="40"/>
        <v>-2.6035982505410473</v>
      </c>
      <c r="AQ248">
        <f t="shared" si="24"/>
        <v>16.205821133721031</v>
      </c>
    </row>
    <row r="249" spans="1:43" x14ac:dyDescent="0.25">
      <c r="A249" t="s">
        <v>309</v>
      </c>
      <c r="B249" t="s">
        <v>47</v>
      </c>
      <c r="C249" t="s">
        <v>310</v>
      </c>
      <c r="D249" t="s">
        <v>314</v>
      </c>
      <c r="E249" t="s">
        <v>50</v>
      </c>
      <c r="G249">
        <v>1</v>
      </c>
      <c r="H249" t="s">
        <v>52</v>
      </c>
      <c r="I249">
        <v>24</v>
      </c>
      <c r="J249">
        <v>80</v>
      </c>
      <c r="K249">
        <v>120</v>
      </c>
      <c r="L249" t="s">
        <v>103</v>
      </c>
      <c r="M249">
        <v>12</v>
      </c>
      <c r="N249">
        <v>1</v>
      </c>
      <c r="O249">
        <v>60</v>
      </c>
      <c r="P249">
        <v>3</v>
      </c>
      <c r="Q249">
        <v>31.28</v>
      </c>
      <c r="R249">
        <v>18.329999999999998</v>
      </c>
      <c r="S249">
        <f t="shared" si="41"/>
        <v>3.04</v>
      </c>
      <c r="T249">
        <f>2*2.03</f>
        <v>4.0599999999999996</v>
      </c>
      <c r="U249" t="s">
        <v>226</v>
      </c>
      <c r="V249" t="s">
        <v>226</v>
      </c>
      <c r="W249">
        <v>9</v>
      </c>
      <c r="X249">
        <v>9</v>
      </c>
      <c r="Y249">
        <v>18</v>
      </c>
      <c r="Z249">
        <v>39.54</v>
      </c>
      <c r="AA249">
        <v>80</v>
      </c>
      <c r="AB249">
        <f t="shared" si="29"/>
        <v>2.0232675771370765</v>
      </c>
      <c r="AC249">
        <f t="shared" si="30"/>
        <v>63.287809812847755</v>
      </c>
      <c r="AD249">
        <f t="shared" si="31"/>
        <v>37.086494688922606</v>
      </c>
      <c r="AE249">
        <f t="shared" si="32"/>
        <v>6.1507334344967131</v>
      </c>
      <c r="AF249">
        <f t="shared" si="33"/>
        <v>8.2144663631765305</v>
      </c>
      <c r="AG249">
        <f t="shared" si="34"/>
        <v>18.452200303490137</v>
      </c>
      <c r="AH249">
        <f t="shared" si="35"/>
        <v>24.643399089529591</v>
      </c>
      <c r="AK249">
        <f t="shared" si="36"/>
        <v>-41.400255754475715</v>
      </c>
      <c r="AL249">
        <f t="shared" si="37"/>
        <v>14.174018251541403</v>
      </c>
      <c r="AM249">
        <f t="shared" si="38"/>
        <v>27.781075773021151</v>
      </c>
      <c r="AN249">
        <f t="shared" si="39"/>
        <v>-69.181331527496866</v>
      </c>
      <c r="AO249">
        <f t="shared" si="40"/>
        <v>-13.619179981454565</v>
      </c>
      <c r="AQ249">
        <f t="shared" si="24"/>
        <v>14.174018251541403</v>
      </c>
    </row>
    <row r="250" spans="1:43" x14ac:dyDescent="0.25">
      <c r="A250" t="s">
        <v>309</v>
      </c>
      <c r="B250" t="s">
        <v>47</v>
      </c>
      <c r="C250" t="s">
        <v>310</v>
      </c>
      <c r="D250" t="s">
        <v>315</v>
      </c>
      <c r="E250" t="s">
        <v>50</v>
      </c>
      <c r="G250">
        <v>1</v>
      </c>
      <c r="H250" t="s">
        <v>52</v>
      </c>
      <c r="I250">
        <v>24</v>
      </c>
      <c r="J250">
        <v>80</v>
      </c>
      <c r="K250">
        <v>120</v>
      </c>
      <c r="L250" t="s">
        <v>103</v>
      </c>
      <c r="M250">
        <v>12</v>
      </c>
      <c r="N250">
        <v>1</v>
      </c>
      <c r="O250">
        <v>60</v>
      </c>
      <c r="P250">
        <v>3</v>
      </c>
      <c r="Q250">
        <v>31.28</v>
      </c>
      <c r="R250">
        <v>19.22</v>
      </c>
      <c r="S250">
        <f t="shared" si="41"/>
        <v>3.04</v>
      </c>
      <c r="T250">
        <f>2*1.99</f>
        <v>3.98</v>
      </c>
      <c r="U250" t="s">
        <v>226</v>
      </c>
      <c r="V250" t="s">
        <v>226</v>
      </c>
      <c r="W250">
        <v>9</v>
      </c>
      <c r="X250">
        <v>9</v>
      </c>
      <c r="Y250">
        <v>18</v>
      </c>
      <c r="Z250">
        <v>39.54</v>
      </c>
      <c r="AA250">
        <v>80</v>
      </c>
      <c r="AB250">
        <f t="shared" si="29"/>
        <v>2.0232675771370765</v>
      </c>
      <c r="AC250">
        <f t="shared" si="30"/>
        <v>63.287809812847755</v>
      </c>
      <c r="AD250">
        <f t="shared" si="31"/>
        <v>38.887202832574609</v>
      </c>
      <c r="AE250">
        <f t="shared" si="32"/>
        <v>6.1507334344967131</v>
      </c>
      <c r="AF250">
        <f t="shared" si="33"/>
        <v>8.0526049570055651</v>
      </c>
      <c r="AG250">
        <f t="shared" si="34"/>
        <v>18.452200303490137</v>
      </c>
      <c r="AH250">
        <f t="shared" si="35"/>
        <v>24.157814871016697</v>
      </c>
      <c r="AK250">
        <f t="shared" si="36"/>
        <v>-38.554987212276224</v>
      </c>
      <c r="AL250">
        <f t="shared" si="37"/>
        <v>14.055432053584314</v>
      </c>
      <c r="AM250">
        <f t="shared" si="38"/>
        <v>27.548646825025255</v>
      </c>
      <c r="AN250">
        <f t="shared" si="39"/>
        <v>-66.103634037301475</v>
      </c>
      <c r="AO250">
        <f t="shared" si="40"/>
        <v>-11.006340387250969</v>
      </c>
      <c r="AQ250">
        <f t="shared" si="24"/>
        <v>14.055432053584314</v>
      </c>
    </row>
    <row r="251" spans="1:43" x14ac:dyDescent="0.25">
      <c r="A251" t="s">
        <v>309</v>
      </c>
      <c r="B251" t="s">
        <v>95</v>
      </c>
      <c r="C251" t="s">
        <v>310</v>
      </c>
      <c r="D251" t="s">
        <v>311</v>
      </c>
      <c r="E251" t="s">
        <v>50</v>
      </c>
      <c r="G251">
        <v>1</v>
      </c>
      <c r="H251" t="s">
        <v>52</v>
      </c>
      <c r="I251">
        <v>24</v>
      </c>
      <c r="J251">
        <v>80</v>
      </c>
      <c r="K251">
        <v>120</v>
      </c>
      <c r="L251" t="s">
        <v>103</v>
      </c>
      <c r="M251">
        <v>12</v>
      </c>
      <c r="N251">
        <v>1</v>
      </c>
      <c r="O251">
        <v>60</v>
      </c>
      <c r="P251">
        <v>3</v>
      </c>
      <c r="Q251">
        <v>26.97</v>
      </c>
      <c r="R251">
        <v>12.28</v>
      </c>
      <c r="S251">
        <f>2*1.02</f>
        <v>2.04</v>
      </c>
      <c r="T251">
        <f>2*1.27</f>
        <v>2.54</v>
      </c>
      <c r="U251" t="s">
        <v>226</v>
      </c>
      <c r="V251" t="s">
        <v>226</v>
      </c>
      <c r="W251">
        <v>9</v>
      </c>
      <c r="X251">
        <v>9</v>
      </c>
      <c r="Y251">
        <v>18</v>
      </c>
      <c r="Z251">
        <v>39.58</v>
      </c>
      <c r="AA251">
        <v>80</v>
      </c>
      <c r="AB251">
        <f t="shared" si="29"/>
        <v>2.02122283981809</v>
      </c>
      <c r="AC251">
        <f t="shared" si="30"/>
        <v>54.512379989893887</v>
      </c>
      <c r="AD251">
        <f t="shared" si="31"/>
        <v>24.820616472966144</v>
      </c>
      <c r="AE251">
        <f t="shared" si="32"/>
        <v>4.1232945932289038</v>
      </c>
      <c r="AF251">
        <f t="shared" si="33"/>
        <v>5.133906013137949</v>
      </c>
      <c r="AG251">
        <f t="shared" si="34"/>
        <v>12.369883779686711</v>
      </c>
      <c r="AH251">
        <f t="shared" si="35"/>
        <v>15.401718039413847</v>
      </c>
      <c r="AK251">
        <f t="shared" ref="AK251:AK254" si="42">((AD251-AC251)/AC251)*100</f>
        <v>-54.46792732665925</v>
      </c>
      <c r="AL251">
        <f t="shared" ref="AL251:AL254" si="43">(AD251/AC251)*SQRT((AF251/AD251)^2+(AE251/AC251)^2)*100</f>
        <v>10.027842970144311</v>
      </c>
      <c r="AM251">
        <f t="shared" ref="AM251:AM254" si="44">(1.96*AL251)</f>
        <v>19.654572221482848</v>
      </c>
      <c r="AN251">
        <f t="shared" ref="AN251:AN254" si="45">AK251-AM251</f>
        <v>-74.122499548142102</v>
      </c>
      <c r="AO251">
        <f t="shared" ref="AO251:AO254" si="46">AK251+AM251</f>
        <v>-34.813355105176399</v>
      </c>
      <c r="AQ251">
        <f t="shared" si="24"/>
        <v>10.027842970144311</v>
      </c>
    </row>
    <row r="252" spans="1:43" x14ac:dyDescent="0.25">
      <c r="A252" t="s">
        <v>309</v>
      </c>
      <c r="B252" t="s">
        <v>95</v>
      </c>
      <c r="C252" t="s">
        <v>310</v>
      </c>
      <c r="D252" t="s">
        <v>316</v>
      </c>
      <c r="E252" t="s">
        <v>50</v>
      </c>
      <c r="G252">
        <v>1</v>
      </c>
      <c r="H252" t="s">
        <v>52</v>
      </c>
      <c r="I252">
        <v>24</v>
      </c>
      <c r="J252">
        <v>80</v>
      </c>
      <c r="K252">
        <v>120</v>
      </c>
      <c r="L252" t="s">
        <v>103</v>
      </c>
      <c r="M252">
        <v>12</v>
      </c>
      <c r="N252">
        <v>1</v>
      </c>
      <c r="O252">
        <v>60</v>
      </c>
      <c r="P252">
        <v>3</v>
      </c>
      <c r="Q252">
        <v>26.97</v>
      </c>
      <c r="R252">
        <v>14.82</v>
      </c>
      <c r="S252">
        <f t="shared" ref="S252:S253" si="47">2*1.02</f>
        <v>2.04</v>
      </c>
      <c r="T252">
        <f>2*1.57</f>
        <v>3.14</v>
      </c>
      <c r="U252" t="s">
        <v>226</v>
      </c>
      <c r="V252" t="s">
        <v>226</v>
      </c>
      <c r="W252">
        <v>9</v>
      </c>
      <c r="X252">
        <v>9</v>
      </c>
      <c r="Y252">
        <v>18</v>
      </c>
      <c r="Z252">
        <v>39.58</v>
      </c>
      <c r="AA252">
        <v>80</v>
      </c>
      <c r="AB252">
        <f t="shared" si="29"/>
        <v>2.02122283981809</v>
      </c>
      <c r="AC252">
        <f t="shared" si="30"/>
        <v>54.512379989893887</v>
      </c>
      <c r="AD252">
        <f t="shared" si="31"/>
        <v>29.954522486104096</v>
      </c>
      <c r="AE252">
        <f t="shared" si="32"/>
        <v>4.1232945932289038</v>
      </c>
      <c r="AF252">
        <f t="shared" si="33"/>
        <v>6.3466397170288031</v>
      </c>
      <c r="AG252">
        <f t="shared" si="34"/>
        <v>12.369883779686711</v>
      </c>
      <c r="AH252">
        <f t="shared" si="35"/>
        <v>19.039919151086409</v>
      </c>
      <c r="AK252">
        <f t="shared" si="42"/>
        <v>-45.050055617352605</v>
      </c>
      <c r="AL252">
        <f t="shared" si="43"/>
        <v>12.362238123867646</v>
      </c>
      <c r="AM252">
        <f t="shared" si="44"/>
        <v>24.229986722780588</v>
      </c>
      <c r="AN252">
        <f t="shared" si="45"/>
        <v>-69.280042340133193</v>
      </c>
      <c r="AO252">
        <f t="shared" si="46"/>
        <v>-20.820068894572017</v>
      </c>
      <c r="AQ252">
        <f t="shared" si="24"/>
        <v>12.362238123867646</v>
      </c>
    </row>
    <row r="253" spans="1:43" x14ac:dyDescent="0.25">
      <c r="A253" t="s">
        <v>309</v>
      </c>
      <c r="B253" t="s">
        <v>95</v>
      </c>
      <c r="C253" t="s">
        <v>310</v>
      </c>
      <c r="D253" t="s">
        <v>317</v>
      </c>
      <c r="E253" t="s">
        <v>50</v>
      </c>
      <c r="G253">
        <v>1</v>
      </c>
      <c r="H253" t="s">
        <v>52</v>
      </c>
      <c r="I253">
        <v>24</v>
      </c>
      <c r="J253">
        <v>80</v>
      </c>
      <c r="K253">
        <v>120</v>
      </c>
      <c r="L253" t="s">
        <v>103</v>
      </c>
      <c r="M253">
        <v>12</v>
      </c>
      <c r="N253">
        <v>1</v>
      </c>
      <c r="O253">
        <v>60</v>
      </c>
      <c r="P253">
        <v>3</v>
      </c>
      <c r="Q253">
        <v>26.97</v>
      </c>
      <c r="R253">
        <v>14.22</v>
      </c>
      <c r="S253">
        <f t="shared" si="47"/>
        <v>2.04</v>
      </c>
      <c r="T253">
        <f>2*1.19</f>
        <v>2.38</v>
      </c>
      <c r="U253" t="s">
        <v>226</v>
      </c>
      <c r="V253" t="s">
        <v>226</v>
      </c>
      <c r="W253">
        <v>9</v>
      </c>
      <c r="X253">
        <v>9</v>
      </c>
      <c r="Y253">
        <v>18</v>
      </c>
      <c r="Z253">
        <v>39.58</v>
      </c>
      <c r="AA253">
        <v>80</v>
      </c>
      <c r="AB253">
        <f t="shared" si="29"/>
        <v>2.02122283981809</v>
      </c>
      <c r="AC253">
        <f t="shared" si="30"/>
        <v>54.512379989893887</v>
      </c>
      <c r="AD253">
        <f t="shared" si="31"/>
        <v>28.741788782213241</v>
      </c>
      <c r="AE253">
        <f t="shared" si="32"/>
        <v>4.1232945932289038</v>
      </c>
      <c r="AF253">
        <f t="shared" si="33"/>
        <v>4.8105103587670541</v>
      </c>
      <c r="AG253">
        <f t="shared" si="34"/>
        <v>12.369883779686711</v>
      </c>
      <c r="AH253">
        <f t="shared" si="35"/>
        <v>14.431531076301162</v>
      </c>
      <c r="AK253">
        <f t="shared" si="42"/>
        <v>-47.274749721913231</v>
      </c>
      <c r="AL253">
        <f t="shared" si="43"/>
        <v>9.6839554407309265</v>
      </c>
      <c r="AM253">
        <f t="shared" si="44"/>
        <v>18.980552663832615</v>
      </c>
      <c r="AN253">
        <f t="shared" si="45"/>
        <v>-66.25530238574585</v>
      </c>
      <c r="AO253">
        <f t="shared" si="46"/>
        <v>-28.294197058080616</v>
      </c>
      <c r="AQ253">
        <f t="shared" si="24"/>
        <v>9.6839554407309265</v>
      </c>
    </row>
    <row r="254" spans="1:43" x14ac:dyDescent="0.25">
      <c r="A254" t="s">
        <v>309</v>
      </c>
      <c r="B254" t="s">
        <v>207</v>
      </c>
      <c r="C254" t="s">
        <v>310</v>
      </c>
      <c r="D254" t="s">
        <v>311</v>
      </c>
      <c r="E254" t="s">
        <v>50</v>
      </c>
      <c r="G254">
        <v>1</v>
      </c>
      <c r="H254" t="s">
        <v>52</v>
      </c>
      <c r="I254">
        <v>24</v>
      </c>
      <c r="J254">
        <v>80</v>
      </c>
      <c r="K254">
        <v>120</v>
      </c>
      <c r="L254" t="s">
        <v>103</v>
      </c>
      <c r="M254">
        <v>12</v>
      </c>
      <c r="N254">
        <v>1</v>
      </c>
      <c r="O254">
        <v>60</v>
      </c>
      <c r="P254">
        <v>3</v>
      </c>
      <c r="Q254">
        <v>29.34</v>
      </c>
      <c r="R254">
        <v>20.149999999999999</v>
      </c>
      <c r="S254">
        <f>0.97*2</f>
        <v>1.94</v>
      </c>
      <c r="T254">
        <v>5</v>
      </c>
      <c r="U254" t="s">
        <v>226</v>
      </c>
      <c r="V254" t="s">
        <v>226</v>
      </c>
      <c r="W254">
        <v>9</v>
      </c>
      <c r="X254">
        <v>9</v>
      </c>
      <c r="Y254">
        <v>18</v>
      </c>
      <c r="Z254">
        <v>39.58</v>
      </c>
      <c r="AA254">
        <v>80</v>
      </c>
      <c r="AB254">
        <f t="shared" si="29"/>
        <v>2.02122283981809</v>
      </c>
      <c r="AC254">
        <f t="shared" si="30"/>
        <v>59.302678120262762</v>
      </c>
      <c r="AD254">
        <f t="shared" si="31"/>
        <v>40.727640222334514</v>
      </c>
      <c r="AE254">
        <f t="shared" si="32"/>
        <v>3.9211723092470945</v>
      </c>
      <c r="AF254">
        <f t="shared" si="33"/>
        <v>10.106114199090451</v>
      </c>
      <c r="AG254">
        <f t="shared" si="34"/>
        <v>11.763516927741284</v>
      </c>
      <c r="AH254">
        <f t="shared" si="35"/>
        <v>30.318342597271354</v>
      </c>
      <c r="AK254">
        <f t="shared" si="42"/>
        <v>-31.322426721199726</v>
      </c>
      <c r="AL254">
        <f t="shared" si="43"/>
        <v>17.636231459110142</v>
      </c>
      <c r="AM254">
        <f t="shared" si="44"/>
        <v>34.567013659855881</v>
      </c>
      <c r="AN254">
        <f t="shared" si="45"/>
        <v>-65.889440381055607</v>
      </c>
      <c r="AO254">
        <f t="shared" si="46"/>
        <v>3.2445869386561554</v>
      </c>
      <c r="AQ254">
        <f t="shared" si="24"/>
        <v>17.636231459110142</v>
      </c>
    </row>
    <row r="255" spans="1:43" x14ac:dyDescent="0.25">
      <c r="A255" t="s">
        <v>309</v>
      </c>
      <c r="B255" t="s">
        <v>207</v>
      </c>
      <c r="C255" t="s">
        <v>310</v>
      </c>
      <c r="D255" t="s">
        <v>318</v>
      </c>
      <c r="E255" t="s">
        <v>50</v>
      </c>
      <c r="G255">
        <v>1</v>
      </c>
      <c r="H255" t="s">
        <v>52</v>
      </c>
      <c r="I255">
        <v>24</v>
      </c>
      <c r="J255">
        <v>80</v>
      </c>
      <c r="K255">
        <v>120</v>
      </c>
      <c r="L255" t="s">
        <v>103</v>
      </c>
      <c r="M255">
        <v>12</v>
      </c>
      <c r="N255">
        <v>1</v>
      </c>
      <c r="O255">
        <v>60</v>
      </c>
      <c r="P255">
        <v>3</v>
      </c>
      <c r="Q255">
        <v>29.34</v>
      </c>
      <c r="R255">
        <v>19.690000000000001</v>
      </c>
      <c r="S255">
        <f t="shared" ref="S255:S256" si="48">0.97*2</f>
        <v>1.94</v>
      </c>
      <c r="T255">
        <v>2.12</v>
      </c>
      <c r="U255" t="s">
        <v>226</v>
      </c>
      <c r="V255" t="s">
        <v>226</v>
      </c>
      <c r="W255">
        <v>9</v>
      </c>
      <c r="X255">
        <v>9</v>
      </c>
      <c r="Y255">
        <v>18</v>
      </c>
      <c r="Z255">
        <v>39.58</v>
      </c>
      <c r="AA255">
        <v>80</v>
      </c>
      <c r="AB255">
        <f t="shared" si="29"/>
        <v>2.02122283981809</v>
      </c>
      <c r="AC255">
        <f t="shared" si="30"/>
        <v>59.302678120262762</v>
      </c>
      <c r="AD255">
        <f t="shared" si="31"/>
        <v>39.797877716018192</v>
      </c>
      <c r="AE255">
        <f t="shared" si="32"/>
        <v>3.9211723092470945</v>
      </c>
      <c r="AF255">
        <f t="shared" si="33"/>
        <v>4.2849924204143512</v>
      </c>
      <c r="AG255">
        <f t="shared" si="34"/>
        <v>11.763516927741284</v>
      </c>
      <c r="AH255">
        <f t="shared" si="35"/>
        <v>12.854977261243054</v>
      </c>
      <c r="AK255">
        <f t="shared" ref="AK255:AK258" si="49">((AD255-AC255)/AC255)*100</f>
        <v>-32.890252215405589</v>
      </c>
      <c r="AL255">
        <f t="shared" ref="AL255:AL258" si="50">(AD255/AC255)*SQRT((AF255/AD255)^2+(AE255/AC255)^2)*100</f>
        <v>8.4793946036426107</v>
      </c>
      <c r="AM255">
        <f t="shared" ref="AM255:AM258" si="51">(1.96*AL255)</f>
        <v>16.619613423139516</v>
      </c>
      <c r="AN255">
        <f t="shared" ref="AN255:AN258" si="52">AK255-AM255</f>
        <v>-49.509865638545108</v>
      </c>
      <c r="AO255">
        <f t="shared" ref="AO255:AO258" si="53">AK255+AM255</f>
        <v>-16.270638792266073</v>
      </c>
      <c r="AQ255">
        <f t="shared" si="24"/>
        <v>8.4793946036426107</v>
      </c>
    </row>
    <row r="256" spans="1:43" x14ac:dyDescent="0.25">
      <c r="A256" t="s">
        <v>309</v>
      </c>
      <c r="B256" t="s">
        <v>207</v>
      </c>
      <c r="C256" t="s">
        <v>310</v>
      </c>
      <c r="D256" t="s">
        <v>319</v>
      </c>
      <c r="E256" t="s">
        <v>50</v>
      </c>
      <c r="G256">
        <v>1</v>
      </c>
      <c r="H256" t="s">
        <v>52</v>
      </c>
      <c r="I256">
        <v>24</v>
      </c>
      <c r="J256">
        <v>80</v>
      </c>
      <c r="K256">
        <v>120</v>
      </c>
      <c r="L256" t="s">
        <v>103</v>
      </c>
      <c r="M256">
        <v>12</v>
      </c>
      <c r="N256">
        <v>1</v>
      </c>
      <c r="O256">
        <v>60</v>
      </c>
      <c r="P256">
        <v>3</v>
      </c>
      <c r="Q256">
        <v>29.34</v>
      </c>
      <c r="R256">
        <v>17.23</v>
      </c>
      <c r="S256">
        <f t="shared" si="48"/>
        <v>1.94</v>
      </c>
      <c r="T256">
        <f>2*2.62</f>
        <v>5.24</v>
      </c>
      <c r="U256" t="s">
        <v>226</v>
      </c>
      <c r="V256" t="s">
        <v>226</v>
      </c>
      <c r="W256">
        <v>9</v>
      </c>
      <c r="X256">
        <v>9</v>
      </c>
      <c r="Y256">
        <v>18</v>
      </c>
      <c r="Z256">
        <v>39.58</v>
      </c>
      <c r="AA256">
        <v>80</v>
      </c>
      <c r="AB256">
        <f t="shared" si="29"/>
        <v>2.02122283981809</v>
      </c>
      <c r="AC256">
        <f t="shared" si="30"/>
        <v>59.302678120262762</v>
      </c>
      <c r="AD256">
        <f t="shared" si="31"/>
        <v>34.825669530065689</v>
      </c>
      <c r="AE256">
        <f t="shared" si="32"/>
        <v>3.9211723092470945</v>
      </c>
      <c r="AF256">
        <f t="shared" si="33"/>
        <v>10.591207680646793</v>
      </c>
      <c r="AG256">
        <f t="shared" si="34"/>
        <v>11.763516927741284</v>
      </c>
      <c r="AH256">
        <f t="shared" si="35"/>
        <v>31.773623041940379</v>
      </c>
      <c r="AK256">
        <f t="shared" si="49"/>
        <v>-41.274710293115206</v>
      </c>
      <c r="AL256">
        <f t="shared" si="50"/>
        <v>18.276820045586867</v>
      </c>
      <c r="AM256">
        <f t="shared" si="51"/>
        <v>35.82256728935026</v>
      </c>
      <c r="AN256">
        <f t="shared" si="52"/>
        <v>-77.097277582465466</v>
      </c>
      <c r="AO256">
        <f t="shared" si="53"/>
        <v>-5.4521430037649452</v>
      </c>
      <c r="AQ256">
        <f t="shared" si="24"/>
        <v>18.276820045586867</v>
      </c>
    </row>
    <row r="257" spans="1:43" x14ac:dyDescent="0.25">
      <c r="A257" t="s">
        <v>309</v>
      </c>
      <c r="B257" t="s">
        <v>320</v>
      </c>
      <c r="C257" t="s">
        <v>310</v>
      </c>
      <c r="D257" t="s">
        <v>319</v>
      </c>
      <c r="E257" t="s">
        <v>50</v>
      </c>
      <c r="G257">
        <v>1</v>
      </c>
      <c r="H257" t="s">
        <v>52</v>
      </c>
      <c r="I257">
        <v>18</v>
      </c>
      <c r="J257">
        <v>80</v>
      </c>
      <c r="K257">
        <v>120</v>
      </c>
      <c r="L257" t="s">
        <v>103</v>
      </c>
      <c r="M257">
        <v>12</v>
      </c>
      <c r="N257">
        <v>1</v>
      </c>
      <c r="O257">
        <v>60</v>
      </c>
      <c r="P257">
        <v>3</v>
      </c>
      <c r="Q257">
        <v>32.979999999999997</v>
      </c>
      <c r="R257">
        <v>16.68</v>
      </c>
      <c r="S257">
        <v>2.04</v>
      </c>
      <c r="T257">
        <v>2.88</v>
      </c>
      <c r="U257" t="s">
        <v>226</v>
      </c>
      <c r="V257" t="s">
        <v>226</v>
      </c>
      <c r="W257">
        <v>9</v>
      </c>
      <c r="X257">
        <v>9</v>
      </c>
      <c r="Y257">
        <v>18</v>
      </c>
      <c r="Z257">
        <v>39.5</v>
      </c>
      <c r="AA257">
        <v>80</v>
      </c>
      <c r="AB257">
        <f t="shared" si="29"/>
        <v>2.0253164556962027</v>
      </c>
      <c r="AC257">
        <f t="shared" si="30"/>
        <v>66.79493670886076</v>
      </c>
      <c r="AD257">
        <f t="shared" si="31"/>
        <v>33.782278481012661</v>
      </c>
      <c r="AE257">
        <f t="shared" si="32"/>
        <v>4.1316455696202539</v>
      </c>
      <c r="AF257">
        <f t="shared" si="33"/>
        <v>5.8329113924050633</v>
      </c>
      <c r="AG257">
        <f t="shared" si="34"/>
        <v>12.394936708860762</v>
      </c>
      <c r="AH257">
        <f t="shared" si="35"/>
        <v>17.498734177215191</v>
      </c>
      <c r="AK257">
        <f t="shared" si="49"/>
        <v>-49.42389326864766</v>
      </c>
      <c r="AL257">
        <f t="shared" si="50"/>
        <v>9.2760282495572604</v>
      </c>
      <c r="AM257">
        <f t="shared" si="51"/>
        <v>18.181015369132229</v>
      </c>
      <c r="AN257">
        <f t="shared" si="52"/>
        <v>-67.604908637779886</v>
      </c>
      <c r="AO257">
        <f t="shared" si="53"/>
        <v>-31.242877899515431</v>
      </c>
      <c r="AQ257">
        <f t="shared" si="24"/>
        <v>9.2760282495572604</v>
      </c>
    </row>
    <row r="258" spans="1:43" x14ac:dyDescent="0.25">
      <c r="A258" t="s">
        <v>309</v>
      </c>
      <c r="B258" t="s">
        <v>320</v>
      </c>
      <c r="C258" t="s">
        <v>310</v>
      </c>
      <c r="D258" t="s">
        <v>319</v>
      </c>
      <c r="E258" t="s">
        <v>50</v>
      </c>
      <c r="G258">
        <v>1</v>
      </c>
      <c r="H258" t="s">
        <v>52</v>
      </c>
      <c r="I258">
        <v>30</v>
      </c>
      <c r="J258">
        <v>80</v>
      </c>
      <c r="K258">
        <v>120</v>
      </c>
      <c r="L258" t="s">
        <v>103</v>
      </c>
      <c r="M258">
        <v>12</v>
      </c>
      <c r="N258">
        <v>1</v>
      </c>
      <c r="O258">
        <v>60</v>
      </c>
      <c r="P258">
        <v>3</v>
      </c>
      <c r="Q258">
        <v>30.14</v>
      </c>
      <c r="R258">
        <v>16.68</v>
      </c>
      <c r="S258">
        <v>2.38</v>
      </c>
      <c r="T258">
        <v>2.72</v>
      </c>
      <c r="U258" t="s">
        <v>226</v>
      </c>
      <c r="V258" t="s">
        <v>226</v>
      </c>
      <c r="W258">
        <v>9</v>
      </c>
      <c r="X258">
        <v>9</v>
      </c>
      <c r="Y258">
        <v>18</v>
      </c>
      <c r="Z258">
        <v>39.5</v>
      </c>
      <c r="AA258">
        <v>80</v>
      </c>
      <c r="AB258">
        <f t="shared" si="29"/>
        <v>2.0253164556962027</v>
      </c>
      <c r="AC258">
        <f t="shared" si="30"/>
        <v>61.04303797468355</v>
      </c>
      <c r="AD258">
        <f t="shared" si="31"/>
        <v>33.782278481012661</v>
      </c>
      <c r="AE258">
        <f t="shared" si="32"/>
        <v>4.820253164556962</v>
      </c>
      <c r="AF258">
        <f t="shared" si="33"/>
        <v>5.5088607594936718</v>
      </c>
      <c r="AG258">
        <f t="shared" si="34"/>
        <v>14.460759493670885</v>
      </c>
      <c r="AH258">
        <f t="shared" si="35"/>
        <v>16.526582278481015</v>
      </c>
      <c r="AK258">
        <f t="shared" si="49"/>
        <v>-44.658261446582614</v>
      </c>
      <c r="AL258">
        <f t="shared" si="50"/>
        <v>10.026957980918953</v>
      </c>
      <c r="AM258">
        <f t="shared" si="51"/>
        <v>19.652837642601146</v>
      </c>
      <c r="AN258">
        <f t="shared" si="52"/>
        <v>-64.311099089183756</v>
      </c>
      <c r="AO258">
        <f t="shared" si="53"/>
        <v>-25.005423803981468</v>
      </c>
      <c r="AQ258">
        <f t="shared" si="24"/>
        <v>10.026957980918953</v>
      </c>
    </row>
    <row r="259" spans="1:43" x14ac:dyDescent="0.25">
      <c r="A259" t="s">
        <v>321</v>
      </c>
      <c r="B259" t="s">
        <v>72</v>
      </c>
      <c r="C259" t="s">
        <v>322</v>
      </c>
      <c r="D259" t="s">
        <v>323</v>
      </c>
      <c r="E259" t="s">
        <v>88</v>
      </c>
      <c r="G259">
        <v>1</v>
      </c>
      <c r="H259" t="s">
        <v>52</v>
      </c>
      <c r="I259">
        <v>24</v>
      </c>
      <c r="J259">
        <v>70</v>
      </c>
      <c r="K259">
        <v>120</v>
      </c>
      <c r="L259" t="s">
        <v>53</v>
      </c>
      <c r="M259">
        <v>12</v>
      </c>
      <c r="N259">
        <v>1</v>
      </c>
      <c r="O259">
        <v>60</v>
      </c>
      <c r="P259">
        <v>3</v>
      </c>
      <c r="Q259">
        <v>31.76</v>
      </c>
      <c r="R259">
        <v>21.25</v>
      </c>
      <c r="S259">
        <v>1.82</v>
      </c>
      <c r="T259">
        <v>1.27</v>
      </c>
      <c r="U259">
        <v>11</v>
      </c>
      <c r="V259">
        <v>9</v>
      </c>
      <c r="W259">
        <v>11</v>
      </c>
      <c r="X259">
        <v>9</v>
      </c>
      <c r="Y259">
        <v>20</v>
      </c>
      <c r="Z259">
        <v>31.2</v>
      </c>
      <c r="AA259">
        <v>60</v>
      </c>
      <c r="AB259">
        <f t="shared" ref="AB259:AB260" si="54">AA259/Z259</f>
        <v>1.9230769230769231</v>
      </c>
      <c r="AC259">
        <f t="shared" ref="AC259:AC260" si="55">Q259*AB259</f>
        <v>61.07692307692308</v>
      </c>
      <c r="AD259">
        <f t="shared" ref="AD259:AD260" si="56">R259*AB259</f>
        <v>40.865384615384613</v>
      </c>
      <c r="AE259">
        <f t="shared" ref="AE259:AE260" si="57">S259*AB259</f>
        <v>3.5</v>
      </c>
      <c r="AF259">
        <f t="shared" ref="AF259:AF260" si="58">T259*AB259</f>
        <v>2.4423076923076925</v>
      </c>
      <c r="AG259">
        <f t="shared" ref="AG259:AG260" si="59">(AE259*SQRT(W259))</f>
        <v>11.6081867662439</v>
      </c>
      <c r="AH259">
        <f t="shared" ref="AH259:AH260" si="60">(AF259*SQRT(X259))</f>
        <v>7.3269230769230775</v>
      </c>
      <c r="AK259">
        <f t="shared" ref="AK259:AK260" si="61">((AD259-AC259)/AC259)*100</f>
        <v>-33.091939546599505</v>
      </c>
      <c r="AL259">
        <f t="shared" ref="AL259:AL260" si="62">(AD259/AC259)*SQRT((AF259/AD259)^2+(AE259/AC259)^2)*100</f>
        <v>5.5399140953108095</v>
      </c>
      <c r="AM259">
        <f t="shared" ref="AM259:AM260" si="63">(1.96*AL259)</f>
        <v>10.858231626809186</v>
      </c>
      <c r="AN259">
        <f t="shared" ref="AN259:AN260" si="64">AK259-AM259</f>
        <v>-43.950171173408691</v>
      </c>
      <c r="AO259">
        <f t="shared" ref="AO259:AO260" si="65">AK259+AM259</f>
        <v>-22.233707919790319</v>
      </c>
      <c r="AQ259">
        <f t="shared" si="24"/>
        <v>5.5399140953108095</v>
      </c>
    </row>
    <row r="260" spans="1:43" x14ac:dyDescent="0.25">
      <c r="A260" t="s">
        <v>321</v>
      </c>
      <c r="B260" t="s">
        <v>72</v>
      </c>
      <c r="C260" t="s">
        <v>322</v>
      </c>
      <c r="D260" t="s">
        <v>324</v>
      </c>
      <c r="E260" t="s">
        <v>88</v>
      </c>
      <c r="G260">
        <v>1</v>
      </c>
      <c r="H260" t="s">
        <v>52</v>
      </c>
      <c r="I260">
        <v>24</v>
      </c>
      <c r="J260">
        <v>70</v>
      </c>
      <c r="K260">
        <v>120</v>
      </c>
      <c r="L260" t="s">
        <v>53</v>
      </c>
      <c r="M260">
        <v>12</v>
      </c>
      <c r="N260">
        <v>1</v>
      </c>
      <c r="O260">
        <v>60</v>
      </c>
      <c r="P260">
        <v>3</v>
      </c>
      <c r="Q260">
        <v>31.76</v>
      </c>
      <c r="R260">
        <v>22.69</v>
      </c>
      <c r="S260">
        <v>1.82</v>
      </c>
      <c r="T260">
        <v>1.31</v>
      </c>
      <c r="U260">
        <v>11</v>
      </c>
      <c r="V260">
        <v>9</v>
      </c>
      <c r="W260">
        <v>11</v>
      </c>
      <c r="X260">
        <v>9</v>
      </c>
      <c r="Y260">
        <v>20</v>
      </c>
      <c r="Z260">
        <v>31.2</v>
      </c>
      <c r="AA260">
        <v>60</v>
      </c>
      <c r="AB260">
        <f t="shared" si="54"/>
        <v>1.9230769230769231</v>
      </c>
      <c r="AC260">
        <f t="shared" si="55"/>
        <v>61.07692307692308</v>
      </c>
      <c r="AD260">
        <f t="shared" si="56"/>
        <v>43.634615384615387</v>
      </c>
      <c r="AE260">
        <f t="shared" si="57"/>
        <v>3.5</v>
      </c>
      <c r="AF260">
        <f t="shared" si="58"/>
        <v>2.5192307692307696</v>
      </c>
      <c r="AG260">
        <f t="shared" si="59"/>
        <v>11.6081867662439</v>
      </c>
      <c r="AH260">
        <f t="shared" si="60"/>
        <v>7.5576923076923084</v>
      </c>
      <c r="AK260">
        <f t="shared" si="61"/>
        <v>-28.557934508816118</v>
      </c>
      <c r="AL260">
        <f t="shared" si="62"/>
        <v>5.8115089618370259</v>
      </c>
      <c r="AM260">
        <f t="shared" si="63"/>
        <v>11.39055756520057</v>
      </c>
      <c r="AN260">
        <f t="shared" si="64"/>
        <v>-39.948492074016684</v>
      </c>
      <c r="AO260">
        <f t="shared" si="65"/>
        <v>-17.167376943615547</v>
      </c>
      <c r="AQ260">
        <f t="shared" si="24"/>
        <v>5.8115089618370259</v>
      </c>
    </row>
    <row r="261" spans="1:43" x14ac:dyDescent="0.25">
      <c r="A261" t="s">
        <v>321</v>
      </c>
      <c r="B261" t="s">
        <v>141</v>
      </c>
      <c r="C261" t="s">
        <v>322</v>
      </c>
      <c r="D261" t="s">
        <v>323</v>
      </c>
      <c r="E261" t="s">
        <v>88</v>
      </c>
      <c r="G261">
        <v>1</v>
      </c>
      <c r="H261" t="s">
        <v>52</v>
      </c>
      <c r="I261">
        <v>24</v>
      </c>
      <c r="J261">
        <v>70</v>
      </c>
      <c r="K261">
        <v>120</v>
      </c>
      <c r="L261" t="s">
        <v>53</v>
      </c>
      <c r="M261">
        <v>12</v>
      </c>
      <c r="N261">
        <v>1</v>
      </c>
      <c r="O261">
        <v>60</v>
      </c>
      <c r="P261">
        <v>3</v>
      </c>
      <c r="Q261">
        <v>28.07</v>
      </c>
      <c r="R261">
        <v>13.93</v>
      </c>
      <c r="S261">
        <v>1.74</v>
      </c>
      <c r="T261">
        <v>2.75</v>
      </c>
      <c r="U261">
        <v>53</v>
      </c>
      <c r="V261">
        <v>34</v>
      </c>
      <c r="W261">
        <v>53</v>
      </c>
      <c r="X261">
        <v>34</v>
      </c>
      <c r="Y261">
        <f>W261+X261</f>
        <v>87</v>
      </c>
      <c r="Z261">
        <v>32</v>
      </c>
      <c r="AA261">
        <v>60</v>
      </c>
      <c r="AB261">
        <f t="shared" ref="AB261:AB271" si="66">AA261/Z261</f>
        <v>1.875</v>
      </c>
      <c r="AC261">
        <f t="shared" ref="AC261:AC265" si="67">Q261*AB261</f>
        <v>52.631250000000001</v>
      </c>
      <c r="AD261">
        <f t="shared" ref="AD261:AD265" si="68">R261*AB261</f>
        <v>26.118749999999999</v>
      </c>
      <c r="AE261">
        <f t="shared" ref="AE261:AE265" si="69">S261*AB261</f>
        <v>3.2625000000000002</v>
      </c>
      <c r="AF261">
        <f t="shared" ref="AF261:AF265" si="70">T261*AB261</f>
        <v>5.15625</v>
      </c>
      <c r="AG261">
        <f t="shared" ref="AG261:AG265" si="71">(AE261*SQRT(W261))</f>
        <v>23.751358513777692</v>
      </c>
      <c r="AH261">
        <f t="shared" ref="AH261:AH265" si="72">(AF261*SQRT(X261))</f>
        <v>30.065845707796083</v>
      </c>
      <c r="AK261">
        <f t="shared" ref="AK261:AK265" si="73">((AD261-AC261)/AC261)*100</f>
        <v>-50.374064837905244</v>
      </c>
      <c r="AL261">
        <f t="shared" ref="AL261:AL265" si="74">(AD261/AC261)*SQRT((AF261/AD261)^2+(AE261/AC261)^2)*100</f>
        <v>10.268544604430433</v>
      </c>
      <c r="AM261">
        <f t="shared" ref="AM261:AM265" si="75">(1.96*AL261)</f>
        <v>20.126347424683647</v>
      </c>
      <c r="AN261">
        <f t="shared" ref="AN261:AN265" si="76">AK261-AM261</f>
        <v>-70.500412262588895</v>
      </c>
      <c r="AO261">
        <f t="shared" ref="AO261:AO265" si="77">AK261+AM261</f>
        <v>-30.247717413221597</v>
      </c>
      <c r="AQ261">
        <f t="shared" si="24"/>
        <v>10.268544604430433</v>
      </c>
    </row>
    <row r="262" spans="1:43" x14ac:dyDescent="0.25">
      <c r="A262" t="s">
        <v>321</v>
      </c>
      <c r="B262" t="s">
        <v>141</v>
      </c>
      <c r="C262" t="s">
        <v>322</v>
      </c>
      <c r="D262" t="s">
        <v>325</v>
      </c>
      <c r="E262" t="s">
        <v>88</v>
      </c>
      <c r="G262">
        <v>1</v>
      </c>
      <c r="H262" t="s">
        <v>52</v>
      </c>
      <c r="I262">
        <v>24</v>
      </c>
      <c r="J262">
        <v>70</v>
      </c>
      <c r="K262">
        <v>120</v>
      </c>
      <c r="L262" t="s">
        <v>53</v>
      </c>
      <c r="M262">
        <v>12</v>
      </c>
      <c r="N262">
        <v>1</v>
      </c>
      <c r="O262">
        <v>60</v>
      </c>
      <c r="P262">
        <v>3</v>
      </c>
      <c r="Q262">
        <v>28.07</v>
      </c>
      <c r="R262">
        <v>16.72</v>
      </c>
      <c r="S262">
        <v>1.74</v>
      </c>
      <c r="T262">
        <v>3.26</v>
      </c>
      <c r="U262">
        <v>53</v>
      </c>
      <c r="V262">
        <v>7</v>
      </c>
      <c r="W262">
        <v>53</v>
      </c>
      <c r="X262">
        <v>7</v>
      </c>
      <c r="Y262">
        <f t="shared" ref="Y262:Y275" si="78">W262+X262</f>
        <v>60</v>
      </c>
      <c r="Z262">
        <v>32</v>
      </c>
      <c r="AA262">
        <v>60</v>
      </c>
      <c r="AB262">
        <f t="shared" si="66"/>
        <v>1.875</v>
      </c>
      <c r="AC262">
        <f t="shared" si="67"/>
        <v>52.631250000000001</v>
      </c>
      <c r="AD262">
        <f t="shared" si="68"/>
        <v>31.349999999999998</v>
      </c>
      <c r="AE262">
        <f t="shared" si="69"/>
        <v>3.2625000000000002</v>
      </c>
      <c r="AF262">
        <f t="shared" si="70"/>
        <v>6.1124999999999998</v>
      </c>
      <c r="AG262">
        <f t="shared" si="71"/>
        <v>23.751358513777692</v>
      </c>
      <c r="AH262">
        <f t="shared" si="72"/>
        <v>16.172154888882311</v>
      </c>
      <c r="AK262">
        <f t="shared" si="73"/>
        <v>-40.434627716423236</v>
      </c>
      <c r="AL262">
        <f t="shared" si="74"/>
        <v>12.186639719371513</v>
      </c>
      <c r="AM262">
        <f t="shared" si="75"/>
        <v>23.885813849968166</v>
      </c>
      <c r="AN262">
        <f t="shared" si="76"/>
        <v>-64.320441566391395</v>
      </c>
      <c r="AO262">
        <f t="shared" si="77"/>
        <v>-16.54881386645507</v>
      </c>
      <c r="AQ262">
        <f t="shared" si="24"/>
        <v>12.186639719371513</v>
      </c>
    </row>
    <row r="263" spans="1:43" x14ac:dyDescent="0.25">
      <c r="A263" t="s">
        <v>321</v>
      </c>
      <c r="B263" t="s">
        <v>141</v>
      </c>
      <c r="C263" t="s">
        <v>322</v>
      </c>
      <c r="D263" t="s">
        <v>326</v>
      </c>
      <c r="E263" t="s">
        <v>88</v>
      </c>
      <c r="G263">
        <v>1</v>
      </c>
      <c r="H263" t="s">
        <v>52</v>
      </c>
      <c r="I263">
        <v>24</v>
      </c>
      <c r="J263">
        <v>70</v>
      </c>
      <c r="K263">
        <v>120</v>
      </c>
      <c r="L263" t="s">
        <v>53</v>
      </c>
      <c r="M263">
        <v>12</v>
      </c>
      <c r="N263">
        <v>1</v>
      </c>
      <c r="O263">
        <v>60</v>
      </c>
      <c r="P263">
        <v>3</v>
      </c>
      <c r="Q263">
        <v>28.07</v>
      </c>
      <c r="R263">
        <v>16.260000000000002</v>
      </c>
      <c r="S263">
        <v>1.74</v>
      </c>
      <c r="T263">
        <v>6.35</v>
      </c>
      <c r="U263">
        <v>53</v>
      </c>
      <c r="V263">
        <v>7</v>
      </c>
      <c r="W263">
        <v>53</v>
      </c>
      <c r="X263">
        <v>7</v>
      </c>
      <c r="Y263">
        <f t="shared" si="78"/>
        <v>60</v>
      </c>
      <c r="Z263">
        <v>32</v>
      </c>
      <c r="AA263">
        <v>60</v>
      </c>
      <c r="AB263">
        <f t="shared" si="66"/>
        <v>1.875</v>
      </c>
      <c r="AC263">
        <f t="shared" si="67"/>
        <v>52.631250000000001</v>
      </c>
      <c r="AD263">
        <f t="shared" si="68"/>
        <v>30.487500000000004</v>
      </c>
      <c r="AE263">
        <f t="shared" si="69"/>
        <v>3.2625000000000002</v>
      </c>
      <c r="AF263">
        <f t="shared" si="70"/>
        <v>11.90625</v>
      </c>
      <c r="AG263">
        <f t="shared" si="71"/>
        <v>23.751358513777692</v>
      </c>
      <c r="AH263">
        <f t="shared" si="72"/>
        <v>31.500976547362782</v>
      </c>
      <c r="AK263">
        <f t="shared" si="73"/>
        <v>-42.073387958674736</v>
      </c>
      <c r="AL263">
        <f t="shared" si="74"/>
        <v>22.905219903738764</v>
      </c>
      <c r="AM263">
        <f t="shared" si="75"/>
        <v>44.894231011327975</v>
      </c>
      <c r="AN263">
        <f t="shared" si="76"/>
        <v>-86.967618970002718</v>
      </c>
      <c r="AO263">
        <f t="shared" si="77"/>
        <v>2.8208430526532382</v>
      </c>
      <c r="AQ263">
        <f t="shared" si="24"/>
        <v>22.905219903738764</v>
      </c>
    </row>
    <row r="264" spans="1:43" x14ac:dyDescent="0.25">
      <c r="A264" t="s">
        <v>321</v>
      </c>
      <c r="B264" t="s">
        <v>141</v>
      </c>
      <c r="C264" t="s">
        <v>322</v>
      </c>
      <c r="D264" t="s">
        <v>327</v>
      </c>
      <c r="E264" t="s">
        <v>88</v>
      </c>
      <c r="G264">
        <v>1</v>
      </c>
      <c r="H264" t="s">
        <v>52</v>
      </c>
      <c r="I264">
        <v>24</v>
      </c>
      <c r="J264">
        <v>70</v>
      </c>
      <c r="K264">
        <v>120</v>
      </c>
      <c r="L264" t="s">
        <v>53</v>
      </c>
      <c r="M264">
        <v>12</v>
      </c>
      <c r="N264">
        <v>1</v>
      </c>
      <c r="O264">
        <v>60</v>
      </c>
      <c r="P264">
        <v>3</v>
      </c>
      <c r="Q264">
        <v>28.07</v>
      </c>
      <c r="R264">
        <v>13.72</v>
      </c>
      <c r="S264">
        <v>1.74</v>
      </c>
      <c r="T264">
        <v>2.46</v>
      </c>
      <c r="U264">
        <v>53</v>
      </c>
      <c r="V264">
        <v>13</v>
      </c>
      <c r="W264">
        <v>53</v>
      </c>
      <c r="X264">
        <v>13</v>
      </c>
      <c r="Y264">
        <f t="shared" si="78"/>
        <v>66</v>
      </c>
      <c r="Z264">
        <v>32</v>
      </c>
      <c r="AA264">
        <v>60</v>
      </c>
      <c r="AB264">
        <f t="shared" si="66"/>
        <v>1.875</v>
      </c>
      <c r="AC264">
        <f t="shared" si="67"/>
        <v>52.631250000000001</v>
      </c>
      <c r="AD264">
        <f t="shared" si="68"/>
        <v>25.725000000000001</v>
      </c>
      <c r="AE264">
        <f t="shared" si="69"/>
        <v>3.2625000000000002</v>
      </c>
      <c r="AF264">
        <f t="shared" si="70"/>
        <v>4.6124999999999998</v>
      </c>
      <c r="AG264">
        <f t="shared" si="71"/>
        <v>23.751358513777692</v>
      </c>
      <c r="AH264">
        <f t="shared" si="72"/>
        <v>16.630605258077651</v>
      </c>
      <c r="AK264">
        <f t="shared" si="73"/>
        <v>-51.122194513715712</v>
      </c>
      <c r="AL264">
        <f t="shared" si="74"/>
        <v>9.272764176857244</v>
      </c>
      <c r="AM264">
        <f t="shared" si="75"/>
        <v>18.174617786640198</v>
      </c>
      <c r="AN264">
        <f t="shared" si="76"/>
        <v>-69.29681230035591</v>
      </c>
      <c r="AO264">
        <f t="shared" si="77"/>
        <v>-32.947576727075514</v>
      </c>
      <c r="AQ264">
        <f t="shared" si="24"/>
        <v>9.272764176857244</v>
      </c>
    </row>
    <row r="265" spans="1:43" x14ac:dyDescent="0.25">
      <c r="A265" t="s">
        <v>321</v>
      </c>
      <c r="B265" t="s">
        <v>141</v>
      </c>
      <c r="C265" t="s">
        <v>322</v>
      </c>
      <c r="D265" t="s">
        <v>328</v>
      </c>
      <c r="E265" t="s">
        <v>88</v>
      </c>
      <c r="G265">
        <v>1</v>
      </c>
      <c r="H265" t="s">
        <v>52</v>
      </c>
      <c r="I265">
        <v>24</v>
      </c>
      <c r="J265">
        <v>70</v>
      </c>
      <c r="K265">
        <v>120</v>
      </c>
      <c r="L265" t="s">
        <v>53</v>
      </c>
      <c r="M265">
        <v>12</v>
      </c>
      <c r="N265">
        <v>1</v>
      </c>
      <c r="O265">
        <v>60</v>
      </c>
      <c r="P265">
        <v>3</v>
      </c>
      <c r="Q265">
        <v>28.07</v>
      </c>
      <c r="R265">
        <v>17.7</v>
      </c>
      <c r="S265">
        <v>1.74</v>
      </c>
      <c r="T265">
        <v>4.49</v>
      </c>
      <c r="U265">
        <v>53</v>
      </c>
      <c r="V265">
        <v>7</v>
      </c>
      <c r="W265">
        <v>53</v>
      </c>
      <c r="X265">
        <v>7</v>
      </c>
      <c r="Y265">
        <f t="shared" si="78"/>
        <v>60</v>
      </c>
      <c r="Z265">
        <v>32</v>
      </c>
      <c r="AA265">
        <v>60</v>
      </c>
      <c r="AB265">
        <f t="shared" si="66"/>
        <v>1.875</v>
      </c>
      <c r="AC265">
        <f t="shared" si="67"/>
        <v>52.631250000000001</v>
      </c>
      <c r="AD265">
        <f t="shared" si="68"/>
        <v>33.1875</v>
      </c>
      <c r="AE265">
        <f t="shared" si="69"/>
        <v>3.2625000000000002</v>
      </c>
      <c r="AF265">
        <f t="shared" si="70"/>
        <v>8.4187500000000011</v>
      </c>
      <c r="AG265">
        <f t="shared" si="71"/>
        <v>23.751358513777692</v>
      </c>
      <c r="AH265">
        <f t="shared" si="72"/>
        <v>22.273918850025026</v>
      </c>
      <c r="AK265">
        <f t="shared" si="73"/>
        <v>-36.943355895974349</v>
      </c>
      <c r="AL265">
        <f t="shared" si="74"/>
        <v>16.466375726566611</v>
      </c>
      <c r="AM265">
        <f t="shared" si="75"/>
        <v>32.274096424070557</v>
      </c>
      <c r="AN265">
        <f t="shared" si="76"/>
        <v>-69.217452320044913</v>
      </c>
      <c r="AO265">
        <f t="shared" si="77"/>
        <v>-4.6692594719037928</v>
      </c>
      <c r="AQ265">
        <f t="shared" si="24"/>
        <v>16.466375726566611</v>
      </c>
    </row>
    <row r="266" spans="1:43" x14ac:dyDescent="0.25">
      <c r="A266" t="s">
        <v>321</v>
      </c>
      <c r="B266" t="s">
        <v>308</v>
      </c>
      <c r="C266" t="s">
        <v>322</v>
      </c>
      <c r="D266" t="s">
        <v>323</v>
      </c>
      <c r="E266" t="s">
        <v>88</v>
      </c>
      <c r="G266">
        <v>1</v>
      </c>
      <c r="H266" t="s">
        <v>52</v>
      </c>
      <c r="I266">
        <v>24</v>
      </c>
      <c r="J266">
        <v>70</v>
      </c>
      <c r="K266">
        <v>120</v>
      </c>
      <c r="L266" t="s">
        <v>53</v>
      </c>
      <c r="M266">
        <v>12</v>
      </c>
      <c r="N266">
        <v>1</v>
      </c>
      <c r="O266">
        <v>60</v>
      </c>
      <c r="P266">
        <v>3</v>
      </c>
      <c r="Q266">
        <v>27.52</v>
      </c>
      <c r="R266">
        <v>18.079999999999998</v>
      </c>
      <c r="S266">
        <v>1.82</v>
      </c>
      <c r="T266">
        <v>1.19</v>
      </c>
      <c r="U266">
        <v>9</v>
      </c>
      <c r="V266">
        <v>8</v>
      </c>
      <c r="W266">
        <v>9</v>
      </c>
      <c r="X266">
        <v>8</v>
      </c>
      <c r="Y266">
        <f t="shared" si="78"/>
        <v>17</v>
      </c>
      <c r="Z266">
        <v>31.88</v>
      </c>
      <c r="AA266">
        <v>70</v>
      </c>
      <c r="AB266">
        <f t="shared" si="66"/>
        <v>2.1957340025094103</v>
      </c>
      <c r="AC266">
        <f t="shared" ref="AC266:AC267" si="79">Q266*AB266</f>
        <v>60.426599749058973</v>
      </c>
      <c r="AD266">
        <f t="shared" ref="AD266:AD267" si="80">R266*AB266</f>
        <v>39.698870765370131</v>
      </c>
      <c r="AE266">
        <f t="shared" ref="AE266:AE267" si="81">S266*AB266</f>
        <v>3.9962358845671271</v>
      </c>
      <c r="AF266">
        <f t="shared" ref="AF266:AF267" si="82">T266*AB266</f>
        <v>2.6129234629861982</v>
      </c>
      <c r="AG266">
        <f t="shared" ref="AG266:AG267" si="83">(AE266*SQRT(W266))</f>
        <v>11.988707653701381</v>
      </c>
      <c r="AH266">
        <f t="shared" ref="AH266:AH267" si="84">(AF266*SQRT(X266))</f>
        <v>7.390463597595911</v>
      </c>
      <c r="AK266">
        <f t="shared" ref="AK266:AK267" si="85">((AD266-AC266)/AC266)*100</f>
        <v>-34.302325581395358</v>
      </c>
      <c r="AL266">
        <f t="shared" ref="AL266:AL267" si="86">(AD266/AC266)*SQRT((AF266/AD266)^2+(AE266/AC266)^2)*100</f>
        <v>6.1298975815042578</v>
      </c>
      <c r="AM266">
        <f t="shared" ref="AM266:AM267" si="87">(1.96*AL266)</f>
        <v>12.014599259748344</v>
      </c>
      <c r="AN266">
        <f t="shared" ref="AN266:AN267" si="88">AK266-AM266</f>
        <v>-46.316924841143702</v>
      </c>
      <c r="AO266">
        <f t="shared" ref="AO266:AO267" si="89">AK266+AM266</f>
        <v>-22.287726321647014</v>
      </c>
      <c r="AQ266">
        <f t="shared" si="24"/>
        <v>6.1298975815042578</v>
      </c>
    </row>
    <row r="267" spans="1:43" x14ac:dyDescent="0.25">
      <c r="A267" t="s">
        <v>321</v>
      </c>
      <c r="B267" t="s">
        <v>329</v>
      </c>
      <c r="C267" t="s">
        <v>322</v>
      </c>
      <c r="D267" t="s">
        <v>323</v>
      </c>
      <c r="E267" t="s">
        <v>88</v>
      </c>
      <c r="G267">
        <v>1</v>
      </c>
      <c r="H267" t="s">
        <v>52</v>
      </c>
      <c r="I267">
        <v>24</v>
      </c>
      <c r="J267">
        <v>70</v>
      </c>
      <c r="K267">
        <v>120</v>
      </c>
      <c r="L267" t="s">
        <v>53</v>
      </c>
      <c r="M267">
        <v>12</v>
      </c>
      <c r="N267">
        <v>1</v>
      </c>
      <c r="O267">
        <v>60</v>
      </c>
      <c r="P267">
        <v>3</v>
      </c>
      <c r="Q267">
        <v>25.99</v>
      </c>
      <c r="R267">
        <v>11.3</v>
      </c>
      <c r="S267">
        <v>2.37</v>
      </c>
      <c r="T267">
        <v>2.16</v>
      </c>
      <c r="U267">
        <v>33</v>
      </c>
      <c r="V267">
        <v>36</v>
      </c>
      <c r="W267">
        <v>33</v>
      </c>
      <c r="X267">
        <v>36</v>
      </c>
      <c r="Y267">
        <f t="shared" si="78"/>
        <v>69</v>
      </c>
      <c r="Z267">
        <v>31.83</v>
      </c>
      <c r="AA267">
        <v>60</v>
      </c>
      <c r="AB267">
        <f t="shared" si="66"/>
        <v>1.8850141376060321</v>
      </c>
      <c r="AC267">
        <f t="shared" si="79"/>
        <v>48.991517436380768</v>
      </c>
      <c r="AD267">
        <f t="shared" si="80"/>
        <v>21.300659754948164</v>
      </c>
      <c r="AE267">
        <f t="shared" si="81"/>
        <v>4.4674835061262961</v>
      </c>
      <c r="AF267">
        <f t="shared" si="82"/>
        <v>4.07163053722903</v>
      </c>
      <c r="AG267">
        <f t="shared" si="83"/>
        <v>25.663738873317868</v>
      </c>
      <c r="AH267">
        <f t="shared" si="84"/>
        <v>24.42978322337418</v>
      </c>
      <c r="AK267">
        <f t="shared" si="85"/>
        <v>-56.521739130434781</v>
      </c>
      <c r="AL267">
        <f t="shared" si="86"/>
        <v>9.208148624196923</v>
      </c>
      <c r="AM267">
        <f t="shared" si="87"/>
        <v>18.047971303425967</v>
      </c>
      <c r="AN267">
        <f t="shared" si="88"/>
        <v>-74.569710433860749</v>
      </c>
      <c r="AO267">
        <f t="shared" si="89"/>
        <v>-38.473767827008814</v>
      </c>
      <c r="AQ267">
        <f t="shared" si="24"/>
        <v>9.208148624196923</v>
      </c>
    </row>
    <row r="268" spans="1:43" x14ac:dyDescent="0.25">
      <c r="A268" t="s">
        <v>330</v>
      </c>
      <c r="B268" t="s">
        <v>140</v>
      </c>
      <c r="C268" t="s">
        <v>75</v>
      </c>
      <c r="D268" t="s">
        <v>332</v>
      </c>
      <c r="E268" t="s">
        <v>88</v>
      </c>
      <c r="G268">
        <v>1</v>
      </c>
      <c r="H268" t="s">
        <v>52</v>
      </c>
      <c r="I268">
        <v>22</v>
      </c>
      <c r="J268">
        <v>90</v>
      </c>
      <c r="K268">
        <v>60</v>
      </c>
      <c r="L268" t="s">
        <v>103</v>
      </c>
      <c r="M268">
        <v>12</v>
      </c>
      <c r="N268">
        <v>1</v>
      </c>
      <c r="O268">
        <v>60</v>
      </c>
      <c r="P268">
        <v>3</v>
      </c>
      <c r="Q268">
        <v>38.270000000000003</v>
      </c>
      <c r="R268">
        <v>19.64</v>
      </c>
      <c r="S268">
        <f>2*2.92</f>
        <v>5.84</v>
      </c>
      <c r="T268">
        <f>2*2.54</f>
        <v>5.08</v>
      </c>
      <c r="U268" t="s">
        <v>333</v>
      </c>
      <c r="V268" t="s">
        <v>333</v>
      </c>
      <c r="W268">
        <v>11</v>
      </c>
      <c r="X268">
        <v>11</v>
      </c>
      <c r="Y268">
        <f t="shared" si="78"/>
        <v>22</v>
      </c>
      <c r="Z268">
        <v>48.18</v>
      </c>
      <c r="AA268">
        <v>70</v>
      </c>
      <c r="AB268">
        <f t="shared" si="66"/>
        <v>1.4528850145288501</v>
      </c>
      <c r="AC268">
        <f t="shared" ref="AC268" si="90">Q268*AB268</f>
        <v>55.601909506019098</v>
      </c>
      <c r="AD268">
        <f t="shared" ref="AD268" si="91">R268*AB268</f>
        <v>28.534661685346617</v>
      </c>
      <c r="AE268">
        <f t="shared" ref="AE268" si="92">S268*AB268</f>
        <v>8.4848484848484844</v>
      </c>
      <c r="AF268">
        <f t="shared" ref="AF268" si="93">T268*AB268</f>
        <v>7.3806558738065586</v>
      </c>
      <c r="AG268">
        <f t="shared" ref="AG268" si="94">(AE268*SQRT(W268))</f>
        <v>28.141058827257936</v>
      </c>
      <c r="AH268">
        <f t="shared" ref="AH268" si="95">(AF268*SQRT(X268))</f>
        <v>24.478866240149028</v>
      </c>
      <c r="AK268">
        <f t="shared" ref="AK268" si="96">((AD268-AC268)/AC268)*100</f>
        <v>-48.680428534099818</v>
      </c>
      <c r="AL268">
        <f t="shared" ref="AL268" si="97">(AD268/AC268)*SQRT((AF268/AD268)^2+(AE268/AC268)^2)*100</f>
        <v>15.412077264321786</v>
      </c>
      <c r="AM268">
        <f t="shared" ref="AM268" si="98">(1.96*AL268)</f>
        <v>30.207671438070701</v>
      </c>
      <c r="AN268">
        <f t="shared" ref="AN268" si="99">AK268-AM268</f>
        <v>-78.888099972170522</v>
      </c>
      <c r="AO268">
        <f t="shared" ref="AO268" si="100">AK268+AM268</f>
        <v>-18.472757096029117</v>
      </c>
      <c r="AQ268">
        <f t="shared" si="24"/>
        <v>15.412077264321786</v>
      </c>
    </row>
    <row r="269" spans="1:43" x14ac:dyDescent="0.25">
      <c r="A269" t="s">
        <v>334</v>
      </c>
      <c r="B269" t="s">
        <v>335</v>
      </c>
      <c r="C269" t="s">
        <v>336</v>
      </c>
      <c r="D269" t="s">
        <v>351</v>
      </c>
      <c r="E269" t="s">
        <v>88</v>
      </c>
      <c r="G269" t="s">
        <v>39</v>
      </c>
      <c r="H269" t="s">
        <v>52</v>
      </c>
      <c r="I269">
        <v>22</v>
      </c>
      <c r="J269">
        <v>90</v>
      </c>
      <c r="K269">
        <v>80</v>
      </c>
      <c r="L269" t="s">
        <v>103</v>
      </c>
      <c r="M269">
        <v>10</v>
      </c>
      <c r="N269">
        <v>1</v>
      </c>
      <c r="O269">
        <v>50</v>
      </c>
      <c r="P269">
        <v>3</v>
      </c>
      <c r="Q269">
        <v>49.74</v>
      </c>
      <c r="R269">
        <v>11.64</v>
      </c>
      <c r="S269">
        <v>3.94</v>
      </c>
      <c r="T269">
        <v>6.73</v>
      </c>
      <c r="U269">
        <v>10</v>
      </c>
      <c r="V269">
        <v>10</v>
      </c>
      <c r="W269">
        <v>10</v>
      </c>
      <c r="X269">
        <v>10</v>
      </c>
      <c r="Y269">
        <f t="shared" si="78"/>
        <v>20</v>
      </c>
      <c r="Z269">
        <v>62.61</v>
      </c>
      <c r="AA269">
        <v>50</v>
      </c>
      <c r="AB269">
        <f t="shared" si="66"/>
        <v>0.79859447372624182</v>
      </c>
      <c r="AC269">
        <f t="shared" ref="AC269:AC271" si="101">Q269*AB269</f>
        <v>39.72208912314327</v>
      </c>
      <c r="AD269">
        <f t="shared" ref="AD269:AD271" si="102">R269*AB269</f>
        <v>9.2956396741734544</v>
      </c>
      <c r="AE269">
        <f t="shared" ref="AE269:AE271" si="103">S269*AB269</f>
        <v>3.1464622264813928</v>
      </c>
      <c r="AF269">
        <f t="shared" ref="AF269:AF271" si="104">T269*AB269</f>
        <v>5.374540808177608</v>
      </c>
      <c r="AG269">
        <f t="shared" ref="AG269:AG271" si="105">(AE269*SQRT(W269))</f>
        <v>9.9499872073657691</v>
      </c>
      <c r="AH269">
        <f t="shared" ref="AH269:AH271" si="106">(AF269*SQRT(X269))</f>
        <v>16.995790331363359</v>
      </c>
      <c r="AK269">
        <f t="shared" ref="AK269:AK273" si="107">((AD269-AC269)/AC269)*100</f>
        <v>-76.59831121833534</v>
      </c>
      <c r="AL269">
        <f t="shared" ref="AL269:AL273" si="108">(AD269/AC269)*SQRT((AF269/AD269)^2+(AE269/AC269)^2)*100</f>
        <v>13.656747742301384</v>
      </c>
      <c r="AM269">
        <f t="shared" ref="AM269:AM273" si="109">(1.96*AL269)</f>
        <v>26.767225574910711</v>
      </c>
      <c r="AN269">
        <f t="shared" ref="AN269:AN273" si="110">AK269-AM269</f>
        <v>-103.36553679324605</v>
      </c>
      <c r="AO269">
        <f t="shared" ref="AO269:AO273" si="111">AK269+AM269</f>
        <v>-49.831085643424629</v>
      </c>
      <c r="AQ269">
        <f t="shared" si="24"/>
        <v>13.656747742301384</v>
      </c>
    </row>
    <row r="270" spans="1:43" x14ac:dyDescent="0.25">
      <c r="A270" t="s">
        <v>337</v>
      </c>
      <c r="B270" t="s">
        <v>100</v>
      </c>
      <c r="C270" t="s">
        <v>338</v>
      </c>
      <c r="D270" t="s">
        <v>339</v>
      </c>
      <c r="E270" t="s">
        <v>190</v>
      </c>
      <c r="G270">
        <v>1</v>
      </c>
      <c r="H270" t="s">
        <v>52</v>
      </c>
      <c r="I270">
        <v>22</v>
      </c>
      <c r="J270">
        <v>50</v>
      </c>
      <c r="K270">
        <v>60</v>
      </c>
      <c r="L270" t="s">
        <v>53</v>
      </c>
      <c r="M270">
        <v>12</v>
      </c>
      <c r="N270">
        <v>1</v>
      </c>
      <c r="O270">
        <v>60</v>
      </c>
      <c r="P270">
        <v>3</v>
      </c>
      <c r="Q270">
        <v>18.84</v>
      </c>
      <c r="R270">
        <v>14.52</v>
      </c>
      <c r="S270">
        <f>2*0.19</f>
        <v>0.38</v>
      </c>
      <c r="T270">
        <f>2*0.42</f>
        <v>0.84</v>
      </c>
      <c r="U270">
        <v>8</v>
      </c>
      <c r="V270">
        <v>8</v>
      </c>
      <c r="W270">
        <v>8</v>
      </c>
      <c r="X270">
        <v>8</v>
      </c>
      <c r="Y270">
        <f t="shared" si="78"/>
        <v>16</v>
      </c>
      <c r="Z270">
        <v>22.06</v>
      </c>
      <c r="AA270">
        <v>100</v>
      </c>
      <c r="AB270">
        <f t="shared" si="66"/>
        <v>4.5330915684496826</v>
      </c>
      <c r="AC270">
        <f t="shared" si="101"/>
        <v>85.403445149592017</v>
      </c>
      <c r="AD270">
        <f t="shared" si="102"/>
        <v>65.82048957388939</v>
      </c>
      <c r="AE270">
        <f t="shared" si="103"/>
        <v>1.7225747960108795</v>
      </c>
      <c r="AF270">
        <f t="shared" si="104"/>
        <v>3.8077969174977331</v>
      </c>
      <c r="AG270">
        <f t="shared" si="105"/>
        <v>4.872177277441307</v>
      </c>
      <c r="AH270">
        <f t="shared" si="106"/>
        <v>10.77007608697552</v>
      </c>
      <c r="AK270">
        <f t="shared" si="107"/>
        <v>-22.929936305732483</v>
      </c>
      <c r="AL270">
        <f t="shared" si="108"/>
        <v>4.7218160850357522</v>
      </c>
      <c r="AM270">
        <f t="shared" si="109"/>
        <v>9.2547595266700746</v>
      </c>
      <c r="AN270">
        <f t="shared" si="110"/>
        <v>-32.184695832402554</v>
      </c>
      <c r="AO270">
        <f t="shared" si="111"/>
        <v>-13.675176779062408</v>
      </c>
      <c r="AQ270">
        <f t="shared" si="24"/>
        <v>4.7218160850357522</v>
      </c>
    </row>
    <row r="271" spans="1:43" x14ac:dyDescent="0.25">
      <c r="A271" t="s">
        <v>337</v>
      </c>
      <c r="B271" t="s">
        <v>124</v>
      </c>
      <c r="C271" t="s">
        <v>338</v>
      </c>
      <c r="D271" t="s">
        <v>340</v>
      </c>
      <c r="E271" t="s">
        <v>190</v>
      </c>
      <c r="G271">
        <v>1</v>
      </c>
      <c r="H271" t="s">
        <v>52</v>
      </c>
      <c r="I271">
        <v>22</v>
      </c>
      <c r="J271">
        <v>50</v>
      </c>
      <c r="K271">
        <v>60</v>
      </c>
      <c r="L271" t="s">
        <v>53</v>
      </c>
      <c r="M271">
        <v>12</v>
      </c>
      <c r="N271">
        <v>1</v>
      </c>
      <c r="O271">
        <v>60</v>
      </c>
      <c r="P271">
        <v>3</v>
      </c>
      <c r="Q271">
        <v>15.62</v>
      </c>
      <c r="R271">
        <v>10.029999999999999</v>
      </c>
      <c r="S271">
        <f>2*0.39</f>
        <v>0.78</v>
      </c>
      <c r="T271">
        <f>2*0.59</f>
        <v>1.18</v>
      </c>
      <c r="U271">
        <v>8</v>
      </c>
      <c r="V271">
        <v>8</v>
      </c>
      <c r="W271">
        <v>8</v>
      </c>
      <c r="X271">
        <v>8</v>
      </c>
      <c r="Y271">
        <f t="shared" si="78"/>
        <v>16</v>
      </c>
      <c r="Z271">
        <v>18.670000000000002</v>
      </c>
      <c r="AA271">
        <v>100</v>
      </c>
      <c r="AB271">
        <f t="shared" si="66"/>
        <v>5.3561863952865556</v>
      </c>
      <c r="AC271">
        <f t="shared" si="101"/>
        <v>83.663631494375991</v>
      </c>
      <c r="AD271">
        <f t="shared" si="102"/>
        <v>53.722549544724153</v>
      </c>
      <c r="AE271">
        <f t="shared" si="103"/>
        <v>4.1778253883235132</v>
      </c>
      <c r="AF271">
        <f t="shared" si="104"/>
        <v>6.3202999464381353</v>
      </c>
      <c r="AG271">
        <f t="shared" si="105"/>
        <v>11.81667465078751</v>
      </c>
      <c r="AH271">
        <f t="shared" si="106"/>
        <v>17.876507805037516</v>
      </c>
      <c r="AK271">
        <f t="shared" si="107"/>
        <v>-35.787451984635076</v>
      </c>
      <c r="AL271">
        <f t="shared" si="108"/>
        <v>8.2067636988714252</v>
      </c>
      <c r="AM271">
        <f t="shared" si="109"/>
        <v>16.085256849787992</v>
      </c>
      <c r="AN271">
        <f t="shared" si="110"/>
        <v>-51.872708834423065</v>
      </c>
      <c r="AO271">
        <f t="shared" si="111"/>
        <v>-19.702195134847084</v>
      </c>
      <c r="AQ271">
        <f t="shared" si="24"/>
        <v>8.2067636988714252</v>
      </c>
    </row>
    <row r="272" spans="1:43" x14ac:dyDescent="0.25">
      <c r="A272" t="s">
        <v>341</v>
      </c>
      <c r="B272" t="s">
        <v>331</v>
      </c>
      <c r="C272" t="s">
        <v>92</v>
      </c>
      <c r="D272" t="s">
        <v>343</v>
      </c>
      <c r="E272" t="s">
        <v>50</v>
      </c>
      <c r="G272">
        <v>1</v>
      </c>
      <c r="H272" t="s">
        <v>52</v>
      </c>
      <c r="I272">
        <v>23</v>
      </c>
      <c r="J272" t="s">
        <v>39</v>
      </c>
      <c r="K272">
        <v>90</v>
      </c>
      <c r="L272" t="s">
        <v>53</v>
      </c>
      <c r="M272">
        <v>12</v>
      </c>
      <c r="N272">
        <v>1</v>
      </c>
      <c r="O272">
        <v>60</v>
      </c>
      <c r="P272">
        <v>3</v>
      </c>
      <c r="Q272">
        <v>76.86</v>
      </c>
      <c r="R272">
        <v>54.81</v>
      </c>
      <c r="S272">
        <f>2*3.07</f>
        <v>6.14</v>
      </c>
      <c r="T272">
        <f>2*2.84</f>
        <v>5.68</v>
      </c>
      <c r="U272">
        <v>17</v>
      </c>
      <c r="V272">
        <v>14</v>
      </c>
      <c r="W272">
        <v>17</v>
      </c>
      <c r="X272">
        <v>14</v>
      </c>
      <c r="Y272">
        <f t="shared" si="78"/>
        <v>31</v>
      </c>
      <c r="Z272">
        <v>88.8</v>
      </c>
      <c r="AA272">
        <v>60</v>
      </c>
      <c r="AB272">
        <f t="shared" ref="AB272:AB275" si="112">AA272/Z272</f>
        <v>0.67567567567567566</v>
      </c>
      <c r="AC272">
        <f t="shared" ref="AC272:AC273" si="113">Q272*AB272</f>
        <v>51.932432432432428</v>
      </c>
      <c r="AD272">
        <f t="shared" ref="AD272:AD273" si="114">R272*AB272</f>
        <v>37.033783783783782</v>
      </c>
      <c r="AE272">
        <f t="shared" ref="AE272:AE273" si="115">S272*AB272</f>
        <v>4.1486486486486482</v>
      </c>
      <c r="AF272">
        <f t="shared" ref="AF272:AF274" si="116">T272*AB272</f>
        <v>3.8378378378378377</v>
      </c>
      <c r="AG272">
        <f t="shared" ref="AG272:AG274" si="117">(AE272*SQRT(W272))</f>
        <v>17.105316581954348</v>
      </c>
      <c r="AH272">
        <f t="shared" ref="AH272:AH274" si="118">(AF272*SQRT(X272))</f>
        <v>14.359874295186478</v>
      </c>
      <c r="AK272">
        <f t="shared" si="107"/>
        <v>-28.688524590163933</v>
      </c>
      <c r="AL272">
        <f t="shared" si="108"/>
        <v>9.3309154315148337</v>
      </c>
      <c r="AM272">
        <f t="shared" si="109"/>
        <v>18.288594245769072</v>
      </c>
      <c r="AN272">
        <f t="shared" si="110"/>
        <v>-46.977118835933005</v>
      </c>
      <c r="AO272">
        <f t="shared" si="111"/>
        <v>-10.399930344394861</v>
      </c>
      <c r="AQ272">
        <f t="shared" si="24"/>
        <v>9.3309154315148337</v>
      </c>
    </row>
    <row r="273" spans="1:43" x14ac:dyDescent="0.25">
      <c r="A273" t="s">
        <v>341</v>
      </c>
      <c r="B273" t="s">
        <v>331</v>
      </c>
      <c r="C273" t="s">
        <v>92</v>
      </c>
      <c r="D273" t="s">
        <v>342</v>
      </c>
      <c r="E273" t="s">
        <v>50</v>
      </c>
      <c r="G273">
        <v>1</v>
      </c>
      <c r="H273" t="s">
        <v>52</v>
      </c>
      <c r="I273">
        <v>23</v>
      </c>
      <c r="J273" t="s">
        <v>39</v>
      </c>
      <c r="K273">
        <v>90</v>
      </c>
      <c r="L273" t="s">
        <v>53</v>
      </c>
      <c r="M273">
        <v>12</v>
      </c>
      <c r="N273">
        <v>1</v>
      </c>
      <c r="O273">
        <v>60</v>
      </c>
      <c r="P273">
        <v>3</v>
      </c>
      <c r="Q273">
        <v>76.86</v>
      </c>
      <c r="R273">
        <v>20.69</v>
      </c>
      <c r="S273">
        <f>2*3.07</f>
        <v>6.14</v>
      </c>
      <c r="T273">
        <f>2*2.84</f>
        <v>5.68</v>
      </c>
      <c r="U273">
        <v>17</v>
      </c>
      <c r="V273">
        <v>7</v>
      </c>
      <c r="W273">
        <v>17</v>
      </c>
      <c r="X273">
        <v>7</v>
      </c>
      <c r="Y273">
        <f t="shared" si="78"/>
        <v>24</v>
      </c>
      <c r="Z273">
        <v>88.8</v>
      </c>
      <c r="AA273">
        <v>60</v>
      </c>
      <c r="AB273">
        <f t="shared" si="112"/>
        <v>0.67567567567567566</v>
      </c>
      <c r="AC273">
        <f t="shared" si="113"/>
        <v>51.932432432432428</v>
      </c>
      <c r="AD273">
        <f t="shared" si="114"/>
        <v>13.97972972972973</v>
      </c>
      <c r="AE273">
        <f t="shared" si="115"/>
        <v>4.1486486486486482</v>
      </c>
      <c r="AF273">
        <f t="shared" si="116"/>
        <v>3.8378378378378377</v>
      </c>
      <c r="AG273">
        <f t="shared" si="117"/>
        <v>17.105316581954348</v>
      </c>
      <c r="AH273">
        <f t="shared" si="118"/>
        <v>10.153964491112752</v>
      </c>
      <c r="AK273">
        <f t="shared" si="107"/>
        <v>-73.080926359614878</v>
      </c>
      <c r="AL273">
        <f t="shared" si="108"/>
        <v>7.6965832162146821</v>
      </c>
      <c r="AM273">
        <f t="shared" si="109"/>
        <v>15.085303103780777</v>
      </c>
      <c r="AN273">
        <f t="shared" si="110"/>
        <v>-88.166229463395652</v>
      </c>
      <c r="AO273">
        <f t="shared" si="111"/>
        <v>-57.995623255834104</v>
      </c>
      <c r="AQ273">
        <f t="shared" si="24"/>
        <v>7.6965832162146821</v>
      </c>
    </row>
    <row r="274" spans="1:43" x14ac:dyDescent="0.25">
      <c r="A274" t="s">
        <v>344</v>
      </c>
      <c r="B274" t="s">
        <v>345</v>
      </c>
      <c r="C274" t="s">
        <v>243</v>
      </c>
      <c r="D274" t="s">
        <v>275</v>
      </c>
      <c r="E274" t="s">
        <v>50</v>
      </c>
      <c r="G274" t="s">
        <v>39</v>
      </c>
      <c r="H274" t="s">
        <v>52</v>
      </c>
      <c r="I274">
        <v>22</v>
      </c>
      <c r="J274">
        <v>70</v>
      </c>
      <c r="K274">
        <v>60</v>
      </c>
      <c r="L274" t="s">
        <v>53</v>
      </c>
      <c r="M274">
        <v>12</v>
      </c>
      <c r="N274">
        <v>2</v>
      </c>
      <c r="O274">
        <v>60</v>
      </c>
      <c r="P274">
        <v>3</v>
      </c>
      <c r="Q274">
        <v>38.61</v>
      </c>
      <c r="R274">
        <v>20.83</v>
      </c>
      <c r="S274">
        <v>3.68</v>
      </c>
      <c r="T274">
        <v>1.98</v>
      </c>
      <c r="U274">
        <v>6</v>
      </c>
      <c r="V274">
        <v>6</v>
      </c>
      <c r="W274">
        <v>6</v>
      </c>
      <c r="X274">
        <v>6</v>
      </c>
      <c r="Y274">
        <f t="shared" si="78"/>
        <v>12</v>
      </c>
      <c r="Z274">
        <v>41.39</v>
      </c>
      <c r="AA274">
        <v>90</v>
      </c>
      <c r="AB274">
        <f t="shared" si="112"/>
        <v>2.1744382701135541</v>
      </c>
      <c r="AC274">
        <f t="shared" ref="AC274" si="119">Q274*AB274</f>
        <v>83.955061609084325</v>
      </c>
      <c r="AD274">
        <f t="shared" ref="AD274" si="120">R274*AB274</f>
        <v>45.293549166465326</v>
      </c>
      <c r="AE274">
        <f t="shared" ref="AE274" si="121">S274*AB274</f>
        <v>8.0019328340178788</v>
      </c>
      <c r="AF274">
        <f t="shared" si="116"/>
        <v>4.3053877748248368</v>
      </c>
      <c r="AG274">
        <f t="shared" si="117"/>
        <v>19.600652399366719</v>
      </c>
      <c r="AH274">
        <f t="shared" si="118"/>
        <v>10.546003193137528</v>
      </c>
      <c r="AK274">
        <f t="shared" ref="AK274" si="122">((AD274-AC274)/AC274)*100</f>
        <v>-46.050246050246059</v>
      </c>
      <c r="AL274">
        <f t="shared" ref="AL274" si="123">(AD274/AC274)*SQRT((AF274/AD274)^2+(AE274/AC274)^2)*100</f>
        <v>7.2621836211979591</v>
      </c>
      <c r="AM274">
        <f t="shared" ref="AM274" si="124">(1.96*AL274)</f>
        <v>14.233879897548</v>
      </c>
      <c r="AN274">
        <f t="shared" ref="AN274" si="125">AK274-AM274</f>
        <v>-60.28412594779406</v>
      </c>
      <c r="AO274">
        <f t="shared" ref="AO274" si="126">AK274+AM274</f>
        <v>-31.816366152698059</v>
      </c>
      <c r="AQ274">
        <f t="shared" si="24"/>
        <v>7.2621836211979591</v>
      </c>
    </row>
    <row r="275" spans="1:43" x14ac:dyDescent="0.25">
      <c r="A275" t="s">
        <v>346</v>
      </c>
      <c r="B275" t="s">
        <v>35</v>
      </c>
      <c r="C275" t="s">
        <v>347</v>
      </c>
      <c r="D275" t="s">
        <v>244</v>
      </c>
      <c r="E275" t="s">
        <v>50</v>
      </c>
      <c r="G275" t="s">
        <v>39</v>
      </c>
      <c r="H275" t="s">
        <v>85</v>
      </c>
      <c r="I275">
        <v>25</v>
      </c>
      <c r="J275" t="s">
        <v>39</v>
      </c>
      <c r="K275">
        <v>90</v>
      </c>
      <c r="L275" t="s">
        <v>39</v>
      </c>
      <c r="M275">
        <v>12</v>
      </c>
      <c r="N275">
        <v>2</v>
      </c>
      <c r="O275">
        <v>60</v>
      </c>
      <c r="P275">
        <v>3</v>
      </c>
      <c r="Q275">
        <v>27.9</v>
      </c>
      <c r="R275">
        <v>11.3</v>
      </c>
      <c r="S275">
        <v>1.9</v>
      </c>
      <c r="T275">
        <v>1.44</v>
      </c>
      <c r="U275">
        <v>5</v>
      </c>
      <c r="V275">
        <v>5</v>
      </c>
      <c r="W275">
        <v>5</v>
      </c>
      <c r="X275">
        <v>5</v>
      </c>
      <c r="Y275">
        <f t="shared" si="78"/>
        <v>10</v>
      </c>
      <c r="Z275">
        <v>30.44</v>
      </c>
      <c r="AA275">
        <v>80</v>
      </c>
      <c r="AB275">
        <f t="shared" si="112"/>
        <v>2.6281208935611038</v>
      </c>
      <c r="AC275">
        <f t="shared" ref="AC275:AC279" si="127">Q275*AB275</f>
        <v>73.32457293035479</v>
      </c>
      <c r="AD275">
        <f t="shared" ref="AD275:AD279" si="128">R275*AB275</f>
        <v>29.697766097240475</v>
      </c>
      <c r="AE275">
        <f t="shared" ref="AE275:AE279" si="129">S275*AB275</f>
        <v>4.9934296977660972</v>
      </c>
      <c r="AF275">
        <f t="shared" ref="AF275:AF279" si="130">T275*AB275</f>
        <v>3.7844940867279893</v>
      </c>
      <c r="AG275">
        <f t="shared" ref="AG275:AG279" si="131">(AE275*SQRT(W275))</f>
        <v>11.165648245071223</v>
      </c>
      <c r="AH275">
        <f t="shared" ref="AH275:AH279" si="132">(AF275*SQRT(X275))</f>
        <v>8.4623860383697682</v>
      </c>
      <c r="AK275">
        <f t="shared" ref="AK275:AK279" si="133">((AD275-AC275)/AC275)*100</f>
        <v>-59.498207885304652</v>
      </c>
      <c r="AL275">
        <f t="shared" ref="AL275:AL279" si="134">(AD275/AC275)*SQRT((AF275/AD275)^2+(AE275/AC275)^2)*100</f>
        <v>5.8520518531987875</v>
      </c>
      <c r="AM275">
        <f t="shared" ref="AM275:AM279" si="135">(1.96*AL275)</f>
        <v>11.470021632269622</v>
      </c>
      <c r="AN275">
        <f t="shared" ref="AN275:AN279" si="136">AK275-AM275</f>
        <v>-70.968229517574272</v>
      </c>
      <c r="AO275">
        <f t="shared" ref="AO275:AO279" si="137">AK275+AM275</f>
        <v>-48.028186253035031</v>
      </c>
      <c r="AQ275">
        <f t="shared" si="24"/>
        <v>5.8520518531987875</v>
      </c>
    </row>
    <row r="276" spans="1:43" x14ac:dyDescent="0.25">
      <c r="A276" t="s">
        <v>346</v>
      </c>
      <c r="B276" t="s">
        <v>35</v>
      </c>
      <c r="C276" t="s">
        <v>347</v>
      </c>
      <c r="D276" t="s">
        <v>348</v>
      </c>
      <c r="E276" t="s">
        <v>50</v>
      </c>
      <c r="G276" t="s">
        <v>39</v>
      </c>
      <c r="H276" t="s">
        <v>85</v>
      </c>
      <c r="I276">
        <v>25</v>
      </c>
      <c r="J276" t="s">
        <v>39</v>
      </c>
      <c r="K276">
        <v>90</v>
      </c>
      <c r="L276" t="s">
        <v>39</v>
      </c>
      <c r="M276">
        <v>12</v>
      </c>
      <c r="N276">
        <v>2</v>
      </c>
      <c r="O276">
        <v>60</v>
      </c>
      <c r="P276">
        <v>3</v>
      </c>
      <c r="Q276">
        <v>27.9</v>
      </c>
      <c r="R276">
        <v>11.26</v>
      </c>
      <c r="S276">
        <v>1.9</v>
      </c>
      <c r="T276">
        <v>2.0299999999999998</v>
      </c>
      <c r="U276">
        <v>5</v>
      </c>
      <c r="V276">
        <v>5</v>
      </c>
      <c r="W276">
        <v>5</v>
      </c>
      <c r="X276">
        <v>5</v>
      </c>
      <c r="Y276">
        <f t="shared" ref="Y276:Y279" si="138">W276+X276</f>
        <v>10</v>
      </c>
      <c r="Z276">
        <v>30.44</v>
      </c>
      <c r="AA276">
        <v>80</v>
      </c>
      <c r="AB276">
        <f t="shared" ref="AB276:AB279" si="139">AA276/Z276</f>
        <v>2.6281208935611038</v>
      </c>
      <c r="AC276">
        <f t="shared" si="127"/>
        <v>73.32457293035479</v>
      </c>
      <c r="AD276">
        <f t="shared" si="128"/>
        <v>29.592641261498027</v>
      </c>
      <c r="AE276">
        <f t="shared" si="129"/>
        <v>4.9934296977660972</v>
      </c>
      <c r="AF276">
        <f t="shared" si="130"/>
        <v>5.3350854139290398</v>
      </c>
      <c r="AG276">
        <f t="shared" si="131"/>
        <v>11.165648245071223</v>
      </c>
      <c r="AH276">
        <f t="shared" si="132"/>
        <v>11.929613651312938</v>
      </c>
      <c r="AK276">
        <f t="shared" si="133"/>
        <v>-59.641577060931894</v>
      </c>
      <c r="AL276">
        <f t="shared" si="134"/>
        <v>7.7777758213733712</v>
      </c>
      <c r="AM276">
        <f t="shared" si="135"/>
        <v>15.244440609891807</v>
      </c>
      <c r="AN276">
        <f t="shared" si="136"/>
        <v>-74.886017670823705</v>
      </c>
      <c r="AO276">
        <f t="shared" si="137"/>
        <v>-44.397136451040083</v>
      </c>
      <c r="AQ276">
        <f t="shared" si="24"/>
        <v>7.7777758213733712</v>
      </c>
    </row>
    <row r="277" spans="1:43" x14ac:dyDescent="0.25">
      <c r="A277" t="s">
        <v>346</v>
      </c>
      <c r="B277" t="s">
        <v>35</v>
      </c>
      <c r="C277" t="s">
        <v>347</v>
      </c>
      <c r="D277" t="s">
        <v>349</v>
      </c>
      <c r="E277" t="s">
        <v>50</v>
      </c>
      <c r="G277" t="s">
        <v>39</v>
      </c>
      <c r="H277" t="s">
        <v>85</v>
      </c>
      <c r="I277">
        <v>25</v>
      </c>
      <c r="J277" t="s">
        <v>39</v>
      </c>
      <c r="K277">
        <v>90</v>
      </c>
      <c r="L277" t="s">
        <v>39</v>
      </c>
      <c r="M277">
        <v>12</v>
      </c>
      <c r="N277">
        <v>2</v>
      </c>
      <c r="O277">
        <v>60</v>
      </c>
      <c r="P277">
        <v>3</v>
      </c>
      <c r="Q277">
        <v>27.9</v>
      </c>
      <c r="R277">
        <v>10.92</v>
      </c>
      <c r="S277">
        <v>1.9</v>
      </c>
      <c r="T277">
        <v>1.82</v>
      </c>
      <c r="U277">
        <v>5</v>
      </c>
      <c r="V277">
        <v>5</v>
      </c>
      <c r="W277">
        <v>5</v>
      </c>
      <c r="X277">
        <v>5</v>
      </c>
      <c r="Y277">
        <f t="shared" si="138"/>
        <v>10</v>
      </c>
      <c r="Z277">
        <v>30.44</v>
      </c>
      <c r="AA277">
        <v>80</v>
      </c>
      <c r="AB277">
        <f t="shared" si="139"/>
        <v>2.6281208935611038</v>
      </c>
      <c r="AC277">
        <f t="shared" si="127"/>
        <v>73.32457293035479</v>
      </c>
      <c r="AD277">
        <f t="shared" si="128"/>
        <v>28.699080157687252</v>
      </c>
      <c r="AE277">
        <f t="shared" si="129"/>
        <v>4.9934296977660972</v>
      </c>
      <c r="AF277">
        <f t="shared" si="130"/>
        <v>4.783180026281209</v>
      </c>
      <c r="AG277">
        <f t="shared" si="131"/>
        <v>11.165648245071223</v>
      </c>
      <c r="AH277">
        <f t="shared" si="132"/>
        <v>10.695515687384015</v>
      </c>
      <c r="AK277">
        <f t="shared" si="133"/>
        <v>-60.860215053763447</v>
      </c>
      <c r="AL277">
        <f t="shared" si="134"/>
        <v>7.0468393821722302</v>
      </c>
      <c r="AM277">
        <f t="shared" si="135"/>
        <v>13.811805189057571</v>
      </c>
      <c r="AN277">
        <f t="shared" si="136"/>
        <v>-74.67202024282102</v>
      </c>
      <c r="AO277">
        <f t="shared" si="137"/>
        <v>-47.048409864705874</v>
      </c>
      <c r="AQ277">
        <f t="shared" si="24"/>
        <v>7.0468393821722302</v>
      </c>
    </row>
    <row r="278" spans="1:43" x14ac:dyDescent="0.25">
      <c r="A278" t="s">
        <v>346</v>
      </c>
      <c r="B278" t="s">
        <v>35</v>
      </c>
      <c r="C278" t="s">
        <v>347</v>
      </c>
      <c r="D278" t="s">
        <v>350</v>
      </c>
      <c r="E278" t="s">
        <v>50</v>
      </c>
      <c r="G278" t="s">
        <v>39</v>
      </c>
      <c r="H278" t="s">
        <v>85</v>
      </c>
      <c r="I278">
        <v>25</v>
      </c>
      <c r="J278" t="s">
        <v>39</v>
      </c>
      <c r="K278">
        <v>90</v>
      </c>
      <c r="L278" t="s">
        <v>39</v>
      </c>
      <c r="M278">
        <v>12</v>
      </c>
      <c r="N278">
        <v>2</v>
      </c>
      <c r="O278">
        <v>60</v>
      </c>
      <c r="P278">
        <v>3</v>
      </c>
      <c r="Q278">
        <v>27.9</v>
      </c>
      <c r="R278">
        <v>9.61</v>
      </c>
      <c r="S278">
        <v>1.9</v>
      </c>
      <c r="T278">
        <v>2.88</v>
      </c>
      <c r="U278">
        <v>5</v>
      </c>
      <c r="V278">
        <v>5</v>
      </c>
      <c r="W278">
        <v>5</v>
      </c>
      <c r="X278">
        <v>5</v>
      </c>
      <c r="Y278">
        <f t="shared" si="138"/>
        <v>10</v>
      </c>
      <c r="Z278">
        <v>30.44</v>
      </c>
      <c r="AA278">
        <v>80</v>
      </c>
      <c r="AB278">
        <f t="shared" si="139"/>
        <v>2.6281208935611038</v>
      </c>
      <c r="AC278">
        <f t="shared" si="127"/>
        <v>73.32457293035479</v>
      </c>
      <c r="AD278">
        <f t="shared" si="128"/>
        <v>25.256241787122207</v>
      </c>
      <c r="AE278">
        <f t="shared" si="129"/>
        <v>4.9934296977660972</v>
      </c>
      <c r="AF278">
        <f t="shared" si="130"/>
        <v>7.5689881734559785</v>
      </c>
      <c r="AG278">
        <f t="shared" si="131"/>
        <v>11.165648245071223</v>
      </c>
      <c r="AH278">
        <f t="shared" si="132"/>
        <v>16.924772076739536</v>
      </c>
      <c r="AK278">
        <f t="shared" si="133"/>
        <v>-65.555555555555557</v>
      </c>
      <c r="AL278">
        <f t="shared" si="134"/>
        <v>10.585739520922356</v>
      </c>
      <c r="AM278">
        <f t="shared" si="135"/>
        <v>20.748049461007817</v>
      </c>
      <c r="AN278">
        <f t="shared" si="136"/>
        <v>-86.303605016563381</v>
      </c>
      <c r="AO278">
        <f t="shared" si="137"/>
        <v>-44.80750609454774</v>
      </c>
      <c r="AQ278">
        <f t="shared" si="24"/>
        <v>10.585739520922356</v>
      </c>
    </row>
    <row r="279" spans="1:43" x14ac:dyDescent="0.25">
      <c r="A279" t="s">
        <v>352</v>
      </c>
      <c r="B279" t="s">
        <v>140</v>
      </c>
      <c r="C279" t="s">
        <v>353</v>
      </c>
      <c r="D279" t="s">
        <v>354</v>
      </c>
      <c r="E279" t="s">
        <v>50</v>
      </c>
      <c r="G279" t="s">
        <v>39</v>
      </c>
      <c r="H279" t="s">
        <v>52</v>
      </c>
      <c r="I279">
        <v>23</v>
      </c>
      <c r="J279">
        <v>70</v>
      </c>
      <c r="K279">
        <v>90</v>
      </c>
      <c r="L279" t="s">
        <v>39</v>
      </c>
      <c r="M279">
        <v>12</v>
      </c>
      <c r="N279">
        <v>2</v>
      </c>
      <c r="O279">
        <v>60</v>
      </c>
      <c r="P279">
        <v>3</v>
      </c>
      <c r="Q279">
        <v>23.59</v>
      </c>
      <c r="R279">
        <v>20.18</v>
      </c>
      <c r="S279">
        <v>1.93</v>
      </c>
      <c r="T279">
        <v>2.0499999999999998</v>
      </c>
      <c r="U279">
        <v>8</v>
      </c>
      <c r="V279">
        <v>8</v>
      </c>
      <c r="W279">
        <v>8</v>
      </c>
      <c r="X279">
        <v>8</v>
      </c>
      <c r="Y279">
        <f t="shared" si="138"/>
        <v>16</v>
      </c>
      <c r="Z279">
        <v>30.14</v>
      </c>
      <c r="AA279">
        <v>100</v>
      </c>
      <c r="AB279">
        <f t="shared" si="139"/>
        <v>3.3178500331785004</v>
      </c>
      <c r="AC279">
        <f t="shared" si="127"/>
        <v>78.268082282680822</v>
      </c>
      <c r="AD279">
        <f t="shared" si="128"/>
        <v>66.954213669542142</v>
      </c>
      <c r="AE279">
        <f t="shared" si="129"/>
        <v>6.4034505640345056</v>
      </c>
      <c r="AF279">
        <f t="shared" si="130"/>
        <v>6.8015925680159253</v>
      </c>
      <c r="AG279">
        <f t="shared" si="131"/>
        <v>18.111693267286487</v>
      </c>
      <c r="AH279">
        <f t="shared" si="132"/>
        <v>19.23780891084834</v>
      </c>
      <c r="AK279">
        <f t="shared" si="133"/>
        <v>-14.455277660025429</v>
      </c>
      <c r="AL279">
        <f t="shared" si="134"/>
        <v>11.158011194370637</v>
      </c>
      <c r="AM279">
        <f t="shared" si="135"/>
        <v>21.869701940966447</v>
      </c>
      <c r="AN279">
        <f t="shared" si="136"/>
        <v>-36.324979600991874</v>
      </c>
      <c r="AO279">
        <f t="shared" si="137"/>
        <v>7.4144242809410184</v>
      </c>
      <c r="AQ279">
        <f t="shared" si="24"/>
        <v>11.158011194370637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DataTablePlottingFromScratch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2015-12-02T08:52:01Z</dcterms:created>
  <dcterms:modified xsi:type="dcterms:W3CDTF">2018-01-02T05:56:07Z</dcterms:modified>
</cp:coreProperties>
</file>