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230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E5" i="1" l="1"/>
  <c r="AG5" i="1" s="1"/>
  <c r="AB5" i="1"/>
  <c r="AD5" i="1" s="1"/>
  <c r="Y5" i="1"/>
  <c r="T5" i="1"/>
  <c r="AF5" i="1" s="1"/>
  <c r="AH5" i="1" s="1"/>
  <c r="AF4" i="1"/>
  <c r="AH4" i="1" s="1"/>
  <c r="AB4" i="1"/>
  <c r="AD4" i="1" s="1"/>
  <c r="Y4" i="1"/>
  <c r="S4" i="1"/>
  <c r="AE4" i="1" s="1"/>
  <c r="AG4" i="1" s="1"/>
  <c r="AB3" i="1"/>
  <c r="AD3" i="1" s="1"/>
  <c r="Y3" i="1"/>
  <c r="AF2" i="1"/>
  <c r="AH2" i="1" s="1"/>
  <c r="AB2" i="1"/>
  <c r="AE2" i="1" s="1"/>
  <c r="AG2" i="1" s="1"/>
  <c r="Y2" i="1"/>
  <c r="AC5" i="1" l="1"/>
  <c r="AK5" i="1" s="1"/>
  <c r="AC4" i="1"/>
  <c r="AL4" i="1" s="1"/>
  <c r="AM4" i="1" s="1"/>
  <c r="AC3" i="1"/>
  <c r="AK3" i="1" s="1"/>
  <c r="AE3" i="1"/>
  <c r="AG3" i="1" s="1"/>
  <c r="AC2" i="1"/>
  <c r="AF3" i="1"/>
  <c r="AH3" i="1" s="1"/>
  <c r="AD2" i="1"/>
  <c r="AL5" i="1" l="1"/>
  <c r="AM5" i="1" s="1"/>
  <c r="AN5" i="1" s="1"/>
  <c r="AK4" i="1"/>
  <c r="AL2" i="1"/>
  <c r="AM2" i="1" s="1"/>
  <c r="AK2" i="1"/>
  <c r="AL3" i="1"/>
  <c r="AM3" i="1" s="1"/>
  <c r="AN3" i="1" s="1"/>
  <c r="AO5" i="1" l="1"/>
  <c r="AO4" i="1"/>
  <c r="AN4" i="1"/>
  <c r="AO3" i="1"/>
  <c r="AO2" i="1"/>
  <c r="AN2" i="1"/>
</calcChain>
</file>

<file path=xl/sharedStrings.xml><?xml version="1.0" encoding="utf-8"?>
<sst xmlns="http://schemas.openxmlformats.org/spreadsheetml/2006/main" count="79" uniqueCount="65">
  <si>
    <t>Buchanan 2010</t>
  </si>
  <si>
    <t>Figure 2-a</t>
  </si>
  <si>
    <t>rut</t>
  </si>
  <si>
    <t>w(CS10)</t>
  </si>
  <si>
    <t>BA-MCH</t>
  </si>
  <si>
    <t>65~75</t>
  </si>
  <si>
    <t>-</t>
  </si>
  <si>
    <t>Scheunemann 2013</t>
  </si>
  <si>
    <t>Figure 1-e/Figure 1-f</t>
  </si>
  <si>
    <t>Canton-S</t>
  </si>
  <si>
    <t>EA-IAA</t>
  </si>
  <si>
    <t xml:space="preserve"> DC</t>
  </si>
  <si>
    <t>6~8</t>
  </si>
  <si>
    <t>Study</t>
  </si>
  <si>
    <t>Figure-Panel_exp/Figure-Panel_ctl</t>
  </si>
  <si>
    <t>Gene Name</t>
  </si>
  <si>
    <t>Genotype (Experimental)</t>
  </si>
  <si>
    <t>Genotype (Control)</t>
  </si>
  <si>
    <t>Control Group Identifier</t>
  </si>
  <si>
    <t>Outcrossed</t>
  </si>
  <si>
    <t>Odor Pair</t>
  </si>
  <si>
    <t xml:space="preserve">Control/Exp Temp. (°C) </t>
  </si>
  <si>
    <t>RH (%)</t>
  </si>
  <si>
    <t>ES (V)</t>
  </si>
  <si>
    <t>ES Type</t>
  </si>
  <si>
    <t># of shocks (per cycle)</t>
  </si>
  <si>
    <t># of training cycles</t>
  </si>
  <si>
    <t>Training Time (sec) (per cycle)</t>
  </si>
  <si>
    <t>Time Before Test (min)</t>
  </si>
  <si>
    <t>CTL(mm)</t>
  </si>
  <si>
    <t>Exp(mm)</t>
  </si>
  <si>
    <t>CTL-SEM(mm)</t>
  </si>
  <si>
    <t>Exp-SEM(mm)</t>
  </si>
  <si>
    <t>Nc</t>
  </si>
  <si>
    <t>Ne</t>
  </si>
  <si>
    <t xml:space="preserve"> Nc-UsedinAnalysis</t>
  </si>
  <si>
    <t xml:space="preserve"> Ne-UsedinAnalysis</t>
  </si>
  <si>
    <t>Ntotal-UsedinCI</t>
  </si>
  <si>
    <t>Y-axis (mm)</t>
  </si>
  <si>
    <t xml:space="preserve">Y-axis org. </t>
  </si>
  <si>
    <t>Factor</t>
  </si>
  <si>
    <t>CTL-real PI</t>
  </si>
  <si>
    <t>Exp - real PI</t>
  </si>
  <si>
    <t>CTL-SEM org.</t>
  </si>
  <si>
    <t>Exp-SEM Org</t>
  </si>
  <si>
    <t>CTL-SD</t>
  </si>
  <si>
    <t>Exp-SD</t>
  </si>
  <si>
    <t>Ntotal per gene (Sample Size)</t>
  </si>
  <si>
    <t>Num of Bars</t>
  </si>
  <si>
    <t>DeltaPI for single bars (non-metaanalytics)</t>
  </si>
  <si>
    <t>S Pooled</t>
  </si>
  <si>
    <t xml:space="preserve">95% CI </t>
  </si>
  <si>
    <t>CI.LB</t>
  </si>
  <si>
    <t>CI.UB</t>
  </si>
  <si>
    <t>Beck 2000</t>
  </si>
  <si>
    <t>Figure 7</t>
  </si>
  <si>
    <t>ry</t>
  </si>
  <si>
    <t>BA-OCT</t>
  </si>
  <si>
    <t>21~24</t>
  </si>
  <si>
    <t>63~68</t>
  </si>
  <si>
    <t>AC</t>
  </si>
  <si>
    <t>2(Mass)</t>
  </si>
  <si>
    <t>2(Spaced)</t>
  </si>
  <si>
    <r>
      <t>rut</t>
    </r>
    <r>
      <rPr>
        <vertAlign val="superscript"/>
        <sz val="11"/>
        <color theme="1"/>
        <rFont val="Calibri"/>
        <family val="2"/>
        <scheme val="minor"/>
      </rPr>
      <t>2080</t>
    </r>
  </si>
  <si>
    <r>
      <t>rut</t>
    </r>
    <r>
      <rPr>
        <vertAlign val="superscript"/>
        <sz val="11"/>
        <color theme="1"/>
        <rFont val="Calibri"/>
        <family val="2"/>
        <scheme val="minor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</si>
</sst>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3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/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9">
    <xf numFmtId="0" fontId="0" fillId="0" borderId="0" xfId="0"/>
    <xf numFmtId="0" fontId="0" fillId="0" borderId="0" xfId="0" applyAlignment="1"/>
    <xf numFmtId="0" fontId="3" fillId="2" borderId="1" xfId="1" applyFont="1" applyAlignment="1">
      <alignment wrapText="1"/>
    </xf>
    <xf numFmtId="0" fontId="3" fillId="2" borderId="1" xfId="1" applyFont="1" applyAlignment="1">
      <alignment horizontal="right" wrapText="1"/>
    </xf>
    <xf numFmtId="0" fontId="3" fillId="2" borderId="1" xfId="1" applyFont="1" applyAlignment="1">
      <alignment horizontal="center" wrapText="1"/>
    </xf>
    <xf numFmtId="0" fontId="3" fillId="2" borderId="2" xfId="1" applyFont="1" applyBorder="1" applyAlignment="1">
      <alignment horizontal="right" wrapText="1"/>
    </xf>
    <xf numFmtId="0" fontId="3" fillId="2" borderId="2" xfId="1" applyFont="1" applyBorder="1" applyAlignment="1">
      <alignment horizontal="center" wrapText="1"/>
    </xf>
    <xf numFmtId="0" fontId="3" fillId="2" borderId="2" xfId="1" applyFont="1" applyBorder="1" applyAlignment="1">
      <alignment wrapText="1"/>
    </xf>
    <xf numFmtId="0" fontId="3" fillId="2" borderId="2" xfId="1" applyFont="1" applyBorder="1" applyAlignment="1">
      <alignment horizontal="center" vertical="center" wrapText="1"/>
    </xf>
  </cellXfs>
  <cellStyles count="2">
    <cellStyle name="Check Cell" xfId="1" builtinId="23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"/>
  <sheetViews>
    <sheetView tabSelected="1" topLeftCell="M1" workbookViewId="0">
      <selection activeCell="K17" sqref="K17"/>
    </sheetView>
  </sheetViews>
  <sheetFormatPr defaultRowHeight="15" x14ac:dyDescent="0.25"/>
  <sheetData>
    <row r="1" spans="1:41" ht="108.75" customHeight="1" thickTop="1" thickBot="1" x14ac:dyDescent="0.3">
      <c r="A1" s="2" t="s">
        <v>13</v>
      </c>
      <c r="B1" s="2" t="s">
        <v>14</v>
      </c>
      <c r="C1" s="2" t="s">
        <v>15</v>
      </c>
      <c r="D1" s="2" t="s">
        <v>16</v>
      </c>
      <c r="E1" s="2" t="s">
        <v>17</v>
      </c>
      <c r="F1" s="3" t="s">
        <v>18</v>
      </c>
      <c r="G1" s="3" t="s">
        <v>19</v>
      </c>
      <c r="H1" s="4" t="s">
        <v>20</v>
      </c>
      <c r="I1" s="3" t="s">
        <v>21</v>
      </c>
      <c r="J1" s="3" t="s">
        <v>22</v>
      </c>
      <c r="K1" s="3" t="s">
        <v>23</v>
      </c>
      <c r="L1" s="3" t="s">
        <v>24</v>
      </c>
      <c r="M1" s="3" t="s">
        <v>25</v>
      </c>
      <c r="N1" s="3" t="s">
        <v>26</v>
      </c>
      <c r="O1" s="3" t="s">
        <v>27</v>
      </c>
      <c r="P1" s="3" t="s">
        <v>28</v>
      </c>
      <c r="Q1" s="5" t="s">
        <v>29</v>
      </c>
      <c r="R1" s="5" t="s">
        <v>30</v>
      </c>
      <c r="S1" s="5" t="s">
        <v>31</v>
      </c>
      <c r="T1" s="5" t="s">
        <v>32</v>
      </c>
      <c r="U1" s="5" t="s">
        <v>33</v>
      </c>
      <c r="V1" s="5" t="s">
        <v>34</v>
      </c>
      <c r="W1" s="6" t="s">
        <v>35</v>
      </c>
      <c r="X1" s="6" t="s">
        <v>36</v>
      </c>
      <c r="Y1" s="6" t="s">
        <v>37</v>
      </c>
      <c r="Z1" s="5" t="s">
        <v>38</v>
      </c>
      <c r="AA1" s="5" t="s">
        <v>39</v>
      </c>
      <c r="AB1" s="7" t="s">
        <v>40</v>
      </c>
      <c r="AC1" s="7" t="s">
        <v>41</v>
      </c>
      <c r="AD1" s="7" t="s">
        <v>42</v>
      </c>
      <c r="AE1" s="7" t="s">
        <v>43</v>
      </c>
      <c r="AF1" s="7" t="s">
        <v>44</v>
      </c>
      <c r="AG1" s="7" t="s">
        <v>45</v>
      </c>
      <c r="AH1" s="7" t="s">
        <v>46</v>
      </c>
      <c r="AI1" s="8" t="s">
        <v>47</v>
      </c>
      <c r="AJ1" s="8" t="s">
        <v>48</v>
      </c>
      <c r="AK1" s="7" t="s">
        <v>49</v>
      </c>
      <c r="AL1" s="7" t="s">
        <v>50</v>
      </c>
      <c r="AM1" s="7" t="s">
        <v>51</v>
      </c>
      <c r="AN1" s="7" t="s">
        <v>52</v>
      </c>
      <c r="AO1" s="7" t="s">
        <v>53</v>
      </c>
    </row>
    <row r="2" spans="1:41" ht="18" thickTop="1" x14ac:dyDescent="0.25">
      <c r="A2" t="s">
        <v>54</v>
      </c>
      <c r="B2" t="s">
        <v>55</v>
      </c>
      <c r="C2" t="s">
        <v>2</v>
      </c>
      <c r="D2" t="s">
        <v>63</v>
      </c>
      <c r="E2" t="s">
        <v>56</v>
      </c>
      <c r="F2">
        <v>3</v>
      </c>
      <c r="G2">
        <v>1</v>
      </c>
      <c r="H2" t="s">
        <v>57</v>
      </c>
      <c r="I2" t="s">
        <v>58</v>
      </c>
      <c r="J2" t="s">
        <v>59</v>
      </c>
      <c r="K2">
        <v>60</v>
      </c>
      <c r="L2" t="s">
        <v>60</v>
      </c>
      <c r="M2">
        <v>1</v>
      </c>
      <c r="N2" t="s">
        <v>61</v>
      </c>
      <c r="O2">
        <v>10</v>
      </c>
      <c r="P2">
        <v>3</v>
      </c>
      <c r="Q2">
        <v>0.95</v>
      </c>
      <c r="R2">
        <v>0.78</v>
      </c>
      <c r="S2">
        <v>0.22</v>
      </c>
      <c r="T2">
        <v>0.2</v>
      </c>
      <c r="U2">
        <v>6</v>
      </c>
      <c r="V2">
        <v>6</v>
      </c>
      <c r="W2">
        <v>6</v>
      </c>
      <c r="X2">
        <v>6</v>
      </c>
      <c r="Y2">
        <f t="shared" ref="Y2:Y5" si="0">(W2+X2)</f>
        <v>12</v>
      </c>
      <c r="Z2">
        <v>1.48</v>
      </c>
      <c r="AA2">
        <v>60</v>
      </c>
      <c r="AB2">
        <f t="shared" ref="AB2:AB5" si="1">AA2/Z2</f>
        <v>40.54054054054054</v>
      </c>
      <c r="AC2">
        <f t="shared" ref="AC2:AF5" si="2">(Q2*$AB2)</f>
        <v>38.513513513513509</v>
      </c>
      <c r="AD2">
        <f t="shared" si="2"/>
        <v>31.621621621621621</v>
      </c>
      <c r="AE2">
        <f t="shared" si="2"/>
        <v>8.9189189189189193</v>
      </c>
      <c r="AF2">
        <f t="shared" si="2"/>
        <v>8.1081081081081088</v>
      </c>
      <c r="AG2">
        <f t="shared" ref="AG2:AH5" si="3">(AE2*SQRT(W2))</f>
        <v>21.846800408606722</v>
      </c>
      <c r="AH2">
        <f t="shared" si="3"/>
        <v>19.860727644187932</v>
      </c>
      <c r="AI2" s="1"/>
      <c r="AJ2" s="1"/>
      <c r="AK2">
        <f t="shared" ref="AK2:AK5" si="4">((AD2-AC2)/AC2)*100</f>
        <v>-17.894736842105257</v>
      </c>
      <c r="AL2">
        <f t="shared" ref="AL2:AL5" si="5">(AD2/AC2)*SQRT((AF2/AD2)^2+(AE2/AC2)^2)*100</f>
        <v>28.367936196036116</v>
      </c>
      <c r="AM2">
        <f t="shared" ref="AM2:AM5" si="6">1.96*AL2</f>
        <v>55.601154944230785</v>
      </c>
      <c r="AN2">
        <f t="shared" ref="AN2:AN5" si="7">AK2-AM2</f>
        <v>-73.495891786336045</v>
      </c>
      <c r="AO2">
        <f t="shared" ref="AO2:AO5" si="8">AK2+AM2</f>
        <v>37.706418102125525</v>
      </c>
    </row>
    <row r="3" spans="1:41" ht="17.25" x14ac:dyDescent="0.25">
      <c r="A3" t="s">
        <v>54</v>
      </c>
      <c r="B3" t="s">
        <v>55</v>
      </c>
      <c r="C3" t="s">
        <v>2</v>
      </c>
      <c r="D3" t="s">
        <v>63</v>
      </c>
      <c r="E3" t="s">
        <v>56</v>
      </c>
      <c r="F3">
        <v>4</v>
      </c>
      <c r="G3">
        <v>1</v>
      </c>
      <c r="H3" t="s">
        <v>57</v>
      </c>
      <c r="I3" t="s">
        <v>58</v>
      </c>
      <c r="J3" t="s">
        <v>59</v>
      </c>
      <c r="K3">
        <v>60</v>
      </c>
      <c r="L3" t="s">
        <v>60</v>
      </c>
      <c r="M3">
        <v>1</v>
      </c>
      <c r="N3" t="s">
        <v>62</v>
      </c>
      <c r="O3">
        <v>10</v>
      </c>
      <c r="P3">
        <v>3</v>
      </c>
      <c r="Q3">
        <v>1.25</v>
      </c>
      <c r="R3">
        <v>1.03</v>
      </c>
      <c r="S3">
        <v>0.1</v>
      </c>
      <c r="T3">
        <v>0.2</v>
      </c>
      <c r="U3">
        <v>6</v>
      </c>
      <c r="V3">
        <v>6</v>
      </c>
      <c r="W3">
        <v>6</v>
      </c>
      <c r="X3">
        <v>6</v>
      </c>
      <c r="Y3">
        <f t="shared" si="0"/>
        <v>12</v>
      </c>
      <c r="Z3">
        <v>1.48</v>
      </c>
      <c r="AA3">
        <v>60</v>
      </c>
      <c r="AB3">
        <f t="shared" si="1"/>
        <v>40.54054054054054</v>
      </c>
      <c r="AC3">
        <f t="shared" si="2"/>
        <v>50.675675675675677</v>
      </c>
      <c r="AD3">
        <f t="shared" si="2"/>
        <v>41.756756756756758</v>
      </c>
      <c r="AE3">
        <f t="shared" si="2"/>
        <v>4.0540540540540544</v>
      </c>
      <c r="AF3">
        <f t="shared" si="2"/>
        <v>8.1081081081081088</v>
      </c>
      <c r="AG3">
        <f t="shared" si="3"/>
        <v>9.9303638220939661</v>
      </c>
      <c r="AH3">
        <f t="shared" si="3"/>
        <v>19.860727644187932</v>
      </c>
      <c r="AI3" s="1"/>
      <c r="AJ3" s="1"/>
      <c r="AK3">
        <f t="shared" si="4"/>
        <v>-17.599999999999998</v>
      </c>
      <c r="AL3">
        <f t="shared" si="5"/>
        <v>17.304752641976712</v>
      </c>
      <c r="AM3">
        <f t="shared" si="6"/>
        <v>33.917315178274357</v>
      </c>
      <c r="AN3">
        <f t="shared" si="7"/>
        <v>-51.517315178274359</v>
      </c>
      <c r="AO3">
        <f t="shared" si="8"/>
        <v>16.31731517827436</v>
      </c>
    </row>
    <row r="4" spans="1:41" ht="17.25" x14ac:dyDescent="0.25">
      <c r="A4" t="s">
        <v>0</v>
      </c>
      <c r="B4" t="s">
        <v>1</v>
      </c>
      <c r="C4" t="s">
        <v>2</v>
      </c>
      <c r="D4" t="s">
        <v>63</v>
      </c>
      <c r="E4" t="s">
        <v>3</v>
      </c>
      <c r="F4">
        <v>16</v>
      </c>
      <c r="G4">
        <v>1</v>
      </c>
      <c r="H4" t="s">
        <v>4</v>
      </c>
      <c r="I4">
        <v>25</v>
      </c>
      <c r="J4" t="s">
        <v>5</v>
      </c>
      <c r="K4">
        <v>90</v>
      </c>
      <c r="L4" t="s">
        <v>6</v>
      </c>
      <c r="M4">
        <v>1</v>
      </c>
      <c r="N4">
        <v>15</v>
      </c>
      <c r="O4">
        <v>10</v>
      </c>
      <c r="P4">
        <v>3</v>
      </c>
      <c r="Q4">
        <v>40.1</v>
      </c>
      <c r="R4">
        <v>36.270000000000003</v>
      </c>
      <c r="S4">
        <f>2*1.92</f>
        <v>3.84</v>
      </c>
      <c r="T4">
        <v>4.32</v>
      </c>
      <c r="U4">
        <v>14</v>
      </c>
      <c r="V4">
        <v>6</v>
      </c>
      <c r="W4">
        <v>14</v>
      </c>
      <c r="X4">
        <v>6</v>
      </c>
      <c r="Y4">
        <f t="shared" si="0"/>
        <v>20</v>
      </c>
      <c r="Z4">
        <v>45.23</v>
      </c>
      <c r="AA4">
        <v>90</v>
      </c>
      <c r="AB4">
        <f t="shared" si="1"/>
        <v>1.9898297590095071</v>
      </c>
      <c r="AC4">
        <f t="shared" si="2"/>
        <v>79.792173336281238</v>
      </c>
      <c r="AD4">
        <f t="shared" si="2"/>
        <v>72.171125359274825</v>
      </c>
      <c r="AE4">
        <f t="shared" si="2"/>
        <v>7.6409462745965069</v>
      </c>
      <c r="AF4">
        <f t="shared" si="2"/>
        <v>8.5960645589210714</v>
      </c>
      <c r="AG4">
        <f t="shared" si="3"/>
        <v>28.589803070286848</v>
      </c>
      <c r="AH4">
        <f t="shared" si="3"/>
        <v>21.055971965379168</v>
      </c>
      <c r="AI4" s="1"/>
      <c r="AJ4" s="1"/>
      <c r="AK4">
        <f t="shared" si="4"/>
        <v>-9.5511221945137148</v>
      </c>
      <c r="AL4">
        <f t="shared" si="5"/>
        <v>13.823150856903238</v>
      </c>
      <c r="AM4">
        <f t="shared" si="6"/>
        <v>27.093375679530347</v>
      </c>
      <c r="AN4">
        <f t="shared" si="7"/>
        <v>-36.644497874044063</v>
      </c>
      <c r="AO4">
        <f t="shared" si="8"/>
        <v>17.54225348501663</v>
      </c>
    </row>
    <row r="5" spans="1:41" ht="17.25" x14ac:dyDescent="0.25">
      <c r="A5" t="s">
        <v>7</v>
      </c>
      <c r="B5" t="s">
        <v>8</v>
      </c>
      <c r="C5" t="s">
        <v>2</v>
      </c>
      <c r="D5" t="s">
        <v>64</v>
      </c>
      <c r="E5" t="s">
        <v>9</v>
      </c>
      <c r="F5">
        <v>109</v>
      </c>
      <c r="G5">
        <v>0</v>
      </c>
      <c r="H5" t="s">
        <v>10</v>
      </c>
      <c r="I5" t="s">
        <v>6</v>
      </c>
      <c r="J5">
        <v>70</v>
      </c>
      <c r="K5">
        <v>120</v>
      </c>
      <c r="L5" t="s">
        <v>11</v>
      </c>
      <c r="M5">
        <v>1</v>
      </c>
      <c r="N5">
        <v>1</v>
      </c>
      <c r="O5">
        <v>60</v>
      </c>
      <c r="P5">
        <v>3</v>
      </c>
      <c r="Q5">
        <v>72.319000000000003</v>
      </c>
      <c r="R5">
        <v>62.793999999999997</v>
      </c>
      <c r="S5">
        <v>16.638999999999999</v>
      </c>
      <c r="T5">
        <f>2*9.878</f>
        <v>19.756</v>
      </c>
      <c r="U5" t="s">
        <v>12</v>
      </c>
      <c r="V5" t="s">
        <v>12</v>
      </c>
      <c r="W5">
        <v>7</v>
      </c>
      <c r="X5">
        <v>7</v>
      </c>
      <c r="Y5">
        <f t="shared" si="0"/>
        <v>14</v>
      </c>
      <c r="Z5">
        <v>201.458</v>
      </c>
      <c r="AA5">
        <v>70</v>
      </c>
      <c r="AB5">
        <f t="shared" si="1"/>
        <v>0.34746696581917819</v>
      </c>
      <c r="AC5">
        <f t="shared" si="2"/>
        <v>25.12846350107715</v>
      </c>
      <c r="AD5">
        <f t="shared" si="2"/>
        <v>21.818840651649474</v>
      </c>
      <c r="AE5">
        <f t="shared" si="2"/>
        <v>5.7815028442653054</v>
      </c>
      <c r="AF5">
        <f t="shared" si="2"/>
        <v>6.8645573767236847</v>
      </c>
      <c r="AG5">
        <f t="shared" si="3"/>
        <v>15.296418730138592</v>
      </c>
      <c r="AH5">
        <f t="shared" si="3"/>
        <v>18.161911679344797</v>
      </c>
      <c r="AI5" s="1"/>
      <c r="AJ5" s="1"/>
      <c r="AK5">
        <f t="shared" si="4"/>
        <v>-13.170812649511207</v>
      </c>
      <c r="AL5">
        <f t="shared" si="5"/>
        <v>33.843236411251773</v>
      </c>
      <c r="AM5">
        <f t="shared" si="6"/>
        <v>66.332743366053478</v>
      </c>
      <c r="AN5">
        <f t="shared" si="7"/>
        <v>-79.503556015564683</v>
      </c>
      <c r="AO5">
        <f t="shared" si="8"/>
        <v>53.161930716542273</v>
      </c>
    </row>
  </sheetData>
  <conditionalFormatting sqref="W2:X3">
    <cfRule type="cellIs" dxfId="2" priority="3" operator="lessThan">
      <formula>6</formula>
    </cfRule>
  </conditionalFormatting>
  <conditionalFormatting sqref="W4:X4">
    <cfRule type="cellIs" dxfId="1" priority="2" operator="lessThan">
      <formula>6</formula>
    </cfRule>
  </conditionalFormatting>
  <conditionalFormatting sqref="W5:X5">
    <cfRule type="cellIs" dxfId="0" priority="1" operator="lessThan">
      <formula>6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Tayfun TUMKAYA (IMCB)</dc:creator>
  <cp:lastModifiedBy>Tayfun TUMKAYA (IMCB)</cp:lastModifiedBy>
  <dcterms:created xsi:type="dcterms:W3CDTF">2015-11-26T14:07:58Z</dcterms:created>
  <dcterms:modified xsi:type="dcterms:W3CDTF">2017-05-08T08:24:57Z</dcterms:modified>
</cp:coreProperties>
</file>