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05" windowWidth="27555" windowHeight="12000"/>
  </bookViews>
  <sheets>
    <sheet name="DataTablePlottingFromScratch" sheetId="1" r:id="rId1"/>
  </sheets>
  <calcPr calcId="145621"/>
</workbook>
</file>

<file path=xl/calcChain.xml><?xml version="1.0" encoding="utf-8"?>
<calcChain xmlns="http://schemas.openxmlformats.org/spreadsheetml/2006/main">
  <c r="AC273" i="1" l="1"/>
  <c r="AC274" i="1"/>
  <c r="AC275" i="1"/>
  <c r="AC272" i="1"/>
  <c r="AF273" i="1"/>
  <c r="AG273" i="1" s="1"/>
  <c r="AF274" i="1"/>
  <c r="AJ274" i="1" s="1"/>
  <c r="AF275" i="1"/>
  <c r="AJ275" i="1" s="1"/>
  <c r="AL275" i="1" s="1"/>
  <c r="AF272" i="1"/>
  <c r="AH272" i="1" s="1"/>
  <c r="AC271" i="1"/>
  <c r="AF271" i="1"/>
  <c r="AI271" i="1" s="1"/>
  <c r="AI274" i="1" l="1"/>
  <c r="AK274" i="1" s="1"/>
  <c r="AH274" i="1"/>
  <c r="AH271" i="1"/>
  <c r="AG271" i="1"/>
  <c r="AJ271" i="1"/>
  <c r="AL271" i="1" s="1"/>
  <c r="AG274" i="1"/>
  <c r="AK271" i="1"/>
  <c r="AL274" i="1"/>
  <c r="AJ272" i="1"/>
  <c r="AL272" i="1" s="1"/>
  <c r="AI272" i="1"/>
  <c r="AK272" i="1" s="1"/>
  <c r="AI275" i="1"/>
  <c r="AK275" i="1" s="1"/>
  <c r="AG272" i="1"/>
  <c r="AH275" i="1"/>
  <c r="AG275" i="1"/>
  <c r="AH273" i="1"/>
  <c r="AJ273" i="1"/>
  <c r="AL273" i="1" s="1"/>
  <c r="AI273" i="1"/>
  <c r="AK273" i="1" s="1"/>
  <c r="AF51" i="1"/>
  <c r="AG51" i="1" s="1"/>
  <c r="AF52" i="1"/>
  <c r="AG52" i="1" s="1"/>
  <c r="AC51" i="1"/>
  <c r="AC52" i="1"/>
  <c r="X52" i="1"/>
  <c r="X51" i="1"/>
  <c r="W52" i="1"/>
  <c r="W51" i="1"/>
  <c r="X194" i="1"/>
  <c r="X193" i="1"/>
  <c r="W194" i="1"/>
  <c r="W193" i="1"/>
  <c r="AC194" i="1"/>
  <c r="AC193" i="1"/>
  <c r="AF194" i="1"/>
  <c r="AF193" i="1"/>
  <c r="AG193" i="1" s="1"/>
  <c r="AJ51" i="1" l="1"/>
  <c r="AL51" i="1" s="1"/>
  <c r="AU271" i="1"/>
  <c r="AP274" i="1"/>
  <c r="AQ274" i="1" s="1"/>
  <c r="AJ194" i="1"/>
  <c r="AL194" i="1" s="1"/>
  <c r="AP271" i="1"/>
  <c r="AQ271" i="1" s="1"/>
  <c r="AG194" i="1"/>
  <c r="AH51" i="1"/>
  <c r="AU272" i="1"/>
  <c r="AH193" i="1"/>
  <c r="AO193" i="1" s="1"/>
  <c r="AU274" i="1"/>
  <c r="AO272" i="1"/>
  <c r="AO274" i="1"/>
  <c r="AJ193" i="1"/>
  <c r="AL193" i="1" s="1"/>
  <c r="AH194" i="1"/>
  <c r="AO194" i="1" s="1"/>
  <c r="AO271" i="1"/>
  <c r="AP272" i="1"/>
  <c r="AQ272" i="1" s="1"/>
  <c r="AI194" i="1"/>
  <c r="AK194" i="1" s="1"/>
  <c r="AI193" i="1"/>
  <c r="AO273" i="1"/>
  <c r="AP273" i="1"/>
  <c r="AQ273" i="1" s="1"/>
  <c r="AU273" i="1"/>
  <c r="AP275" i="1"/>
  <c r="AQ275" i="1" s="1"/>
  <c r="AU275" i="1"/>
  <c r="AO275" i="1"/>
  <c r="AI51" i="1"/>
  <c r="AK51" i="1" s="1"/>
  <c r="AJ52" i="1"/>
  <c r="AL52" i="1" s="1"/>
  <c r="AI52" i="1"/>
  <c r="AK52" i="1" s="1"/>
  <c r="AH52" i="1"/>
  <c r="AC29" i="1"/>
  <c r="AF29" i="1"/>
  <c r="AJ29" i="1" s="1"/>
  <c r="AL29" i="1" s="1"/>
  <c r="AC17" i="1"/>
  <c r="AF17" i="1"/>
  <c r="AH17" i="1" s="1"/>
  <c r="X17" i="1"/>
  <c r="W17" i="1"/>
  <c r="AC75" i="1"/>
  <c r="AC76" i="1"/>
  <c r="AF76" i="1"/>
  <c r="AJ76" i="1" s="1"/>
  <c r="AL76" i="1" s="1"/>
  <c r="AF75" i="1"/>
  <c r="AG75" i="1" s="1"/>
  <c r="AF70" i="1"/>
  <c r="AG70" i="1" s="1"/>
  <c r="AF71" i="1"/>
  <c r="AG71" i="1" s="1"/>
  <c r="AF72" i="1"/>
  <c r="AH72" i="1" s="1"/>
  <c r="AF73" i="1"/>
  <c r="AI73" i="1" s="1"/>
  <c r="AK73" i="1" s="1"/>
  <c r="AF74" i="1"/>
  <c r="AJ74" i="1" s="1"/>
  <c r="AL74" i="1" s="1"/>
  <c r="AC71" i="1"/>
  <c r="AC72" i="1"/>
  <c r="AC73" i="1"/>
  <c r="AC74" i="1"/>
  <c r="AC70" i="1"/>
  <c r="AF68" i="1"/>
  <c r="AG68" i="1" s="1"/>
  <c r="AF69" i="1"/>
  <c r="AG69" i="1" s="1"/>
  <c r="AF54" i="1"/>
  <c r="AF55" i="1"/>
  <c r="AG55" i="1" s="1"/>
  <c r="AF56" i="1"/>
  <c r="AH56" i="1" s="1"/>
  <c r="AF57" i="1"/>
  <c r="AF58" i="1"/>
  <c r="AG58" i="1" s="1"/>
  <c r="AF59" i="1"/>
  <c r="AH59" i="1" s="1"/>
  <c r="AF60" i="1"/>
  <c r="AG60" i="1" s="1"/>
  <c r="AF61" i="1"/>
  <c r="AH61" i="1" s="1"/>
  <c r="AF62" i="1"/>
  <c r="AG62" i="1" s="1"/>
  <c r="AF63" i="1"/>
  <c r="AG63" i="1" s="1"/>
  <c r="AF64" i="1"/>
  <c r="AH64" i="1" s="1"/>
  <c r="AF65" i="1"/>
  <c r="AG65" i="1" s="1"/>
  <c r="AF66" i="1"/>
  <c r="AJ66" i="1" s="1"/>
  <c r="AL66" i="1" s="1"/>
  <c r="AF67" i="1"/>
  <c r="AJ67" i="1" s="1"/>
  <c r="AL67" i="1" s="1"/>
  <c r="W64" i="1"/>
  <c r="W65" i="1"/>
  <c r="W63" i="1"/>
  <c r="X65" i="1"/>
  <c r="X62" i="1"/>
  <c r="X61" i="1"/>
  <c r="X60" i="1"/>
  <c r="X59" i="1"/>
  <c r="X58" i="1"/>
  <c r="X57" i="1"/>
  <c r="X56" i="1"/>
  <c r="X55" i="1"/>
  <c r="W61" i="1"/>
  <c r="W62" i="1"/>
  <c r="W60" i="1"/>
  <c r="W56" i="1"/>
  <c r="W57" i="1"/>
  <c r="W58" i="1"/>
  <c r="W59" i="1"/>
  <c r="W55" i="1"/>
  <c r="AU303" i="1"/>
  <c r="AU304" i="1"/>
  <c r="AP303" i="1"/>
  <c r="AQ303" i="1" s="1"/>
  <c r="AP304" i="1"/>
  <c r="AQ304" i="1" s="1"/>
  <c r="AS304" i="1" s="1"/>
  <c r="AG56" i="1" l="1"/>
  <c r="AR274" i="1"/>
  <c r="AI17" i="1"/>
  <c r="AK17" i="1" s="1"/>
  <c r="AI75" i="1"/>
  <c r="AK75" i="1" s="1"/>
  <c r="AG73" i="1"/>
  <c r="AG17" i="1"/>
  <c r="AO17" i="1" s="1"/>
  <c r="AJ61" i="1"/>
  <c r="AL61" i="1" s="1"/>
  <c r="AS274" i="1"/>
  <c r="AI62" i="1"/>
  <c r="AK62" i="1" s="1"/>
  <c r="AI57" i="1"/>
  <c r="AK57" i="1" s="1"/>
  <c r="AJ17" i="1"/>
  <c r="AU52" i="1"/>
  <c r="AS271" i="1"/>
  <c r="AI66" i="1"/>
  <c r="AK66" i="1" s="1"/>
  <c r="AG61" i="1"/>
  <c r="AO61" i="1" s="1"/>
  <c r="AH66" i="1"/>
  <c r="AI74" i="1"/>
  <c r="AK74" i="1" s="1"/>
  <c r="AS272" i="1"/>
  <c r="AI61" i="1"/>
  <c r="AK61" i="1" s="1"/>
  <c r="AG74" i="1"/>
  <c r="AR271" i="1"/>
  <c r="AH73" i="1"/>
  <c r="AO73" i="1" s="1"/>
  <c r="AH67" i="1"/>
  <c r="AG59" i="1"/>
  <c r="AH74" i="1"/>
  <c r="AH70" i="1"/>
  <c r="AO70" i="1" s="1"/>
  <c r="AJ75" i="1"/>
  <c r="AL75" i="1" s="1"/>
  <c r="AH75" i="1"/>
  <c r="AI29" i="1"/>
  <c r="AK29" i="1" s="1"/>
  <c r="AR272" i="1"/>
  <c r="AI59" i="1"/>
  <c r="AK59" i="1" s="1"/>
  <c r="AH65" i="1"/>
  <c r="AO65" i="1" s="1"/>
  <c r="AJ60" i="1"/>
  <c r="AL60" i="1" s="1"/>
  <c r="AG29" i="1"/>
  <c r="AP193" i="1"/>
  <c r="AQ193" i="1" s="1"/>
  <c r="AS193" i="1" s="1"/>
  <c r="AR303" i="1"/>
  <c r="AS303" i="1"/>
  <c r="AI76" i="1"/>
  <c r="AK76" i="1" s="1"/>
  <c r="AP52" i="1"/>
  <c r="AQ52" i="1" s="1"/>
  <c r="AG67" i="1"/>
  <c r="AJ70" i="1"/>
  <c r="AL70" i="1" s="1"/>
  <c r="AH76" i="1"/>
  <c r="AH29" i="1"/>
  <c r="AO52" i="1"/>
  <c r="AR273" i="1"/>
  <c r="AS273" i="1"/>
  <c r="AG76" i="1"/>
  <c r="AI58" i="1"/>
  <c r="AK58" i="1" s="1"/>
  <c r="AG66" i="1"/>
  <c r="AH62" i="1"/>
  <c r="AO62" i="1" s="1"/>
  <c r="AG72" i="1"/>
  <c r="AO72" i="1" s="1"/>
  <c r="AK193" i="1"/>
  <c r="AR275" i="1"/>
  <c r="AS275" i="1"/>
  <c r="AU193" i="1"/>
  <c r="AH58" i="1"/>
  <c r="AU194" i="1"/>
  <c r="AI67" i="1"/>
  <c r="AK67" i="1" s="1"/>
  <c r="AP194" i="1"/>
  <c r="AQ194" i="1" s="1"/>
  <c r="AO51" i="1"/>
  <c r="AP51" i="1"/>
  <c r="AQ51" i="1" s="1"/>
  <c r="AU51" i="1"/>
  <c r="AJ71" i="1"/>
  <c r="AL71" i="1" s="1"/>
  <c r="AI70" i="1"/>
  <c r="AK70" i="1" s="1"/>
  <c r="AI71" i="1"/>
  <c r="AK71" i="1" s="1"/>
  <c r="AJ73" i="1"/>
  <c r="AL73" i="1" s="1"/>
  <c r="AI72" i="1"/>
  <c r="AK72" i="1" s="1"/>
  <c r="AH71" i="1"/>
  <c r="AJ72" i="1"/>
  <c r="AL72" i="1" s="1"/>
  <c r="AJ68" i="1"/>
  <c r="AL68" i="1" s="1"/>
  <c r="AI68" i="1"/>
  <c r="AK68" i="1" s="1"/>
  <c r="AI69" i="1"/>
  <c r="AK69" i="1" s="1"/>
  <c r="AH68" i="1"/>
  <c r="AJ69" i="1"/>
  <c r="AL69" i="1" s="1"/>
  <c r="AH69" i="1"/>
  <c r="AJ59" i="1"/>
  <c r="AL59" i="1" s="1"/>
  <c r="AI65" i="1"/>
  <c r="AK65" i="1" s="1"/>
  <c r="AR304" i="1"/>
  <c r="AJ62" i="1"/>
  <c r="AL62" i="1" s="1"/>
  <c r="AG64" i="1"/>
  <c r="AO64" i="1" s="1"/>
  <c r="AO56" i="1"/>
  <c r="AJ58" i="1"/>
  <c r="AL58" i="1" s="1"/>
  <c r="AH57" i="1"/>
  <c r="AH54" i="1"/>
  <c r="AG57" i="1"/>
  <c r="AG54" i="1"/>
  <c r="AH60" i="1"/>
  <c r="AI60" i="1"/>
  <c r="AK60" i="1" s="1"/>
  <c r="AJ63" i="1"/>
  <c r="AL63" i="1" s="1"/>
  <c r="AJ55" i="1"/>
  <c r="AL55" i="1" s="1"/>
  <c r="AI63" i="1"/>
  <c r="AK63" i="1" s="1"/>
  <c r="AI55" i="1"/>
  <c r="AK55" i="1" s="1"/>
  <c r="AI64" i="1"/>
  <c r="AK64" i="1" s="1"/>
  <c r="AH63" i="1"/>
  <c r="AJ57" i="1"/>
  <c r="AL57" i="1" s="1"/>
  <c r="AI56" i="1"/>
  <c r="AK56" i="1" s="1"/>
  <c r="AH55" i="1"/>
  <c r="AJ64" i="1"/>
  <c r="AL64" i="1" s="1"/>
  <c r="AJ56" i="1"/>
  <c r="AL56" i="1" s="1"/>
  <c r="AJ65" i="1"/>
  <c r="AF53" i="1"/>
  <c r="AG53" i="1" s="1"/>
  <c r="X54" i="1"/>
  <c r="AJ54" i="1" s="1"/>
  <c r="AL54" i="1" s="1"/>
  <c r="X53" i="1"/>
  <c r="W54" i="1"/>
  <c r="AI54" i="1" s="1"/>
  <c r="AK54" i="1" s="1"/>
  <c r="W53" i="1"/>
  <c r="AU17" i="1" l="1"/>
  <c r="AL17" i="1"/>
  <c r="AP17" i="1"/>
  <c r="AQ17" i="1" s="1"/>
  <c r="AR17" i="1" s="1"/>
  <c r="AP74" i="1"/>
  <c r="AQ74" i="1" s="1"/>
  <c r="AR52" i="1"/>
  <c r="AP61" i="1"/>
  <c r="AQ61" i="1" s="1"/>
  <c r="AR61" i="1" s="1"/>
  <c r="AU61" i="1"/>
  <c r="AU66" i="1"/>
  <c r="AR193" i="1"/>
  <c r="AU74" i="1"/>
  <c r="AO67" i="1"/>
  <c r="AO74" i="1"/>
  <c r="AP75" i="1"/>
  <c r="AQ75" i="1" s="1"/>
  <c r="AO66" i="1"/>
  <c r="AP73" i="1"/>
  <c r="AQ73" i="1" s="1"/>
  <c r="AP67" i="1"/>
  <c r="AQ67" i="1" s="1"/>
  <c r="AU67" i="1"/>
  <c r="AO75" i="1"/>
  <c r="AU75" i="1"/>
  <c r="AR194" i="1"/>
  <c r="AS194" i="1"/>
  <c r="AO68" i="1"/>
  <c r="AU68" i="1"/>
  <c r="AP68" i="1"/>
  <c r="AQ68" i="1" s="1"/>
  <c r="AU73" i="1"/>
  <c r="AP72" i="1"/>
  <c r="AQ72" i="1" s="1"/>
  <c r="AR72" i="1" s="1"/>
  <c r="AU70" i="1"/>
  <c r="AO76" i="1"/>
  <c r="AP76" i="1"/>
  <c r="AQ76" i="1" s="1"/>
  <c r="AU76" i="1"/>
  <c r="AU65" i="1"/>
  <c r="AP66" i="1"/>
  <c r="AQ66" i="1" s="1"/>
  <c r="AS52" i="1"/>
  <c r="AO29" i="1"/>
  <c r="AP29" i="1"/>
  <c r="AQ29" i="1" s="1"/>
  <c r="AU29" i="1"/>
  <c r="AU69" i="1"/>
  <c r="AO69" i="1"/>
  <c r="AP69" i="1"/>
  <c r="AQ69" i="1" s="1"/>
  <c r="AU71" i="1"/>
  <c r="AO71" i="1"/>
  <c r="AP71" i="1"/>
  <c r="AQ71" i="1" s="1"/>
  <c r="AP70" i="1"/>
  <c r="AQ70" i="1" s="1"/>
  <c r="AU72" i="1"/>
  <c r="AR51" i="1"/>
  <c r="AS51" i="1"/>
  <c r="AJ53" i="1"/>
  <c r="AL53" i="1" s="1"/>
  <c r="AU62" i="1"/>
  <c r="AH53" i="1"/>
  <c r="AO53" i="1" s="1"/>
  <c r="AP62" i="1"/>
  <c r="AQ62" i="1" s="1"/>
  <c r="AR62" i="1" s="1"/>
  <c r="AP65" i="1"/>
  <c r="AQ65" i="1" s="1"/>
  <c r="AS65" i="1" s="1"/>
  <c r="AI53" i="1"/>
  <c r="AK53" i="1" s="1"/>
  <c r="AP55" i="1"/>
  <c r="AQ55" i="1" s="1"/>
  <c r="AU63" i="1"/>
  <c r="AP64" i="1"/>
  <c r="AQ64" i="1" s="1"/>
  <c r="AU64" i="1"/>
  <c r="AP58" i="1"/>
  <c r="AQ58" i="1" s="1"/>
  <c r="AU58" i="1"/>
  <c r="AL65" i="1"/>
  <c r="AO63" i="1"/>
  <c r="AP63" i="1"/>
  <c r="AQ63" i="1" s="1"/>
  <c r="AO60" i="1"/>
  <c r="AP60" i="1"/>
  <c r="AQ60" i="1" s="1"/>
  <c r="AU60" i="1"/>
  <c r="AP56" i="1"/>
  <c r="AQ56" i="1" s="1"/>
  <c r="AS56" i="1" s="1"/>
  <c r="AP54" i="1"/>
  <c r="AQ54" i="1" s="1"/>
  <c r="AU56" i="1"/>
  <c r="AU55" i="1"/>
  <c r="AO55" i="1"/>
  <c r="AO58" i="1"/>
  <c r="AU57" i="1"/>
  <c r="AO57" i="1"/>
  <c r="AP57" i="1"/>
  <c r="AQ57" i="1" s="1"/>
  <c r="AO59" i="1"/>
  <c r="AP59" i="1"/>
  <c r="AQ59" i="1" s="1"/>
  <c r="AU59" i="1"/>
  <c r="AS17" i="1" l="1"/>
  <c r="AS61" i="1"/>
  <c r="AS74" i="1"/>
  <c r="AS75" i="1"/>
  <c r="AR59" i="1"/>
  <c r="AR75" i="1"/>
  <c r="AR66" i="1"/>
  <c r="AR71" i="1"/>
  <c r="AS68" i="1"/>
  <c r="AR67" i="1"/>
  <c r="AR74" i="1"/>
  <c r="AS66" i="1"/>
  <c r="AS60" i="1"/>
  <c r="AS67" i="1"/>
  <c r="AR65" i="1"/>
  <c r="AR73" i="1"/>
  <c r="AS73" i="1"/>
  <c r="AR29" i="1"/>
  <c r="AS29" i="1"/>
  <c r="AR76" i="1"/>
  <c r="AS76" i="1"/>
  <c r="AR68" i="1"/>
  <c r="AR69" i="1"/>
  <c r="AS69" i="1"/>
  <c r="AR58" i="1"/>
  <c r="AS72" i="1"/>
  <c r="AS71" i="1"/>
  <c r="AR70" i="1"/>
  <c r="AS70" i="1"/>
  <c r="AP53" i="1"/>
  <c r="AQ53" i="1" s="1"/>
  <c r="AR53" i="1" s="1"/>
  <c r="AU53" i="1"/>
  <c r="AS55" i="1"/>
  <c r="AS62" i="1"/>
  <c r="AR55" i="1"/>
  <c r="AS58" i="1"/>
  <c r="AS64" i="1"/>
  <c r="AR64" i="1"/>
  <c r="AS63" i="1"/>
  <c r="AR63" i="1"/>
  <c r="AR60" i="1"/>
  <c r="AR56" i="1"/>
  <c r="AO54" i="1"/>
  <c r="AU54" i="1"/>
  <c r="AR57" i="1"/>
  <c r="AS57" i="1"/>
  <c r="AS59" i="1"/>
  <c r="AS53" i="1" l="1"/>
  <c r="AR54" i="1"/>
  <c r="AS54" i="1"/>
  <c r="AU89" i="1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8" i="1"/>
  <c r="AP19" i="1"/>
  <c r="AP20" i="1"/>
  <c r="AP21" i="1"/>
  <c r="AP22" i="1"/>
  <c r="AP23" i="1"/>
  <c r="AP24" i="1"/>
  <c r="AP25" i="1"/>
  <c r="AP26" i="1"/>
  <c r="AP27" i="1"/>
  <c r="AP28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P260" i="1"/>
  <c r="AP261" i="1"/>
  <c r="AP262" i="1"/>
  <c r="AP263" i="1"/>
  <c r="AP264" i="1"/>
  <c r="AP265" i="1"/>
  <c r="AP266" i="1"/>
  <c r="AP267" i="1"/>
  <c r="AP268" i="1"/>
  <c r="AP269" i="1"/>
  <c r="AP270" i="1"/>
  <c r="AP276" i="1"/>
  <c r="AP277" i="1"/>
  <c r="AP278" i="1"/>
  <c r="AP279" i="1"/>
  <c r="AP280" i="1"/>
  <c r="AP281" i="1"/>
  <c r="AP282" i="1"/>
  <c r="AP283" i="1"/>
  <c r="AP284" i="1"/>
  <c r="AP285" i="1"/>
  <c r="AP286" i="1"/>
  <c r="AP287" i="1"/>
  <c r="AP288" i="1"/>
  <c r="AP289" i="1"/>
  <c r="AP290" i="1"/>
  <c r="AP291" i="1"/>
  <c r="AP292" i="1"/>
  <c r="AP293" i="1"/>
  <c r="AP294" i="1"/>
  <c r="AP295" i="1"/>
  <c r="AP296" i="1"/>
  <c r="AP297" i="1"/>
  <c r="AP298" i="1"/>
  <c r="AP299" i="1"/>
  <c r="AP300" i="1"/>
  <c r="AP301" i="1"/>
  <c r="AP302" i="1"/>
  <c r="AQ5" i="1" l="1"/>
  <c r="AQ6" i="1"/>
  <c r="AS6" i="1" s="1"/>
  <c r="AQ7" i="1"/>
  <c r="AQ8" i="1"/>
  <c r="AQ9" i="1"/>
  <c r="AQ14" i="1"/>
  <c r="AS14" i="1" s="1"/>
  <c r="AQ15" i="1"/>
  <c r="AS15" i="1" s="1"/>
  <c r="AQ16" i="1"/>
  <c r="AQ18" i="1"/>
  <c r="AQ19" i="1"/>
  <c r="AR19" i="1" s="1"/>
  <c r="AQ24" i="1"/>
  <c r="AS24" i="1" s="1"/>
  <c r="AQ25" i="1"/>
  <c r="AQ26" i="1"/>
  <c r="AQ27" i="1"/>
  <c r="AQ32" i="1"/>
  <c r="AQ33" i="1"/>
  <c r="AR33" i="1" s="1"/>
  <c r="AQ34" i="1"/>
  <c r="AQ35" i="1"/>
  <c r="AQ36" i="1"/>
  <c r="AR36" i="1" s="1"/>
  <c r="AQ41" i="1"/>
  <c r="AQ42" i="1"/>
  <c r="AQ43" i="1"/>
  <c r="AQ44" i="1"/>
  <c r="AR44" i="1" s="1"/>
  <c r="AQ49" i="1"/>
  <c r="AQ50" i="1"/>
  <c r="AQ77" i="1"/>
  <c r="AQ78" i="1"/>
  <c r="AQ84" i="1"/>
  <c r="AQ85" i="1"/>
  <c r="AQ88" i="1"/>
  <c r="AS88" i="1" s="1"/>
  <c r="AQ90" i="1"/>
  <c r="AQ91" i="1"/>
  <c r="AS91" i="1" s="1"/>
  <c r="AQ92" i="1"/>
  <c r="AQ93" i="1"/>
  <c r="AQ97" i="1"/>
  <c r="AR97" i="1" s="1"/>
  <c r="AQ98" i="1"/>
  <c r="AR98" i="1" s="1"/>
  <c r="AQ99" i="1"/>
  <c r="AQ100" i="1"/>
  <c r="AQ101" i="1"/>
  <c r="AQ102" i="1"/>
  <c r="AQ106" i="1"/>
  <c r="AR106" i="1" s="1"/>
  <c r="AQ107" i="1"/>
  <c r="AS107" i="1" s="1"/>
  <c r="AQ108" i="1"/>
  <c r="AQ109" i="1"/>
  <c r="AQ115" i="1"/>
  <c r="AS115" i="1" s="1"/>
  <c r="AQ116" i="1"/>
  <c r="AS116" i="1" s="1"/>
  <c r="AQ117" i="1"/>
  <c r="AQ122" i="1"/>
  <c r="AQ123" i="1"/>
  <c r="AQ124" i="1"/>
  <c r="AQ125" i="1"/>
  <c r="AQ126" i="1"/>
  <c r="AS126" i="1" s="1"/>
  <c r="AQ131" i="1"/>
  <c r="AQ132" i="1"/>
  <c r="AR132" i="1" s="1"/>
  <c r="AQ133" i="1"/>
  <c r="AQ134" i="1"/>
  <c r="AR134" i="1" s="1"/>
  <c r="AQ141" i="1"/>
  <c r="AQ142" i="1"/>
  <c r="AQ146" i="1"/>
  <c r="AQ147" i="1"/>
  <c r="AQ148" i="1"/>
  <c r="AQ149" i="1"/>
  <c r="AQ151" i="1"/>
  <c r="AR151" i="1" s="1"/>
  <c r="AQ152" i="1"/>
  <c r="AS152" i="1" s="1"/>
  <c r="AQ154" i="1"/>
  <c r="AR154" i="1" s="1"/>
  <c r="AQ155" i="1"/>
  <c r="AQ156" i="1"/>
  <c r="AQ157" i="1"/>
  <c r="AQ160" i="1"/>
  <c r="AS160" i="1" s="1"/>
  <c r="AQ161" i="1"/>
  <c r="AS161" i="1" s="1"/>
  <c r="AQ163" i="1"/>
  <c r="AS163" i="1" s="1"/>
  <c r="AQ164" i="1"/>
  <c r="AQ169" i="1"/>
  <c r="AR169" i="1" s="1"/>
  <c r="AQ170" i="1"/>
  <c r="AR170" i="1" s="1"/>
  <c r="AQ171" i="1"/>
  <c r="AQ176" i="1"/>
  <c r="AQ177" i="1"/>
  <c r="AR177" i="1" s="1"/>
  <c r="AQ178" i="1"/>
  <c r="AR178" i="1" s="1"/>
  <c r="AQ179" i="1"/>
  <c r="AR179" i="1" s="1"/>
  <c r="AQ181" i="1"/>
  <c r="AQ185" i="1"/>
  <c r="AR185" i="1" s="1"/>
  <c r="AQ186" i="1"/>
  <c r="AR186" i="1" s="1"/>
  <c r="AQ187" i="1"/>
  <c r="AQ188" i="1"/>
  <c r="AQ189" i="1"/>
  <c r="AS189" i="1" s="1"/>
  <c r="AQ195" i="1"/>
  <c r="AS195" i="1" s="1"/>
  <c r="AQ196" i="1"/>
  <c r="AR196" i="1" s="1"/>
  <c r="AQ197" i="1"/>
  <c r="AQ203" i="1"/>
  <c r="AS203" i="1" s="1"/>
  <c r="AQ204" i="1"/>
  <c r="AS204" i="1" s="1"/>
  <c r="AQ205" i="1"/>
  <c r="AQ210" i="1"/>
  <c r="AQ211" i="1"/>
  <c r="AS211" i="1" s="1"/>
  <c r="AQ212" i="1"/>
  <c r="AS212" i="1" s="1"/>
  <c r="AQ213" i="1"/>
  <c r="AS213" i="1" s="1"/>
  <c r="AQ215" i="1"/>
  <c r="AQ218" i="1"/>
  <c r="AR218" i="1" s="1"/>
  <c r="AQ219" i="1"/>
  <c r="AQ220" i="1"/>
  <c r="AQ221" i="1"/>
  <c r="AQ225" i="1"/>
  <c r="AR225" i="1" s="1"/>
  <c r="AQ226" i="1"/>
  <c r="AR226" i="1" s="1"/>
  <c r="AQ233" i="1"/>
  <c r="AS233" i="1" s="1"/>
  <c r="AQ234" i="1"/>
  <c r="AS234" i="1" s="1"/>
  <c r="AQ235" i="1"/>
  <c r="AQ240" i="1"/>
  <c r="AQ241" i="1"/>
  <c r="AR241" i="1" s="1"/>
  <c r="AQ242" i="1"/>
  <c r="AR242" i="1" s="1"/>
  <c r="AQ243" i="1"/>
  <c r="AQ245" i="1"/>
  <c r="AQ249" i="1"/>
  <c r="AR249" i="1" s="1"/>
  <c r="AQ250" i="1"/>
  <c r="AR250" i="1" s="1"/>
  <c r="AQ251" i="1"/>
  <c r="AQ252" i="1"/>
  <c r="AQ253" i="1"/>
  <c r="AR253" i="1" s="1"/>
  <c r="AQ257" i="1"/>
  <c r="AS257" i="1" s="1"/>
  <c r="AQ258" i="1"/>
  <c r="AR258" i="1" s="1"/>
  <c r="AQ259" i="1"/>
  <c r="AQ265" i="1"/>
  <c r="AS265" i="1" s="1"/>
  <c r="AQ266" i="1"/>
  <c r="AS266" i="1" s="1"/>
  <c r="AQ267" i="1"/>
  <c r="AQ277" i="1"/>
  <c r="AQ278" i="1"/>
  <c r="AR278" i="1" s="1"/>
  <c r="AQ279" i="1"/>
  <c r="AQ280" i="1"/>
  <c r="AQ284" i="1"/>
  <c r="AS284" i="1" s="1"/>
  <c r="AQ285" i="1"/>
  <c r="AQ286" i="1"/>
  <c r="AQ288" i="1"/>
  <c r="AS288" i="1" s="1"/>
  <c r="AQ292" i="1"/>
  <c r="AS292" i="1" s="1"/>
  <c r="AQ294" i="1"/>
  <c r="AQ295" i="1"/>
  <c r="AQ296" i="1"/>
  <c r="AQ300" i="1"/>
  <c r="AS300" i="1" s="1"/>
  <c r="AQ301" i="1"/>
  <c r="AS301" i="1" s="1"/>
  <c r="AQ302" i="1"/>
  <c r="AP2" i="1"/>
  <c r="AU2" i="1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8" i="1"/>
  <c r="AU19" i="1"/>
  <c r="AU20" i="1"/>
  <c r="AU21" i="1"/>
  <c r="AU22" i="1"/>
  <c r="AU23" i="1"/>
  <c r="AU24" i="1"/>
  <c r="AU25" i="1"/>
  <c r="AU26" i="1"/>
  <c r="AU27" i="1"/>
  <c r="AU28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S5" i="1"/>
  <c r="AS106" i="1"/>
  <c r="AS170" i="1"/>
  <c r="AR5" i="1"/>
  <c r="AR6" i="1"/>
  <c r="AR107" i="1"/>
  <c r="AR204" i="1"/>
  <c r="AQ3" i="1"/>
  <c r="AR3" i="1" s="1"/>
  <c r="AQ4" i="1"/>
  <c r="AR4" i="1" s="1"/>
  <c r="AQ10" i="1"/>
  <c r="AS10" i="1" s="1"/>
  <c r="AQ11" i="1"/>
  <c r="AQ12" i="1"/>
  <c r="AR12" i="1" s="1"/>
  <c r="AQ13" i="1"/>
  <c r="AR13" i="1" s="1"/>
  <c r="AQ20" i="1"/>
  <c r="AS20" i="1" s="1"/>
  <c r="AQ21" i="1"/>
  <c r="AS21" i="1" s="1"/>
  <c r="AQ22" i="1"/>
  <c r="AR22" i="1" s="1"/>
  <c r="AQ23" i="1"/>
  <c r="AQ28" i="1"/>
  <c r="AS28" i="1" s="1"/>
  <c r="AQ30" i="1"/>
  <c r="AS30" i="1" s="1"/>
  <c r="AQ31" i="1"/>
  <c r="AS31" i="1" s="1"/>
  <c r="AQ37" i="1"/>
  <c r="AS37" i="1" s="1"/>
  <c r="AQ38" i="1"/>
  <c r="AQ39" i="1"/>
  <c r="AS39" i="1" s="1"/>
  <c r="AQ40" i="1"/>
  <c r="AS40" i="1" s="1"/>
  <c r="AQ45" i="1"/>
  <c r="AR45" i="1" s="1"/>
  <c r="AQ46" i="1"/>
  <c r="AR46" i="1" s="1"/>
  <c r="AQ47" i="1"/>
  <c r="AR47" i="1" s="1"/>
  <c r="AQ48" i="1"/>
  <c r="AQ79" i="1"/>
  <c r="AS79" i="1" s="1"/>
  <c r="AQ80" i="1"/>
  <c r="AR80" i="1" s="1"/>
  <c r="AQ81" i="1"/>
  <c r="AR81" i="1" s="1"/>
  <c r="AQ82" i="1"/>
  <c r="AR82" i="1" s="1"/>
  <c r="AQ83" i="1"/>
  <c r="AQ86" i="1"/>
  <c r="AR86" i="1" s="1"/>
  <c r="AQ87" i="1"/>
  <c r="AR87" i="1" s="1"/>
  <c r="AQ89" i="1"/>
  <c r="AS89" i="1" s="1"/>
  <c r="AQ94" i="1"/>
  <c r="AQ95" i="1"/>
  <c r="AR95" i="1" s="1"/>
  <c r="AQ96" i="1"/>
  <c r="AR96" i="1" s="1"/>
  <c r="AQ103" i="1"/>
  <c r="AS103" i="1" s="1"/>
  <c r="AQ104" i="1"/>
  <c r="AR104" i="1" s="1"/>
  <c r="AQ105" i="1"/>
  <c r="AQ110" i="1"/>
  <c r="AR110" i="1" s="1"/>
  <c r="AQ111" i="1"/>
  <c r="AS111" i="1" s="1"/>
  <c r="AQ112" i="1"/>
  <c r="AS112" i="1" s="1"/>
  <c r="AQ113" i="1"/>
  <c r="AR113" i="1" s="1"/>
  <c r="AQ114" i="1"/>
  <c r="AR114" i="1" s="1"/>
  <c r="AQ118" i="1"/>
  <c r="AS118" i="1" s="1"/>
  <c r="AQ119" i="1"/>
  <c r="AR119" i="1" s="1"/>
  <c r="AQ120" i="1"/>
  <c r="AS120" i="1" s="1"/>
  <c r="AQ121" i="1"/>
  <c r="AS121" i="1" s="1"/>
  <c r="AQ127" i="1"/>
  <c r="AS127" i="1" s="1"/>
  <c r="AQ128" i="1"/>
  <c r="AS128" i="1" s="1"/>
  <c r="AQ129" i="1"/>
  <c r="AS129" i="1" s="1"/>
  <c r="AQ130" i="1"/>
  <c r="AQ135" i="1"/>
  <c r="AS135" i="1" s="1"/>
  <c r="AQ136" i="1"/>
  <c r="AS136" i="1" s="1"/>
  <c r="AQ137" i="1"/>
  <c r="AS137" i="1" s="1"/>
  <c r="AQ138" i="1"/>
  <c r="AS138" i="1" s="1"/>
  <c r="AQ139" i="1"/>
  <c r="AS139" i="1" s="1"/>
  <c r="AQ140" i="1"/>
  <c r="AQ143" i="1"/>
  <c r="AS143" i="1" s="1"/>
  <c r="AQ144" i="1"/>
  <c r="AS144" i="1" s="1"/>
  <c r="AQ145" i="1"/>
  <c r="AR145" i="1" s="1"/>
  <c r="AQ150" i="1"/>
  <c r="AQ153" i="1"/>
  <c r="AR153" i="1" s="1"/>
  <c r="AQ158" i="1"/>
  <c r="AR158" i="1" s="1"/>
  <c r="AQ159" i="1"/>
  <c r="AR159" i="1" s="1"/>
  <c r="AQ162" i="1"/>
  <c r="AQ165" i="1"/>
  <c r="AS165" i="1" s="1"/>
  <c r="AQ166" i="1"/>
  <c r="AS166" i="1" s="1"/>
  <c r="AQ167" i="1"/>
  <c r="AR167" i="1" s="1"/>
  <c r="AQ168" i="1"/>
  <c r="AR168" i="1" s="1"/>
  <c r="AQ172" i="1"/>
  <c r="AQ173" i="1"/>
  <c r="AQ174" i="1"/>
  <c r="AS174" i="1" s="1"/>
  <c r="AQ175" i="1"/>
  <c r="AS175" i="1" s="1"/>
  <c r="AQ180" i="1"/>
  <c r="AQ182" i="1"/>
  <c r="AQ183" i="1"/>
  <c r="AQ184" i="1"/>
  <c r="AS184" i="1" s="1"/>
  <c r="AQ190" i="1"/>
  <c r="AS190" i="1" s="1"/>
  <c r="AQ191" i="1"/>
  <c r="AR191" i="1" s="1"/>
  <c r="AQ192" i="1"/>
  <c r="AQ198" i="1"/>
  <c r="AQ199" i="1"/>
  <c r="AS199" i="1" s="1"/>
  <c r="AQ200" i="1"/>
  <c r="AS200" i="1" s="1"/>
  <c r="AQ201" i="1"/>
  <c r="AS201" i="1" s="1"/>
  <c r="AQ202" i="1"/>
  <c r="AS202" i="1" s="1"/>
  <c r="AQ206" i="1"/>
  <c r="AQ207" i="1"/>
  <c r="AR207" i="1" s="1"/>
  <c r="AQ208" i="1"/>
  <c r="AR208" i="1" s="1"/>
  <c r="AQ209" i="1"/>
  <c r="AR209" i="1" s="1"/>
  <c r="AQ214" i="1"/>
  <c r="AQ216" i="1"/>
  <c r="AQ217" i="1"/>
  <c r="AQ222" i="1"/>
  <c r="AR222" i="1" s="1"/>
  <c r="AQ223" i="1"/>
  <c r="AR223" i="1" s="1"/>
  <c r="AQ224" i="1"/>
  <c r="AQ227" i="1"/>
  <c r="AR227" i="1" s="1"/>
  <c r="AQ228" i="1"/>
  <c r="AQ229" i="1"/>
  <c r="AS229" i="1" s="1"/>
  <c r="AQ230" i="1"/>
  <c r="AS230" i="1" s="1"/>
  <c r="AQ231" i="1"/>
  <c r="AR231" i="1" s="1"/>
  <c r="AQ232" i="1"/>
  <c r="AR232" i="1" s="1"/>
  <c r="AQ236" i="1"/>
  <c r="AQ237" i="1"/>
  <c r="AS237" i="1" s="1"/>
  <c r="AQ238" i="1"/>
  <c r="AS238" i="1" s="1"/>
  <c r="AQ239" i="1"/>
  <c r="AS239" i="1" s="1"/>
  <c r="AQ244" i="1"/>
  <c r="AQ246" i="1"/>
  <c r="AQ247" i="1"/>
  <c r="AQ248" i="1"/>
  <c r="AS248" i="1" s="1"/>
  <c r="AQ254" i="1"/>
  <c r="AR254" i="1" s="1"/>
  <c r="AQ255" i="1"/>
  <c r="AR255" i="1" s="1"/>
  <c r="AQ256" i="1"/>
  <c r="AQ260" i="1"/>
  <c r="AQ261" i="1"/>
  <c r="AS261" i="1" s="1"/>
  <c r="AQ262" i="1"/>
  <c r="AS262" i="1" s="1"/>
  <c r="AQ263" i="1"/>
  <c r="AS263" i="1" s="1"/>
  <c r="AQ264" i="1"/>
  <c r="AS264" i="1" s="1"/>
  <c r="AQ268" i="1"/>
  <c r="AQ269" i="1"/>
  <c r="AQ270" i="1"/>
  <c r="AS270" i="1" s="1"/>
  <c r="AQ276" i="1"/>
  <c r="AS276" i="1" s="1"/>
  <c r="AQ281" i="1"/>
  <c r="AQ282" i="1"/>
  <c r="AR282" i="1" s="1"/>
  <c r="AQ283" i="1"/>
  <c r="AR283" i="1" s="1"/>
  <c r="AQ287" i="1"/>
  <c r="AQ289" i="1"/>
  <c r="AQ290" i="1"/>
  <c r="AQ291" i="1"/>
  <c r="AR291" i="1" s="1"/>
  <c r="AQ293" i="1"/>
  <c r="AR293" i="1" s="1"/>
  <c r="AQ297" i="1"/>
  <c r="AS297" i="1" s="1"/>
  <c r="AQ298" i="1"/>
  <c r="AQ299" i="1"/>
  <c r="AS97" i="1" l="1"/>
  <c r="AR292" i="1"/>
  <c r="AR211" i="1"/>
  <c r="AS191" i="1"/>
  <c r="AR128" i="1"/>
  <c r="AS98" i="1"/>
  <c r="AR189" i="1"/>
  <c r="AR112" i="1"/>
  <c r="AR103" i="1"/>
  <c r="AS151" i="1"/>
  <c r="AR89" i="1"/>
  <c r="AS36" i="1"/>
  <c r="AR144" i="1"/>
  <c r="AS225" i="1"/>
  <c r="AS291" i="1"/>
  <c r="AR135" i="1"/>
  <c r="AR257" i="1"/>
  <c r="AR166" i="1"/>
  <c r="AR127" i="1"/>
  <c r="AR79" i="1"/>
  <c r="AS178" i="1"/>
  <c r="AS81" i="1"/>
  <c r="AR201" i="1"/>
  <c r="AR161" i="1"/>
  <c r="AR115" i="1"/>
  <c r="AR31" i="1"/>
  <c r="AS177" i="1"/>
  <c r="AS44" i="1"/>
  <c r="AR300" i="1"/>
  <c r="AR88" i="1"/>
  <c r="AR160" i="1"/>
  <c r="AR14" i="1"/>
  <c r="AR91" i="1"/>
  <c r="AR212" i="1"/>
  <c r="AR152" i="1"/>
  <c r="AR264" i="1"/>
  <c r="AR190" i="1"/>
  <c r="AR263" i="1"/>
  <c r="AS278" i="1"/>
  <c r="AS4" i="1"/>
  <c r="AR261" i="1"/>
  <c r="AR175" i="1"/>
  <c r="AR143" i="1"/>
  <c r="AR126" i="1"/>
  <c r="AR28" i="1"/>
  <c r="AS226" i="1"/>
  <c r="AS145" i="1"/>
  <c r="AS3" i="1"/>
  <c r="AR262" i="1"/>
  <c r="AR184" i="1"/>
  <c r="AR30" i="1"/>
  <c r="AS231" i="1"/>
  <c r="AS80" i="1"/>
  <c r="AR301" i="1"/>
  <c r="AR202" i="1"/>
  <c r="AR174" i="1"/>
  <c r="AR139" i="1"/>
  <c r="AR15" i="1"/>
  <c r="AS96" i="1"/>
  <c r="AS45" i="1"/>
  <c r="AS232" i="1"/>
  <c r="AR248" i="1"/>
  <c r="AR138" i="1"/>
  <c r="AR230" i="1"/>
  <c r="AR200" i="1"/>
  <c r="AR137" i="1"/>
  <c r="AR111" i="1"/>
  <c r="AS255" i="1"/>
  <c r="AS168" i="1"/>
  <c r="AS95" i="1"/>
  <c r="AR136" i="1"/>
  <c r="AR40" i="1"/>
  <c r="AS254" i="1"/>
  <c r="AS167" i="1"/>
  <c r="AS119" i="1"/>
  <c r="AS87" i="1"/>
  <c r="AS33" i="1"/>
  <c r="AR39" i="1"/>
  <c r="AS241" i="1"/>
  <c r="AS153" i="1"/>
  <c r="AS82" i="1"/>
  <c r="AR259" i="1"/>
  <c r="AS259" i="1"/>
  <c r="AR197" i="1"/>
  <c r="AS197" i="1"/>
  <c r="AS192" i="1"/>
  <c r="AR192" i="1"/>
  <c r="AS302" i="1"/>
  <c r="AR302" i="1"/>
  <c r="AR269" i="1"/>
  <c r="AS269" i="1"/>
  <c r="AS256" i="1"/>
  <c r="AR256" i="1"/>
  <c r="AS130" i="1"/>
  <c r="AR130" i="1"/>
  <c r="AS296" i="1"/>
  <c r="AR296" i="1"/>
  <c r="AS245" i="1"/>
  <c r="AR245" i="1"/>
  <c r="AS221" i="1"/>
  <c r="AR221" i="1"/>
  <c r="AR215" i="1"/>
  <c r="AS215" i="1"/>
  <c r="AR181" i="1"/>
  <c r="AS181" i="1"/>
  <c r="AS157" i="1"/>
  <c r="AR157" i="1"/>
  <c r="AR142" i="1"/>
  <c r="AS142" i="1"/>
  <c r="AS102" i="1"/>
  <c r="AR102" i="1"/>
  <c r="AR78" i="1"/>
  <c r="AS78" i="1"/>
  <c r="AS27" i="1"/>
  <c r="AR27" i="1"/>
  <c r="AR299" i="1"/>
  <c r="AS299" i="1"/>
  <c r="AS268" i="1"/>
  <c r="AR268" i="1"/>
  <c r="AS224" i="1"/>
  <c r="AR224" i="1"/>
  <c r="AR162" i="1"/>
  <c r="AS162" i="1"/>
  <c r="AS38" i="1"/>
  <c r="AR38" i="1"/>
  <c r="AS179" i="1"/>
  <c r="AS19" i="1"/>
  <c r="AS295" i="1"/>
  <c r="AR295" i="1"/>
  <c r="AS252" i="1"/>
  <c r="AR252" i="1"/>
  <c r="AS220" i="1"/>
  <c r="AR220" i="1"/>
  <c r="AS188" i="1"/>
  <c r="AR188" i="1"/>
  <c r="AR294" i="1"/>
  <c r="AS294" i="1"/>
  <c r="AR267" i="1"/>
  <c r="AS267" i="1"/>
  <c r="AR243" i="1"/>
  <c r="AS243" i="1"/>
  <c r="AS187" i="1"/>
  <c r="AR187" i="1"/>
  <c r="AS155" i="1"/>
  <c r="AR155" i="1"/>
  <c r="AR108" i="1"/>
  <c r="AS108" i="1"/>
  <c r="AS84" i="1"/>
  <c r="AR84" i="1"/>
  <c r="AS16" i="1"/>
  <c r="AR16" i="1"/>
  <c r="AS173" i="1"/>
  <c r="AR173" i="1"/>
  <c r="AS236" i="1"/>
  <c r="AR236" i="1"/>
  <c r="AS286" i="1"/>
  <c r="AR286" i="1"/>
  <c r="AR235" i="1"/>
  <c r="AS235" i="1"/>
  <c r="AS219" i="1"/>
  <c r="AR219" i="1"/>
  <c r="AS92" i="1"/>
  <c r="AR92" i="1"/>
  <c r="AS25" i="1"/>
  <c r="AR25" i="1"/>
  <c r="AR298" i="1"/>
  <c r="AS298" i="1"/>
  <c r="AR140" i="1"/>
  <c r="AS140" i="1"/>
  <c r="AS94" i="1"/>
  <c r="AR94" i="1"/>
  <c r="AS280" i="1"/>
  <c r="AR280" i="1"/>
  <c r="AS251" i="1"/>
  <c r="AR251" i="1"/>
  <c r="AR205" i="1"/>
  <c r="AS205" i="1"/>
  <c r="AS171" i="1"/>
  <c r="AR171" i="1"/>
  <c r="AS148" i="1"/>
  <c r="AR148" i="1"/>
  <c r="AS124" i="1"/>
  <c r="AR124" i="1"/>
  <c r="AS100" i="1"/>
  <c r="AR100" i="1"/>
  <c r="AR50" i="1"/>
  <c r="AS50" i="1"/>
  <c r="AR42" i="1"/>
  <c r="AS42" i="1"/>
  <c r="AR34" i="1"/>
  <c r="AS34" i="1"/>
  <c r="AR8" i="1"/>
  <c r="AS8" i="1"/>
  <c r="AS206" i="1"/>
  <c r="AR206" i="1"/>
  <c r="AS48" i="1"/>
  <c r="AR48" i="1"/>
  <c r="AR288" i="1"/>
  <c r="AR237" i="1"/>
  <c r="AS253" i="1"/>
  <c r="AS207" i="1"/>
  <c r="AS285" i="1"/>
  <c r="AR285" i="1"/>
  <c r="AS279" i="1"/>
  <c r="AR279" i="1"/>
  <c r="AS147" i="1"/>
  <c r="AR147" i="1"/>
  <c r="AR131" i="1"/>
  <c r="AS131" i="1"/>
  <c r="AR123" i="1"/>
  <c r="AS123" i="1"/>
  <c r="AS99" i="1"/>
  <c r="AR99" i="1"/>
  <c r="AS49" i="1"/>
  <c r="AR49" i="1"/>
  <c r="AR41" i="1"/>
  <c r="AS41" i="1"/>
  <c r="AR7" i="1"/>
  <c r="AS7" i="1"/>
  <c r="AS247" i="1"/>
  <c r="AR247" i="1"/>
  <c r="AS11" i="1"/>
  <c r="AR11" i="1"/>
  <c r="AR116" i="1"/>
  <c r="AR146" i="1"/>
  <c r="AS146" i="1"/>
  <c r="AR122" i="1"/>
  <c r="AS122" i="1"/>
  <c r="AS90" i="1"/>
  <c r="AR90" i="1"/>
  <c r="AR32" i="1"/>
  <c r="AS32" i="1"/>
  <c r="AS246" i="1"/>
  <c r="AR246" i="1"/>
  <c r="AS217" i="1"/>
  <c r="AR217" i="1"/>
  <c r="AR105" i="1"/>
  <c r="AS105" i="1"/>
  <c r="AR163" i="1"/>
  <c r="AR277" i="1"/>
  <c r="AS277" i="1"/>
  <c r="AR240" i="1"/>
  <c r="AS240" i="1"/>
  <c r="AS210" i="1"/>
  <c r="AR210" i="1"/>
  <c r="AR176" i="1"/>
  <c r="AS176" i="1"/>
  <c r="AR290" i="1"/>
  <c r="AS290" i="1"/>
  <c r="AR216" i="1"/>
  <c r="AS216" i="1"/>
  <c r="AS183" i="1"/>
  <c r="AR183" i="1"/>
  <c r="AR150" i="1"/>
  <c r="AS150" i="1"/>
  <c r="AS83" i="1"/>
  <c r="AR83" i="1"/>
  <c r="AR23" i="1"/>
  <c r="AS23" i="1"/>
  <c r="AR289" i="1"/>
  <c r="AS289" i="1"/>
  <c r="AR182" i="1"/>
  <c r="AS182" i="1"/>
  <c r="AR213" i="1"/>
  <c r="AS227" i="1"/>
  <c r="AS154" i="1"/>
  <c r="AS132" i="1"/>
  <c r="AR239" i="1"/>
  <c r="AS283" i="1"/>
  <c r="AS218" i="1"/>
  <c r="AS209" i="1"/>
  <c r="AS159" i="1"/>
  <c r="AS110" i="1"/>
  <c r="AS47" i="1"/>
  <c r="AS260" i="1"/>
  <c r="AR260" i="1"/>
  <c r="AS228" i="1"/>
  <c r="AR228" i="1"/>
  <c r="AS198" i="1"/>
  <c r="AR198" i="1"/>
  <c r="AR238" i="1"/>
  <c r="AR203" i="1"/>
  <c r="AR165" i="1"/>
  <c r="AR129" i="1"/>
  <c r="AR118" i="1"/>
  <c r="AS293" i="1"/>
  <c r="AS282" i="1"/>
  <c r="AS242" i="1"/>
  <c r="AS208" i="1"/>
  <c r="AS196" i="1"/>
  <c r="AS169" i="1"/>
  <c r="AS158" i="1"/>
  <c r="AS134" i="1"/>
  <c r="AS86" i="1"/>
  <c r="AS46" i="1"/>
  <c r="AS22" i="1"/>
  <c r="AS164" i="1"/>
  <c r="AR164" i="1"/>
  <c r="AS156" i="1"/>
  <c r="AR156" i="1"/>
  <c r="AS149" i="1"/>
  <c r="AR149" i="1"/>
  <c r="AS141" i="1"/>
  <c r="AR141" i="1"/>
  <c r="AS133" i="1"/>
  <c r="AR133" i="1"/>
  <c r="AS125" i="1"/>
  <c r="AR125" i="1"/>
  <c r="AS117" i="1"/>
  <c r="AR117" i="1"/>
  <c r="AS109" i="1"/>
  <c r="AR109" i="1"/>
  <c r="AS101" i="1"/>
  <c r="AR101" i="1"/>
  <c r="AS93" i="1"/>
  <c r="AR93" i="1"/>
  <c r="AS85" i="1"/>
  <c r="AR85" i="1"/>
  <c r="AS77" i="1"/>
  <c r="AR77" i="1"/>
  <c r="AS172" i="1"/>
  <c r="AR172" i="1"/>
  <c r="AS281" i="1"/>
  <c r="AR281" i="1"/>
  <c r="AR297" i="1"/>
  <c r="AR234" i="1"/>
  <c r="AS250" i="1"/>
  <c r="AS180" i="1"/>
  <c r="AR180" i="1"/>
  <c r="AR270" i="1"/>
  <c r="AR24" i="1"/>
  <c r="AS249" i="1"/>
  <c r="AR276" i="1"/>
  <c r="AS244" i="1"/>
  <c r="AR244" i="1"/>
  <c r="AS214" i="1"/>
  <c r="AR214" i="1"/>
  <c r="AR37" i="1"/>
  <c r="AS104" i="1"/>
  <c r="AS114" i="1"/>
  <c r="AS287" i="1"/>
  <c r="AR287" i="1"/>
  <c r="AR284" i="1"/>
  <c r="AR233" i="1"/>
  <c r="AR199" i="1"/>
  <c r="AR10" i="1"/>
  <c r="AR266" i="1"/>
  <c r="AR195" i="1"/>
  <c r="AR121" i="1"/>
  <c r="AR21" i="1"/>
  <c r="AS223" i="1"/>
  <c r="AS186" i="1"/>
  <c r="AS13" i="1"/>
  <c r="AR265" i="1"/>
  <c r="AR229" i="1"/>
  <c r="AR120" i="1"/>
  <c r="AR20" i="1"/>
  <c r="AS258" i="1"/>
  <c r="AS222" i="1"/>
  <c r="AS185" i="1"/>
  <c r="AS113" i="1"/>
  <c r="AS12" i="1"/>
  <c r="AS43" i="1"/>
  <c r="AR43" i="1"/>
  <c r="AS35" i="1"/>
  <c r="AR35" i="1"/>
  <c r="AS26" i="1"/>
  <c r="AR26" i="1"/>
  <c r="AS18" i="1"/>
  <c r="AR18" i="1"/>
  <c r="AS9" i="1"/>
  <c r="AR9" i="1"/>
  <c r="AQ2" i="1"/>
  <c r="AS2" i="1" l="1"/>
  <c r="AR2" i="1"/>
</calcChain>
</file>

<file path=xl/sharedStrings.xml><?xml version="1.0" encoding="utf-8"?>
<sst xmlns="http://schemas.openxmlformats.org/spreadsheetml/2006/main" count="2655" uniqueCount="381">
  <si>
    <t>Study</t>
  </si>
  <si>
    <t>Figure-Panel_exp/Figure-Panel_ctl</t>
  </si>
  <si>
    <t>Gene Name</t>
  </si>
  <si>
    <t>Genotype (Experimental)</t>
  </si>
  <si>
    <t>Genotype (Control)</t>
  </si>
  <si>
    <t>Control Group Identifier</t>
  </si>
  <si>
    <t>Outcrossed</t>
  </si>
  <si>
    <t>Odor Pair</t>
  </si>
  <si>
    <t xml:space="preserve">Control/Exp Temp. (°C) </t>
  </si>
  <si>
    <t>RH (%)</t>
  </si>
  <si>
    <t>ES (V)</t>
  </si>
  <si>
    <t>ES Type</t>
  </si>
  <si>
    <t># of shocks (per cycle)</t>
  </si>
  <si>
    <t># of training cycles</t>
  </si>
  <si>
    <t>Training Time (sec) (per cycle)</t>
  </si>
  <si>
    <t>Time Before Test (min)</t>
  </si>
  <si>
    <t>CTL(mm)</t>
  </si>
  <si>
    <t>Exp(mm)</t>
  </si>
  <si>
    <t>CTL-SEM(mm)</t>
  </si>
  <si>
    <t>Exp-SEM(mm)</t>
  </si>
  <si>
    <t>Nc</t>
  </si>
  <si>
    <t>Ne</t>
  </si>
  <si>
    <t xml:space="preserve"> Nc-UsedinAnalysis</t>
  </si>
  <si>
    <t xml:space="preserve"> Ne-UsedinAnalysis</t>
  </si>
  <si>
    <t>Ntotal-UsedinCI</t>
  </si>
  <si>
    <t>Y-axis (mm)</t>
  </si>
  <si>
    <t xml:space="preserve">Y-axis org. </t>
  </si>
  <si>
    <t>Factor</t>
  </si>
  <si>
    <t>CTL-real PI</t>
  </si>
  <si>
    <t>Exp - real PI</t>
  </si>
  <si>
    <t>CTL-SEM org.</t>
  </si>
  <si>
    <t>Exp-SEM Org</t>
  </si>
  <si>
    <t>CTL-SD</t>
  </si>
  <si>
    <t>Exp-SD</t>
  </si>
  <si>
    <t>Ntotal per gene (Sample Size)</t>
  </si>
  <si>
    <t>DeltaPI for single bars (non-metaanalytics)</t>
  </si>
  <si>
    <t>S Pooled</t>
  </si>
  <si>
    <t xml:space="preserve">95% CI </t>
  </si>
  <si>
    <t>CI.LB</t>
  </si>
  <si>
    <t>CI.UB</t>
  </si>
  <si>
    <t>95%CI Manually Calculated</t>
  </si>
  <si>
    <t>Johnson 2011</t>
  </si>
  <si>
    <t>Figure 2-a</t>
  </si>
  <si>
    <t>5HT1B</t>
  </si>
  <si>
    <t>Canton -S</t>
  </si>
  <si>
    <t>BA-MCH</t>
  </si>
  <si>
    <t>NAN</t>
  </si>
  <si>
    <t>Figure 2-b</t>
  </si>
  <si>
    <t>5HT2</t>
  </si>
  <si>
    <t>Figure 2-c</t>
  </si>
  <si>
    <t>5HT7</t>
  </si>
  <si>
    <t>5HT7-Gal4xRNAi</t>
  </si>
  <si>
    <t>5HT7-Gal4</t>
  </si>
  <si>
    <t>DeZazzo 1999</t>
  </si>
  <si>
    <t>Figure 1-c</t>
  </si>
  <si>
    <t>amn</t>
  </si>
  <si>
    <t>amn28A</t>
  </si>
  <si>
    <t>Canton-S</t>
  </si>
  <si>
    <t>x</t>
  </si>
  <si>
    <t>OCT-MCH</t>
  </si>
  <si>
    <t>AC</t>
  </si>
  <si>
    <t>immediately</t>
  </si>
  <si>
    <t>Figure 3-c</t>
  </si>
  <si>
    <t>amnX8</t>
  </si>
  <si>
    <t>Tully 1985</t>
  </si>
  <si>
    <t>Figure 10</t>
  </si>
  <si>
    <t>amnPS801</t>
  </si>
  <si>
    <t>Figure 3-a</t>
  </si>
  <si>
    <t>-</t>
  </si>
  <si>
    <t>Folkers 1993</t>
  </si>
  <si>
    <t>Figure 2</t>
  </si>
  <si>
    <t>8~13</t>
  </si>
  <si>
    <t>4~8</t>
  </si>
  <si>
    <t>LaFerriere 2011</t>
  </si>
  <si>
    <t>Aru</t>
  </si>
  <si>
    <t>aru8-128 (Berlin)</t>
  </si>
  <si>
    <t>Berlin</t>
  </si>
  <si>
    <t>aru8-128 (CS)</t>
  </si>
  <si>
    <t>Figure 5-a</t>
  </si>
  <si>
    <t>aru8S13 (CS)</t>
  </si>
  <si>
    <t>Figure 5-b</t>
  </si>
  <si>
    <t>aru8S13 (Berlin)</t>
  </si>
  <si>
    <t>Zhang 2008</t>
  </si>
  <si>
    <t>dDAT</t>
  </si>
  <si>
    <t>fmn</t>
  </si>
  <si>
    <t>w2202</t>
  </si>
  <si>
    <t>5~6</t>
  </si>
  <si>
    <t>fmn;TH-Gal4/+</t>
  </si>
  <si>
    <t>fmn;UAS-dDAT/+</t>
  </si>
  <si>
    <t>Kanellopoulos 2012</t>
  </si>
  <si>
    <t>Figure 1-a</t>
  </si>
  <si>
    <t>dfmr</t>
  </si>
  <si>
    <t>dfmr1_3(TM3)/+</t>
  </si>
  <si>
    <t>W1118</t>
  </si>
  <si>
    <t>BA-OCT</t>
  </si>
  <si>
    <t>&gt;=10</t>
  </si>
  <si>
    <t>dfmr1_3(TM6)/+</t>
  </si>
  <si>
    <t>dfmr1_3/TM3</t>
  </si>
  <si>
    <t>TM3/+</t>
  </si>
  <si>
    <t>dfmr1_3/TM6</t>
  </si>
  <si>
    <t>TM6/+</t>
  </si>
  <si>
    <t>Figure 1-b</t>
  </si>
  <si>
    <t>dfmr1_3/+</t>
  </si>
  <si>
    <t>&gt;=8</t>
  </si>
  <si>
    <t>dfmr13/+</t>
  </si>
  <si>
    <t>w1118</t>
  </si>
  <si>
    <t>UAS-dfmr1-RNAi;elavG;Gal80ts</t>
  </si>
  <si>
    <t>Asztalos 1991</t>
  </si>
  <si>
    <t>Figure 1</t>
  </si>
  <si>
    <t>dnc</t>
  </si>
  <si>
    <t>dnc2</t>
  </si>
  <si>
    <t>Scheunemann 2012</t>
  </si>
  <si>
    <t>Figure 1-d</t>
  </si>
  <si>
    <t>dnc1</t>
  </si>
  <si>
    <t>EA-IAA</t>
  </si>
  <si>
    <t>Figure 4-a</t>
  </si>
  <si>
    <t>Figure 4-b</t>
  </si>
  <si>
    <t>Figure 4-c</t>
  </si>
  <si>
    <t>Scheunemann 2013</t>
  </si>
  <si>
    <t>Figure 1-d/Figure 1-f</t>
  </si>
  <si>
    <t>DC</t>
  </si>
  <si>
    <t>6~8</t>
  </si>
  <si>
    <t>Tully 1993</t>
  </si>
  <si>
    <t>dnc1/dnc1 (XX)</t>
  </si>
  <si>
    <t>dncM11/dncM11 (XX)</t>
  </si>
  <si>
    <t>dnc2/dnc2 (XX)</t>
  </si>
  <si>
    <t>dnc1 (XY)</t>
  </si>
  <si>
    <t>dncM11 (XY)</t>
  </si>
  <si>
    <t>dnc2 (XY)</t>
  </si>
  <si>
    <t>dncM11/dnc1 (XX)</t>
  </si>
  <si>
    <t>dncM11/dnc2 (XX)</t>
  </si>
  <si>
    <t>Moressis 2009</t>
  </si>
  <si>
    <t>drk</t>
  </si>
  <si>
    <t>drkE0A/+</t>
  </si>
  <si>
    <t>ry</t>
  </si>
  <si>
    <t>&gt;=12</t>
  </si>
  <si>
    <t>drkP1/+</t>
  </si>
  <si>
    <t>drkP2/+</t>
  </si>
  <si>
    <t>drkR1/+</t>
  </si>
  <si>
    <t>drk?P24/+</t>
  </si>
  <si>
    <t>Riemensperger  2010</t>
  </si>
  <si>
    <t>DTH</t>
  </si>
  <si>
    <t>DTHgFS;ple</t>
  </si>
  <si>
    <t>DTHg;ple</t>
  </si>
  <si>
    <t>Kim 2007</t>
  </si>
  <si>
    <t>dumb</t>
  </si>
  <si>
    <t>dumb1</t>
  </si>
  <si>
    <t>dumb2</t>
  </si>
  <si>
    <t>dumb1/dumb2</t>
  </si>
  <si>
    <t>Figure 4-d</t>
  </si>
  <si>
    <t>Qin 2012</t>
  </si>
  <si>
    <t>WT</t>
  </si>
  <si>
    <t>dumb2;UAS-DopR</t>
  </si>
  <si>
    <t>Figure 2-d</t>
  </si>
  <si>
    <t>EB-AA</t>
  </si>
  <si>
    <t>dumb2/+</t>
  </si>
  <si>
    <t>dumb2;NP1131-Gal4</t>
  </si>
  <si>
    <t>dumb2;NP3061-Gal4</t>
  </si>
  <si>
    <t>LaFerriere 2008</t>
  </si>
  <si>
    <t>elm</t>
  </si>
  <si>
    <t>CG218510-110</t>
  </si>
  <si>
    <t>Cheng 2001</t>
  </si>
  <si>
    <t>fasII</t>
  </si>
  <si>
    <t>fasIIrd1</t>
  </si>
  <si>
    <t>fasIIrd2</t>
  </si>
  <si>
    <t>Figure 6-a</t>
  </si>
  <si>
    <t>Figure 5-c</t>
  </si>
  <si>
    <t>fill</t>
  </si>
  <si>
    <t>Tan 2010</t>
  </si>
  <si>
    <t>gish</t>
  </si>
  <si>
    <t>gishMB896</t>
  </si>
  <si>
    <t>gishKG03891/+</t>
  </si>
  <si>
    <t>12~16</t>
  </si>
  <si>
    <t>Philip 2001</t>
  </si>
  <si>
    <t>leo</t>
  </si>
  <si>
    <t>leo2.3 (-HS)</t>
  </si>
  <si>
    <t>yw(-HS)</t>
  </si>
  <si>
    <t>&gt;8</t>
  </si>
  <si>
    <t>leoX1(-HS)</t>
  </si>
  <si>
    <t>leoX2.3;LI(-HS)</t>
  </si>
  <si>
    <t>leoX1;LI(-HS)</t>
  </si>
  <si>
    <t>leoX2.3;LII(-HS)</t>
  </si>
  <si>
    <t>leoX1;LII(-HS)</t>
  </si>
  <si>
    <t>leo2.3;LI (-HS)</t>
  </si>
  <si>
    <t>leoP1188/leoP2335;LI (-HS)</t>
  </si>
  <si>
    <t>leoP1188/leoP2335;LI/LII (-HS)</t>
  </si>
  <si>
    <t>leoP1375/leoP1188;LI (-HS)</t>
  </si>
  <si>
    <t>leoP1375/leoP1188;LI/LII (-HS)</t>
  </si>
  <si>
    <t>leoP1375;LI (-HS)</t>
  </si>
  <si>
    <t>leoP1375;LI/LII (-HS)</t>
  </si>
  <si>
    <t>Skoulakis 1996</t>
  </si>
  <si>
    <t>leo2.3</t>
  </si>
  <si>
    <t>ry506</t>
  </si>
  <si>
    <t>&gt;9</t>
  </si>
  <si>
    <t>leo7B</t>
  </si>
  <si>
    <t>leo5.9</t>
  </si>
  <si>
    <t>leo9.8</t>
  </si>
  <si>
    <t>leoP1.3H</t>
  </si>
  <si>
    <t>leoX1</t>
  </si>
  <si>
    <t>leo2.3/leoP1375</t>
  </si>
  <si>
    <t>leoX1/leoP1375</t>
  </si>
  <si>
    <t>De Belle 1996</t>
  </si>
  <si>
    <t>mbm</t>
  </si>
  <si>
    <t>mbm1(CS)</t>
  </si>
  <si>
    <t>Figure 3-e</t>
  </si>
  <si>
    <t>DeZazzo 2000</t>
  </si>
  <si>
    <t>nal</t>
  </si>
  <si>
    <t>nalp1</t>
  </si>
  <si>
    <t>nalp1/nalle60</t>
  </si>
  <si>
    <t>Figure 3-b</t>
  </si>
  <si>
    <t>Kamyshev 2002</t>
  </si>
  <si>
    <t>nemy</t>
  </si>
  <si>
    <t>nemyP153</t>
  </si>
  <si>
    <t>Buchanan 2010</t>
  </si>
  <si>
    <t>NF1</t>
  </si>
  <si>
    <t>nf1-c00617</t>
  </si>
  <si>
    <t>w(CS10)</t>
  </si>
  <si>
    <t>nf1-p1</t>
  </si>
  <si>
    <t>nf1-p2</t>
  </si>
  <si>
    <t>Figure 7-a</t>
  </si>
  <si>
    <t>Guo 2000</t>
  </si>
  <si>
    <t>NF1P1u</t>
  </si>
  <si>
    <t>K33u</t>
  </si>
  <si>
    <t>NF1P2u</t>
  </si>
  <si>
    <t>NF1P1</t>
  </si>
  <si>
    <t>K33</t>
  </si>
  <si>
    <t>NF1P2</t>
  </si>
  <si>
    <t>6~12</t>
  </si>
  <si>
    <t>Chang 2003</t>
  </si>
  <si>
    <t>nla</t>
  </si>
  <si>
    <t>nla1</t>
  </si>
  <si>
    <t>&gt;=5</t>
  </si>
  <si>
    <t>nla2</t>
  </si>
  <si>
    <t>Figure 1-e</t>
  </si>
  <si>
    <t>Goodwin 1997</t>
  </si>
  <si>
    <t>PKA-RI</t>
  </si>
  <si>
    <t>RI7I5</t>
  </si>
  <si>
    <t>RI11D4</t>
  </si>
  <si>
    <t>RI7I5/RI11D4</t>
  </si>
  <si>
    <t>Asztalos 1993</t>
  </si>
  <si>
    <t>PP1</t>
  </si>
  <si>
    <t>PP1 (su var(3)6-01)</t>
  </si>
  <si>
    <t>Canton S</t>
  </si>
  <si>
    <t>PP1 (cu su var(3)6-01 e ro)</t>
  </si>
  <si>
    <t>In(1)wm4h;se ss e ro</t>
  </si>
  <si>
    <t>PP1 (su var(3)6-01 e ro)</t>
  </si>
  <si>
    <t>Tamura 2010</t>
  </si>
  <si>
    <t>PQBP1</t>
  </si>
  <si>
    <t>Figure 8-a</t>
  </si>
  <si>
    <t>Volders 2012</t>
  </si>
  <si>
    <t>rg</t>
  </si>
  <si>
    <t>rg1</t>
  </si>
  <si>
    <t>8~10</t>
  </si>
  <si>
    <t>rg?5</t>
  </si>
  <si>
    <t>rg1;UAS-rg+cDNA</t>
  </si>
  <si>
    <t>rg?5;UAS-rg+cDNA</t>
  </si>
  <si>
    <t>Figure 2-f</t>
  </si>
  <si>
    <t>rg?5; UAS-mNBEA+cDNA</t>
  </si>
  <si>
    <t>Figure 3-f</t>
  </si>
  <si>
    <t>Zhao 2013</t>
  </si>
  <si>
    <t>&gt;=6</t>
  </si>
  <si>
    <t>rgKG02343</t>
  </si>
  <si>
    <t>rg1/rgKG02343</t>
  </si>
  <si>
    <t>10(massed)</t>
  </si>
  <si>
    <t>10(spaced)</t>
  </si>
  <si>
    <t>elav-Gal4/+;UAS-rgRNAi/+;Gal80ts/+</t>
  </si>
  <si>
    <t>elav/+;Gal80ts/+</t>
  </si>
  <si>
    <t>Beck 2000</t>
  </si>
  <si>
    <t>Figure 7</t>
  </si>
  <si>
    <t>rut</t>
  </si>
  <si>
    <t>rut2080</t>
  </si>
  <si>
    <t>2(Mass)</t>
  </si>
  <si>
    <t>2(Spaced)</t>
  </si>
  <si>
    <t>Blum 2009</t>
  </si>
  <si>
    <t>rut1</t>
  </si>
  <si>
    <t>W1118 (isoCJ1)</t>
  </si>
  <si>
    <t>rut1/rut2080</t>
  </si>
  <si>
    <t>Cressy 2014</t>
  </si>
  <si>
    <t>rut1-</t>
  </si>
  <si>
    <t>rut1+</t>
  </si>
  <si>
    <t>Figure 3-d</t>
  </si>
  <si>
    <t>Han 1992</t>
  </si>
  <si>
    <t>4~9</t>
  </si>
  <si>
    <t>rut178</t>
  </si>
  <si>
    <t>rut1084</t>
  </si>
  <si>
    <t>rut2769</t>
  </si>
  <si>
    <t>rut1951/rut1951</t>
  </si>
  <si>
    <t>ry506/ry506</t>
  </si>
  <si>
    <t>rut769/rut769</t>
  </si>
  <si>
    <t>rut178/rut1</t>
  </si>
  <si>
    <t>rut1084/rut1</t>
  </si>
  <si>
    <t>rut2769/rut1</t>
  </si>
  <si>
    <t>Mao 2003</t>
  </si>
  <si>
    <t>rut2080;12-1/UAS-rut on 2 (RU- 48 hrs)</t>
  </si>
  <si>
    <t>Canton-S (RU- 48 hrs)</t>
  </si>
  <si>
    <t>rut2080;12-1/UAS-rut on 2 (RU--)</t>
  </si>
  <si>
    <t>Canton-S (RU--)</t>
  </si>
  <si>
    <t>4~6</t>
  </si>
  <si>
    <t>Figure 1-e/Figure 1-f</t>
  </si>
  <si>
    <t>Zars 2000</t>
  </si>
  <si>
    <t>rut2080; UAS-rut+cDNA</t>
  </si>
  <si>
    <t>rutPS511</t>
  </si>
  <si>
    <t>Akalal 2006</t>
  </si>
  <si>
    <t>rut2080;17d-gal4</t>
  </si>
  <si>
    <t>CS;17d-gal4</t>
  </si>
  <si>
    <t>rut2080;c739-gal4</t>
  </si>
  <si>
    <t>CS;c739-gal4</t>
  </si>
  <si>
    <t>rut2080;c739-gal4;H24-GAL4</t>
  </si>
  <si>
    <t>CS;c739-gal4;H24-GAL4</t>
  </si>
  <si>
    <t>rut2080;h24-gal4</t>
  </si>
  <si>
    <t>CS;h24-gal4</t>
  </si>
  <si>
    <t>rut2080;NP1131-gal4</t>
  </si>
  <si>
    <t>CS;NP1131-gal4</t>
  </si>
  <si>
    <t>Figure 2-e</t>
  </si>
  <si>
    <t>Putz 2004</t>
  </si>
  <si>
    <t>S6KII(rsk)</t>
  </si>
  <si>
    <t>Df(1)ign?58-1</t>
  </si>
  <si>
    <t>Figure 8</t>
  </si>
  <si>
    <t>Df(1)ign?24-3</t>
  </si>
  <si>
    <t>Godenschwege 2004</t>
  </si>
  <si>
    <t>Figure 8-b</t>
  </si>
  <si>
    <t>Syn</t>
  </si>
  <si>
    <t>syn97</t>
  </si>
  <si>
    <t>tribbles</t>
  </si>
  <si>
    <t>tribbles3-45</t>
  </si>
  <si>
    <t>Vol</t>
  </si>
  <si>
    <t>Vol1</t>
  </si>
  <si>
    <t>Vol2</t>
  </si>
  <si>
    <t>Figure 9</t>
  </si>
  <si>
    <t xml:space="preserve"> </t>
  </si>
  <si>
    <t>Vol1/Vol2</t>
  </si>
  <si>
    <t>Vol3/Vol2</t>
  </si>
  <si>
    <t>Grotewiel 1998</t>
  </si>
  <si>
    <t>8~11</t>
  </si>
  <si>
    <t>Figure 6-d</t>
  </si>
  <si>
    <t>8~9</t>
  </si>
  <si>
    <t>Scholz-Kornehl S 2016</t>
  </si>
  <si>
    <t>Dop2R</t>
  </si>
  <si>
    <t>D2R1/D2R1</t>
  </si>
  <si>
    <t>D2R2/D2R2</t>
  </si>
  <si>
    <t>D2R1/BCS</t>
  </si>
  <si>
    <t>D2R2/BCS</t>
  </si>
  <si>
    <t>D2R1/D2R2</t>
  </si>
  <si>
    <t>elav-Gal4;D2R-RNAi</t>
  </si>
  <si>
    <t>D2R1;elav-Gal4;D2R-RNAi</t>
  </si>
  <si>
    <t>D2R1;elav-Gal4</t>
  </si>
  <si>
    <t>D2R1;D2R-cDNA</t>
  </si>
  <si>
    <t>Figure 1-f</t>
  </si>
  <si>
    <t>Andlauer TF 2014</t>
  </si>
  <si>
    <t>drep-2</t>
  </si>
  <si>
    <t>drep-2ex13</t>
  </si>
  <si>
    <t>drep-2ex27/Dfw45-30n</t>
  </si>
  <si>
    <t>drep-2ex13;UAS-drep-2</t>
  </si>
  <si>
    <t>drep-2ex13;elavIII-Gal4</t>
  </si>
  <si>
    <t>drep-2ex13;30y-Gal4</t>
  </si>
  <si>
    <t>drep-2ex13;mb247-Gal4</t>
  </si>
  <si>
    <t>Figure 6-e</t>
  </si>
  <si>
    <t>Ueno T 2014</t>
  </si>
  <si>
    <t>Figure 6</t>
  </si>
  <si>
    <t>fmn; UAS-dDAT</t>
  </si>
  <si>
    <t>8~17</t>
  </si>
  <si>
    <t>Coffee 2011</t>
  </si>
  <si>
    <t>Figure 7-b</t>
  </si>
  <si>
    <t>Xia 2005</t>
  </si>
  <si>
    <t>Nmdar1</t>
  </si>
  <si>
    <t>EP331</t>
  </si>
  <si>
    <t>EP3511</t>
  </si>
  <si>
    <t>Qiu 1993</t>
  </si>
  <si>
    <t>Df(1)N64j15</t>
  </si>
  <si>
    <t>In(1)N76b8</t>
  </si>
  <si>
    <t>Dudai 1988</t>
  </si>
  <si>
    <t>Figure 3</t>
  </si>
  <si>
    <t>McGuire 2003</t>
  </si>
  <si>
    <t xml:space="preserve">rut </t>
  </si>
  <si>
    <t>rut2080;UAS-rutabaga</t>
  </si>
  <si>
    <t>rut2080;247-Gal4</t>
  </si>
  <si>
    <t>rut2080;c772-Gal4</t>
  </si>
  <si>
    <t>OCT-BA</t>
  </si>
  <si>
    <t>dfmr1(50M)</t>
  </si>
  <si>
    <t>Num of Rows</t>
  </si>
  <si>
    <t>dfmr1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</si>
</sst>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3" fillId="7" borderId="7" xfId="13" applyAlignment="1">
      <alignment wrapText="1"/>
    </xf>
    <xf numFmtId="0" fontId="6" fillId="2" borderId="0" xfId="6"/>
    <xf numFmtId="0" fontId="13" fillId="7" borderId="7" xfId="13" applyBorder="1" applyAlignment="1">
      <alignment wrapText="1"/>
    </xf>
    <xf numFmtId="0" fontId="0" fillId="0" borderId="0" xfId="0" applyBorder="1"/>
    <xf numFmtId="0" fontId="6" fillId="2" borderId="0" xfId="6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4"/>
  <sheetViews>
    <sheetView tabSelected="1" workbookViewId="0">
      <pane ySplit="1" topLeftCell="A269" activePane="bottomLeft" state="frozen"/>
      <selection pane="bottomLeft" activeCell="A282" sqref="A282:XFD283"/>
    </sheetView>
  </sheetViews>
  <sheetFormatPr defaultRowHeight="15" x14ac:dyDescent="0.25"/>
  <cols>
    <col min="1" max="1" width="20.42578125" bestFit="1" customWidth="1"/>
    <col min="2" max="2" width="18" customWidth="1"/>
    <col min="3" max="3" width="11.42578125" bestFit="1" customWidth="1"/>
    <col min="6" max="6" width="8.85546875" bestFit="1" customWidth="1"/>
    <col min="8" max="8" width="35.140625" bestFit="1" customWidth="1"/>
    <col min="10" max="10" width="10.140625" customWidth="1"/>
    <col min="39" max="39" width="8.85546875" bestFit="1" customWidth="1"/>
  </cols>
  <sheetData>
    <row r="1" spans="1:47" s="1" customFormat="1" ht="67.5" customHeight="1" thickTop="1" thickBot="1" x14ac:dyDescent="0.3">
      <c r="A1" s="3" t="s">
        <v>0</v>
      </c>
      <c r="B1" s="3" t="s">
        <v>1</v>
      </c>
      <c r="C1" s="3" t="s">
        <v>2</v>
      </c>
      <c r="D1" s="1" t="s">
        <v>22</v>
      </c>
      <c r="E1" s="1" t="s">
        <v>23</v>
      </c>
      <c r="F1" s="1" t="s">
        <v>34</v>
      </c>
      <c r="G1" s="1" t="s">
        <v>379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3" t="s">
        <v>21</v>
      </c>
      <c r="AA1" s="3" t="s">
        <v>22</v>
      </c>
      <c r="AB1" s="3" t="s">
        <v>23</v>
      </c>
      <c r="AC1" s="3" t="s">
        <v>24</v>
      </c>
      <c r="AD1" s="3" t="s">
        <v>25</v>
      </c>
      <c r="AE1" s="3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3" t="s">
        <v>34</v>
      </c>
      <c r="AN1" s="3" t="s">
        <v>379</v>
      </c>
      <c r="AO1" s="3" t="s">
        <v>35</v>
      </c>
      <c r="AP1" s="3" t="s">
        <v>36</v>
      </c>
      <c r="AQ1" s="3" t="s">
        <v>37</v>
      </c>
      <c r="AR1" s="3" t="s">
        <v>38</v>
      </c>
      <c r="AS1" s="3" t="s">
        <v>39</v>
      </c>
      <c r="AT1" s="3"/>
      <c r="AU1" s="3" t="s">
        <v>40</v>
      </c>
    </row>
    <row r="2" spans="1:47" ht="15.75" thickTop="1" x14ac:dyDescent="0.25">
      <c r="A2" s="4" t="s">
        <v>41</v>
      </c>
      <c r="B2" s="4" t="s">
        <v>42</v>
      </c>
      <c r="C2" s="4" t="s">
        <v>43</v>
      </c>
      <c r="D2" s="5">
        <v>8</v>
      </c>
      <c r="E2" s="5">
        <v>8</v>
      </c>
      <c r="F2" s="5">
        <v>8</v>
      </c>
      <c r="G2" s="5">
        <v>1</v>
      </c>
      <c r="H2" s="4" t="s">
        <v>43</v>
      </c>
      <c r="I2" s="4" t="s">
        <v>44</v>
      </c>
      <c r="J2" s="4">
        <v>62</v>
      </c>
      <c r="K2" s="4">
        <v>1</v>
      </c>
      <c r="L2" s="4" t="s">
        <v>45</v>
      </c>
      <c r="M2" s="4">
        <v>25</v>
      </c>
      <c r="N2" s="4">
        <v>70</v>
      </c>
      <c r="O2" s="4">
        <v>75</v>
      </c>
      <c r="P2" s="4" t="s">
        <v>46</v>
      </c>
      <c r="Q2" s="4">
        <v>12</v>
      </c>
      <c r="R2" s="4">
        <v>1</v>
      </c>
      <c r="S2" s="4">
        <v>60</v>
      </c>
      <c r="T2" s="4">
        <v>3</v>
      </c>
      <c r="U2" s="4">
        <v>123.208</v>
      </c>
      <c r="V2" s="4">
        <v>30.367999999999999</v>
      </c>
      <c r="W2" s="4">
        <v>9.1140000000000008</v>
      </c>
      <c r="X2" s="4">
        <v>9.1140000000000008</v>
      </c>
      <c r="Y2" s="4">
        <v>8</v>
      </c>
      <c r="Z2" s="4">
        <v>8</v>
      </c>
      <c r="AA2" s="4">
        <v>8</v>
      </c>
      <c r="AB2" s="4">
        <v>8</v>
      </c>
      <c r="AC2" s="4">
        <v>16</v>
      </c>
      <c r="AD2" s="4">
        <v>135.99600000000001</v>
      </c>
      <c r="AE2" s="4">
        <v>80</v>
      </c>
      <c r="AF2" s="4">
        <v>0.58825259600000002</v>
      </c>
      <c r="AG2" s="4">
        <v>72.47742581</v>
      </c>
      <c r="AH2" s="4">
        <v>17.864054830000001</v>
      </c>
      <c r="AI2" s="4">
        <v>5.3613341569999999</v>
      </c>
      <c r="AJ2" s="4">
        <v>5.3613341569999999</v>
      </c>
      <c r="AK2" s="4">
        <v>15.16414295</v>
      </c>
      <c r="AL2" s="4">
        <v>15.16414295</v>
      </c>
      <c r="AM2" s="4">
        <v>8</v>
      </c>
      <c r="AN2" s="4">
        <v>1</v>
      </c>
      <c r="AO2" s="4">
        <v>-75.352249850000007</v>
      </c>
      <c r="AP2" s="4">
        <f t="shared" ref="AP2:AP65" si="0">(AH2/AG2)*SQRT((AJ2/AH2)^2+(AI2/AG2)^2)*100</f>
        <v>7.6186298475177567</v>
      </c>
      <c r="AQ2" s="4">
        <f t="shared" ref="AQ2:AQ65" si="1">(1.96*AP2)</f>
        <v>14.932514501134802</v>
      </c>
      <c r="AR2" s="4">
        <f t="shared" ref="AR2:AR65" si="2">AO2-AQ2</f>
        <v>-90.284764351134811</v>
      </c>
      <c r="AS2" s="4">
        <f t="shared" ref="AS2:AS65" si="3">AO2+AQ2</f>
        <v>-60.419735348865203</v>
      </c>
      <c r="AT2" s="4"/>
      <c r="AU2" s="4">
        <f t="shared" ref="AU2:AU65" si="4">(AH2/AG2)*SQRT((AJ2/AH2)^2+(AI2/AG2)^2)*100</f>
        <v>7.6186298475177567</v>
      </c>
    </row>
    <row r="3" spans="1:47" x14ac:dyDescent="0.25">
      <c r="A3" t="s">
        <v>41</v>
      </c>
      <c r="B3" t="s">
        <v>47</v>
      </c>
      <c r="C3" t="s">
        <v>48</v>
      </c>
      <c r="D3" s="2">
        <v>8</v>
      </c>
      <c r="E3" s="2">
        <v>8</v>
      </c>
      <c r="F3" s="2">
        <v>8</v>
      </c>
      <c r="G3" s="2">
        <v>1</v>
      </c>
      <c r="H3" t="s">
        <v>48</v>
      </c>
      <c r="I3" t="s">
        <v>44</v>
      </c>
      <c r="J3">
        <v>63</v>
      </c>
      <c r="K3">
        <v>1</v>
      </c>
      <c r="L3" t="s">
        <v>45</v>
      </c>
      <c r="M3">
        <v>25</v>
      </c>
      <c r="N3">
        <v>70</v>
      </c>
      <c r="O3">
        <v>75</v>
      </c>
      <c r="P3" t="s">
        <v>46</v>
      </c>
      <c r="Q3">
        <v>12</v>
      </c>
      <c r="R3">
        <v>1</v>
      </c>
      <c r="S3">
        <v>60</v>
      </c>
      <c r="T3">
        <v>3</v>
      </c>
      <c r="U3">
        <v>123.825</v>
      </c>
      <c r="V3">
        <v>59.619</v>
      </c>
      <c r="W3">
        <v>9.8780000000000001</v>
      </c>
      <c r="X3">
        <v>7.9960000000000004</v>
      </c>
      <c r="Y3">
        <v>8</v>
      </c>
      <c r="Z3">
        <v>8</v>
      </c>
      <c r="AA3">
        <v>8</v>
      </c>
      <c r="AB3">
        <v>8</v>
      </c>
      <c r="AC3">
        <v>16</v>
      </c>
      <c r="AD3">
        <v>136.26</v>
      </c>
      <c r="AE3">
        <v>80</v>
      </c>
      <c r="AF3">
        <v>0.58711287199999995</v>
      </c>
      <c r="AG3">
        <v>72.699251430000004</v>
      </c>
      <c r="AH3">
        <v>35.003082339999999</v>
      </c>
      <c r="AI3">
        <v>5.799500954</v>
      </c>
      <c r="AJ3">
        <v>4.6945545280000003</v>
      </c>
      <c r="AK3">
        <v>16.40346581</v>
      </c>
      <c r="AL3">
        <v>13.27820537</v>
      </c>
      <c r="AM3">
        <v>8</v>
      </c>
      <c r="AN3">
        <v>1</v>
      </c>
      <c r="AO3">
        <v>-51.85221078</v>
      </c>
      <c r="AP3">
        <f t="shared" si="0"/>
        <v>7.513461236119336</v>
      </c>
      <c r="AQ3">
        <f t="shared" si="1"/>
        <v>14.726384022793898</v>
      </c>
      <c r="AR3">
        <f t="shared" si="2"/>
        <v>-66.578594802793901</v>
      </c>
      <c r="AS3">
        <f t="shared" si="3"/>
        <v>-37.125826757206099</v>
      </c>
      <c r="AU3">
        <f t="shared" si="4"/>
        <v>7.513461236119336</v>
      </c>
    </row>
    <row r="4" spans="1:47" x14ac:dyDescent="0.25">
      <c r="A4" t="s">
        <v>41</v>
      </c>
      <c r="B4" t="s">
        <v>49</v>
      </c>
      <c r="C4" t="s">
        <v>50</v>
      </c>
      <c r="D4" s="2">
        <v>8</v>
      </c>
      <c r="E4" s="2">
        <v>8</v>
      </c>
      <c r="F4" s="2">
        <v>8</v>
      </c>
      <c r="G4" s="2">
        <v>1</v>
      </c>
      <c r="H4" t="s">
        <v>51</v>
      </c>
      <c r="I4" t="s">
        <v>52</v>
      </c>
      <c r="J4">
        <v>64</v>
      </c>
      <c r="K4">
        <v>1</v>
      </c>
      <c r="L4" t="s">
        <v>45</v>
      </c>
      <c r="M4">
        <v>25</v>
      </c>
      <c r="N4">
        <v>70</v>
      </c>
      <c r="O4">
        <v>75</v>
      </c>
      <c r="P4" t="s">
        <v>46</v>
      </c>
      <c r="Q4">
        <v>12</v>
      </c>
      <c r="R4">
        <v>1</v>
      </c>
      <c r="S4">
        <v>60</v>
      </c>
      <c r="T4">
        <v>3</v>
      </c>
      <c r="U4">
        <v>117.828</v>
      </c>
      <c r="V4">
        <v>73.319000000000003</v>
      </c>
      <c r="W4">
        <v>6.5860000000000003</v>
      </c>
      <c r="X4">
        <v>7.38</v>
      </c>
      <c r="Y4">
        <v>8</v>
      </c>
      <c r="Z4">
        <v>8</v>
      </c>
      <c r="AA4">
        <v>8</v>
      </c>
      <c r="AB4">
        <v>8</v>
      </c>
      <c r="AC4">
        <v>16</v>
      </c>
      <c r="AD4">
        <v>135.791</v>
      </c>
      <c r="AE4">
        <v>80</v>
      </c>
      <c r="AF4">
        <v>0.58914066499999995</v>
      </c>
      <c r="AG4">
        <v>69.417266240000004</v>
      </c>
      <c r="AH4">
        <v>43.195204390000001</v>
      </c>
      <c r="AI4">
        <v>3.8800804179999999</v>
      </c>
      <c r="AJ4">
        <v>4.3478581050000003</v>
      </c>
      <c r="AK4">
        <v>10.9745247</v>
      </c>
      <c r="AL4">
        <v>12.2975998</v>
      </c>
      <c r="AM4">
        <v>8</v>
      </c>
      <c r="AN4">
        <v>1</v>
      </c>
      <c r="AO4">
        <v>-37.774552739999997</v>
      </c>
      <c r="AP4">
        <f t="shared" si="0"/>
        <v>7.1642794139480657</v>
      </c>
      <c r="AQ4">
        <f t="shared" si="1"/>
        <v>14.041987651338209</v>
      </c>
      <c r="AR4">
        <f t="shared" si="2"/>
        <v>-51.816540391338208</v>
      </c>
      <c r="AS4">
        <f t="shared" si="3"/>
        <v>-23.732565088661786</v>
      </c>
      <c r="AU4">
        <f t="shared" si="4"/>
        <v>7.1642794139480657</v>
      </c>
    </row>
    <row r="5" spans="1:47" x14ac:dyDescent="0.25">
      <c r="A5" t="s">
        <v>53</v>
      </c>
      <c r="B5" t="s">
        <v>54</v>
      </c>
      <c r="C5" t="s">
        <v>55</v>
      </c>
      <c r="D5" s="2">
        <v>8</v>
      </c>
      <c r="E5" s="2">
        <v>8</v>
      </c>
      <c r="F5" s="2">
        <v>28</v>
      </c>
      <c r="G5" s="2">
        <v>5</v>
      </c>
      <c r="H5" t="s">
        <v>56</v>
      </c>
      <c r="I5" t="s">
        <v>57</v>
      </c>
      <c r="J5">
        <v>36</v>
      </c>
      <c r="K5" t="s">
        <v>58</v>
      </c>
      <c r="L5" t="s">
        <v>59</v>
      </c>
      <c r="M5" t="s">
        <v>46</v>
      </c>
      <c r="N5" t="s">
        <v>46</v>
      </c>
      <c r="O5">
        <v>60</v>
      </c>
      <c r="P5" t="s">
        <v>60</v>
      </c>
      <c r="Q5">
        <v>12</v>
      </c>
      <c r="R5">
        <v>1</v>
      </c>
      <c r="S5">
        <v>60</v>
      </c>
      <c r="T5" t="s">
        <v>61</v>
      </c>
      <c r="U5">
        <v>53.34</v>
      </c>
      <c r="V5">
        <v>39.624000000000002</v>
      </c>
      <c r="W5">
        <v>2.54</v>
      </c>
      <c r="X5">
        <v>4.0640000000000001</v>
      </c>
      <c r="Y5">
        <v>8</v>
      </c>
      <c r="Z5">
        <v>8</v>
      </c>
      <c r="AA5">
        <v>8</v>
      </c>
      <c r="AB5">
        <v>8</v>
      </c>
      <c r="AC5">
        <v>16</v>
      </c>
      <c r="AD5">
        <v>61.468000000000004</v>
      </c>
      <c r="AE5">
        <v>100</v>
      </c>
      <c r="AF5">
        <v>1.6268627579999999</v>
      </c>
      <c r="AG5">
        <v>86.7768595</v>
      </c>
      <c r="AH5">
        <v>64.462809919999998</v>
      </c>
      <c r="AI5">
        <v>4.1322314049999997</v>
      </c>
      <c r="AJ5">
        <v>6.6115702479999996</v>
      </c>
      <c r="AK5">
        <v>11.687715389999999</v>
      </c>
      <c r="AL5">
        <v>18.70034463</v>
      </c>
      <c r="AM5">
        <v>28</v>
      </c>
      <c r="AN5">
        <v>5</v>
      </c>
      <c r="AO5">
        <v>-25.714285709999999</v>
      </c>
      <c r="AP5">
        <f t="shared" si="0"/>
        <v>8.400189954593273</v>
      </c>
      <c r="AQ5">
        <f t="shared" si="1"/>
        <v>16.464372311002816</v>
      </c>
      <c r="AR5">
        <f t="shared" si="2"/>
        <v>-42.178658021002818</v>
      </c>
      <c r="AS5">
        <f t="shared" si="3"/>
        <v>-9.2499133989971831</v>
      </c>
      <c r="AU5">
        <f t="shared" si="4"/>
        <v>8.400189954593273</v>
      </c>
    </row>
    <row r="6" spans="1:47" x14ac:dyDescent="0.25">
      <c r="A6" t="s">
        <v>53</v>
      </c>
      <c r="B6" t="s">
        <v>62</v>
      </c>
      <c r="C6" t="s">
        <v>55</v>
      </c>
      <c r="D6" s="2">
        <v>4</v>
      </c>
      <c r="E6" s="2">
        <v>4</v>
      </c>
      <c r="F6" s="2"/>
      <c r="G6" s="2"/>
      <c r="H6" t="s">
        <v>63</v>
      </c>
      <c r="I6" t="s">
        <v>57</v>
      </c>
      <c r="J6">
        <v>38</v>
      </c>
      <c r="K6" t="s">
        <v>58</v>
      </c>
      <c r="L6" t="s">
        <v>59</v>
      </c>
      <c r="M6" t="s">
        <v>46</v>
      </c>
      <c r="N6" t="s">
        <v>46</v>
      </c>
      <c r="O6">
        <v>60</v>
      </c>
      <c r="P6" t="s">
        <v>60</v>
      </c>
      <c r="Q6">
        <v>12</v>
      </c>
      <c r="R6">
        <v>1</v>
      </c>
      <c r="S6">
        <v>60</v>
      </c>
      <c r="T6" t="s">
        <v>61</v>
      </c>
      <c r="U6">
        <v>1.2</v>
      </c>
      <c r="V6">
        <v>0.44</v>
      </c>
      <c r="W6">
        <v>0.14000000000000001</v>
      </c>
      <c r="X6">
        <v>0.12</v>
      </c>
      <c r="Y6">
        <v>4</v>
      </c>
      <c r="Z6">
        <v>4</v>
      </c>
      <c r="AA6">
        <v>4</v>
      </c>
      <c r="AB6">
        <v>4</v>
      </c>
      <c r="AC6">
        <v>8</v>
      </c>
      <c r="AD6">
        <v>1.6</v>
      </c>
      <c r="AE6">
        <v>100</v>
      </c>
      <c r="AF6">
        <v>62.5</v>
      </c>
      <c r="AG6">
        <v>75</v>
      </c>
      <c r="AH6">
        <v>27.5</v>
      </c>
      <c r="AI6">
        <v>8.75</v>
      </c>
      <c r="AJ6">
        <v>7.5</v>
      </c>
      <c r="AK6">
        <v>17.5</v>
      </c>
      <c r="AL6">
        <v>15</v>
      </c>
      <c r="AO6">
        <v>-63.333333330000002</v>
      </c>
      <c r="AP6">
        <f t="shared" si="0"/>
        <v>10.876551968158354</v>
      </c>
      <c r="AQ6">
        <f t="shared" si="1"/>
        <v>21.318041857590373</v>
      </c>
      <c r="AR6">
        <f t="shared" si="2"/>
        <v>-84.651375187590375</v>
      </c>
      <c r="AS6">
        <f t="shared" si="3"/>
        <v>-42.015291472409629</v>
      </c>
      <c r="AU6">
        <f t="shared" si="4"/>
        <v>10.876551968158354</v>
      </c>
    </row>
    <row r="7" spans="1:47" x14ac:dyDescent="0.25">
      <c r="A7" t="s">
        <v>64</v>
      </c>
      <c r="B7" t="s">
        <v>65</v>
      </c>
      <c r="C7" t="s">
        <v>55</v>
      </c>
      <c r="D7" s="2">
        <v>4</v>
      </c>
      <c r="E7" s="2">
        <v>4</v>
      </c>
      <c r="F7" s="2"/>
      <c r="G7" s="2"/>
      <c r="H7" t="s">
        <v>66</v>
      </c>
      <c r="I7" t="s">
        <v>57</v>
      </c>
      <c r="J7">
        <v>120</v>
      </c>
      <c r="K7" t="s">
        <v>58</v>
      </c>
      <c r="L7" t="s">
        <v>59</v>
      </c>
      <c r="M7">
        <v>22</v>
      </c>
      <c r="N7">
        <v>50</v>
      </c>
      <c r="O7">
        <v>60</v>
      </c>
      <c r="P7" t="s">
        <v>60</v>
      </c>
      <c r="Q7">
        <v>12</v>
      </c>
      <c r="R7">
        <v>1</v>
      </c>
      <c r="S7">
        <v>60</v>
      </c>
      <c r="T7">
        <v>0</v>
      </c>
      <c r="U7">
        <v>1.34</v>
      </c>
      <c r="V7">
        <v>1.1000000000000001</v>
      </c>
      <c r="W7">
        <v>0.04</v>
      </c>
      <c r="X7">
        <v>0.08</v>
      </c>
      <c r="Y7">
        <v>4</v>
      </c>
      <c r="Z7">
        <v>4</v>
      </c>
      <c r="AA7">
        <v>4</v>
      </c>
      <c r="AB7">
        <v>4</v>
      </c>
      <c r="AC7">
        <v>8</v>
      </c>
      <c r="AD7">
        <v>1.43</v>
      </c>
      <c r="AE7">
        <v>100</v>
      </c>
      <c r="AF7">
        <v>69.930069930000002</v>
      </c>
      <c r="AG7">
        <v>93.706293709999997</v>
      </c>
      <c r="AH7">
        <v>76.92307692</v>
      </c>
      <c r="AI7">
        <v>2.7972027970000002</v>
      </c>
      <c r="AJ7">
        <v>5.5944055940000004</v>
      </c>
      <c r="AK7">
        <v>5.5944055940000004</v>
      </c>
      <c r="AL7">
        <v>11.188811189999999</v>
      </c>
      <c r="AO7">
        <v>-17.91044776</v>
      </c>
      <c r="AP7">
        <f t="shared" si="0"/>
        <v>6.4534727725978485</v>
      </c>
      <c r="AQ7">
        <f t="shared" si="1"/>
        <v>12.648806634291782</v>
      </c>
      <c r="AR7">
        <f t="shared" si="2"/>
        <v>-30.559254394291784</v>
      </c>
      <c r="AS7">
        <f t="shared" si="3"/>
        <v>-5.2616411257082181</v>
      </c>
      <c r="AU7">
        <f t="shared" si="4"/>
        <v>6.4534727725978485</v>
      </c>
    </row>
    <row r="8" spans="1:47" x14ac:dyDescent="0.25">
      <c r="A8" t="s">
        <v>53</v>
      </c>
      <c r="B8" t="s">
        <v>67</v>
      </c>
      <c r="C8" t="s">
        <v>55</v>
      </c>
      <c r="D8" s="2">
        <v>6</v>
      </c>
      <c r="E8" s="2">
        <v>6</v>
      </c>
      <c r="F8" s="2"/>
      <c r="G8" s="2"/>
      <c r="H8" t="s">
        <v>63</v>
      </c>
      <c r="I8" t="s">
        <v>57</v>
      </c>
      <c r="J8">
        <v>37</v>
      </c>
      <c r="K8" t="s">
        <v>58</v>
      </c>
      <c r="L8" t="s">
        <v>59</v>
      </c>
      <c r="M8" t="s">
        <v>46</v>
      </c>
      <c r="N8" t="s">
        <v>46</v>
      </c>
      <c r="O8">
        <v>60</v>
      </c>
      <c r="P8" t="s">
        <v>60</v>
      </c>
      <c r="Q8">
        <v>12</v>
      </c>
      <c r="R8">
        <v>1</v>
      </c>
      <c r="S8">
        <v>60</v>
      </c>
      <c r="T8" t="s">
        <v>61</v>
      </c>
      <c r="U8">
        <v>34.543999999999997</v>
      </c>
      <c r="V8">
        <v>17.018000000000001</v>
      </c>
      <c r="W8" t="s">
        <v>68</v>
      </c>
      <c r="X8">
        <v>3.556</v>
      </c>
      <c r="Y8">
        <v>6</v>
      </c>
      <c r="Z8">
        <v>6</v>
      </c>
      <c r="AA8">
        <v>6</v>
      </c>
      <c r="AB8">
        <v>6</v>
      </c>
      <c r="AC8">
        <v>12</v>
      </c>
      <c r="AD8">
        <v>40.64</v>
      </c>
      <c r="AE8">
        <v>100</v>
      </c>
      <c r="AF8">
        <v>2.4606299210000002</v>
      </c>
      <c r="AG8">
        <v>85</v>
      </c>
      <c r="AH8">
        <v>41.875</v>
      </c>
      <c r="AI8" t="e">
        <v>#VALUE!</v>
      </c>
      <c r="AJ8">
        <v>8.75</v>
      </c>
      <c r="AK8" t="e">
        <v>#VALUE!</v>
      </c>
      <c r="AL8">
        <v>21.43303525</v>
      </c>
      <c r="AO8">
        <v>-50.735294119999999</v>
      </c>
      <c r="AP8" t="e">
        <f t="shared" si="0"/>
        <v>#VALUE!</v>
      </c>
      <c r="AQ8" t="e">
        <f t="shared" si="1"/>
        <v>#VALUE!</v>
      </c>
      <c r="AR8" t="e">
        <f t="shared" si="2"/>
        <v>#VALUE!</v>
      </c>
      <c r="AS8" t="e">
        <f t="shared" si="3"/>
        <v>#VALUE!</v>
      </c>
      <c r="AU8" t="e">
        <f t="shared" si="4"/>
        <v>#VALUE!</v>
      </c>
    </row>
    <row r="9" spans="1:47" x14ac:dyDescent="0.25">
      <c r="A9" t="s">
        <v>69</v>
      </c>
      <c r="B9" t="s">
        <v>70</v>
      </c>
      <c r="C9" t="s">
        <v>55</v>
      </c>
      <c r="D9" s="2">
        <v>10</v>
      </c>
      <c r="E9" s="2">
        <v>6</v>
      </c>
      <c r="F9" s="2"/>
      <c r="G9" s="2"/>
      <c r="H9" t="s">
        <v>55</v>
      </c>
      <c r="I9" t="s">
        <v>57</v>
      </c>
      <c r="J9">
        <v>46</v>
      </c>
      <c r="K9" t="s">
        <v>58</v>
      </c>
      <c r="L9" t="s">
        <v>59</v>
      </c>
      <c r="M9" t="s">
        <v>46</v>
      </c>
      <c r="N9" t="s">
        <v>46</v>
      </c>
      <c r="O9">
        <v>60</v>
      </c>
      <c r="P9" t="s">
        <v>60</v>
      </c>
      <c r="Q9">
        <v>12</v>
      </c>
      <c r="R9">
        <v>1</v>
      </c>
      <c r="S9">
        <v>60</v>
      </c>
      <c r="T9" t="s">
        <v>61</v>
      </c>
      <c r="U9">
        <v>41.54</v>
      </c>
      <c r="V9">
        <v>33.71</v>
      </c>
      <c r="W9">
        <v>1.25</v>
      </c>
      <c r="X9">
        <v>1.36</v>
      </c>
      <c r="Y9" t="s">
        <v>71</v>
      </c>
      <c r="Z9" t="s">
        <v>72</v>
      </c>
      <c r="AA9">
        <v>10</v>
      </c>
      <c r="AB9">
        <v>6</v>
      </c>
      <c r="AC9">
        <v>16</v>
      </c>
      <c r="AD9">
        <v>49.14</v>
      </c>
      <c r="AE9">
        <v>100</v>
      </c>
      <c r="AF9">
        <v>2.0350020350000002</v>
      </c>
      <c r="AG9">
        <v>84.533984529999998</v>
      </c>
      <c r="AH9">
        <v>68.599918599999995</v>
      </c>
      <c r="AI9">
        <v>2.5437525440000002</v>
      </c>
      <c r="AJ9">
        <v>2.7676027680000002</v>
      </c>
      <c r="AK9">
        <v>8.044051842</v>
      </c>
      <c r="AL9">
        <v>6.7792145909999997</v>
      </c>
      <c r="AO9">
        <v>-18.849301879999999</v>
      </c>
      <c r="AP9">
        <f t="shared" si="0"/>
        <v>4.0843432485341618</v>
      </c>
      <c r="AQ9">
        <f t="shared" si="1"/>
        <v>8.0053127671269575</v>
      </c>
      <c r="AR9">
        <f t="shared" si="2"/>
        <v>-26.854614647126958</v>
      </c>
      <c r="AS9">
        <f t="shared" si="3"/>
        <v>-10.843989112873041</v>
      </c>
      <c r="AU9">
        <f t="shared" si="4"/>
        <v>4.0843432485341618</v>
      </c>
    </row>
    <row r="10" spans="1:47" x14ac:dyDescent="0.25">
      <c r="A10" t="s">
        <v>73</v>
      </c>
      <c r="B10" t="s">
        <v>70</v>
      </c>
      <c r="C10" t="s">
        <v>74</v>
      </c>
      <c r="D10" s="2">
        <v>14</v>
      </c>
      <c r="E10" s="2">
        <v>14</v>
      </c>
      <c r="F10" s="2">
        <v>76</v>
      </c>
      <c r="G10" s="2">
        <v>4</v>
      </c>
      <c r="H10" t="s">
        <v>75</v>
      </c>
      <c r="I10" t="s">
        <v>76</v>
      </c>
      <c r="J10">
        <v>76</v>
      </c>
      <c r="K10">
        <v>1</v>
      </c>
      <c r="L10" t="s">
        <v>59</v>
      </c>
      <c r="M10">
        <v>25</v>
      </c>
      <c r="N10">
        <v>70</v>
      </c>
      <c r="O10">
        <v>100</v>
      </c>
      <c r="P10" t="s">
        <v>46</v>
      </c>
      <c r="Q10">
        <v>12</v>
      </c>
      <c r="R10">
        <v>1</v>
      </c>
      <c r="S10">
        <v>60</v>
      </c>
      <c r="T10">
        <v>3</v>
      </c>
      <c r="U10">
        <v>92.471999999999994</v>
      </c>
      <c r="V10">
        <v>60.677999999999997</v>
      </c>
      <c r="W10">
        <v>7.7610000000000001</v>
      </c>
      <c r="X10">
        <v>10.98</v>
      </c>
      <c r="Y10">
        <v>14</v>
      </c>
      <c r="Z10">
        <v>14</v>
      </c>
      <c r="AA10">
        <v>14</v>
      </c>
      <c r="AB10">
        <v>14</v>
      </c>
      <c r="AC10">
        <v>28</v>
      </c>
      <c r="AD10">
        <v>123.53100000000001</v>
      </c>
      <c r="AE10">
        <v>80</v>
      </c>
      <c r="AF10">
        <v>0.64761072099999994</v>
      </c>
      <c r="AG10">
        <v>59.88585861</v>
      </c>
      <c r="AH10">
        <v>39.295723340000002</v>
      </c>
      <c r="AI10">
        <v>5.0261068069999997</v>
      </c>
      <c r="AJ10">
        <v>7.1107657189999998</v>
      </c>
      <c r="AK10">
        <v>18.805969659999999</v>
      </c>
      <c r="AL10">
        <v>26.606049079999998</v>
      </c>
      <c r="AM10">
        <v>76</v>
      </c>
      <c r="AN10">
        <v>4</v>
      </c>
      <c r="AO10">
        <v>-34.382299510000003</v>
      </c>
      <c r="AP10">
        <f t="shared" si="0"/>
        <v>13.088833945205581</v>
      </c>
      <c r="AQ10">
        <f t="shared" si="1"/>
        <v>25.654114532602936</v>
      </c>
      <c r="AR10">
        <f t="shared" si="2"/>
        <v>-60.036414042602942</v>
      </c>
      <c r="AS10">
        <f t="shared" si="3"/>
        <v>-8.728184977397067</v>
      </c>
      <c r="AU10">
        <f t="shared" si="4"/>
        <v>13.088833945205581</v>
      </c>
    </row>
    <row r="11" spans="1:47" x14ac:dyDescent="0.25">
      <c r="A11" t="s">
        <v>73</v>
      </c>
      <c r="B11" t="s">
        <v>70</v>
      </c>
      <c r="C11" t="s">
        <v>74</v>
      </c>
      <c r="D11" s="2">
        <v>12</v>
      </c>
      <c r="E11" s="2">
        <v>12</v>
      </c>
      <c r="F11" s="2"/>
      <c r="G11" s="2"/>
      <c r="H11" t="s">
        <v>77</v>
      </c>
      <c r="I11" t="s">
        <v>57</v>
      </c>
      <c r="J11">
        <v>75</v>
      </c>
      <c r="K11">
        <v>1</v>
      </c>
      <c r="L11" t="s">
        <v>59</v>
      </c>
      <c r="M11">
        <v>25</v>
      </c>
      <c r="N11">
        <v>70</v>
      </c>
      <c r="O11">
        <v>100</v>
      </c>
      <c r="P11" t="s">
        <v>46</v>
      </c>
      <c r="Q11">
        <v>12</v>
      </c>
      <c r="R11">
        <v>1</v>
      </c>
      <c r="S11">
        <v>30</v>
      </c>
      <c r="T11">
        <v>3</v>
      </c>
      <c r="U11">
        <v>107.65600000000001</v>
      </c>
      <c r="V11">
        <v>110.47799999999999</v>
      </c>
      <c r="W11">
        <v>6.3940000000000001</v>
      </c>
      <c r="X11">
        <v>7.3639999999999999</v>
      </c>
      <c r="Y11">
        <v>12</v>
      </c>
      <c r="Z11">
        <v>12</v>
      </c>
      <c r="AA11">
        <v>12</v>
      </c>
      <c r="AB11">
        <v>12</v>
      </c>
      <c r="AC11">
        <v>24</v>
      </c>
      <c r="AD11">
        <v>123.53100000000001</v>
      </c>
      <c r="AE11">
        <v>80</v>
      </c>
      <c r="AF11">
        <v>0.64761072099999994</v>
      </c>
      <c r="AG11">
        <v>69.719179800000006</v>
      </c>
      <c r="AH11">
        <v>71.54673726</v>
      </c>
      <c r="AI11">
        <v>4.1408229509999996</v>
      </c>
      <c r="AJ11">
        <v>4.7690053509999997</v>
      </c>
      <c r="AK11">
        <v>14.34423147</v>
      </c>
      <c r="AL11">
        <v>16.520319140000002</v>
      </c>
      <c r="AO11">
        <v>2.6213123280000001</v>
      </c>
      <c r="AP11">
        <f t="shared" si="0"/>
        <v>9.1617964082376453</v>
      </c>
      <c r="AQ11">
        <f t="shared" si="1"/>
        <v>17.957120960145783</v>
      </c>
      <c r="AR11">
        <f t="shared" si="2"/>
        <v>-15.335808632145783</v>
      </c>
      <c r="AS11">
        <f t="shared" si="3"/>
        <v>20.578433288145781</v>
      </c>
      <c r="AU11">
        <f t="shared" si="4"/>
        <v>9.1617964082376453</v>
      </c>
    </row>
    <row r="12" spans="1:47" x14ac:dyDescent="0.25">
      <c r="A12" t="s">
        <v>73</v>
      </c>
      <c r="B12" t="s">
        <v>78</v>
      </c>
      <c r="C12" t="s">
        <v>74</v>
      </c>
      <c r="D12" s="2">
        <v>18</v>
      </c>
      <c r="E12" s="2">
        <v>18</v>
      </c>
      <c r="F12" s="2"/>
      <c r="G12" s="2"/>
      <c r="H12" t="s">
        <v>79</v>
      </c>
      <c r="I12" t="s">
        <v>57</v>
      </c>
      <c r="J12">
        <v>77</v>
      </c>
      <c r="K12">
        <v>1</v>
      </c>
      <c r="L12" t="s">
        <v>59</v>
      </c>
      <c r="M12">
        <v>25</v>
      </c>
      <c r="N12">
        <v>70</v>
      </c>
      <c r="O12">
        <v>100</v>
      </c>
      <c r="P12" t="s">
        <v>46</v>
      </c>
      <c r="Q12">
        <v>12</v>
      </c>
      <c r="R12">
        <v>1</v>
      </c>
      <c r="S12">
        <v>60</v>
      </c>
      <c r="T12">
        <v>3</v>
      </c>
      <c r="U12">
        <v>103.011</v>
      </c>
      <c r="V12">
        <v>89.781999999999996</v>
      </c>
      <c r="W12">
        <v>6.085</v>
      </c>
      <c r="X12">
        <v>9.5250000000000004</v>
      </c>
      <c r="Y12">
        <v>18</v>
      </c>
      <c r="Z12">
        <v>18</v>
      </c>
      <c r="AA12">
        <v>18</v>
      </c>
      <c r="AB12">
        <v>18</v>
      </c>
      <c r="AC12">
        <v>36</v>
      </c>
      <c r="AD12">
        <v>113.271</v>
      </c>
      <c r="AE12">
        <v>80</v>
      </c>
      <c r="AF12">
        <v>0.70627080200000003</v>
      </c>
      <c r="AG12">
        <v>72.753661570000006</v>
      </c>
      <c r="AH12">
        <v>63.410405130000001</v>
      </c>
      <c r="AI12">
        <v>4.2976578290000003</v>
      </c>
      <c r="AJ12">
        <v>6.7272293879999996</v>
      </c>
      <c r="AK12">
        <v>18.233417970000001</v>
      </c>
      <c r="AL12">
        <v>28.541217110000002</v>
      </c>
      <c r="AO12">
        <v>-12.842317810000001</v>
      </c>
      <c r="AP12">
        <f t="shared" si="0"/>
        <v>10.583318403497081</v>
      </c>
      <c r="AQ12">
        <f t="shared" si="1"/>
        <v>20.743304070854279</v>
      </c>
      <c r="AR12">
        <f t="shared" si="2"/>
        <v>-33.585621880854276</v>
      </c>
      <c r="AS12">
        <f t="shared" si="3"/>
        <v>7.9009862608542782</v>
      </c>
      <c r="AU12">
        <f t="shared" si="4"/>
        <v>10.583318403497081</v>
      </c>
    </row>
    <row r="13" spans="1:47" x14ac:dyDescent="0.25">
      <c r="A13" t="s">
        <v>73</v>
      </c>
      <c r="B13" t="s">
        <v>80</v>
      </c>
      <c r="C13" t="s">
        <v>74</v>
      </c>
      <c r="D13" s="2">
        <v>32</v>
      </c>
      <c r="E13" s="2">
        <v>32</v>
      </c>
      <c r="F13" s="2"/>
      <c r="G13" s="2"/>
      <c r="H13" t="s">
        <v>81</v>
      </c>
      <c r="I13" t="s">
        <v>76</v>
      </c>
      <c r="J13">
        <v>78</v>
      </c>
      <c r="K13">
        <v>1</v>
      </c>
      <c r="L13" t="s">
        <v>59</v>
      </c>
      <c r="M13">
        <v>25</v>
      </c>
      <c r="N13">
        <v>70</v>
      </c>
      <c r="O13">
        <v>100</v>
      </c>
      <c r="P13" t="s">
        <v>46</v>
      </c>
      <c r="Q13">
        <v>12</v>
      </c>
      <c r="R13">
        <v>1</v>
      </c>
      <c r="S13">
        <v>60</v>
      </c>
      <c r="T13">
        <v>3</v>
      </c>
      <c r="U13">
        <v>78.581000000000003</v>
      </c>
      <c r="V13">
        <v>60.942</v>
      </c>
      <c r="W13">
        <v>7.4080000000000004</v>
      </c>
      <c r="X13">
        <v>12.612</v>
      </c>
      <c r="Y13">
        <v>32</v>
      </c>
      <c r="Z13">
        <v>32</v>
      </c>
      <c r="AA13">
        <v>32</v>
      </c>
      <c r="AB13">
        <v>32</v>
      </c>
      <c r="AC13">
        <v>64</v>
      </c>
      <c r="AD13">
        <v>113.514</v>
      </c>
      <c r="AE13">
        <v>60</v>
      </c>
      <c r="AF13">
        <v>0.52856916300000001</v>
      </c>
      <c r="AG13">
        <v>41.535493420000002</v>
      </c>
      <c r="AH13">
        <v>32.212061949999999</v>
      </c>
      <c r="AI13">
        <v>3.915640362</v>
      </c>
      <c r="AJ13">
        <v>6.6663142869999996</v>
      </c>
      <c r="AK13">
        <v>22.150206820000001</v>
      </c>
      <c r="AL13">
        <v>37.710368299999999</v>
      </c>
      <c r="AO13">
        <v>-22.446901919999998</v>
      </c>
      <c r="AP13">
        <f t="shared" si="0"/>
        <v>17.636451273952741</v>
      </c>
      <c r="AQ13">
        <f t="shared" si="1"/>
        <v>34.567444496947374</v>
      </c>
      <c r="AR13">
        <f t="shared" si="2"/>
        <v>-57.014346416947376</v>
      </c>
      <c r="AS13">
        <f t="shared" si="3"/>
        <v>12.120542576947376</v>
      </c>
      <c r="AU13">
        <f t="shared" si="4"/>
        <v>17.636451273952741</v>
      </c>
    </row>
    <row r="14" spans="1:47" x14ac:dyDescent="0.25">
      <c r="A14" t="s">
        <v>82</v>
      </c>
      <c r="B14" t="s">
        <v>42</v>
      </c>
      <c r="C14" t="s">
        <v>83</v>
      </c>
      <c r="D14" s="2">
        <v>6</v>
      </c>
      <c r="E14" s="2">
        <v>6</v>
      </c>
      <c r="F14" s="2">
        <v>29</v>
      </c>
      <c r="G14" s="2">
        <v>4</v>
      </c>
      <c r="H14" t="s">
        <v>84</v>
      </c>
      <c r="I14" t="s">
        <v>85</v>
      </c>
      <c r="J14">
        <v>131</v>
      </c>
      <c r="K14">
        <v>1</v>
      </c>
      <c r="L14" t="s">
        <v>59</v>
      </c>
      <c r="M14">
        <v>25</v>
      </c>
      <c r="N14">
        <v>75</v>
      </c>
      <c r="O14">
        <v>60</v>
      </c>
      <c r="P14" t="s">
        <v>46</v>
      </c>
      <c r="Q14">
        <v>12</v>
      </c>
      <c r="R14">
        <v>1</v>
      </c>
      <c r="S14">
        <v>60</v>
      </c>
      <c r="T14">
        <v>2</v>
      </c>
      <c r="U14">
        <v>35.81</v>
      </c>
      <c r="V14">
        <v>28.11</v>
      </c>
      <c r="W14">
        <v>1.7</v>
      </c>
      <c r="X14">
        <v>2.27</v>
      </c>
      <c r="Y14" t="s">
        <v>86</v>
      </c>
      <c r="Z14" t="s">
        <v>86</v>
      </c>
      <c r="AA14">
        <v>6</v>
      </c>
      <c r="AB14">
        <v>6</v>
      </c>
      <c r="AC14">
        <v>12</v>
      </c>
      <c r="AD14">
        <v>43.18</v>
      </c>
      <c r="AE14">
        <v>100</v>
      </c>
      <c r="AF14">
        <v>2.3158869850000001</v>
      </c>
      <c r="AG14">
        <v>82.931912920000002</v>
      </c>
      <c r="AH14">
        <v>65.099583139999993</v>
      </c>
      <c r="AI14">
        <v>3.9370078739999999</v>
      </c>
      <c r="AJ14">
        <v>5.2570634549999999</v>
      </c>
      <c r="AK14">
        <v>9.6436604050000003</v>
      </c>
      <c r="AL14">
        <v>12.87712301</v>
      </c>
      <c r="AM14">
        <v>18</v>
      </c>
      <c r="AN14">
        <v>3</v>
      </c>
      <c r="AO14">
        <v>-21.502373639999998</v>
      </c>
      <c r="AP14">
        <f t="shared" si="0"/>
        <v>7.3532216317308468</v>
      </c>
      <c r="AQ14">
        <f t="shared" si="1"/>
        <v>14.412314398192459</v>
      </c>
      <c r="AR14">
        <f t="shared" si="2"/>
        <v>-35.914688038192459</v>
      </c>
      <c r="AS14">
        <f t="shared" si="3"/>
        <v>-7.0900592418075394</v>
      </c>
      <c r="AU14">
        <f t="shared" si="4"/>
        <v>7.3532216317308468</v>
      </c>
    </row>
    <row r="15" spans="1:47" x14ac:dyDescent="0.25">
      <c r="A15" t="s">
        <v>82</v>
      </c>
      <c r="B15" t="s">
        <v>49</v>
      </c>
      <c r="C15" t="s">
        <v>83</v>
      </c>
      <c r="D15" s="2">
        <v>6</v>
      </c>
      <c r="E15" s="2">
        <v>6</v>
      </c>
      <c r="F15" s="2"/>
      <c r="G15" s="2"/>
      <c r="H15" t="s">
        <v>87</v>
      </c>
      <c r="I15" t="s">
        <v>85</v>
      </c>
      <c r="J15">
        <v>132</v>
      </c>
      <c r="K15">
        <v>1</v>
      </c>
      <c r="L15" t="s">
        <v>59</v>
      </c>
      <c r="M15">
        <v>25</v>
      </c>
      <c r="N15">
        <v>75</v>
      </c>
      <c r="O15">
        <v>60</v>
      </c>
      <c r="P15" t="s">
        <v>46</v>
      </c>
      <c r="Q15">
        <v>12</v>
      </c>
      <c r="R15">
        <v>1</v>
      </c>
      <c r="S15">
        <v>60</v>
      </c>
      <c r="T15">
        <v>2</v>
      </c>
      <c r="U15">
        <v>38.65</v>
      </c>
      <c r="V15">
        <v>28.45</v>
      </c>
      <c r="W15">
        <v>1.08</v>
      </c>
      <c r="X15">
        <v>3.08</v>
      </c>
      <c r="Y15" t="s">
        <v>86</v>
      </c>
      <c r="Z15" t="s">
        <v>86</v>
      </c>
      <c r="AA15">
        <v>6</v>
      </c>
      <c r="AB15">
        <v>6</v>
      </c>
      <c r="AC15">
        <v>12</v>
      </c>
      <c r="AD15">
        <v>38.19</v>
      </c>
      <c r="AE15">
        <v>80</v>
      </c>
      <c r="AF15">
        <v>2.0947892119999998</v>
      </c>
      <c r="AG15">
        <v>80.963603039999995</v>
      </c>
      <c r="AH15">
        <v>59.596753079999999</v>
      </c>
      <c r="AI15">
        <v>2.2623723490000001</v>
      </c>
      <c r="AJ15">
        <v>6.451950772</v>
      </c>
      <c r="AK15">
        <v>5.5416578630000002</v>
      </c>
      <c r="AL15">
        <v>15.80398724</v>
      </c>
      <c r="AO15">
        <v>-26.390685640000001</v>
      </c>
      <c r="AP15">
        <f t="shared" si="0"/>
        <v>8.2301224733912477</v>
      </c>
      <c r="AQ15">
        <f t="shared" si="1"/>
        <v>16.131040047846845</v>
      </c>
      <c r="AR15">
        <f t="shared" si="2"/>
        <v>-42.521725687846846</v>
      </c>
      <c r="AS15">
        <f t="shared" si="3"/>
        <v>-10.259645592153156</v>
      </c>
      <c r="AU15">
        <f t="shared" si="4"/>
        <v>8.2301224733912477</v>
      </c>
    </row>
    <row r="16" spans="1:47" x14ac:dyDescent="0.25">
      <c r="A16" t="s">
        <v>82</v>
      </c>
      <c r="B16" t="s">
        <v>49</v>
      </c>
      <c r="C16" t="s">
        <v>83</v>
      </c>
      <c r="D16" s="2">
        <v>6</v>
      </c>
      <c r="E16" s="2">
        <v>6</v>
      </c>
      <c r="F16" s="2"/>
      <c r="G16" s="2"/>
      <c r="H16" t="s">
        <v>88</v>
      </c>
      <c r="I16" t="s">
        <v>85</v>
      </c>
      <c r="J16">
        <v>132</v>
      </c>
      <c r="K16">
        <v>1</v>
      </c>
      <c r="L16" t="s">
        <v>59</v>
      </c>
      <c r="M16">
        <v>25</v>
      </c>
      <c r="N16">
        <v>75</v>
      </c>
      <c r="O16">
        <v>60</v>
      </c>
      <c r="P16" t="s">
        <v>46</v>
      </c>
      <c r="Q16">
        <v>12</v>
      </c>
      <c r="R16">
        <v>1</v>
      </c>
      <c r="S16">
        <v>60</v>
      </c>
      <c r="T16">
        <v>2</v>
      </c>
      <c r="U16">
        <v>38.65</v>
      </c>
      <c r="V16">
        <v>27.2</v>
      </c>
      <c r="W16">
        <v>1.08</v>
      </c>
      <c r="X16">
        <v>2.92</v>
      </c>
      <c r="Y16" t="s">
        <v>86</v>
      </c>
      <c r="Z16" t="s">
        <v>86</v>
      </c>
      <c r="AA16">
        <v>6</v>
      </c>
      <c r="AB16">
        <v>6</v>
      </c>
      <c r="AC16">
        <v>12</v>
      </c>
      <c r="AD16">
        <v>38.19</v>
      </c>
      <c r="AE16">
        <v>80</v>
      </c>
      <c r="AF16">
        <v>2.0947892119999998</v>
      </c>
      <c r="AG16">
        <v>80.963603039999995</v>
      </c>
      <c r="AH16">
        <v>56.978266560000002</v>
      </c>
      <c r="AI16">
        <v>2.2623723490000001</v>
      </c>
      <c r="AJ16">
        <v>6.1167844990000004</v>
      </c>
      <c r="AK16">
        <v>5.5416578630000002</v>
      </c>
      <c r="AL16">
        <v>14.98300089</v>
      </c>
      <c r="AO16">
        <v>-29.62483829</v>
      </c>
      <c r="AP16">
        <f t="shared" si="0"/>
        <v>7.806718191566393</v>
      </c>
      <c r="AQ16">
        <f t="shared" si="1"/>
        <v>15.301167655470129</v>
      </c>
      <c r="AR16">
        <f t="shared" si="2"/>
        <v>-44.926005945470131</v>
      </c>
      <c r="AS16">
        <f t="shared" si="3"/>
        <v>-14.32367063452987</v>
      </c>
      <c r="AU16">
        <f t="shared" si="4"/>
        <v>7.806718191566393</v>
      </c>
    </row>
    <row r="17" spans="1:47" x14ac:dyDescent="0.25">
      <c r="A17" s="2" t="s">
        <v>357</v>
      </c>
      <c r="B17" s="2" t="s">
        <v>165</v>
      </c>
      <c r="C17" s="2" t="s">
        <v>83</v>
      </c>
      <c r="D17" s="2">
        <v>11</v>
      </c>
      <c r="E17" s="2">
        <v>11</v>
      </c>
      <c r="F17" s="2"/>
      <c r="G17" s="2"/>
      <c r="H17" s="2" t="s">
        <v>359</v>
      </c>
      <c r="I17" s="2" t="s">
        <v>105</v>
      </c>
      <c r="J17" s="2"/>
      <c r="K17" s="2">
        <v>1</v>
      </c>
      <c r="L17" s="2" t="s">
        <v>59</v>
      </c>
      <c r="M17" s="2">
        <v>22</v>
      </c>
      <c r="N17" s="2">
        <v>90</v>
      </c>
      <c r="O17" s="2">
        <v>60</v>
      </c>
      <c r="P17" s="2" t="s">
        <v>120</v>
      </c>
      <c r="Q17" s="2">
        <v>12</v>
      </c>
      <c r="R17" s="2">
        <v>1</v>
      </c>
      <c r="S17" s="2">
        <v>60</v>
      </c>
      <c r="T17" s="2">
        <v>3</v>
      </c>
      <c r="U17" s="2">
        <v>38.270000000000003</v>
      </c>
      <c r="V17" s="2">
        <v>19.64</v>
      </c>
      <c r="W17" s="2">
        <f>2*2.92</f>
        <v>5.84</v>
      </c>
      <c r="X17" s="2">
        <f>2*2.54</f>
        <v>5.08</v>
      </c>
      <c r="Y17" s="2" t="s">
        <v>360</v>
      </c>
      <c r="Z17" s="2" t="s">
        <v>360</v>
      </c>
      <c r="AA17" s="2">
        <v>11</v>
      </c>
      <c r="AB17" s="2">
        <v>11</v>
      </c>
      <c r="AC17" s="2">
        <f>AA17+AB17</f>
        <v>22</v>
      </c>
      <c r="AD17" s="2">
        <v>48.18</v>
      </c>
      <c r="AE17" s="2">
        <v>70</v>
      </c>
      <c r="AF17" s="2">
        <f>AE17/AD17</f>
        <v>1.4528850145288501</v>
      </c>
      <c r="AG17" s="2">
        <f>U17*AF17</f>
        <v>55.601909506019098</v>
      </c>
      <c r="AH17" s="2">
        <f>V17*AF17</f>
        <v>28.534661685346617</v>
      </c>
      <c r="AI17" s="2">
        <f>W17*AF17</f>
        <v>8.4848484848484844</v>
      </c>
      <c r="AJ17" s="2">
        <f>X17*AF17</f>
        <v>7.3806558738065586</v>
      </c>
      <c r="AK17" s="2">
        <f>(AI17*SQRT(AA17))</f>
        <v>28.141058827257936</v>
      </c>
      <c r="AL17" s="2">
        <f>(AJ17*SQRT(AB17))</f>
        <v>24.478866240149028</v>
      </c>
      <c r="AM17" s="2"/>
      <c r="AN17" s="2"/>
      <c r="AO17" s="2">
        <f>((AH17-AG17)/AG17)*100</f>
        <v>-48.680428534099818</v>
      </c>
      <c r="AP17" s="2">
        <f t="shared" si="0"/>
        <v>15.412077264321786</v>
      </c>
      <c r="AQ17" s="2">
        <f t="shared" si="1"/>
        <v>30.207671438070701</v>
      </c>
      <c r="AR17" s="2">
        <f t="shared" si="2"/>
        <v>-78.888099972170522</v>
      </c>
      <c r="AS17" s="2">
        <f t="shared" si="3"/>
        <v>-18.472757096029117</v>
      </c>
      <c r="AT17" s="2"/>
      <c r="AU17" s="2">
        <f t="shared" si="4"/>
        <v>15.412077264321786</v>
      </c>
    </row>
    <row r="18" spans="1:47" x14ac:dyDescent="0.25">
      <c r="A18" t="s">
        <v>89</v>
      </c>
      <c r="B18" t="s">
        <v>90</v>
      </c>
      <c r="C18" t="s">
        <v>91</v>
      </c>
      <c r="D18" s="2">
        <v>10</v>
      </c>
      <c r="E18" s="2">
        <v>10</v>
      </c>
      <c r="F18" s="2">
        <v>116</v>
      </c>
      <c r="G18" s="2">
        <v>12</v>
      </c>
      <c r="H18" t="s">
        <v>92</v>
      </c>
      <c r="I18" t="s">
        <v>93</v>
      </c>
      <c r="K18">
        <v>1</v>
      </c>
      <c r="L18" t="s">
        <v>94</v>
      </c>
      <c r="M18">
        <v>25</v>
      </c>
      <c r="N18">
        <v>70</v>
      </c>
      <c r="O18">
        <v>90</v>
      </c>
      <c r="P18" t="s">
        <v>46</v>
      </c>
      <c r="Q18">
        <v>6</v>
      </c>
      <c r="R18">
        <v>1</v>
      </c>
      <c r="S18">
        <v>30</v>
      </c>
      <c r="T18">
        <v>3</v>
      </c>
      <c r="U18">
        <v>95.632000000000005</v>
      </c>
      <c r="V18">
        <v>71.966999999999999</v>
      </c>
      <c r="W18">
        <v>5.6440000000000001</v>
      </c>
      <c r="X18">
        <v>7.7610000000000001</v>
      </c>
      <c r="Y18" t="s">
        <v>95</v>
      </c>
      <c r="Z18" t="s">
        <v>95</v>
      </c>
      <c r="AA18">
        <v>10</v>
      </c>
      <c r="AB18">
        <v>10</v>
      </c>
      <c r="AC18">
        <v>20</v>
      </c>
      <c r="AD18">
        <v>122.54600000000001</v>
      </c>
      <c r="AE18">
        <v>100</v>
      </c>
      <c r="AF18">
        <v>0.81602010700000005</v>
      </c>
      <c r="AG18">
        <v>78.037634850000003</v>
      </c>
      <c r="AH18">
        <v>58.726519019999998</v>
      </c>
      <c r="AI18">
        <v>4.6056174820000004</v>
      </c>
      <c r="AJ18">
        <v>6.3331320480000004</v>
      </c>
      <c r="AK18">
        <v>14.564241279999999</v>
      </c>
      <c r="AL18">
        <v>20.027121999999999</v>
      </c>
      <c r="AM18">
        <v>106</v>
      </c>
      <c r="AN18">
        <v>11</v>
      </c>
      <c r="AO18">
        <v>-24.745900949999999</v>
      </c>
      <c r="AP18">
        <f t="shared" si="0"/>
        <v>9.251301464518173</v>
      </c>
      <c r="AQ18">
        <f t="shared" si="1"/>
        <v>18.132550870455617</v>
      </c>
      <c r="AR18">
        <f t="shared" si="2"/>
        <v>-42.878451820455616</v>
      </c>
      <c r="AS18">
        <f t="shared" si="3"/>
        <v>-6.6133500795443823</v>
      </c>
      <c r="AU18">
        <f t="shared" si="4"/>
        <v>9.251301464518173</v>
      </c>
    </row>
    <row r="19" spans="1:47" x14ac:dyDescent="0.25">
      <c r="A19" t="s">
        <v>89</v>
      </c>
      <c r="B19" t="s">
        <v>90</v>
      </c>
      <c r="C19" t="s">
        <v>91</v>
      </c>
      <c r="D19" s="2">
        <v>10</v>
      </c>
      <c r="E19" s="2">
        <v>10</v>
      </c>
      <c r="F19" s="2"/>
      <c r="G19" s="2"/>
      <c r="H19" t="s">
        <v>96</v>
      </c>
      <c r="I19" t="s">
        <v>93</v>
      </c>
      <c r="K19">
        <v>1</v>
      </c>
      <c r="L19" t="s">
        <v>94</v>
      </c>
      <c r="M19">
        <v>25</v>
      </c>
      <c r="N19">
        <v>70</v>
      </c>
      <c r="O19">
        <v>90</v>
      </c>
      <c r="P19" t="s">
        <v>46</v>
      </c>
      <c r="Q19">
        <v>6</v>
      </c>
      <c r="R19">
        <v>1</v>
      </c>
      <c r="S19">
        <v>30</v>
      </c>
      <c r="T19">
        <v>3</v>
      </c>
      <c r="U19">
        <v>95.632000000000005</v>
      </c>
      <c r="V19">
        <v>66.322000000000003</v>
      </c>
      <c r="W19">
        <v>5.6440000000000001</v>
      </c>
      <c r="X19">
        <v>3.903</v>
      </c>
      <c r="Y19" t="s">
        <v>95</v>
      </c>
      <c r="Z19" t="s">
        <v>95</v>
      </c>
      <c r="AA19">
        <v>10</v>
      </c>
      <c r="AB19">
        <v>10</v>
      </c>
      <c r="AC19">
        <v>20</v>
      </c>
      <c r="AD19">
        <v>122.54600000000001</v>
      </c>
      <c r="AE19">
        <v>100</v>
      </c>
      <c r="AF19">
        <v>0.81602010700000005</v>
      </c>
      <c r="AG19">
        <v>78.037634850000003</v>
      </c>
      <c r="AH19">
        <v>54.120085520000003</v>
      </c>
      <c r="AI19">
        <v>4.6056174820000004</v>
      </c>
      <c r="AJ19">
        <v>3.1849264769999999</v>
      </c>
      <c r="AK19">
        <v>14.564241279999999</v>
      </c>
      <c r="AL19">
        <v>10.07162185</v>
      </c>
      <c r="AO19">
        <v>-30.64873682</v>
      </c>
      <c r="AP19">
        <f t="shared" si="0"/>
        <v>5.7800635658189563</v>
      </c>
      <c r="AQ19">
        <f t="shared" si="1"/>
        <v>11.328924589005155</v>
      </c>
      <c r="AR19">
        <f t="shared" si="2"/>
        <v>-41.977661409005151</v>
      </c>
      <c r="AS19">
        <f t="shared" si="3"/>
        <v>-19.319812230994845</v>
      </c>
      <c r="AU19">
        <f t="shared" si="4"/>
        <v>5.7800635658189563</v>
      </c>
    </row>
    <row r="20" spans="1:47" x14ac:dyDescent="0.25">
      <c r="A20" t="s">
        <v>89</v>
      </c>
      <c r="B20" t="s">
        <v>90</v>
      </c>
      <c r="C20" t="s">
        <v>91</v>
      </c>
      <c r="D20" s="2">
        <v>10</v>
      </c>
      <c r="E20" s="2">
        <v>10</v>
      </c>
      <c r="F20" s="2"/>
      <c r="G20" s="2"/>
      <c r="H20" t="s">
        <v>97</v>
      </c>
      <c r="I20" t="s">
        <v>98</v>
      </c>
      <c r="K20">
        <v>1</v>
      </c>
      <c r="L20" t="s">
        <v>94</v>
      </c>
      <c r="M20">
        <v>25</v>
      </c>
      <c r="N20">
        <v>70</v>
      </c>
      <c r="O20">
        <v>90</v>
      </c>
      <c r="P20" t="s">
        <v>46</v>
      </c>
      <c r="Q20">
        <v>6</v>
      </c>
      <c r="R20">
        <v>1</v>
      </c>
      <c r="S20">
        <v>30</v>
      </c>
      <c r="T20">
        <v>3</v>
      </c>
      <c r="U20">
        <v>92.603999999999999</v>
      </c>
      <c r="V20">
        <v>45.860999999999997</v>
      </c>
      <c r="W20">
        <v>9.8780000000000001</v>
      </c>
      <c r="X20">
        <v>16.228000000000002</v>
      </c>
      <c r="Y20" t="s">
        <v>95</v>
      </c>
      <c r="Z20" t="s">
        <v>95</v>
      </c>
      <c r="AA20">
        <v>10</v>
      </c>
      <c r="AB20">
        <v>10</v>
      </c>
      <c r="AC20">
        <v>20</v>
      </c>
      <c r="AD20">
        <v>122.54600000000001</v>
      </c>
      <c r="AE20">
        <v>100</v>
      </c>
      <c r="AF20">
        <v>0.81602010700000005</v>
      </c>
      <c r="AG20">
        <v>75.566725959999999</v>
      </c>
      <c r="AH20">
        <v>37.423498109999997</v>
      </c>
      <c r="AI20">
        <v>8.0606466139999995</v>
      </c>
      <c r="AJ20">
        <v>13.242374290000001</v>
      </c>
      <c r="AK20">
        <v>25.49000272</v>
      </c>
      <c r="AL20">
        <v>41.876064390000003</v>
      </c>
      <c r="AO20">
        <v>-50.476221330000001</v>
      </c>
      <c r="AP20">
        <f t="shared" si="0"/>
        <v>18.303004200417544</v>
      </c>
      <c r="AQ20">
        <f t="shared" si="1"/>
        <v>35.873888232818388</v>
      </c>
      <c r="AR20">
        <f t="shared" si="2"/>
        <v>-86.350109562818389</v>
      </c>
      <c r="AS20">
        <f t="shared" si="3"/>
        <v>-14.602333097181614</v>
      </c>
      <c r="AU20">
        <f t="shared" si="4"/>
        <v>18.303004200417544</v>
      </c>
    </row>
    <row r="21" spans="1:47" x14ac:dyDescent="0.25">
      <c r="A21" t="s">
        <v>89</v>
      </c>
      <c r="B21" t="s">
        <v>90</v>
      </c>
      <c r="C21" t="s">
        <v>91</v>
      </c>
      <c r="D21" s="2">
        <v>10</v>
      </c>
      <c r="E21" s="2">
        <v>10</v>
      </c>
      <c r="F21" s="2"/>
      <c r="G21" s="2"/>
      <c r="H21" t="s">
        <v>99</v>
      </c>
      <c r="I21" t="s">
        <v>100</v>
      </c>
      <c r="K21">
        <v>1</v>
      </c>
      <c r="L21" t="s">
        <v>94</v>
      </c>
      <c r="M21">
        <v>25</v>
      </c>
      <c r="N21">
        <v>70</v>
      </c>
      <c r="O21">
        <v>90</v>
      </c>
      <c r="P21" t="s">
        <v>46</v>
      </c>
      <c r="Q21">
        <v>6</v>
      </c>
      <c r="R21">
        <v>1</v>
      </c>
      <c r="S21">
        <v>30</v>
      </c>
      <c r="T21">
        <v>3</v>
      </c>
      <c r="U21">
        <v>86.783000000000001</v>
      </c>
      <c r="V21">
        <v>42.377000000000002</v>
      </c>
      <c r="W21">
        <v>5.6440000000000001</v>
      </c>
      <c r="X21">
        <v>9.5030000000000001</v>
      </c>
      <c r="Y21" t="s">
        <v>95</v>
      </c>
      <c r="Z21" t="s">
        <v>95</v>
      </c>
      <c r="AA21">
        <v>10</v>
      </c>
      <c r="AB21">
        <v>10</v>
      </c>
      <c r="AC21">
        <v>20</v>
      </c>
      <c r="AD21">
        <v>122.54600000000001</v>
      </c>
      <c r="AE21">
        <v>100</v>
      </c>
      <c r="AF21">
        <v>0.81602010700000005</v>
      </c>
      <c r="AG21">
        <v>70.816672920000002</v>
      </c>
      <c r="AH21">
        <v>34.580484060000003</v>
      </c>
      <c r="AI21">
        <v>4.6056174820000004</v>
      </c>
      <c r="AJ21">
        <v>7.754639074</v>
      </c>
      <c r="AK21">
        <v>14.564241279999999</v>
      </c>
      <c r="AL21">
        <v>24.522321909999999</v>
      </c>
      <c r="AO21">
        <v>-51.169007749999999</v>
      </c>
      <c r="AP21">
        <f t="shared" si="0"/>
        <v>11.401515731242355</v>
      </c>
      <c r="AQ21">
        <f t="shared" si="1"/>
        <v>22.346970833235016</v>
      </c>
      <c r="AR21">
        <f t="shared" si="2"/>
        <v>-73.515978583235011</v>
      </c>
      <c r="AS21">
        <f t="shared" si="3"/>
        <v>-28.822036916764983</v>
      </c>
      <c r="AU21">
        <f t="shared" si="4"/>
        <v>11.401515731242355</v>
      </c>
    </row>
    <row r="22" spans="1:47" x14ac:dyDescent="0.25">
      <c r="A22" t="s">
        <v>89</v>
      </c>
      <c r="B22" t="s">
        <v>101</v>
      </c>
      <c r="C22" t="s">
        <v>91</v>
      </c>
      <c r="D22" s="2">
        <v>10</v>
      </c>
      <c r="E22" s="2">
        <v>10</v>
      </c>
      <c r="F22" s="2"/>
      <c r="G22" s="2"/>
      <c r="H22" t="s">
        <v>102</v>
      </c>
      <c r="I22" t="s">
        <v>93</v>
      </c>
      <c r="K22">
        <v>1</v>
      </c>
      <c r="L22" t="s">
        <v>94</v>
      </c>
      <c r="M22">
        <v>25</v>
      </c>
      <c r="N22">
        <v>70</v>
      </c>
      <c r="O22">
        <v>90</v>
      </c>
      <c r="P22" t="s">
        <v>46</v>
      </c>
      <c r="Q22">
        <v>6</v>
      </c>
      <c r="R22">
        <v>1</v>
      </c>
      <c r="S22">
        <v>30</v>
      </c>
      <c r="T22">
        <v>3</v>
      </c>
      <c r="U22">
        <v>103.717</v>
      </c>
      <c r="V22">
        <v>67.350999999999999</v>
      </c>
      <c r="W22">
        <v>5.6440000000000001</v>
      </c>
      <c r="X22">
        <v>7.4379999999999997</v>
      </c>
      <c r="Y22" t="s">
        <v>95</v>
      </c>
      <c r="Z22" t="s">
        <v>95</v>
      </c>
      <c r="AA22">
        <v>10</v>
      </c>
      <c r="AB22">
        <v>10</v>
      </c>
      <c r="AC22">
        <v>20</v>
      </c>
      <c r="AD22">
        <v>122.79600000000001</v>
      </c>
      <c r="AE22">
        <v>100</v>
      </c>
      <c r="AF22">
        <v>0.81435877400000001</v>
      </c>
      <c r="AG22">
        <v>84.462848949999994</v>
      </c>
      <c r="AH22">
        <v>54.847877779999997</v>
      </c>
      <c r="AI22">
        <v>4.5962409199999996</v>
      </c>
      <c r="AJ22">
        <v>6.0572005600000001</v>
      </c>
      <c r="AK22">
        <v>14.53458998</v>
      </c>
      <c r="AL22">
        <v>19.154550010000001</v>
      </c>
      <c r="AO22">
        <v>-35.062718740000001</v>
      </c>
      <c r="AP22">
        <f t="shared" si="0"/>
        <v>7.9947882510517907</v>
      </c>
      <c r="AQ22">
        <f t="shared" si="1"/>
        <v>15.66978497206151</v>
      </c>
      <c r="AR22">
        <f t="shared" si="2"/>
        <v>-50.732503712061515</v>
      </c>
      <c r="AS22">
        <f t="shared" si="3"/>
        <v>-19.392933767938491</v>
      </c>
      <c r="AU22">
        <f t="shared" si="4"/>
        <v>7.9947882510517907</v>
      </c>
    </row>
    <row r="23" spans="1:47" x14ac:dyDescent="0.25">
      <c r="A23" t="s">
        <v>89</v>
      </c>
      <c r="B23" t="s">
        <v>54</v>
      </c>
      <c r="C23" t="s">
        <v>91</v>
      </c>
      <c r="D23" s="2">
        <v>8</v>
      </c>
      <c r="E23" s="2">
        <v>8</v>
      </c>
      <c r="F23" s="2"/>
      <c r="G23" s="2"/>
      <c r="H23" t="s">
        <v>102</v>
      </c>
      <c r="I23" t="s">
        <v>93</v>
      </c>
      <c r="K23">
        <v>1</v>
      </c>
      <c r="L23" t="s">
        <v>94</v>
      </c>
      <c r="M23">
        <v>25</v>
      </c>
      <c r="N23">
        <v>70</v>
      </c>
      <c r="O23">
        <v>90</v>
      </c>
      <c r="P23" t="s">
        <v>46</v>
      </c>
      <c r="Q23">
        <v>12</v>
      </c>
      <c r="R23">
        <v>5</v>
      </c>
      <c r="S23">
        <v>60</v>
      </c>
      <c r="T23">
        <v>3</v>
      </c>
      <c r="U23">
        <v>1.26</v>
      </c>
      <c r="V23">
        <v>1.22</v>
      </c>
      <c r="W23">
        <v>0.05</v>
      </c>
      <c r="X23">
        <v>0.11</v>
      </c>
      <c r="Y23" t="s">
        <v>103</v>
      </c>
      <c r="Z23" t="s">
        <v>103</v>
      </c>
      <c r="AA23">
        <v>8</v>
      </c>
      <c r="AB23">
        <v>8</v>
      </c>
      <c r="AC23">
        <v>16</v>
      </c>
      <c r="AD23">
        <v>1.41</v>
      </c>
      <c r="AE23">
        <v>100</v>
      </c>
      <c r="AF23">
        <v>70.921985820000003</v>
      </c>
      <c r="AG23">
        <v>89.361702129999998</v>
      </c>
      <c r="AH23">
        <v>86.524822700000001</v>
      </c>
      <c r="AI23">
        <v>3.546099291</v>
      </c>
      <c r="AJ23">
        <v>7.80141844</v>
      </c>
      <c r="AK23">
        <v>10.029883420000001</v>
      </c>
      <c r="AL23">
        <v>22.065743529999999</v>
      </c>
      <c r="AO23">
        <v>-3.1746031750000001</v>
      </c>
      <c r="AP23">
        <f t="shared" si="0"/>
        <v>9.5382791430545009</v>
      </c>
      <c r="AQ23">
        <f t="shared" si="1"/>
        <v>18.695027120386822</v>
      </c>
      <c r="AR23">
        <f t="shared" si="2"/>
        <v>-21.869630295386823</v>
      </c>
      <c r="AS23">
        <f t="shared" si="3"/>
        <v>15.520423945386822</v>
      </c>
      <c r="AU23">
        <f t="shared" si="4"/>
        <v>9.5382791430545009</v>
      </c>
    </row>
    <row r="24" spans="1:47" x14ac:dyDescent="0.25">
      <c r="A24" t="s">
        <v>89</v>
      </c>
      <c r="B24" t="s">
        <v>67</v>
      </c>
      <c r="C24" t="s">
        <v>91</v>
      </c>
      <c r="D24" s="2">
        <v>10</v>
      </c>
      <c r="E24" s="2">
        <v>10</v>
      </c>
      <c r="F24" s="2"/>
      <c r="G24" s="2"/>
      <c r="H24" t="s">
        <v>104</v>
      </c>
      <c r="I24" t="s">
        <v>105</v>
      </c>
      <c r="K24">
        <v>1</v>
      </c>
      <c r="L24" t="s">
        <v>94</v>
      </c>
      <c r="M24">
        <v>25</v>
      </c>
      <c r="N24">
        <v>70</v>
      </c>
      <c r="O24">
        <v>90</v>
      </c>
      <c r="P24" t="s">
        <v>46</v>
      </c>
      <c r="Q24">
        <v>4</v>
      </c>
      <c r="R24">
        <v>1</v>
      </c>
      <c r="S24">
        <v>60</v>
      </c>
      <c r="T24">
        <v>3</v>
      </c>
      <c r="U24">
        <v>44.640999999999998</v>
      </c>
      <c r="V24">
        <v>61.941499999999998</v>
      </c>
      <c r="W24">
        <v>8.8409999999999993</v>
      </c>
      <c r="X24">
        <v>7.7610000000000001</v>
      </c>
      <c r="Y24">
        <v>10</v>
      </c>
      <c r="Z24">
        <v>10</v>
      </c>
      <c r="AA24">
        <v>10</v>
      </c>
      <c r="AB24">
        <v>10</v>
      </c>
      <c r="AC24">
        <v>20</v>
      </c>
      <c r="AD24">
        <v>80.808000000000007</v>
      </c>
      <c r="AE24">
        <v>100</v>
      </c>
      <c r="AF24">
        <v>1.2375012379999999</v>
      </c>
      <c r="AG24">
        <v>55.243292740000001</v>
      </c>
      <c r="AH24">
        <v>76.652682900000002</v>
      </c>
      <c r="AI24">
        <v>10.94074844</v>
      </c>
      <c r="AJ24">
        <v>9.6042471040000006</v>
      </c>
      <c r="AK24">
        <v>34.597684379999997</v>
      </c>
      <c r="AL24">
        <v>30.371296059999999</v>
      </c>
      <c r="AO24">
        <v>38.754732199999999</v>
      </c>
      <c r="AP24">
        <f t="shared" si="0"/>
        <v>32.517629311590227</v>
      </c>
      <c r="AQ24">
        <f t="shared" si="1"/>
        <v>63.734553450716845</v>
      </c>
      <c r="AR24">
        <f t="shared" si="2"/>
        <v>-24.979821250716846</v>
      </c>
      <c r="AS24">
        <f t="shared" si="3"/>
        <v>102.48928565071685</v>
      </c>
      <c r="AU24">
        <f t="shared" si="4"/>
        <v>32.517629311590227</v>
      </c>
    </row>
    <row r="25" spans="1:47" x14ac:dyDescent="0.25">
      <c r="A25" t="s">
        <v>89</v>
      </c>
      <c r="B25" t="s">
        <v>67</v>
      </c>
      <c r="C25" t="s">
        <v>91</v>
      </c>
      <c r="D25" s="2">
        <v>10</v>
      </c>
      <c r="E25" s="2">
        <v>10</v>
      </c>
      <c r="F25" s="2"/>
      <c r="G25" s="2"/>
      <c r="H25" t="s">
        <v>104</v>
      </c>
      <c r="I25" t="s">
        <v>105</v>
      </c>
      <c r="K25">
        <v>1</v>
      </c>
      <c r="L25" t="s">
        <v>94</v>
      </c>
      <c r="M25">
        <v>25</v>
      </c>
      <c r="N25">
        <v>70</v>
      </c>
      <c r="O25">
        <v>90</v>
      </c>
      <c r="P25" t="s">
        <v>46</v>
      </c>
      <c r="Q25">
        <v>6</v>
      </c>
      <c r="R25">
        <v>1</v>
      </c>
      <c r="S25">
        <v>60</v>
      </c>
      <c r="T25">
        <v>3</v>
      </c>
      <c r="U25">
        <v>64.977500000000006</v>
      </c>
      <c r="V25">
        <v>41.649500000000003</v>
      </c>
      <c r="W25">
        <v>4.968</v>
      </c>
      <c r="X25">
        <v>7.4080000000000004</v>
      </c>
      <c r="Y25">
        <v>10</v>
      </c>
      <c r="Z25">
        <v>10</v>
      </c>
      <c r="AA25">
        <v>10</v>
      </c>
      <c r="AB25">
        <v>10</v>
      </c>
      <c r="AC25">
        <v>20</v>
      </c>
      <c r="AD25">
        <v>80.808000000000007</v>
      </c>
      <c r="AE25">
        <v>100</v>
      </c>
      <c r="AF25">
        <v>1.2375012379999999</v>
      </c>
      <c r="AG25">
        <v>80.409736659999993</v>
      </c>
      <c r="AH25">
        <v>51.541307789999998</v>
      </c>
      <c r="AI25">
        <v>6.1479061479999997</v>
      </c>
      <c r="AJ25">
        <v>9.1674091670000006</v>
      </c>
      <c r="AK25">
        <v>19.441386269999999</v>
      </c>
      <c r="AL25">
        <v>28.989893210000002</v>
      </c>
      <c r="AO25">
        <v>-35.901658269999999</v>
      </c>
      <c r="AP25">
        <f t="shared" si="0"/>
        <v>12.409572521933372</v>
      </c>
      <c r="AQ25">
        <f t="shared" si="1"/>
        <v>24.322762142989408</v>
      </c>
      <c r="AR25">
        <f t="shared" si="2"/>
        <v>-60.224420412989403</v>
      </c>
      <c r="AS25">
        <f t="shared" si="3"/>
        <v>-11.578896127010591</v>
      </c>
      <c r="AU25">
        <f t="shared" si="4"/>
        <v>12.409572521933372</v>
      </c>
    </row>
    <row r="26" spans="1:47" x14ac:dyDescent="0.25">
      <c r="A26" t="s">
        <v>89</v>
      </c>
      <c r="B26" t="s">
        <v>67</v>
      </c>
      <c r="C26" t="s">
        <v>91</v>
      </c>
      <c r="D26" s="2">
        <v>10</v>
      </c>
      <c r="E26" s="2">
        <v>10</v>
      </c>
      <c r="F26" s="2"/>
      <c r="G26" s="2"/>
      <c r="H26" t="s">
        <v>104</v>
      </c>
      <c r="I26" t="s">
        <v>105</v>
      </c>
      <c r="K26">
        <v>1</v>
      </c>
      <c r="L26" t="s">
        <v>94</v>
      </c>
      <c r="M26">
        <v>25</v>
      </c>
      <c r="N26">
        <v>70</v>
      </c>
      <c r="O26">
        <v>90</v>
      </c>
      <c r="P26" t="s">
        <v>46</v>
      </c>
      <c r="Q26">
        <v>8</v>
      </c>
      <c r="R26">
        <v>1</v>
      </c>
      <c r="S26">
        <v>60</v>
      </c>
      <c r="T26">
        <v>3</v>
      </c>
      <c r="U26">
        <v>69.343000000000004</v>
      </c>
      <c r="V26">
        <v>56.113500000000002</v>
      </c>
      <c r="W26">
        <v>5.2919999999999998</v>
      </c>
      <c r="X26">
        <v>7.4379999999999997</v>
      </c>
      <c r="Y26">
        <v>10</v>
      </c>
      <c r="Z26">
        <v>10</v>
      </c>
      <c r="AA26">
        <v>10</v>
      </c>
      <c r="AB26">
        <v>10</v>
      </c>
      <c r="AC26">
        <v>20</v>
      </c>
      <c r="AD26">
        <v>80.808000000000007</v>
      </c>
      <c r="AE26">
        <v>100</v>
      </c>
      <c r="AF26">
        <v>1.2375012379999999</v>
      </c>
      <c r="AG26">
        <v>85.812048309999994</v>
      </c>
      <c r="AH26">
        <v>69.440525690000001</v>
      </c>
      <c r="AI26">
        <v>6.5488565489999999</v>
      </c>
      <c r="AJ26">
        <v>9.2045342049999999</v>
      </c>
      <c r="AK26">
        <v>20.70930276</v>
      </c>
      <c r="AL26">
        <v>29.10729289</v>
      </c>
      <c r="AO26">
        <v>-19.07834965</v>
      </c>
      <c r="AP26">
        <f t="shared" si="0"/>
        <v>12.377154246940036</v>
      </c>
      <c r="AQ26">
        <f t="shared" si="1"/>
        <v>24.259222324002469</v>
      </c>
      <c r="AR26">
        <f t="shared" si="2"/>
        <v>-43.337571974002472</v>
      </c>
      <c r="AS26">
        <f t="shared" si="3"/>
        <v>5.1808726740024689</v>
      </c>
      <c r="AU26">
        <f t="shared" si="4"/>
        <v>12.377154246940036</v>
      </c>
    </row>
    <row r="27" spans="1:47" x14ac:dyDescent="0.25">
      <c r="A27" t="s">
        <v>89</v>
      </c>
      <c r="B27" t="s">
        <v>67</v>
      </c>
      <c r="C27" t="s">
        <v>91</v>
      </c>
      <c r="D27" s="2">
        <v>10</v>
      </c>
      <c r="E27" s="2">
        <v>10</v>
      </c>
      <c r="F27" s="2"/>
      <c r="G27" s="2"/>
      <c r="H27" t="s">
        <v>104</v>
      </c>
      <c r="I27" t="s">
        <v>105</v>
      </c>
      <c r="K27">
        <v>1</v>
      </c>
      <c r="L27" t="s">
        <v>94</v>
      </c>
      <c r="M27">
        <v>25</v>
      </c>
      <c r="N27">
        <v>70</v>
      </c>
      <c r="O27">
        <v>90</v>
      </c>
      <c r="P27" t="s">
        <v>46</v>
      </c>
      <c r="Q27">
        <v>12</v>
      </c>
      <c r="R27">
        <v>1</v>
      </c>
      <c r="S27">
        <v>60</v>
      </c>
      <c r="T27">
        <v>3</v>
      </c>
      <c r="U27">
        <v>74.450999999999993</v>
      </c>
      <c r="V27">
        <v>69.497500000000002</v>
      </c>
      <c r="W27">
        <v>4.5419999999999998</v>
      </c>
      <c r="X27">
        <v>7.7610000000000001</v>
      </c>
      <c r="Y27">
        <v>10</v>
      </c>
      <c r="Z27">
        <v>10</v>
      </c>
      <c r="AA27">
        <v>10</v>
      </c>
      <c r="AB27">
        <v>10</v>
      </c>
      <c r="AC27">
        <v>20</v>
      </c>
      <c r="AD27">
        <v>80.808000000000007</v>
      </c>
      <c r="AE27">
        <v>100</v>
      </c>
      <c r="AF27">
        <v>1.2375012379999999</v>
      </c>
      <c r="AG27">
        <v>92.133204629999994</v>
      </c>
      <c r="AH27">
        <v>86.00324225</v>
      </c>
      <c r="AI27">
        <v>5.6207306209999999</v>
      </c>
      <c r="AJ27">
        <v>9.6042471040000006</v>
      </c>
      <c r="AK27">
        <v>17.774310880000002</v>
      </c>
      <c r="AL27">
        <v>30.371296059999999</v>
      </c>
      <c r="AO27">
        <v>-6.6533693300000003</v>
      </c>
      <c r="AP27">
        <f t="shared" si="0"/>
        <v>11.878401314515951</v>
      </c>
      <c r="AQ27">
        <f t="shared" si="1"/>
        <v>23.281666576451265</v>
      </c>
      <c r="AR27">
        <f t="shared" si="2"/>
        <v>-29.935035906451265</v>
      </c>
      <c r="AS27">
        <f t="shared" si="3"/>
        <v>16.628297246451265</v>
      </c>
      <c r="AU27">
        <f t="shared" si="4"/>
        <v>11.878401314515951</v>
      </c>
    </row>
    <row r="28" spans="1:47" x14ac:dyDescent="0.25">
      <c r="A28" t="s">
        <v>89</v>
      </c>
      <c r="B28" t="s">
        <v>47</v>
      </c>
      <c r="C28" t="s">
        <v>91</v>
      </c>
      <c r="D28" s="2">
        <v>8</v>
      </c>
      <c r="E28" s="2">
        <v>8</v>
      </c>
      <c r="F28" s="2"/>
      <c r="G28" s="2"/>
      <c r="H28" t="s">
        <v>106</v>
      </c>
      <c r="I28" t="s">
        <v>106</v>
      </c>
      <c r="J28">
        <v>66</v>
      </c>
      <c r="K28">
        <v>1</v>
      </c>
      <c r="L28" t="s">
        <v>94</v>
      </c>
      <c r="M28">
        <v>18</v>
      </c>
      <c r="N28">
        <v>70</v>
      </c>
      <c r="O28">
        <v>90</v>
      </c>
      <c r="P28" t="s">
        <v>46</v>
      </c>
      <c r="Q28">
        <v>6</v>
      </c>
      <c r="R28">
        <v>1</v>
      </c>
      <c r="S28">
        <v>60</v>
      </c>
      <c r="T28">
        <v>3</v>
      </c>
      <c r="U28">
        <v>33.71</v>
      </c>
      <c r="V28">
        <v>23.25</v>
      </c>
      <c r="W28">
        <v>3.08</v>
      </c>
      <c r="X28">
        <v>3.38</v>
      </c>
      <c r="Y28" t="s">
        <v>103</v>
      </c>
      <c r="Z28" t="s">
        <v>103</v>
      </c>
      <c r="AA28">
        <v>8</v>
      </c>
      <c r="AB28">
        <v>8</v>
      </c>
      <c r="AC28">
        <v>16</v>
      </c>
      <c r="AD28">
        <v>43.26</v>
      </c>
      <c r="AE28">
        <v>100</v>
      </c>
      <c r="AF28">
        <v>2.3116042530000001</v>
      </c>
      <c r="AG28">
        <v>77.924179379999998</v>
      </c>
      <c r="AH28">
        <v>53.744798889999998</v>
      </c>
      <c r="AI28">
        <v>7.1197410999999997</v>
      </c>
      <c r="AJ28">
        <v>7.8132223759999997</v>
      </c>
      <c r="AK28">
        <v>20.137668850000001</v>
      </c>
      <c r="AL28">
        <v>22.0991301</v>
      </c>
      <c r="AO28">
        <v>-31.029368139999999</v>
      </c>
      <c r="AP28">
        <f t="shared" si="0"/>
        <v>11.842542691056778</v>
      </c>
      <c r="AQ28">
        <f t="shared" si="1"/>
        <v>23.211383674471286</v>
      </c>
      <c r="AR28">
        <f t="shared" si="2"/>
        <v>-54.240751814471281</v>
      </c>
      <c r="AS28">
        <f t="shared" si="3"/>
        <v>-7.8179844655287134</v>
      </c>
      <c r="AU28">
        <f t="shared" si="4"/>
        <v>11.842542691056778</v>
      </c>
    </row>
    <row r="29" spans="1:47" x14ac:dyDescent="0.25">
      <c r="A29" s="2" t="s">
        <v>361</v>
      </c>
      <c r="B29" s="2" t="s">
        <v>362</v>
      </c>
      <c r="C29" s="2" t="s">
        <v>380</v>
      </c>
      <c r="D29" s="2">
        <v>10</v>
      </c>
      <c r="E29" s="2">
        <v>10</v>
      </c>
      <c r="F29" s="2"/>
      <c r="G29" s="2"/>
      <c r="H29" s="2" t="s">
        <v>378</v>
      </c>
      <c r="I29" s="2" t="s">
        <v>105</v>
      </c>
      <c r="J29" s="2"/>
      <c r="K29" s="2" t="s">
        <v>46</v>
      </c>
      <c r="L29" s="2" t="s">
        <v>59</v>
      </c>
      <c r="M29" s="2">
        <v>22</v>
      </c>
      <c r="N29" s="2">
        <v>90</v>
      </c>
      <c r="O29" s="2">
        <v>80</v>
      </c>
      <c r="P29" s="2" t="s">
        <v>120</v>
      </c>
      <c r="Q29" s="2">
        <v>10</v>
      </c>
      <c r="R29" s="2">
        <v>1</v>
      </c>
      <c r="S29" s="2">
        <v>50</v>
      </c>
      <c r="T29" s="2">
        <v>3</v>
      </c>
      <c r="U29" s="2">
        <v>49.74</v>
      </c>
      <c r="V29" s="2">
        <v>11.64</v>
      </c>
      <c r="W29" s="2">
        <v>3.94</v>
      </c>
      <c r="X29" s="2">
        <v>6.73</v>
      </c>
      <c r="Y29" s="2">
        <v>10</v>
      </c>
      <c r="Z29" s="2">
        <v>10</v>
      </c>
      <c r="AA29" s="2">
        <v>10</v>
      </c>
      <c r="AB29" s="2">
        <v>10</v>
      </c>
      <c r="AC29" s="2">
        <f>AA29+AB29</f>
        <v>20</v>
      </c>
      <c r="AD29" s="2">
        <v>62.61</v>
      </c>
      <c r="AE29" s="2">
        <v>50</v>
      </c>
      <c r="AF29" s="2">
        <f>AE29/AD29</f>
        <v>0.79859447372624182</v>
      </c>
      <c r="AG29" s="2">
        <f>U29*AF29</f>
        <v>39.72208912314327</v>
      </c>
      <c r="AH29" s="2">
        <f>V29*AF29</f>
        <v>9.2956396741734544</v>
      </c>
      <c r="AI29" s="2">
        <f>W29*AF29</f>
        <v>3.1464622264813928</v>
      </c>
      <c r="AJ29" s="2">
        <f>X29*AF29</f>
        <v>5.374540808177608</v>
      </c>
      <c r="AK29" s="2">
        <f>(AI29*SQRT(AA29))</f>
        <v>9.9499872073657691</v>
      </c>
      <c r="AL29" s="2">
        <f>(AJ29*SQRT(AB29))</f>
        <v>16.995790331363359</v>
      </c>
      <c r="AM29" s="2"/>
      <c r="AN29" s="2"/>
      <c r="AO29" s="2">
        <f>((AH29-AG29)/AG29)*100</f>
        <v>-76.59831121833534</v>
      </c>
      <c r="AP29" s="2">
        <f t="shared" si="0"/>
        <v>13.656747742301384</v>
      </c>
      <c r="AQ29" s="2">
        <f t="shared" si="1"/>
        <v>26.767225574910711</v>
      </c>
      <c r="AR29" s="2">
        <f t="shared" si="2"/>
        <v>-103.36553679324605</v>
      </c>
      <c r="AS29" s="2">
        <f t="shared" si="3"/>
        <v>-49.831085643424629</v>
      </c>
      <c r="AT29" s="2"/>
      <c r="AU29" s="2">
        <f t="shared" si="4"/>
        <v>13.656747742301384</v>
      </c>
    </row>
    <row r="30" spans="1:47" x14ac:dyDescent="0.25">
      <c r="A30" t="s">
        <v>107</v>
      </c>
      <c r="B30" t="s">
        <v>108</v>
      </c>
      <c r="C30" t="s">
        <v>109</v>
      </c>
      <c r="D30" s="2">
        <v>6</v>
      </c>
      <c r="E30" s="2">
        <v>6</v>
      </c>
      <c r="F30" s="2">
        <v>176</v>
      </c>
      <c r="G30" s="2">
        <v>23</v>
      </c>
      <c r="H30" t="s">
        <v>110</v>
      </c>
      <c r="I30" t="s">
        <v>57</v>
      </c>
      <c r="J30">
        <v>1</v>
      </c>
      <c r="K30" t="s">
        <v>58</v>
      </c>
      <c r="L30" t="s">
        <v>59</v>
      </c>
      <c r="M30">
        <v>24</v>
      </c>
      <c r="N30">
        <v>60</v>
      </c>
      <c r="O30">
        <v>90</v>
      </c>
      <c r="P30" t="s">
        <v>60</v>
      </c>
      <c r="Q30">
        <v>12</v>
      </c>
      <c r="R30">
        <v>1</v>
      </c>
      <c r="S30">
        <v>60</v>
      </c>
      <c r="T30">
        <v>0</v>
      </c>
      <c r="U30">
        <v>1.6</v>
      </c>
      <c r="V30">
        <v>0.61</v>
      </c>
      <c r="W30">
        <v>0.09</v>
      </c>
      <c r="X30">
        <v>0.16</v>
      </c>
      <c r="Y30" t="s">
        <v>72</v>
      </c>
      <c r="Z30" t="s">
        <v>72</v>
      </c>
      <c r="AA30">
        <v>6</v>
      </c>
      <c r="AB30">
        <v>6</v>
      </c>
      <c r="AC30">
        <v>12</v>
      </c>
      <c r="AD30">
        <v>1.81</v>
      </c>
      <c r="AE30">
        <v>100</v>
      </c>
      <c r="AF30">
        <v>55.248618780000001</v>
      </c>
      <c r="AG30">
        <v>88.397790060000005</v>
      </c>
      <c r="AH30">
        <v>33.70165746</v>
      </c>
      <c r="AI30">
        <v>4.9723756909999999</v>
      </c>
      <c r="AJ30">
        <v>8.8397790060000005</v>
      </c>
      <c r="AK30">
        <v>12.17978325</v>
      </c>
      <c r="AL30">
        <v>21.652947999999999</v>
      </c>
      <c r="AM30">
        <v>155</v>
      </c>
      <c r="AN30">
        <v>21</v>
      </c>
      <c r="AO30">
        <v>-61.875</v>
      </c>
      <c r="AP30">
        <f t="shared" si="0"/>
        <v>10.227365950348867</v>
      </c>
      <c r="AQ30">
        <f t="shared" si="1"/>
        <v>20.04563726268378</v>
      </c>
      <c r="AR30">
        <f t="shared" si="2"/>
        <v>-81.920637262683783</v>
      </c>
      <c r="AS30">
        <f t="shared" si="3"/>
        <v>-41.829362737316217</v>
      </c>
      <c r="AU30">
        <f t="shared" si="4"/>
        <v>10.227365950348867</v>
      </c>
    </row>
    <row r="31" spans="1:47" x14ac:dyDescent="0.25">
      <c r="A31" t="s">
        <v>111</v>
      </c>
      <c r="B31" t="s">
        <v>112</v>
      </c>
      <c r="C31" t="s">
        <v>109</v>
      </c>
      <c r="D31" s="2">
        <v>6</v>
      </c>
      <c r="E31" s="2">
        <v>6</v>
      </c>
      <c r="F31" s="2"/>
      <c r="G31" s="2"/>
      <c r="H31" t="s">
        <v>113</v>
      </c>
      <c r="I31" t="s">
        <v>57</v>
      </c>
      <c r="J31">
        <v>102</v>
      </c>
      <c r="K31">
        <v>0</v>
      </c>
      <c r="L31" t="s">
        <v>114</v>
      </c>
      <c r="M31">
        <v>25</v>
      </c>
      <c r="N31">
        <v>70</v>
      </c>
      <c r="O31">
        <v>120</v>
      </c>
      <c r="P31" t="s">
        <v>60</v>
      </c>
      <c r="Q31">
        <v>12</v>
      </c>
      <c r="R31">
        <v>1</v>
      </c>
      <c r="S31">
        <v>60</v>
      </c>
      <c r="T31">
        <v>3</v>
      </c>
      <c r="U31">
        <v>99.777000000000001</v>
      </c>
      <c r="V31">
        <v>39.555</v>
      </c>
      <c r="W31">
        <v>14.067</v>
      </c>
      <c r="X31">
        <v>6.3940000000000001</v>
      </c>
      <c r="Y31">
        <v>6</v>
      </c>
      <c r="Z31">
        <v>6</v>
      </c>
      <c r="AA31">
        <v>6</v>
      </c>
      <c r="AB31">
        <v>6</v>
      </c>
      <c r="AC31">
        <v>12</v>
      </c>
      <c r="AD31">
        <v>125.295</v>
      </c>
      <c r="AE31">
        <v>70</v>
      </c>
      <c r="AF31">
        <v>0.55868151200000005</v>
      </c>
      <c r="AG31">
        <v>55.743565189999998</v>
      </c>
      <c r="AH31">
        <v>22.098647190000001</v>
      </c>
      <c r="AI31">
        <v>7.8589728240000003</v>
      </c>
      <c r="AJ31">
        <v>3.572209585</v>
      </c>
      <c r="AK31">
        <v>19.250473320000001</v>
      </c>
      <c r="AL31">
        <v>8.7500907380000008</v>
      </c>
      <c r="AO31">
        <v>-60.356595210000002</v>
      </c>
      <c r="AP31">
        <f t="shared" si="0"/>
        <v>8.5031901040204065</v>
      </c>
      <c r="AQ31">
        <f t="shared" si="1"/>
        <v>16.666252603879997</v>
      </c>
      <c r="AR31">
        <f t="shared" si="2"/>
        <v>-77.022847813879991</v>
      </c>
      <c r="AS31">
        <f t="shared" si="3"/>
        <v>-43.690342606120005</v>
      </c>
      <c r="AU31">
        <f t="shared" si="4"/>
        <v>8.5031901040204065</v>
      </c>
    </row>
    <row r="32" spans="1:47" x14ac:dyDescent="0.25">
      <c r="A32" t="s">
        <v>111</v>
      </c>
      <c r="B32" t="s">
        <v>47</v>
      </c>
      <c r="C32" t="s">
        <v>109</v>
      </c>
      <c r="D32" s="2">
        <v>8</v>
      </c>
      <c r="E32" s="2">
        <v>8</v>
      </c>
      <c r="F32" s="2"/>
      <c r="G32" s="2"/>
      <c r="H32" t="s">
        <v>113</v>
      </c>
      <c r="I32" t="s">
        <v>57</v>
      </c>
      <c r="J32">
        <v>103</v>
      </c>
      <c r="K32">
        <v>0</v>
      </c>
      <c r="L32" t="s">
        <v>114</v>
      </c>
      <c r="M32">
        <v>25</v>
      </c>
      <c r="N32">
        <v>70</v>
      </c>
      <c r="O32">
        <v>120</v>
      </c>
      <c r="P32" t="s">
        <v>60</v>
      </c>
      <c r="Q32">
        <v>12</v>
      </c>
      <c r="R32">
        <v>1</v>
      </c>
      <c r="S32">
        <v>60</v>
      </c>
      <c r="T32">
        <v>3</v>
      </c>
      <c r="U32">
        <v>1.67</v>
      </c>
      <c r="V32">
        <v>0.8</v>
      </c>
      <c r="W32">
        <v>0.16</v>
      </c>
      <c r="X32">
        <v>0.12</v>
      </c>
      <c r="Y32" t="s">
        <v>103</v>
      </c>
      <c r="Z32" t="s">
        <v>103</v>
      </c>
      <c r="AA32">
        <v>8</v>
      </c>
      <c r="AB32">
        <v>8</v>
      </c>
      <c r="AC32">
        <v>16</v>
      </c>
      <c r="AD32">
        <v>1.8</v>
      </c>
      <c r="AE32">
        <v>70</v>
      </c>
      <c r="AF32">
        <v>38.888888889999997</v>
      </c>
      <c r="AG32">
        <v>64.944444439999998</v>
      </c>
      <c r="AH32">
        <v>31.11111111</v>
      </c>
      <c r="AI32">
        <v>6.2222222220000001</v>
      </c>
      <c r="AJ32">
        <v>4.6666666670000003</v>
      </c>
      <c r="AK32">
        <v>17.59910211</v>
      </c>
      <c r="AL32">
        <v>13.199326579999999</v>
      </c>
      <c r="AO32">
        <v>-52.095808380000001</v>
      </c>
      <c r="AP32">
        <f t="shared" si="0"/>
        <v>8.5263064155285964</v>
      </c>
      <c r="AQ32">
        <f t="shared" si="1"/>
        <v>16.711560574436049</v>
      </c>
      <c r="AR32">
        <f t="shared" si="2"/>
        <v>-68.807368954436043</v>
      </c>
      <c r="AS32">
        <f t="shared" si="3"/>
        <v>-35.384247805563952</v>
      </c>
      <c r="AU32">
        <f t="shared" si="4"/>
        <v>8.5263064155285964</v>
      </c>
    </row>
    <row r="33" spans="1:47" x14ac:dyDescent="0.25">
      <c r="A33" t="s">
        <v>111</v>
      </c>
      <c r="B33" t="s">
        <v>49</v>
      </c>
      <c r="C33" t="s">
        <v>109</v>
      </c>
      <c r="D33" s="2">
        <v>8</v>
      </c>
      <c r="E33" s="2">
        <v>8</v>
      </c>
      <c r="F33" s="2"/>
      <c r="G33" s="2"/>
      <c r="H33" t="s">
        <v>113</v>
      </c>
      <c r="I33" t="s">
        <v>57</v>
      </c>
      <c r="J33">
        <v>104</v>
      </c>
      <c r="K33">
        <v>0</v>
      </c>
      <c r="L33" t="s">
        <v>114</v>
      </c>
      <c r="M33">
        <v>18</v>
      </c>
      <c r="N33">
        <v>70</v>
      </c>
      <c r="O33">
        <v>120</v>
      </c>
      <c r="P33" t="s">
        <v>60</v>
      </c>
      <c r="Q33">
        <v>12</v>
      </c>
      <c r="R33">
        <v>1</v>
      </c>
      <c r="S33">
        <v>60</v>
      </c>
      <c r="T33">
        <v>3</v>
      </c>
      <c r="U33">
        <v>1.62</v>
      </c>
      <c r="V33">
        <v>0.66</v>
      </c>
      <c r="W33">
        <v>0.08</v>
      </c>
      <c r="X33">
        <v>0.06</v>
      </c>
      <c r="Y33" t="s">
        <v>103</v>
      </c>
      <c r="Z33" t="s">
        <v>103</v>
      </c>
      <c r="AA33">
        <v>8</v>
      </c>
      <c r="AB33">
        <v>8</v>
      </c>
      <c r="AC33">
        <v>16</v>
      </c>
      <c r="AD33">
        <v>1.77</v>
      </c>
      <c r="AE33">
        <v>70</v>
      </c>
      <c r="AF33">
        <v>39.548022600000003</v>
      </c>
      <c r="AG33">
        <v>64.067796610000002</v>
      </c>
      <c r="AH33">
        <v>26.10169492</v>
      </c>
      <c r="AI33">
        <v>3.1638418079999999</v>
      </c>
      <c r="AJ33">
        <v>2.3728813560000002</v>
      </c>
      <c r="AK33">
        <v>8.9486959880000008</v>
      </c>
      <c r="AL33">
        <v>6.7115219909999997</v>
      </c>
      <c r="AO33">
        <v>-59.25925926</v>
      </c>
      <c r="AP33">
        <f t="shared" si="0"/>
        <v>4.2148684663704454</v>
      </c>
      <c r="AQ33">
        <f t="shared" si="1"/>
        <v>8.261142194086073</v>
      </c>
      <c r="AR33">
        <f t="shared" si="2"/>
        <v>-67.52040145408607</v>
      </c>
      <c r="AS33">
        <f t="shared" si="3"/>
        <v>-50.998117065913931</v>
      </c>
      <c r="AU33">
        <f t="shared" si="4"/>
        <v>4.2148684663704454</v>
      </c>
    </row>
    <row r="34" spans="1:47" x14ac:dyDescent="0.25">
      <c r="A34" t="s">
        <v>111</v>
      </c>
      <c r="B34" t="s">
        <v>115</v>
      </c>
      <c r="C34" t="s">
        <v>109</v>
      </c>
      <c r="D34" s="2">
        <v>8</v>
      </c>
      <c r="E34" s="2">
        <v>8</v>
      </c>
      <c r="F34" s="2"/>
      <c r="G34" s="2"/>
      <c r="H34" t="s">
        <v>113</v>
      </c>
      <c r="I34" t="s">
        <v>57</v>
      </c>
      <c r="J34">
        <v>105</v>
      </c>
      <c r="K34">
        <v>0</v>
      </c>
      <c r="L34" t="s">
        <v>114</v>
      </c>
      <c r="M34">
        <v>25</v>
      </c>
      <c r="N34">
        <v>70</v>
      </c>
      <c r="O34">
        <v>120</v>
      </c>
      <c r="P34" t="s">
        <v>60</v>
      </c>
      <c r="Q34">
        <v>12</v>
      </c>
      <c r="R34">
        <v>1</v>
      </c>
      <c r="S34">
        <v>60</v>
      </c>
      <c r="T34">
        <v>3</v>
      </c>
      <c r="U34">
        <v>1.74</v>
      </c>
      <c r="V34">
        <v>0.82</v>
      </c>
      <c r="W34">
        <v>0.15</v>
      </c>
      <c r="X34">
        <v>0.16</v>
      </c>
      <c r="Y34" t="s">
        <v>103</v>
      </c>
      <c r="Z34" t="s">
        <v>103</v>
      </c>
      <c r="AA34">
        <v>8</v>
      </c>
      <c r="AB34">
        <v>8</v>
      </c>
      <c r="AC34">
        <v>16</v>
      </c>
      <c r="AD34">
        <v>1.85</v>
      </c>
      <c r="AE34">
        <v>70</v>
      </c>
      <c r="AF34">
        <v>37.837837839999999</v>
      </c>
      <c r="AG34">
        <v>65.837837840000006</v>
      </c>
      <c r="AH34">
        <v>31.027027029999999</v>
      </c>
      <c r="AI34">
        <v>5.675675676</v>
      </c>
      <c r="AJ34">
        <v>6.0540540539999999</v>
      </c>
      <c r="AK34">
        <v>16.05323503</v>
      </c>
      <c r="AL34">
        <v>17.123450699999999</v>
      </c>
      <c r="AO34">
        <v>-52.873563220000001</v>
      </c>
      <c r="AP34">
        <f t="shared" si="0"/>
        <v>10.052877004385072</v>
      </c>
      <c r="AQ34">
        <f t="shared" si="1"/>
        <v>19.703638928594742</v>
      </c>
      <c r="AR34">
        <f t="shared" si="2"/>
        <v>-72.57720214859475</v>
      </c>
      <c r="AS34">
        <f t="shared" si="3"/>
        <v>-33.169924291405259</v>
      </c>
      <c r="AU34">
        <f t="shared" si="4"/>
        <v>10.052877004385072</v>
      </c>
    </row>
    <row r="35" spans="1:47" x14ac:dyDescent="0.25">
      <c r="A35" t="s">
        <v>111</v>
      </c>
      <c r="B35" t="s">
        <v>116</v>
      </c>
      <c r="C35" t="s">
        <v>109</v>
      </c>
      <c r="D35" s="2">
        <v>8</v>
      </c>
      <c r="E35" s="2">
        <v>8</v>
      </c>
      <c r="F35" s="2"/>
      <c r="G35" s="2"/>
      <c r="H35" t="s">
        <v>113</v>
      </c>
      <c r="I35" t="s">
        <v>57</v>
      </c>
      <c r="J35">
        <v>106</v>
      </c>
      <c r="K35">
        <v>0</v>
      </c>
      <c r="L35" t="s">
        <v>114</v>
      </c>
      <c r="M35">
        <v>25</v>
      </c>
      <c r="N35">
        <v>70</v>
      </c>
      <c r="O35">
        <v>120</v>
      </c>
      <c r="P35" t="s">
        <v>60</v>
      </c>
      <c r="Q35">
        <v>12</v>
      </c>
      <c r="R35">
        <v>1</v>
      </c>
      <c r="S35">
        <v>60</v>
      </c>
      <c r="T35">
        <v>3</v>
      </c>
      <c r="U35">
        <v>1.7</v>
      </c>
      <c r="V35">
        <v>0.65</v>
      </c>
      <c r="W35">
        <v>0.12</v>
      </c>
      <c r="X35">
        <v>0.11</v>
      </c>
      <c r="Y35" t="s">
        <v>103</v>
      </c>
      <c r="Z35" t="s">
        <v>103</v>
      </c>
      <c r="AA35">
        <v>8</v>
      </c>
      <c r="AB35">
        <v>8</v>
      </c>
      <c r="AC35">
        <v>16</v>
      </c>
      <c r="AD35">
        <v>1.86</v>
      </c>
      <c r="AE35">
        <v>70</v>
      </c>
      <c r="AF35">
        <v>37.6344086</v>
      </c>
      <c r="AG35">
        <v>63.978494619999999</v>
      </c>
      <c r="AH35">
        <v>24.462365590000001</v>
      </c>
      <c r="AI35">
        <v>4.5161290320000003</v>
      </c>
      <c r="AJ35">
        <v>4.1397849459999998</v>
      </c>
      <c r="AK35">
        <v>12.773541850000001</v>
      </c>
      <c r="AL35">
        <v>11.709080030000001</v>
      </c>
      <c r="AO35">
        <v>-61.764705880000001</v>
      </c>
      <c r="AP35">
        <f t="shared" si="0"/>
        <v>7.0109134677278515</v>
      </c>
      <c r="AQ35">
        <f t="shared" si="1"/>
        <v>13.741390396746588</v>
      </c>
      <c r="AR35">
        <f t="shared" si="2"/>
        <v>-75.50609627674659</v>
      </c>
      <c r="AS35">
        <f t="shared" si="3"/>
        <v>-48.023315483253413</v>
      </c>
      <c r="AU35">
        <f t="shared" si="4"/>
        <v>7.0109134677278515</v>
      </c>
    </row>
    <row r="36" spans="1:47" x14ac:dyDescent="0.25">
      <c r="A36" t="s">
        <v>111</v>
      </c>
      <c r="B36" t="s">
        <v>117</v>
      </c>
      <c r="C36" t="s">
        <v>109</v>
      </c>
      <c r="D36" s="2">
        <v>8</v>
      </c>
      <c r="E36" s="2">
        <v>8</v>
      </c>
      <c r="F36" s="2"/>
      <c r="G36" s="2"/>
      <c r="H36" t="s">
        <v>113</v>
      </c>
      <c r="I36" t="s">
        <v>57</v>
      </c>
      <c r="J36">
        <v>107</v>
      </c>
      <c r="K36">
        <v>0</v>
      </c>
      <c r="L36" t="s">
        <v>114</v>
      </c>
      <c r="M36">
        <v>25</v>
      </c>
      <c r="N36">
        <v>70</v>
      </c>
      <c r="O36">
        <v>120</v>
      </c>
      <c r="P36" t="s">
        <v>60</v>
      </c>
      <c r="Q36">
        <v>12</v>
      </c>
      <c r="R36">
        <v>1</v>
      </c>
      <c r="S36">
        <v>60</v>
      </c>
      <c r="T36">
        <v>3</v>
      </c>
      <c r="U36">
        <v>1.78</v>
      </c>
      <c r="V36">
        <v>0.59</v>
      </c>
      <c r="W36">
        <v>0.12</v>
      </c>
      <c r="X36">
        <v>0.1</v>
      </c>
      <c r="Y36" t="s">
        <v>103</v>
      </c>
      <c r="Z36" t="s">
        <v>103</v>
      </c>
      <c r="AA36">
        <v>8</v>
      </c>
      <c r="AB36">
        <v>8</v>
      </c>
      <c r="AC36">
        <v>16</v>
      </c>
      <c r="AD36">
        <v>1.86</v>
      </c>
      <c r="AE36">
        <v>70</v>
      </c>
      <c r="AF36">
        <v>37.6344086</v>
      </c>
      <c r="AG36">
        <v>66.989247309999996</v>
      </c>
      <c r="AH36">
        <v>22.20430108</v>
      </c>
      <c r="AI36">
        <v>4.5161290320000003</v>
      </c>
      <c r="AJ36">
        <v>3.7634408600000002</v>
      </c>
      <c r="AK36">
        <v>12.773541850000001</v>
      </c>
      <c r="AL36">
        <v>10.644618210000001</v>
      </c>
      <c r="AO36">
        <v>-66.853932580000006</v>
      </c>
      <c r="AP36">
        <f t="shared" si="0"/>
        <v>6.0460696527555076</v>
      </c>
      <c r="AQ36">
        <f t="shared" si="1"/>
        <v>11.850296519400795</v>
      </c>
      <c r="AR36">
        <f t="shared" si="2"/>
        <v>-78.704229099400806</v>
      </c>
      <c r="AS36">
        <f t="shared" si="3"/>
        <v>-55.003636060599213</v>
      </c>
      <c r="AU36">
        <f t="shared" si="4"/>
        <v>6.0460696527555076</v>
      </c>
    </row>
    <row r="37" spans="1:47" x14ac:dyDescent="0.25">
      <c r="A37" t="s">
        <v>118</v>
      </c>
      <c r="B37" t="s">
        <v>119</v>
      </c>
      <c r="C37" t="s">
        <v>109</v>
      </c>
      <c r="D37" s="2">
        <v>7</v>
      </c>
      <c r="E37" s="2">
        <v>7</v>
      </c>
      <c r="F37" s="2"/>
      <c r="G37" s="2"/>
      <c r="H37" t="s">
        <v>113</v>
      </c>
      <c r="I37" t="s">
        <v>57</v>
      </c>
      <c r="J37">
        <v>109</v>
      </c>
      <c r="K37">
        <v>0</v>
      </c>
      <c r="L37" t="s">
        <v>114</v>
      </c>
      <c r="M37" t="s">
        <v>46</v>
      </c>
      <c r="N37">
        <v>70</v>
      </c>
      <c r="O37">
        <v>120</v>
      </c>
      <c r="P37" t="s">
        <v>120</v>
      </c>
      <c r="Q37">
        <v>1</v>
      </c>
      <c r="R37">
        <v>1</v>
      </c>
      <c r="S37">
        <v>60</v>
      </c>
      <c r="T37">
        <v>3</v>
      </c>
      <c r="U37">
        <v>72.319000000000003</v>
      </c>
      <c r="V37">
        <v>7.4080000000000004</v>
      </c>
      <c r="W37">
        <v>16.638999999999999</v>
      </c>
      <c r="X37">
        <v>20.13</v>
      </c>
      <c r="Y37" t="s">
        <v>121</v>
      </c>
      <c r="Z37" t="s">
        <v>121</v>
      </c>
      <c r="AA37">
        <v>7</v>
      </c>
      <c r="AB37">
        <v>7</v>
      </c>
      <c r="AC37">
        <v>14</v>
      </c>
      <c r="AD37">
        <v>201.458</v>
      </c>
      <c r="AE37">
        <v>70</v>
      </c>
      <c r="AF37">
        <v>0.34746696599999999</v>
      </c>
      <c r="AG37">
        <v>25.128463499999999</v>
      </c>
      <c r="AH37">
        <v>2.5740352830000002</v>
      </c>
      <c r="AI37">
        <v>5.7815028440000003</v>
      </c>
      <c r="AJ37">
        <v>6.994510022</v>
      </c>
      <c r="AK37">
        <v>15.296418729999999</v>
      </c>
      <c r="AL37">
        <v>18.505734060000002</v>
      </c>
      <c r="AO37">
        <v>-89.756495529999995</v>
      </c>
      <c r="AP37">
        <f t="shared" si="0"/>
        <v>27.934606432544403</v>
      </c>
      <c r="AQ37">
        <f t="shared" si="1"/>
        <v>54.751828607787026</v>
      </c>
      <c r="AR37">
        <f t="shared" si="2"/>
        <v>-144.50832413778701</v>
      </c>
      <c r="AS37">
        <f t="shared" si="3"/>
        <v>-35.004666922212969</v>
      </c>
      <c r="AU37">
        <f t="shared" si="4"/>
        <v>27.934606432544403</v>
      </c>
    </row>
    <row r="38" spans="1:47" x14ac:dyDescent="0.25">
      <c r="A38" t="s">
        <v>118</v>
      </c>
      <c r="B38" t="s">
        <v>119</v>
      </c>
      <c r="C38" t="s">
        <v>109</v>
      </c>
      <c r="D38" s="2">
        <v>7</v>
      </c>
      <c r="E38" s="2">
        <v>7</v>
      </c>
      <c r="F38" s="2"/>
      <c r="G38" s="2"/>
      <c r="H38" t="s">
        <v>113</v>
      </c>
      <c r="I38" t="s">
        <v>57</v>
      </c>
      <c r="J38">
        <v>110</v>
      </c>
      <c r="K38">
        <v>0</v>
      </c>
      <c r="L38" t="s">
        <v>114</v>
      </c>
      <c r="M38" t="s">
        <v>46</v>
      </c>
      <c r="N38">
        <v>70</v>
      </c>
      <c r="O38">
        <v>120</v>
      </c>
      <c r="P38" t="s">
        <v>120</v>
      </c>
      <c r="Q38">
        <v>2</v>
      </c>
      <c r="R38">
        <v>1</v>
      </c>
      <c r="S38">
        <v>60</v>
      </c>
      <c r="T38">
        <v>3</v>
      </c>
      <c r="U38">
        <v>110.24299999999999</v>
      </c>
      <c r="V38">
        <v>20.285</v>
      </c>
      <c r="W38">
        <v>14.361000000000001</v>
      </c>
      <c r="X38">
        <v>15.169</v>
      </c>
      <c r="Y38" t="s">
        <v>121</v>
      </c>
      <c r="Z38" t="s">
        <v>121</v>
      </c>
      <c r="AA38">
        <v>7</v>
      </c>
      <c r="AB38">
        <v>7</v>
      </c>
      <c r="AC38">
        <v>14</v>
      </c>
      <c r="AD38">
        <v>201.458</v>
      </c>
      <c r="AE38">
        <v>70</v>
      </c>
      <c r="AF38">
        <v>0.34746696599999999</v>
      </c>
      <c r="AG38">
        <v>38.30580071</v>
      </c>
      <c r="AH38">
        <v>7.0483674020000002</v>
      </c>
      <c r="AI38">
        <v>4.9899730959999999</v>
      </c>
      <c r="AJ38">
        <v>5.2707264049999996</v>
      </c>
      <c r="AK38">
        <v>13.202227860000001</v>
      </c>
      <c r="AL38">
        <v>13.945031289999999</v>
      </c>
      <c r="AO38">
        <v>-81.599738759999994</v>
      </c>
      <c r="AP38">
        <f t="shared" si="0"/>
        <v>13.966818913790016</v>
      </c>
      <c r="AQ38">
        <f t="shared" si="1"/>
        <v>27.374965071028431</v>
      </c>
      <c r="AR38">
        <f t="shared" si="2"/>
        <v>-108.97470383102842</v>
      </c>
      <c r="AS38">
        <f t="shared" si="3"/>
        <v>-54.224773688971567</v>
      </c>
      <c r="AU38">
        <f t="shared" si="4"/>
        <v>13.966818913790016</v>
      </c>
    </row>
    <row r="39" spans="1:47" x14ac:dyDescent="0.25">
      <c r="A39" t="s">
        <v>118</v>
      </c>
      <c r="B39" t="s">
        <v>119</v>
      </c>
      <c r="C39" t="s">
        <v>109</v>
      </c>
      <c r="D39" s="2">
        <v>7</v>
      </c>
      <c r="E39" s="2">
        <v>7</v>
      </c>
      <c r="F39" s="2"/>
      <c r="G39" s="2"/>
      <c r="H39" t="s">
        <v>113</v>
      </c>
      <c r="I39" t="s">
        <v>57</v>
      </c>
      <c r="J39">
        <v>111</v>
      </c>
      <c r="K39">
        <v>0</v>
      </c>
      <c r="L39" t="s">
        <v>114</v>
      </c>
      <c r="M39" t="s">
        <v>46</v>
      </c>
      <c r="N39">
        <v>70</v>
      </c>
      <c r="O39">
        <v>120</v>
      </c>
      <c r="P39" t="s">
        <v>120</v>
      </c>
      <c r="Q39">
        <v>5</v>
      </c>
      <c r="R39">
        <v>1</v>
      </c>
      <c r="S39">
        <v>60</v>
      </c>
      <c r="T39">
        <v>3</v>
      </c>
      <c r="U39">
        <v>146.30000000000001</v>
      </c>
      <c r="V39">
        <v>41.584000000000003</v>
      </c>
      <c r="W39">
        <v>16.198</v>
      </c>
      <c r="X39">
        <v>14.052</v>
      </c>
      <c r="Y39" t="s">
        <v>121</v>
      </c>
      <c r="Z39" t="s">
        <v>121</v>
      </c>
      <c r="AA39">
        <v>7</v>
      </c>
      <c r="AB39">
        <v>7</v>
      </c>
      <c r="AC39">
        <v>14</v>
      </c>
      <c r="AD39">
        <v>201.458</v>
      </c>
      <c r="AE39">
        <v>70</v>
      </c>
      <c r="AF39">
        <v>0.34746696599999999</v>
      </c>
      <c r="AG39">
        <v>50.834417100000003</v>
      </c>
      <c r="AH39">
        <v>14.449066309999999</v>
      </c>
      <c r="AI39">
        <v>5.6282699120000004</v>
      </c>
      <c r="AJ39">
        <v>4.8826058039999998</v>
      </c>
      <c r="AK39">
        <v>14.891002500000001</v>
      </c>
      <c r="AL39">
        <v>12.91816071</v>
      </c>
      <c r="AO39">
        <v>-71.576213260000003</v>
      </c>
      <c r="AP39">
        <f t="shared" si="0"/>
        <v>10.107335314163295</v>
      </c>
      <c r="AQ39">
        <f t="shared" si="1"/>
        <v>19.810377215760059</v>
      </c>
      <c r="AR39">
        <f t="shared" si="2"/>
        <v>-91.386590475760059</v>
      </c>
      <c r="AS39">
        <f t="shared" si="3"/>
        <v>-51.765836044239947</v>
      </c>
      <c r="AU39">
        <f t="shared" si="4"/>
        <v>10.107335314163295</v>
      </c>
    </row>
    <row r="40" spans="1:47" x14ac:dyDescent="0.25">
      <c r="A40" t="s">
        <v>118</v>
      </c>
      <c r="B40" t="s">
        <v>119</v>
      </c>
      <c r="C40" t="s">
        <v>109</v>
      </c>
      <c r="D40" s="2">
        <v>7</v>
      </c>
      <c r="E40" s="2">
        <v>7</v>
      </c>
      <c r="F40" s="2"/>
      <c r="G40" s="2"/>
      <c r="H40" t="s">
        <v>113</v>
      </c>
      <c r="I40" t="s">
        <v>57</v>
      </c>
      <c r="J40">
        <v>112</v>
      </c>
      <c r="K40">
        <v>0</v>
      </c>
      <c r="L40" t="s">
        <v>114</v>
      </c>
      <c r="M40" t="s">
        <v>46</v>
      </c>
      <c r="N40">
        <v>70</v>
      </c>
      <c r="O40">
        <v>120</v>
      </c>
      <c r="P40" t="s">
        <v>120</v>
      </c>
      <c r="Q40">
        <v>8</v>
      </c>
      <c r="R40">
        <v>1</v>
      </c>
      <c r="S40">
        <v>60</v>
      </c>
      <c r="T40">
        <v>3</v>
      </c>
      <c r="U40">
        <v>175.63900000000001</v>
      </c>
      <c r="V40">
        <v>50.756</v>
      </c>
      <c r="W40">
        <v>14.773</v>
      </c>
      <c r="X40">
        <v>11.862</v>
      </c>
      <c r="Y40" t="s">
        <v>121</v>
      </c>
      <c r="Z40" t="s">
        <v>121</v>
      </c>
      <c r="AA40">
        <v>7</v>
      </c>
      <c r="AB40">
        <v>7</v>
      </c>
      <c r="AC40">
        <v>14</v>
      </c>
      <c r="AD40">
        <v>201.458</v>
      </c>
      <c r="AE40">
        <v>70</v>
      </c>
      <c r="AF40">
        <v>0.34746696599999999</v>
      </c>
      <c r="AG40">
        <v>61.028750410000001</v>
      </c>
      <c r="AH40">
        <v>17.636033319999999</v>
      </c>
      <c r="AI40">
        <v>5.1331294859999996</v>
      </c>
      <c r="AJ40">
        <v>4.1216531490000001</v>
      </c>
      <c r="AK40">
        <v>13.58098407</v>
      </c>
      <c r="AL40">
        <v>10.90486922</v>
      </c>
      <c r="AO40">
        <v>-71.102090079999996</v>
      </c>
      <c r="AP40">
        <f t="shared" si="0"/>
        <v>7.1776939234378014</v>
      </c>
      <c r="AQ40">
        <f t="shared" si="1"/>
        <v>14.06828008993809</v>
      </c>
      <c r="AR40">
        <f t="shared" si="2"/>
        <v>-85.170370169938082</v>
      </c>
      <c r="AS40">
        <f t="shared" si="3"/>
        <v>-57.033809990061904</v>
      </c>
      <c r="AU40">
        <f t="shared" si="4"/>
        <v>7.1776939234378014</v>
      </c>
    </row>
    <row r="41" spans="1:47" x14ac:dyDescent="0.25">
      <c r="A41" t="s">
        <v>118</v>
      </c>
      <c r="B41" t="s">
        <v>119</v>
      </c>
      <c r="C41" t="s">
        <v>109</v>
      </c>
      <c r="D41" s="2">
        <v>7</v>
      </c>
      <c r="E41" s="2">
        <v>7</v>
      </c>
      <c r="F41" s="2"/>
      <c r="G41" s="2"/>
      <c r="H41" t="s">
        <v>113</v>
      </c>
      <c r="I41" t="s">
        <v>57</v>
      </c>
      <c r="J41">
        <v>113</v>
      </c>
      <c r="K41">
        <v>0</v>
      </c>
      <c r="L41" t="s">
        <v>114</v>
      </c>
      <c r="M41" t="s">
        <v>46</v>
      </c>
      <c r="N41">
        <v>70</v>
      </c>
      <c r="O41">
        <v>120</v>
      </c>
      <c r="P41" t="s">
        <v>120</v>
      </c>
      <c r="Q41">
        <v>12</v>
      </c>
      <c r="R41">
        <v>1</v>
      </c>
      <c r="S41">
        <v>60</v>
      </c>
      <c r="T41">
        <v>3</v>
      </c>
      <c r="U41">
        <v>184.459</v>
      </c>
      <c r="V41">
        <v>68.820999999999998</v>
      </c>
      <c r="W41">
        <v>17.638999999999999</v>
      </c>
      <c r="X41">
        <v>16.698</v>
      </c>
      <c r="Y41" t="s">
        <v>121</v>
      </c>
      <c r="Z41" t="s">
        <v>121</v>
      </c>
      <c r="AA41">
        <v>7</v>
      </c>
      <c r="AB41">
        <v>7</v>
      </c>
      <c r="AC41">
        <v>14</v>
      </c>
      <c r="AD41">
        <v>201.458</v>
      </c>
      <c r="AE41">
        <v>70</v>
      </c>
      <c r="AF41">
        <v>0.34746696599999999</v>
      </c>
      <c r="AG41">
        <v>64.093409050000005</v>
      </c>
      <c r="AH41">
        <v>23.913024050000001</v>
      </c>
      <c r="AI41">
        <v>6.1289698100000001</v>
      </c>
      <c r="AJ41">
        <v>5.8020033949999998</v>
      </c>
      <c r="AK41">
        <v>16.21572991</v>
      </c>
      <c r="AL41">
        <v>15.35065809</v>
      </c>
      <c r="AO41">
        <v>-62.690353950000002</v>
      </c>
      <c r="AP41">
        <f t="shared" si="0"/>
        <v>9.7301162779006098</v>
      </c>
      <c r="AQ41">
        <f t="shared" si="1"/>
        <v>19.071027904685195</v>
      </c>
      <c r="AR41">
        <f t="shared" si="2"/>
        <v>-81.761381854685197</v>
      </c>
      <c r="AS41">
        <f t="shared" si="3"/>
        <v>-43.619326045314807</v>
      </c>
      <c r="AU41">
        <f t="shared" si="4"/>
        <v>9.7301162779006098</v>
      </c>
    </row>
    <row r="42" spans="1:47" x14ac:dyDescent="0.25">
      <c r="A42" t="s">
        <v>122</v>
      </c>
      <c r="B42" t="s">
        <v>90</v>
      </c>
      <c r="C42" t="s">
        <v>109</v>
      </c>
      <c r="D42" s="2">
        <v>8</v>
      </c>
      <c r="E42" s="2">
        <v>8</v>
      </c>
      <c r="F42" s="2"/>
      <c r="G42" s="2"/>
      <c r="H42" t="s">
        <v>123</v>
      </c>
      <c r="I42" t="s">
        <v>57</v>
      </c>
      <c r="J42">
        <v>121</v>
      </c>
      <c r="K42">
        <v>1</v>
      </c>
      <c r="L42" t="s">
        <v>59</v>
      </c>
      <c r="M42">
        <v>22</v>
      </c>
      <c r="N42">
        <v>45</v>
      </c>
      <c r="O42">
        <v>60</v>
      </c>
      <c r="P42" t="s">
        <v>120</v>
      </c>
      <c r="Q42">
        <v>12</v>
      </c>
      <c r="R42">
        <v>1</v>
      </c>
      <c r="S42">
        <v>60</v>
      </c>
      <c r="T42">
        <v>0</v>
      </c>
      <c r="U42">
        <v>2.2400000000000002</v>
      </c>
      <c r="V42">
        <v>0.84</v>
      </c>
      <c r="W42">
        <v>0.1</v>
      </c>
      <c r="X42">
        <v>0.18</v>
      </c>
      <c r="Y42" t="s">
        <v>103</v>
      </c>
      <c r="Z42" t="s">
        <v>103</v>
      </c>
      <c r="AA42">
        <v>8</v>
      </c>
      <c r="AB42">
        <v>8</v>
      </c>
      <c r="AC42">
        <v>16</v>
      </c>
      <c r="AD42">
        <v>2.4</v>
      </c>
      <c r="AE42">
        <v>100</v>
      </c>
      <c r="AF42">
        <v>41.666666669999998</v>
      </c>
      <c r="AG42">
        <v>93.333333330000002</v>
      </c>
      <c r="AH42">
        <v>35</v>
      </c>
      <c r="AI42">
        <v>4.1666666670000003</v>
      </c>
      <c r="AJ42">
        <v>7.5</v>
      </c>
      <c r="AK42">
        <v>11.785113020000001</v>
      </c>
      <c r="AL42">
        <v>21.213203440000001</v>
      </c>
      <c r="AO42">
        <v>-62.5</v>
      </c>
      <c r="AP42">
        <f t="shared" si="0"/>
        <v>8.2082482182777028</v>
      </c>
      <c r="AQ42">
        <f t="shared" si="1"/>
        <v>16.088166507824297</v>
      </c>
      <c r="AR42">
        <f t="shared" si="2"/>
        <v>-78.588166507824297</v>
      </c>
      <c r="AS42">
        <f t="shared" si="3"/>
        <v>-46.411833492175703</v>
      </c>
      <c r="AU42">
        <f t="shared" si="4"/>
        <v>8.2082482182777028</v>
      </c>
    </row>
    <row r="43" spans="1:47" x14ac:dyDescent="0.25">
      <c r="A43" t="s">
        <v>122</v>
      </c>
      <c r="B43" t="s">
        <v>90</v>
      </c>
      <c r="C43" t="s">
        <v>109</v>
      </c>
      <c r="D43" s="2">
        <v>8</v>
      </c>
      <c r="E43" s="2">
        <v>8</v>
      </c>
      <c r="F43" s="2"/>
      <c r="G43" s="2"/>
      <c r="H43" t="s">
        <v>124</v>
      </c>
      <c r="I43" t="s">
        <v>57</v>
      </c>
      <c r="J43">
        <v>121</v>
      </c>
      <c r="K43">
        <v>1</v>
      </c>
      <c r="L43" t="s">
        <v>59</v>
      </c>
      <c r="M43">
        <v>22</v>
      </c>
      <c r="N43">
        <v>45</v>
      </c>
      <c r="O43">
        <v>60</v>
      </c>
      <c r="P43" t="s">
        <v>120</v>
      </c>
      <c r="Q43">
        <v>12</v>
      </c>
      <c r="R43">
        <v>1</v>
      </c>
      <c r="S43">
        <v>60</v>
      </c>
      <c r="T43">
        <v>0</v>
      </c>
      <c r="U43">
        <v>2.2400000000000002</v>
      </c>
      <c r="V43">
        <v>0.7</v>
      </c>
      <c r="W43">
        <v>0.1</v>
      </c>
      <c r="X43">
        <v>0.12</v>
      </c>
      <c r="Y43" t="s">
        <v>103</v>
      </c>
      <c r="Z43" t="s">
        <v>103</v>
      </c>
      <c r="AA43">
        <v>8</v>
      </c>
      <c r="AB43">
        <v>8</v>
      </c>
      <c r="AC43">
        <v>16</v>
      </c>
      <c r="AD43">
        <v>2.4</v>
      </c>
      <c r="AE43">
        <v>100</v>
      </c>
      <c r="AF43">
        <v>41.666666669999998</v>
      </c>
      <c r="AG43">
        <v>93.333333330000002</v>
      </c>
      <c r="AH43">
        <v>29.166666670000001</v>
      </c>
      <c r="AI43">
        <v>4.1666666670000003</v>
      </c>
      <c r="AJ43">
        <v>5</v>
      </c>
      <c r="AK43">
        <v>11.785113020000001</v>
      </c>
      <c r="AL43">
        <v>14.142135619999999</v>
      </c>
      <c r="AO43">
        <v>-68.75</v>
      </c>
      <c r="AP43">
        <f t="shared" si="0"/>
        <v>5.5358155415472217</v>
      </c>
      <c r="AQ43">
        <f t="shared" si="1"/>
        <v>10.850198461432555</v>
      </c>
      <c r="AR43">
        <f t="shared" si="2"/>
        <v>-79.600198461432555</v>
      </c>
      <c r="AS43">
        <f t="shared" si="3"/>
        <v>-57.899801538567445</v>
      </c>
      <c r="AU43">
        <f t="shared" si="4"/>
        <v>5.5358155415472217</v>
      </c>
    </row>
    <row r="44" spans="1:47" x14ac:dyDescent="0.25">
      <c r="A44" t="s">
        <v>122</v>
      </c>
      <c r="B44" t="s">
        <v>90</v>
      </c>
      <c r="C44" t="s">
        <v>109</v>
      </c>
      <c r="D44" s="2">
        <v>8</v>
      </c>
      <c r="E44" s="2">
        <v>8</v>
      </c>
      <c r="F44" s="2"/>
      <c r="G44" s="2"/>
      <c r="H44" t="s">
        <v>125</v>
      </c>
      <c r="I44" t="s">
        <v>57</v>
      </c>
      <c r="J44">
        <v>121</v>
      </c>
      <c r="K44">
        <v>1</v>
      </c>
      <c r="L44" t="s">
        <v>59</v>
      </c>
      <c r="M44">
        <v>22</v>
      </c>
      <c r="N44">
        <v>45</v>
      </c>
      <c r="O44">
        <v>60</v>
      </c>
      <c r="P44" t="s">
        <v>120</v>
      </c>
      <c r="Q44">
        <v>12</v>
      </c>
      <c r="R44">
        <v>1</v>
      </c>
      <c r="S44">
        <v>60</v>
      </c>
      <c r="T44">
        <v>0</v>
      </c>
      <c r="U44">
        <v>2.2400000000000002</v>
      </c>
      <c r="V44">
        <v>0.45</v>
      </c>
      <c r="W44">
        <v>0.1</v>
      </c>
      <c r="X44">
        <v>0.15</v>
      </c>
      <c r="Y44" t="s">
        <v>103</v>
      </c>
      <c r="Z44" t="s">
        <v>103</v>
      </c>
      <c r="AA44">
        <v>8</v>
      </c>
      <c r="AB44">
        <v>8</v>
      </c>
      <c r="AC44">
        <v>16</v>
      </c>
      <c r="AD44">
        <v>2.4</v>
      </c>
      <c r="AE44">
        <v>100</v>
      </c>
      <c r="AF44">
        <v>41.666666669999998</v>
      </c>
      <c r="AG44">
        <v>93.333333330000002</v>
      </c>
      <c r="AH44">
        <v>18.75</v>
      </c>
      <c r="AI44">
        <v>4.1666666670000003</v>
      </c>
      <c r="AJ44">
        <v>6.25</v>
      </c>
      <c r="AK44">
        <v>11.785113020000001</v>
      </c>
      <c r="AL44">
        <v>17.677669529999999</v>
      </c>
      <c r="AO44">
        <v>-79.910714290000001</v>
      </c>
      <c r="AP44">
        <f t="shared" si="0"/>
        <v>6.7562181124999663</v>
      </c>
      <c r="AQ44">
        <f t="shared" si="1"/>
        <v>13.242187500499934</v>
      </c>
      <c r="AR44">
        <f t="shared" si="2"/>
        <v>-93.152901790499939</v>
      </c>
      <c r="AS44">
        <f t="shared" si="3"/>
        <v>-66.668526789500064</v>
      </c>
      <c r="AU44">
        <f t="shared" si="4"/>
        <v>6.7562181124999663</v>
      </c>
    </row>
    <row r="45" spans="1:47" x14ac:dyDescent="0.25">
      <c r="A45" t="s">
        <v>122</v>
      </c>
      <c r="B45" t="s">
        <v>101</v>
      </c>
      <c r="C45" t="s">
        <v>109</v>
      </c>
      <c r="D45" s="2">
        <v>8</v>
      </c>
      <c r="E45" s="2">
        <v>8</v>
      </c>
      <c r="F45" s="2"/>
      <c r="G45" s="2"/>
      <c r="H45" t="s">
        <v>126</v>
      </c>
      <c r="I45" t="s">
        <v>57</v>
      </c>
      <c r="J45">
        <v>122</v>
      </c>
      <c r="K45">
        <v>1</v>
      </c>
      <c r="L45" t="s">
        <v>59</v>
      </c>
      <c r="M45">
        <v>22</v>
      </c>
      <c r="N45">
        <v>45</v>
      </c>
      <c r="O45">
        <v>60</v>
      </c>
      <c r="P45" t="s">
        <v>120</v>
      </c>
      <c r="Q45">
        <v>12</v>
      </c>
      <c r="R45">
        <v>1</v>
      </c>
      <c r="S45">
        <v>60</v>
      </c>
      <c r="T45">
        <v>0</v>
      </c>
      <c r="U45">
        <v>2.11</v>
      </c>
      <c r="V45">
        <v>0.66</v>
      </c>
      <c r="W45">
        <v>0.1</v>
      </c>
      <c r="X45">
        <v>0.17</v>
      </c>
      <c r="Y45" t="s">
        <v>103</v>
      </c>
      <c r="Z45" t="s">
        <v>103</v>
      </c>
      <c r="AA45">
        <v>8</v>
      </c>
      <c r="AB45">
        <v>8</v>
      </c>
      <c r="AC45">
        <v>16</v>
      </c>
      <c r="AD45">
        <v>2.44</v>
      </c>
      <c r="AE45">
        <v>100</v>
      </c>
      <c r="AF45">
        <v>40.983606559999998</v>
      </c>
      <c r="AG45">
        <v>86.475409839999998</v>
      </c>
      <c r="AH45">
        <v>27.049180329999999</v>
      </c>
      <c r="AI45">
        <v>4.0983606559999997</v>
      </c>
      <c r="AJ45">
        <v>6.9672131149999998</v>
      </c>
      <c r="AK45">
        <v>11.591914450000001</v>
      </c>
      <c r="AL45">
        <v>19.706254560000001</v>
      </c>
      <c r="AO45">
        <v>-68.720379149999999</v>
      </c>
      <c r="AP45">
        <f t="shared" si="0"/>
        <v>8.1921202760869463</v>
      </c>
      <c r="AQ45">
        <f t="shared" si="1"/>
        <v>16.056555741130413</v>
      </c>
      <c r="AR45">
        <f t="shared" si="2"/>
        <v>-84.776934891130409</v>
      </c>
      <c r="AS45">
        <f t="shared" si="3"/>
        <v>-52.66382340886959</v>
      </c>
      <c r="AU45">
        <f t="shared" si="4"/>
        <v>8.1921202760869463</v>
      </c>
    </row>
    <row r="46" spans="1:47" x14ac:dyDescent="0.25">
      <c r="A46" t="s">
        <v>122</v>
      </c>
      <c r="B46" t="s">
        <v>101</v>
      </c>
      <c r="C46" t="s">
        <v>109</v>
      </c>
      <c r="D46" s="2">
        <v>8</v>
      </c>
      <c r="E46" s="2">
        <v>8</v>
      </c>
      <c r="F46" s="2"/>
      <c r="G46" s="2"/>
      <c r="H46" t="s">
        <v>127</v>
      </c>
      <c r="I46" t="s">
        <v>57</v>
      </c>
      <c r="J46">
        <v>122</v>
      </c>
      <c r="K46">
        <v>1</v>
      </c>
      <c r="L46" t="s">
        <v>59</v>
      </c>
      <c r="M46">
        <v>22</v>
      </c>
      <c r="N46">
        <v>45</v>
      </c>
      <c r="O46">
        <v>60</v>
      </c>
      <c r="P46" t="s">
        <v>120</v>
      </c>
      <c r="Q46">
        <v>12</v>
      </c>
      <c r="R46">
        <v>1</v>
      </c>
      <c r="S46">
        <v>60</v>
      </c>
      <c r="T46">
        <v>0</v>
      </c>
      <c r="U46">
        <v>2.11</v>
      </c>
      <c r="V46">
        <v>0.51</v>
      </c>
      <c r="W46">
        <v>0.1</v>
      </c>
      <c r="X46">
        <v>0.14000000000000001</v>
      </c>
      <c r="Y46" t="s">
        <v>103</v>
      </c>
      <c r="Z46" t="s">
        <v>103</v>
      </c>
      <c r="AA46">
        <v>8</v>
      </c>
      <c r="AB46">
        <v>8</v>
      </c>
      <c r="AC46">
        <v>16</v>
      </c>
      <c r="AD46">
        <v>2.44</v>
      </c>
      <c r="AE46">
        <v>100</v>
      </c>
      <c r="AF46">
        <v>40.983606559999998</v>
      </c>
      <c r="AG46">
        <v>86.475409839999998</v>
      </c>
      <c r="AH46">
        <v>20.901639339999999</v>
      </c>
      <c r="AI46">
        <v>4.0983606559999997</v>
      </c>
      <c r="AJ46">
        <v>5.7377049180000004</v>
      </c>
      <c r="AK46">
        <v>11.591914450000001</v>
      </c>
      <c r="AL46">
        <v>16.228680220000001</v>
      </c>
      <c r="AO46">
        <v>-75.829383890000003</v>
      </c>
      <c r="AP46">
        <f t="shared" si="0"/>
        <v>6.7332310285031962</v>
      </c>
      <c r="AQ46">
        <f t="shared" si="1"/>
        <v>13.197132815866265</v>
      </c>
      <c r="AR46">
        <f t="shared" si="2"/>
        <v>-89.026516705866271</v>
      </c>
      <c r="AS46">
        <f t="shared" si="3"/>
        <v>-62.632251074133734</v>
      </c>
      <c r="AU46">
        <f t="shared" si="4"/>
        <v>6.7332310285031962</v>
      </c>
    </row>
    <row r="47" spans="1:47" x14ac:dyDescent="0.25">
      <c r="A47" t="s">
        <v>122</v>
      </c>
      <c r="B47" t="s">
        <v>101</v>
      </c>
      <c r="C47" t="s">
        <v>109</v>
      </c>
      <c r="D47" s="2">
        <v>8</v>
      </c>
      <c r="E47" s="2">
        <v>8</v>
      </c>
      <c r="F47" s="2"/>
      <c r="G47" s="2"/>
      <c r="H47" t="s">
        <v>128</v>
      </c>
      <c r="I47" t="s">
        <v>57</v>
      </c>
      <c r="J47">
        <v>122</v>
      </c>
      <c r="K47">
        <v>1</v>
      </c>
      <c r="L47" t="s">
        <v>59</v>
      </c>
      <c r="M47">
        <v>22</v>
      </c>
      <c r="N47">
        <v>45</v>
      </c>
      <c r="O47">
        <v>60</v>
      </c>
      <c r="P47" t="s">
        <v>120</v>
      </c>
      <c r="Q47">
        <v>12</v>
      </c>
      <c r="R47">
        <v>1</v>
      </c>
      <c r="S47">
        <v>60</v>
      </c>
      <c r="T47">
        <v>0</v>
      </c>
      <c r="U47">
        <v>2.11</v>
      </c>
      <c r="V47">
        <v>0.3</v>
      </c>
      <c r="W47">
        <v>0.1</v>
      </c>
      <c r="X47">
        <v>0.11</v>
      </c>
      <c r="Y47" t="s">
        <v>103</v>
      </c>
      <c r="Z47" t="s">
        <v>103</v>
      </c>
      <c r="AA47">
        <v>8</v>
      </c>
      <c r="AB47">
        <v>8</v>
      </c>
      <c r="AC47">
        <v>16</v>
      </c>
      <c r="AD47">
        <v>2.44</v>
      </c>
      <c r="AE47">
        <v>100</v>
      </c>
      <c r="AF47">
        <v>40.983606559999998</v>
      </c>
      <c r="AG47">
        <v>86.475409839999998</v>
      </c>
      <c r="AH47">
        <v>12.29508197</v>
      </c>
      <c r="AI47">
        <v>4.0983606559999997</v>
      </c>
      <c r="AJ47">
        <v>4.508196721</v>
      </c>
      <c r="AK47">
        <v>11.591914450000001</v>
      </c>
      <c r="AL47">
        <v>12.75110589</v>
      </c>
      <c r="AO47">
        <v>-85.781990519999994</v>
      </c>
      <c r="AP47">
        <f t="shared" si="0"/>
        <v>5.2566381830411979</v>
      </c>
      <c r="AQ47">
        <f t="shared" si="1"/>
        <v>10.303010838760748</v>
      </c>
      <c r="AR47">
        <f t="shared" si="2"/>
        <v>-96.085001358760735</v>
      </c>
      <c r="AS47">
        <f t="shared" si="3"/>
        <v>-75.478979681239252</v>
      </c>
      <c r="AU47">
        <f t="shared" si="4"/>
        <v>5.2566381830411979</v>
      </c>
    </row>
    <row r="48" spans="1:47" x14ac:dyDescent="0.25">
      <c r="A48" t="s">
        <v>122</v>
      </c>
      <c r="B48" t="s">
        <v>70</v>
      </c>
      <c r="C48" t="s">
        <v>109</v>
      </c>
      <c r="D48" s="2">
        <v>8</v>
      </c>
      <c r="E48" s="2">
        <v>8</v>
      </c>
      <c r="F48" s="2"/>
      <c r="G48" s="2"/>
      <c r="H48" t="s">
        <v>129</v>
      </c>
      <c r="I48" t="s">
        <v>57</v>
      </c>
      <c r="J48">
        <v>123</v>
      </c>
      <c r="K48">
        <v>1</v>
      </c>
      <c r="L48" t="s">
        <v>59</v>
      </c>
      <c r="M48">
        <v>22</v>
      </c>
      <c r="N48">
        <v>45</v>
      </c>
      <c r="O48">
        <v>60</v>
      </c>
      <c r="P48" t="s">
        <v>120</v>
      </c>
      <c r="Q48">
        <v>12</v>
      </c>
      <c r="R48">
        <v>1</v>
      </c>
      <c r="S48">
        <v>60</v>
      </c>
      <c r="T48">
        <v>0</v>
      </c>
      <c r="U48">
        <v>2.65</v>
      </c>
      <c r="V48">
        <v>0.75</v>
      </c>
      <c r="W48">
        <v>0.11</v>
      </c>
      <c r="X48">
        <v>7.0000000000000007E-2</v>
      </c>
      <c r="Y48" t="s">
        <v>103</v>
      </c>
      <c r="Z48" t="s">
        <v>103</v>
      </c>
      <c r="AA48">
        <v>8</v>
      </c>
      <c r="AB48">
        <v>8</v>
      </c>
      <c r="AC48">
        <v>16</v>
      </c>
      <c r="AD48">
        <v>2.85</v>
      </c>
      <c r="AE48">
        <v>100</v>
      </c>
      <c r="AF48">
        <v>35.087719300000003</v>
      </c>
      <c r="AG48">
        <v>92.982456139999996</v>
      </c>
      <c r="AH48">
        <v>26.315789469999999</v>
      </c>
      <c r="AI48">
        <v>3.8596491230000001</v>
      </c>
      <c r="AJ48">
        <v>2.4561403510000002</v>
      </c>
      <c r="AK48">
        <v>10.916736269999999</v>
      </c>
      <c r="AL48">
        <v>6.9470139910000004</v>
      </c>
      <c r="AO48">
        <v>-71.698113210000002</v>
      </c>
      <c r="AP48">
        <f t="shared" si="0"/>
        <v>2.8909714784238867</v>
      </c>
      <c r="AQ48">
        <f t="shared" si="1"/>
        <v>5.6663040977108174</v>
      </c>
      <c r="AR48">
        <f t="shared" si="2"/>
        <v>-77.364417307710823</v>
      </c>
      <c r="AS48">
        <f t="shared" si="3"/>
        <v>-66.031809112289181</v>
      </c>
      <c r="AU48">
        <f t="shared" si="4"/>
        <v>2.8909714784238867</v>
      </c>
    </row>
    <row r="49" spans="1:47" x14ac:dyDescent="0.25">
      <c r="A49" t="s">
        <v>122</v>
      </c>
      <c r="B49" t="s">
        <v>70</v>
      </c>
      <c r="C49" t="s">
        <v>109</v>
      </c>
      <c r="D49" s="2">
        <v>8</v>
      </c>
      <c r="E49" s="2">
        <v>8</v>
      </c>
      <c r="F49" s="2"/>
      <c r="G49" s="2"/>
      <c r="H49" t="s">
        <v>130</v>
      </c>
      <c r="I49" t="s">
        <v>57</v>
      </c>
      <c r="J49">
        <v>123</v>
      </c>
      <c r="K49">
        <v>1</v>
      </c>
      <c r="L49" t="s">
        <v>59</v>
      </c>
      <c r="M49">
        <v>22</v>
      </c>
      <c r="N49">
        <v>45</v>
      </c>
      <c r="O49">
        <v>60</v>
      </c>
      <c r="P49" t="s">
        <v>120</v>
      </c>
      <c r="Q49">
        <v>12</v>
      </c>
      <c r="R49">
        <v>1</v>
      </c>
      <c r="S49">
        <v>60</v>
      </c>
      <c r="T49">
        <v>0</v>
      </c>
      <c r="U49">
        <v>2.65</v>
      </c>
      <c r="V49">
        <v>0.62</v>
      </c>
      <c r="W49">
        <v>0.11</v>
      </c>
      <c r="X49">
        <v>0.14000000000000001</v>
      </c>
      <c r="Y49" t="s">
        <v>103</v>
      </c>
      <c r="Z49" t="s">
        <v>103</v>
      </c>
      <c r="AA49">
        <v>8</v>
      </c>
      <c r="AB49">
        <v>8</v>
      </c>
      <c r="AC49">
        <v>16</v>
      </c>
      <c r="AD49">
        <v>2.85</v>
      </c>
      <c r="AE49">
        <v>100</v>
      </c>
      <c r="AF49">
        <v>35.087719300000003</v>
      </c>
      <c r="AG49">
        <v>92.982456139999996</v>
      </c>
      <c r="AH49">
        <v>21.75438596</v>
      </c>
      <c r="AI49">
        <v>3.8596491230000001</v>
      </c>
      <c r="AJ49">
        <v>4.9122807020000003</v>
      </c>
      <c r="AK49">
        <v>10.916736269999999</v>
      </c>
      <c r="AL49">
        <v>13.894027980000001</v>
      </c>
      <c r="AO49">
        <v>-76.603773579999995</v>
      </c>
      <c r="AP49">
        <f t="shared" si="0"/>
        <v>5.3715405704938926</v>
      </c>
      <c r="AQ49">
        <f t="shared" si="1"/>
        <v>10.528219518168029</v>
      </c>
      <c r="AR49">
        <f t="shared" si="2"/>
        <v>-87.131993098168024</v>
      </c>
      <c r="AS49">
        <f t="shared" si="3"/>
        <v>-66.075554061831966</v>
      </c>
      <c r="AU49">
        <f t="shared" si="4"/>
        <v>5.3715405704938926</v>
      </c>
    </row>
    <row r="50" spans="1:47" x14ac:dyDescent="0.25">
      <c r="A50" t="s">
        <v>64</v>
      </c>
      <c r="B50" t="s">
        <v>65</v>
      </c>
      <c r="C50" t="s">
        <v>109</v>
      </c>
      <c r="D50" s="2">
        <v>4</v>
      </c>
      <c r="E50" s="2">
        <v>4</v>
      </c>
      <c r="F50" s="2"/>
      <c r="G50" s="2"/>
      <c r="H50" t="s">
        <v>113</v>
      </c>
      <c r="I50" t="s">
        <v>57</v>
      </c>
      <c r="J50">
        <v>120</v>
      </c>
      <c r="K50" t="s">
        <v>58</v>
      </c>
      <c r="L50" t="s">
        <v>59</v>
      </c>
      <c r="M50">
        <v>22</v>
      </c>
      <c r="N50">
        <v>50</v>
      </c>
      <c r="O50">
        <v>60</v>
      </c>
      <c r="P50" t="s">
        <v>60</v>
      </c>
      <c r="Q50">
        <v>12</v>
      </c>
      <c r="R50">
        <v>1</v>
      </c>
      <c r="S50">
        <v>60</v>
      </c>
      <c r="T50">
        <v>0</v>
      </c>
      <c r="U50">
        <v>1.34</v>
      </c>
      <c r="V50">
        <v>0.45</v>
      </c>
      <c r="W50">
        <v>0.04</v>
      </c>
      <c r="X50">
        <v>0.09</v>
      </c>
      <c r="Y50">
        <v>4</v>
      </c>
      <c r="Z50">
        <v>4</v>
      </c>
      <c r="AA50">
        <v>4</v>
      </c>
      <c r="AB50">
        <v>4</v>
      </c>
      <c r="AC50">
        <v>8</v>
      </c>
      <c r="AD50">
        <v>1.43</v>
      </c>
      <c r="AE50">
        <v>100</v>
      </c>
      <c r="AF50">
        <v>69.930069930000002</v>
      </c>
      <c r="AG50">
        <v>93.706293709999997</v>
      </c>
      <c r="AH50">
        <v>31.468531469999999</v>
      </c>
      <c r="AI50">
        <v>2.7972027970000002</v>
      </c>
      <c r="AJ50">
        <v>6.2937062939999997</v>
      </c>
      <c r="AK50">
        <v>5.5944055940000004</v>
      </c>
      <c r="AL50">
        <v>12.58741259</v>
      </c>
      <c r="AO50">
        <v>-66.417910449999994</v>
      </c>
      <c r="AP50">
        <f t="shared" si="0"/>
        <v>6.7908155932578191</v>
      </c>
      <c r="AQ50">
        <f t="shared" si="1"/>
        <v>13.309998562785326</v>
      </c>
      <c r="AR50">
        <f t="shared" si="2"/>
        <v>-79.727909012785318</v>
      </c>
      <c r="AS50">
        <f t="shared" si="3"/>
        <v>-53.107911887214669</v>
      </c>
      <c r="AU50">
        <f t="shared" si="4"/>
        <v>6.7908155932578191</v>
      </c>
    </row>
    <row r="51" spans="1:47" x14ac:dyDescent="0.25">
      <c r="A51" s="2" t="s">
        <v>367</v>
      </c>
      <c r="B51" s="2" t="s">
        <v>358</v>
      </c>
      <c r="C51" s="2" t="s">
        <v>109</v>
      </c>
      <c r="D51" s="2">
        <v>17</v>
      </c>
      <c r="E51" s="2">
        <v>14</v>
      </c>
      <c r="F51" s="2"/>
      <c r="G51" s="2"/>
      <c r="H51" s="2" t="s">
        <v>368</v>
      </c>
      <c r="I51" s="2" t="s">
        <v>57</v>
      </c>
      <c r="J51" s="2"/>
      <c r="K51" s="2">
        <v>1</v>
      </c>
      <c r="L51" s="2" t="s">
        <v>59</v>
      </c>
      <c r="M51" s="2">
        <v>23</v>
      </c>
      <c r="N51" s="2" t="s">
        <v>46</v>
      </c>
      <c r="O51" s="2">
        <v>90</v>
      </c>
      <c r="P51" s="2" t="s">
        <v>60</v>
      </c>
      <c r="Q51" s="2">
        <v>12</v>
      </c>
      <c r="R51" s="2">
        <v>1</v>
      </c>
      <c r="S51" s="2">
        <v>60</v>
      </c>
      <c r="T51" s="2">
        <v>3</v>
      </c>
      <c r="U51" s="2">
        <v>76.86</v>
      </c>
      <c r="V51" s="2">
        <v>54.81</v>
      </c>
      <c r="W51" s="2">
        <f>2*3.07</f>
        <v>6.14</v>
      </c>
      <c r="X51" s="2">
        <f>2*2.84</f>
        <v>5.68</v>
      </c>
      <c r="Y51" s="2">
        <v>17</v>
      </c>
      <c r="Z51" s="2">
        <v>14</v>
      </c>
      <c r="AA51" s="2">
        <v>17</v>
      </c>
      <c r="AB51" s="2">
        <v>14</v>
      </c>
      <c r="AC51" s="2">
        <f>AA51+AB51</f>
        <v>31</v>
      </c>
      <c r="AD51" s="2">
        <v>88.8</v>
      </c>
      <c r="AE51" s="2">
        <v>60</v>
      </c>
      <c r="AF51" s="2">
        <f t="shared" ref="AF51:AF76" si="5">AE51/AD51</f>
        <v>0.67567567567567566</v>
      </c>
      <c r="AG51" s="2">
        <f t="shared" ref="AG51:AG76" si="6">U51*AF51</f>
        <v>51.932432432432428</v>
      </c>
      <c r="AH51" s="2">
        <f t="shared" ref="AH51:AH76" si="7">V51*AF51</f>
        <v>37.033783783783782</v>
      </c>
      <c r="AI51" s="2">
        <f t="shared" ref="AI51:AI76" si="8">W51*AF51</f>
        <v>4.1486486486486482</v>
      </c>
      <c r="AJ51" s="2">
        <f t="shared" ref="AJ51:AJ76" si="9">X51*AF51</f>
        <v>3.8378378378378377</v>
      </c>
      <c r="AK51" s="2">
        <f t="shared" ref="AK51:AK76" si="10">(AI51*SQRT(AA51))</f>
        <v>17.105316581954348</v>
      </c>
      <c r="AL51" s="2">
        <f t="shared" ref="AL51:AL76" si="11">(AJ51*SQRT(AB51))</f>
        <v>14.359874295186478</v>
      </c>
      <c r="AM51" s="2"/>
      <c r="AN51" s="2"/>
      <c r="AO51" s="2">
        <f t="shared" ref="AO51:AO76" si="12">((AH51-AG51)/AG51)*100</f>
        <v>-28.688524590163933</v>
      </c>
      <c r="AP51" s="2">
        <f t="shared" si="0"/>
        <v>9.3309154315148337</v>
      </c>
      <c r="AQ51" s="2">
        <f t="shared" si="1"/>
        <v>18.288594245769072</v>
      </c>
      <c r="AR51" s="2">
        <f t="shared" si="2"/>
        <v>-46.977118835933005</v>
      </c>
      <c r="AS51" s="2">
        <f t="shared" si="3"/>
        <v>-10.399930344394861</v>
      </c>
      <c r="AT51" s="2"/>
      <c r="AU51" s="2">
        <f t="shared" si="4"/>
        <v>9.3309154315148337</v>
      </c>
    </row>
    <row r="52" spans="1:47" x14ac:dyDescent="0.25">
      <c r="A52" s="2" t="s">
        <v>367</v>
      </c>
      <c r="B52" s="2" t="s">
        <v>358</v>
      </c>
      <c r="C52" s="2" t="s">
        <v>109</v>
      </c>
      <c r="D52" s="2">
        <v>17</v>
      </c>
      <c r="E52" s="2">
        <v>7</v>
      </c>
      <c r="F52" s="2"/>
      <c r="G52" s="2"/>
      <c r="H52" s="2" t="s">
        <v>369</v>
      </c>
      <c r="I52" s="2" t="s">
        <v>57</v>
      </c>
      <c r="J52" s="2"/>
      <c r="K52" s="2">
        <v>1</v>
      </c>
      <c r="L52" s="2" t="s">
        <v>59</v>
      </c>
      <c r="M52" s="2">
        <v>23</v>
      </c>
      <c r="N52" s="2" t="s">
        <v>46</v>
      </c>
      <c r="O52" s="2">
        <v>90</v>
      </c>
      <c r="P52" s="2" t="s">
        <v>60</v>
      </c>
      <c r="Q52" s="2">
        <v>12</v>
      </c>
      <c r="R52" s="2">
        <v>1</v>
      </c>
      <c r="S52" s="2">
        <v>60</v>
      </c>
      <c r="T52" s="2">
        <v>3</v>
      </c>
      <c r="U52" s="2">
        <v>76.86</v>
      </c>
      <c r="V52" s="2">
        <v>20.69</v>
      </c>
      <c r="W52" s="2">
        <f>2*3.07</f>
        <v>6.14</v>
      </c>
      <c r="X52" s="2">
        <f>2*2.84</f>
        <v>5.68</v>
      </c>
      <c r="Y52" s="2">
        <v>17</v>
      </c>
      <c r="Z52" s="2">
        <v>7</v>
      </c>
      <c r="AA52" s="2">
        <v>17</v>
      </c>
      <c r="AB52" s="2">
        <v>7</v>
      </c>
      <c r="AC52" s="2">
        <f>AA52+AB52</f>
        <v>24</v>
      </c>
      <c r="AD52" s="2">
        <v>88.8</v>
      </c>
      <c r="AE52" s="2">
        <v>60</v>
      </c>
      <c r="AF52" s="2">
        <f t="shared" si="5"/>
        <v>0.67567567567567566</v>
      </c>
      <c r="AG52" s="2">
        <f t="shared" si="6"/>
        <v>51.932432432432428</v>
      </c>
      <c r="AH52" s="2">
        <f t="shared" si="7"/>
        <v>13.97972972972973</v>
      </c>
      <c r="AI52" s="2">
        <f t="shared" si="8"/>
        <v>4.1486486486486482</v>
      </c>
      <c r="AJ52" s="2">
        <f t="shared" si="9"/>
        <v>3.8378378378378377</v>
      </c>
      <c r="AK52" s="2">
        <f t="shared" si="10"/>
        <v>17.105316581954348</v>
      </c>
      <c r="AL52" s="2">
        <f t="shared" si="11"/>
        <v>10.153964491112752</v>
      </c>
      <c r="AM52" s="2"/>
      <c r="AN52" s="2"/>
      <c r="AO52" s="2">
        <f t="shared" si="12"/>
        <v>-73.080926359614878</v>
      </c>
      <c r="AP52" s="2">
        <f t="shared" si="0"/>
        <v>7.6965832162146821</v>
      </c>
      <c r="AQ52" s="2">
        <f t="shared" si="1"/>
        <v>15.085303103780777</v>
      </c>
      <c r="AR52" s="2">
        <f t="shared" si="2"/>
        <v>-88.166229463395652</v>
      </c>
      <c r="AS52" s="2">
        <f t="shared" si="3"/>
        <v>-57.995623255834104</v>
      </c>
      <c r="AT52" s="2"/>
      <c r="AU52" s="2">
        <f t="shared" si="4"/>
        <v>7.6965832162146821</v>
      </c>
    </row>
    <row r="53" spans="1:47" x14ac:dyDescent="0.25">
      <c r="A53" s="2" t="s">
        <v>336</v>
      </c>
      <c r="B53" s="2" t="s">
        <v>101</v>
      </c>
      <c r="C53" s="2" t="s">
        <v>337</v>
      </c>
      <c r="D53" s="2">
        <v>9</v>
      </c>
      <c r="E53" s="2">
        <v>9</v>
      </c>
      <c r="F53" s="2">
        <v>135</v>
      </c>
      <c r="G53" s="2">
        <v>15</v>
      </c>
      <c r="H53" s="2" t="s">
        <v>338</v>
      </c>
      <c r="I53" s="2" t="s">
        <v>57</v>
      </c>
      <c r="J53" s="2"/>
      <c r="K53" s="2">
        <v>1</v>
      </c>
      <c r="L53" s="2" t="s">
        <v>59</v>
      </c>
      <c r="M53" s="2">
        <v>24</v>
      </c>
      <c r="N53" s="2">
        <v>80</v>
      </c>
      <c r="O53" s="2">
        <v>120</v>
      </c>
      <c r="P53" s="2" t="s">
        <v>120</v>
      </c>
      <c r="Q53" s="2">
        <v>12</v>
      </c>
      <c r="R53" s="2">
        <v>1</v>
      </c>
      <c r="S53" s="2">
        <v>60</v>
      </c>
      <c r="T53" s="2">
        <v>3</v>
      </c>
      <c r="U53" s="2">
        <v>30.31</v>
      </c>
      <c r="V53" s="2">
        <v>19.260000000000002</v>
      </c>
      <c r="W53" s="2">
        <f>1.44*2</f>
        <v>2.88</v>
      </c>
      <c r="X53" s="2">
        <f>2*1.99</f>
        <v>3.98</v>
      </c>
      <c r="Y53" s="2" t="s">
        <v>252</v>
      </c>
      <c r="Z53" s="2" t="s">
        <v>252</v>
      </c>
      <c r="AA53" s="2">
        <v>9</v>
      </c>
      <c r="AB53" s="2">
        <v>9</v>
      </c>
      <c r="AC53" s="2">
        <v>18</v>
      </c>
      <c r="AD53" s="2">
        <v>39.67</v>
      </c>
      <c r="AE53" s="2">
        <v>80</v>
      </c>
      <c r="AF53" s="2">
        <f t="shared" si="5"/>
        <v>2.01663725737333</v>
      </c>
      <c r="AG53" s="2">
        <f t="shared" si="6"/>
        <v>61.124275270985628</v>
      </c>
      <c r="AH53" s="2">
        <f t="shared" si="7"/>
        <v>38.840433577010337</v>
      </c>
      <c r="AI53" s="2">
        <f t="shared" si="8"/>
        <v>5.8079153012351901</v>
      </c>
      <c r="AJ53" s="2">
        <f t="shared" si="9"/>
        <v>8.0262162843458533</v>
      </c>
      <c r="AK53" s="2">
        <f t="shared" si="10"/>
        <v>17.423745903705569</v>
      </c>
      <c r="AL53" s="2">
        <f t="shared" si="11"/>
        <v>24.07864885303756</v>
      </c>
      <c r="AM53" s="2"/>
      <c r="AN53" s="2"/>
      <c r="AO53" s="2">
        <f t="shared" si="12"/>
        <v>-36.456614978554924</v>
      </c>
      <c r="AP53" s="2">
        <f t="shared" si="0"/>
        <v>14.452589902209271</v>
      </c>
      <c r="AQ53" s="2">
        <f t="shared" si="1"/>
        <v>28.327076208330169</v>
      </c>
      <c r="AR53" s="2">
        <f t="shared" si="2"/>
        <v>-64.783691186885093</v>
      </c>
      <c r="AS53" s="2">
        <f t="shared" si="3"/>
        <v>-8.1295387702247552</v>
      </c>
      <c r="AT53" s="2"/>
      <c r="AU53" s="2">
        <f t="shared" si="4"/>
        <v>14.452589902209271</v>
      </c>
    </row>
    <row r="54" spans="1:47" x14ac:dyDescent="0.25">
      <c r="A54" s="2" t="s">
        <v>336</v>
      </c>
      <c r="B54" s="2" t="s">
        <v>101</v>
      </c>
      <c r="C54" s="2" t="s">
        <v>337</v>
      </c>
      <c r="D54" s="2">
        <v>9</v>
      </c>
      <c r="E54" s="2">
        <v>9</v>
      </c>
      <c r="F54" s="2"/>
      <c r="G54" s="2"/>
      <c r="H54" s="2" t="s">
        <v>339</v>
      </c>
      <c r="I54" s="2" t="s">
        <v>57</v>
      </c>
      <c r="J54" s="2"/>
      <c r="K54" s="2">
        <v>1</v>
      </c>
      <c r="L54" s="2" t="s">
        <v>59</v>
      </c>
      <c r="M54" s="2">
        <v>24</v>
      </c>
      <c r="N54" s="2">
        <v>80</v>
      </c>
      <c r="O54" s="2">
        <v>120</v>
      </c>
      <c r="P54" s="2" t="s">
        <v>120</v>
      </c>
      <c r="Q54" s="2">
        <v>12</v>
      </c>
      <c r="R54" s="2">
        <v>1</v>
      </c>
      <c r="S54" s="2">
        <v>60</v>
      </c>
      <c r="T54" s="2">
        <v>3</v>
      </c>
      <c r="U54" s="2">
        <v>30.31</v>
      </c>
      <c r="V54" s="2">
        <v>20.32</v>
      </c>
      <c r="W54" s="2">
        <f>1.44*2</f>
        <v>2.88</v>
      </c>
      <c r="X54" s="2">
        <f>2*1.99</f>
        <v>3.98</v>
      </c>
      <c r="Y54" s="2" t="s">
        <v>252</v>
      </c>
      <c r="Z54" s="2" t="s">
        <v>252</v>
      </c>
      <c r="AA54" s="2">
        <v>9</v>
      </c>
      <c r="AB54" s="2">
        <v>9</v>
      </c>
      <c r="AC54" s="2">
        <v>18</v>
      </c>
      <c r="AD54" s="2">
        <v>39.67</v>
      </c>
      <c r="AE54" s="2">
        <v>80</v>
      </c>
      <c r="AF54" s="2">
        <f t="shared" si="5"/>
        <v>2.01663725737333</v>
      </c>
      <c r="AG54" s="2">
        <f t="shared" si="6"/>
        <v>61.124275270985628</v>
      </c>
      <c r="AH54" s="2">
        <f t="shared" si="7"/>
        <v>40.978069069826063</v>
      </c>
      <c r="AI54" s="2">
        <f t="shared" si="8"/>
        <v>5.8079153012351901</v>
      </c>
      <c r="AJ54" s="2">
        <f t="shared" si="9"/>
        <v>8.0262162843458533</v>
      </c>
      <c r="AK54" s="2">
        <f t="shared" si="10"/>
        <v>17.423745903705569</v>
      </c>
      <c r="AL54" s="2">
        <f t="shared" si="11"/>
        <v>24.07864885303756</v>
      </c>
      <c r="AM54" s="2"/>
      <c r="AN54" s="2"/>
      <c r="AO54" s="2">
        <f t="shared" si="12"/>
        <v>-32.959419333553278</v>
      </c>
      <c r="AP54" s="2">
        <f t="shared" si="0"/>
        <v>14.594534783594321</v>
      </c>
      <c r="AQ54" s="2">
        <f t="shared" si="1"/>
        <v>28.605288175844869</v>
      </c>
      <c r="AR54" s="2">
        <f t="shared" si="2"/>
        <v>-61.564707509398147</v>
      </c>
      <c r="AS54" s="2">
        <f t="shared" si="3"/>
        <v>-4.3541311577084088</v>
      </c>
      <c r="AT54" s="2"/>
      <c r="AU54" s="2">
        <f t="shared" si="4"/>
        <v>14.594534783594321</v>
      </c>
    </row>
    <row r="55" spans="1:47" x14ac:dyDescent="0.25">
      <c r="A55" s="2" t="s">
        <v>336</v>
      </c>
      <c r="B55" s="2" t="s">
        <v>54</v>
      </c>
      <c r="C55" s="2" t="s">
        <v>337</v>
      </c>
      <c r="D55" s="2">
        <v>9</v>
      </c>
      <c r="E55" s="2">
        <v>9</v>
      </c>
      <c r="F55" s="2"/>
      <c r="G55" s="2"/>
      <c r="H55" s="2" t="s">
        <v>338</v>
      </c>
      <c r="I55" s="2" t="s">
        <v>57</v>
      </c>
      <c r="J55" s="2"/>
      <c r="K55" s="2">
        <v>1</v>
      </c>
      <c r="L55" s="2" t="s">
        <v>59</v>
      </c>
      <c r="M55" s="2">
        <v>24</v>
      </c>
      <c r="N55" s="2">
        <v>80</v>
      </c>
      <c r="O55" s="2">
        <v>120</v>
      </c>
      <c r="P55" s="2" t="s">
        <v>120</v>
      </c>
      <c r="Q55" s="2">
        <v>12</v>
      </c>
      <c r="R55" s="2">
        <v>1</v>
      </c>
      <c r="S55" s="2">
        <v>60</v>
      </c>
      <c r="T55" s="2">
        <v>3</v>
      </c>
      <c r="U55" s="2">
        <v>31.28</v>
      </c>
      <c r="V55" s="2">
        <v>20.190000000000001</v>
      </c>
      <c r="W55" s="2">
        <f>2*1.52</f>
        <v>3.04</v>
      </c>
      <c r="X55" s="2">
        <f>2*1.4</f>
        <v>2.8</v>
      </c>
      <c r="Y55" s="2" t="s">
        <v>252</v>
      </c>
      <c r="Z55" s="2" t="s">
        <v>252</v>
      </c>
      <c r="AA55" s="2">
        <v>9</v>
      </c>
      <c r="AB55" s="2">
        <v>9</v>
      </c>
      <c r="AC55" s="2">
        <v>18</v>
      </c>
      <c r="AD55" s="2">
        <v>39.54</v>
      </c>
      <c r="AE55" s="2">
        <v>80</v>
      </c>
      <c r="AF55" s="2">
        <f t="shared" si="5"/>
        <v>2.0232675771370765</v>
      </c>
      <c r="AG55" s="2">
        <f t="shared" si="6"/>
        <v>63.287809812847755</v>
      </c>
      <c r="AH55" s="2">
        <f t="shared" si="7"/>
        <v>40.849772382397575</v>
      </c>
      <c r="AI55" s="2">
        <f t="shared" si="8"/>
        <v>6.1507334344967131</v>
      </c>
      <c r="AJ55" s="2">
        <f t="shared" si="9"/>
        <v>5.6651492159838135</v>
      </c>
      <c r="AK55" s="2">
        <f t="shared" si="10"/>
        <v>18.452200303490137</v>
      </c>
      <c r="AL55" s="2">
        <f t="shared" si="11"/>
        <v>16.99544764795144</v>
      </c>
      <c r="AM55" s="2"/>
      <c r="AN55" s="2"/>
      <c r="AO55" s="2">
        <f t="shared" si="12"/>
        <v>-35.453964194373405</v>
      </c>
      <c r="AP55" s="2">
        <f t="shared" si="0"/>
        <v>10.930618193853428</v>
      </c>
      <c r="AQ55" s="2">
        <f t="shared" si="1"/>
        <v>21.424011659952718</v>
      </c>
      <c r="AR55" s="2">
        <f t="shared" si="2"/>
        <v>-56.877975854326124</v>
      </c>
      <c r="AS55" s="2">
        <f t="shared" si="3"/>
        <v>-14.029952534420687</v>
      </c>
      <c r="AT55" s="2"/>
      <c r="AU55" s="2">
        <f t="shared" si="4"/>
        <v>10.930618193853428</v>
      </c>
    </row>
    <row r="56" spans="1:47" x14ac:dyDescent="0.25">
      <c r="A56" s="2" t="s">
        <v>336</v>
      </c>
      <c r="B56" s="2" t="s">
        <v>54</v>
      </c>
      <c r="C56" s="2" t="s">
        <v>337</v>
      </c>
      <c r="D56" s="2">
        <v>9</v>
      </c>
      <c r="E56" s="2">
        <v>9</v>
      </c>
      <c r="F56" s="2"/>
      <c r="G56" s="2"/>
      <c r="H56" s="2" t="s">
        <v>340</v>
      </c>
      <c r="I56" s="2" t="s">
        <v>57</v>
      </c>
      <c r="J56" s="2"/>
      <c r="K56" s="2">
        <v>1</v>
      </c>
      <c r="L56" s="2" t="s">
        <v>59</v>
      </c>
      <c r="M56" s="2">
        <v>24</v>
      </c>
      <c r="N56" s="2">
        <v>80</v>
      </c>
      <c r="O56" s="2">
        <v>120</v>
      </c>
      <c r="P56" s="2" t="s">
        <v>120</v>
      </c>
      <c r="Q56" s="2">
        <v>12</v>
      </c>
      <c r="R56" s="2">
        <v>1</v>
      </c>
      <c r="S56" s="2">
        <v>60</v>
      </c>
      <c r="T56" s="2">
        <v>3</v>
      </c>
      <c r="U56" s="2">
        <v>31.28</v>
      </c>
      <c r="V56" s="2">
        <v>20.28</v>
      </c>
      <c r="W56" s="2">
        <f>2*1.52</f>
        <v>3.04</v>
      </c>
      <c r="X56" s="2">
        <f>2*1.48</f>
        <v>2.96</v>
      </c>
      <c r="Y56" s="2" t="s">
        <v>252</v>
      </c>
      <c r="Z56" s="2" t="s">
        <v>252</v>
      </c>
      <c r="AA56" s="2">
        <v>9</v>
      </c>
      <c r="AB56" s="2">
        <v>9</v>
      </c>
      <c r="AC56" s="2">
        <v>18</v>
      </c>
      <c r="AD56" s="2">
        <v>39.54</v>
      </c>
      <c r="AE56" s="2">
        <v>80</v>
      </c>
      <c r="AF56" s="2">
        <f t="shared" si="5"/>
        <v>2.0232675771370765</v>
      </c>
      <c r="AG56" s="2">
        <f t="shared" si="6"/>
        <v>63.287809812847755</v>
      </c>
      <c r="AH56" s="2">
        <f t="shared" si="7"/>
        <v>41.031866464339913</v>
      </c>
      <c r="AI56" s="2">
        <f t="shared" si="8"/>
        <v>6.1507334344967131</v>
      </c>
      <c r="AJ56" s="2">
        <f t="shared" si="9"/>
        <v>5.9888720283257459</v>
      </c>
      <c r="AK56" s="2">
        <f t="shared" si="10"/>
        <v>18.452200303490137</v>
      </c>
      <c r="AL56" s="2">
        <f t="shared" si="11"/>
        <v>17.96661608497724</v>
      </c>
      <c r="AM56" s="2"/>
      <c r="AN56" s="2"/>
      <c r="AO56" s="2">
        <f t="shared" si="12"/>
        <v>-35.166240409207163</v>
      </c>
      <c r="AP56" s="2">
        <f t="shared" si="0"/>
        <v>11.368777879010954</v>
      </c>
      <c r="AQ56" s="2">
        <f t="shared" si="1"/>
        <v>22.282804642861471</v>
      </c>
      <c r="AR56" s="2">
        <f t="shared" si="2"/>
        <v>-57.449045052068634</v>
      </c>
      <c r="AS56" s="2">
        <f t="shared" si="3"/>
        <v>-12.883435766345691</v>
      </c>
      <c r="AT56" s="2"/>
      <c r="AU56" s="2">
        <f t="shared" si="4"/>
        <v>11.368777879010954</v>
      </c>
    </row>
    <row r="57" spans="1:47" x14ac:dyDescent="0.25">
      <c r="A57" s="2" t="s">
        <v>336</v>
      </c>
      <c r="B57" s="2" t="s">
        <v>54</v>
      </c>
      <c r="C57" s="2" t="s">
        <v>337</v>
      </c>
      <c r="D57" s="2">
        <v>9</v>
      </c>
      <c r="E57" s="2">
        <v>9</v>
      </c>
      <c r="F57" s="2"/>
      <c r="G57" s="2"/>
      <c r="H57" s="2" t="s">
        <v>339</v>
      </c>
      <c r="I57" s="2" t="s">
        <v>57</v>
      </c>
      <c r="J57" s="2"/>
      <c r="K57" s="2">
        <v>1</v>
      </c>
      <c r="L57" s="2" t="s">
        <v>59</v>
      </c>
      <c r="M57" s="2">
        <v>24</v>
      </c>
      <c r="N57" s="2">
        <v>80</v>
      </c>
      <c r="O57" s="2">
        <v>120</v>
      </c>
      <c r="P57" s="2" t="s">
        <v>120</v>
      </c>
      <c r="Q57" s="2">
        <v>12</v>
      </c>
      <c r="R57" s="2">
        <v>1</v>
      </c>
      <c r="S57" s="2">
        <v>60</v>
      </c>
      <c r="T57" s="2">
        <v>3</v>
      </c>
      <c r="U57" s="2">
        <v>31.28</v>
      </c>
      <c r="V57" s="2">
        <v>20.53</v>
      </c>
      <c r="W57" s="2">
        <f>2*1.52</f>
        <v>3.04</v>
      </c>
      <c r="X57" s="2">
        <f>2*2.33</f>
        <v>4.66</v>
      </c>
      <c r="Y57" s="2" t="s">
        <v>252</v>
      </c>
      <c r="Z57" s="2" t="s">
        <v>252</v>
      </c>
      <c r="AA57" s="2">
        <v>9</v>
      </c>
      <c r="AB57" s="2">
        <v>9</v>
      </c>
      <c r="AC57" s="2">
        <v>18</v>
      </c>
      <c r="AD57" s="2">
        <v>39.54</v>
      </c>
      <c r="AE57" s="2">
        <v>80</v>
      </c>
      <c r="AF57" s="2">
        <f t="shared" si="5"/>
        <v>2.0232675771370765</v>
      </c>
      <c r="AG57" s="2">
        <f t="shared" si="6"/>
        <v>63.287809812847755</v>
      </c>
      <c r="AH57" s="2">
        <f t="shared" si="7"/>
        <v>41.537683358624186</v>
      </c>
      <c r="AI57" s="2">
        <f t="shared" si="8"/>
        <v>6.1507334344967131</v>
      </c>
      <c r="AJ57" s="2">
        <f t="shared" si="9"/>
        <v>9.4284269094587767</v>
      </c>
      <c r="AK57" s="2">
        <f t="shared" si="10"/>
        <v>18.452200303490137</v>
      </c>
      <c r="AL57" s="2">
        <f t="shared" si="11"/>
        <v>28.285280728376328</v>
      </c>
      <c r="AM57" s="2"/>
      <c r="AN57" s="2"/>
      <c r="AO57" s="2">
        <f t="shared" si="12"/>
        <v>-34.367007672634266</v>
      </c>
      <c r="AP57" s="2">
        <f t="shared" si="0"/>
        <v>16.205821133721031</v>
      </c>
      <c r="AQ57" s="2">
        <f t="shared" si="1"/>
        <v>31.763409422093218</v>
      </c>
      <c r="AR57" s="2">
        <f t="shared" si="2"/>
        <v>-66.130417094727477</v>
      </c>
      <c r="AS57" s="2">
        <f t="shared" si="3"/>
        <v>-2.6035982505410473</v>
      </c>
      <c r="AT57" s="2"/>
      <c r="AU57" s="2">
        <f t="shared" si="4"/>
        <v>16.205821133721031</v>
      </c>
    </row>
    <row r="58" spans="1:47" x14ac:dyDescent="0.25">
      <c r="A58" s="2" t="s">
        <v>336</v>
      </c>
      <c r="B58" s="2" t="s">
        <v>54</v>
      </c>
      <c r="C58" s="2" t="s">
        <v>337</v>
      </c>
      <c r="D58" s="2">
        <v>9</v>
      </c>
      <c r="E58" s="2">
        <v>9</v>
      </c>
      <c r="F58" s="2"/>
      <c r="G58" s="2"/>
      <c r="H58" s="2" t="s">
        <v>341</v>
      </c>
      <c r="I58" s="2" t="s">
        <v>57</v>
      </c>
      <c r="J58" s="2"/>
      <c r="K58" s="2">
        <v>1</v>
      </c>
      <c r="L58" s="2" t="s">
        <v>59</v>
      </c>
      <c r="M58" s="2">
        <v>24</v>
      </c>
      <c r="N58" s="2">
        <v>80</v>
      </c>
      <c r="O58" s="2">
        <v>120</v>
      </c>
      <c r="P58" s="2" t="s">
        <v>120</v>
      </c>
      <c r="Q58" s="2">
        <v>12</v>
      </c>
      <c r="R58" s="2">
        <v>1</v>
      </c>
      <c r="S58" s="2">
        <v>60</v>
      </c>
      <c r="T58" s="2">
        <v>3</v>
      </c>
      <c r="U58" s="2">
        <v>31.28</v>
      </c>
      <c r="V58" s="2">
        <v>18.329999999999998</v>
      </c>
      <c r="W58" s="2">
        <f>2*1.52</f>
        <v>3.04</v>
      </c>
      <c r="X58" s="2">
        <f>2*2.03</f>
        <v>4.0599999999999996</v>
      </c>
      <c r="Y58" s="2" t="s">
        <v>252</v>
      </c>
      <c r="Z58" s="2" t="s">
        <v>252</v>
      </c>
      <c r="AA58" s="2">
        <v>9</v>
      </c>
      <c r="AB58" s="2">
        <v>9</v>
      </c>
      <c r="AC58" s="2">
        <v>18</v>
      </c>
      <c r="AD58" s="2">
        <v>39.54</v>
      </c>
      <c r="AE58" s="2">
        <v>80</v>
      </c>
      <c r="AF58" s="2">
        <f t="shared" si="5"/>
        <v>2.0232675771370765</v>
      </c>
      <c r="AG58" s="2">
        <f t="shared" si="6"/>
        <v>63.287809812847755</v>
      </c>
      <c r="AH58" s="2">
        <f t="shared" si="7"/>
        <v>37.086494688922606</v>
      </c>
      <c r="AI58" s="2">
        <f t="shared" si="8"/>
        <v>6.1507334344967131</v>
      </c>
      <c r="AJ58" s="2">
        <f t="shared" si="9"/>
        <v>8.2144663631765305</v>
      </c>
      <c r="AK58" s="2">
        <f t="shared" si="10"/>
        <v>18.452200303490137</v>
      </c>
      <c r="AL58" s="2">
        <f t="shared" si="11"/>
        <v>24.643399089529591</v>
      </c>
      <c r="AM58" s="2"/>
      <c r="AN58" s="2"/>
      <c r="AO58" s="2">
        <f t="shared" si="12"/>
        <v>-41.400255754475715</v>
      </c>
      <c r="AP58" s="2">
        <f t="shared" si="0"/>
        <v>14.174018251541403</v>
      </c>
      <c r="AQ58" s="2">
        <f t="shared" si="1"/>
        <v>27.781075773021151</v>
      </c>
      <c r="AR58" s="2">
        <f t="shared" si="2"/>
        <v>-69.181331527496866</v>
      </c>
      <c r="AS58" s="2">
        <f t="shared" si="3"/>
        <v>-13.619179981454565</v>
      </c>
      <c r="AT58" s="2"/>
      <c r="AU58" s="2">
        <f t="shared" si="4"/>
        <v>14.174018251541403</v>
      </c>
    </row>
    <row r="59" spans="1:47" x14ac:dyDescent="0.25">
      <c r="A59" s="2" t="s">
        <v>336</v>
      </c>
      <c r="B59" s="2" t="s">
        <v>54</v>
      </c>
      <c r="C59" s="2" t="s">
        <v>337</v>
      </c>
      <c r="D59" s="2">
        <v>9</v>
      </c>
      <c r="E59" s="2">
        <v>9</v>
      </c>
      <c r="F59" s="2"/>
      <c r="G59" s="2"/>
      <c r="H59" s="2" t="s">
        <v>342</v>
      </c>
      <c r="I59" s="2" t="s">
        <v>57</v>
      </c>
      <c r="J59" s="2"/>
      <c r="K59" s="2">
        <v>1</v>
      </c>
      <c r="L59" s="2" t="s">
        <v>59</v>
      </c>
      <c r="M59" s="2">
        <v>24</v>
      </c>
      <c r="N59" s="2">
        <v>80</v>
      </c>
      <c r="O59" s="2">
        <v>120</v>
      </c>
      <c r="P59" s="2" t="s">
        <v>120</v>
      </c>
      <c r="Q59" s="2">
        <v>12</v>
      </c>
      <c r="R59" s="2">
        <v>1</v>
      </c>
      <c r="S59" s="2">
        <v>60</v>
      </c>
      <c r="T59" s="2">
        <v>3</v>
      </c>
      <c r="U59" s="2">
        <v>31.28</v>
      </c>
      <c r="V59" s="2">
        <v>19.22</v>
      </c>
      <c r="W59" s="2">
        <f>2*1.52</f>
        <v>3.04</v>
      </c>
      <c r="X59" s="2">
        <f>2*1.99</f>
        <v>3.98</v>
      </c>
      <c r="Y59" s="2" t="s">
        <v>252</v>
      </c>
      <c r="Z59" s="2" t="s">
        <v>252</v>
      </c>
      <c r="AA59" s="2">
        <v>9</v>
      </c>
      <c r="AB59" s="2">
        <v>9</v>
      </c>
      <c r="AC59" s="2">
        <v>18</v>
      </c>
      <c r="AD59" s="2">
        <v>39.54</v>
      </c>
      <c r="AE59" s="2">
        <v>80</v>
      </c>
      <c r="AF59" s="2">
        <f t="shared" si="5"/>
        <v>2.0232675771370765</v>
      </c>
      <c r="AG59" s="2">
        <f t="shared" si="6"/>
        <v>63.287809812847755</v>
      </c>
      <c r="AH59" s="2">
        <f t="shared" si="7"/>
        <v>38.887202832574609</v>
      </c>
      <c r="AI59" s="2">
        <f t="shared" si="8"/>
        <v>6.1507334344967131</v>
      </c>
      <c r="AJ59" s="2">
        <f t="shared" si="9"/>
        <v>8.0526049570055651</v>
      </c>
      <c r="AK59" s="2">
        <f t="shared" si="10"/>
        <v>18.452200303490137</v>
      </c>
      <c r="AL59" s="2">
        <f t="shared" si="11"/>
        <v>24.157814871016697</v>
      </c>
      <c r="AM59" s="2"/>
      <c r="AN59" s="2"/>
      <c r="AO59" s="2">
        <f t="shared" si="12"/>
        <v>-38.554987212276224</v>
      </c>
      <c r="AP59" s="2">
        <f t="shared" si="0"/>
        <v>14.055432053584314</v>
      </c>
      <c r="AQ59" s="2">
        <f t="shared" si="1"/>
        <v>27.548646825025255</v>
      </c>
      <c r="AR59" s="2">
        <f t="shared" si="2"/>
        <v>-66.103634037301475</v>
      </c>
      <c r="AS59" s="2">
        <f t="shared" si="3"/>
        <v>-11.006340387250969</v>
      </c>
      <c r="AT59" s="2"/>
      <c r="AU59" s="2">
        <f t="shared" si="4"/>
        <v>14.055432053584314</v>
      </c>
    </row>
    <row r="60" spans="1:47" x14ac:dyDescent="0.25">
      <c r="A60" s="2" t="s">
        <v>336</v>
      </c>
      <c r="B60" s="2" t="s">
        <v>112</v>
      </c>
      <c r="C60" s="2" t="s">
        <v>337</v>
      </c>
      <c r="D60" s="2">
        <v>9</v>
      </c>
      <c r="E60" s="2">
        <v>9</v>
      </c>
      <c r="F60" s="2"/>
      <c r="G60" s="2"/>
      <c r="H60" s="2" t="s">
        <v>338</v>
      </c>
      <c r="I60" s="2" t="s">
        <v>57</v>
      </c>
      <c r="J60" s="2"/>
      <c r="K60" s="2">
        <v>1</v>
      </c>
      <c r="L60" s="2" t="s">
        <v>59</v>
      </c>
      <c r="M60" s="2">
        <v>24</v>
      </c>
      <c r="N60" s="2">
        <v>80</v>
      </c>
      <c r="O60" s="2">
        <v>120</v>
      </c>
      <c r="P60" s="2" t="s">
        <v>120</v>
      </c>
      <c r="Q60" s="2">
        <v>12</v>
      </c>
      <c r="R60" s="2">
        <v>1</v>
      </c>
      <c r="S60" s="2">
        <v>60</v>
      </c>
      <c r="T60" s="2">
        <v>3</v>
      </c>
      <c r="U60" s="2">
        <v>26.97</v>
      </c>
      <c r="V60" s="2">
        <v>12.28</v>
      </c>
      <c r="W60" s="2">
        <f>2*1.02</f>
        <v>2.04</v>
      </c>
      <c r="X60" s="2">
        <f>2*1.27</f>
        <v>2.54</v>
      </c>
      <c r="Y60" s="2" t="s">
        <v>252</v>
      </c>
      <c r="Z60" s="2" t="s">
        <v>252</v>
      </c>
      <c r="AA60" s="2">
        <v>9</v>
      </c>
      <c r="AB60" s="2">
        <v>9</v>
      </c>
      <c r="AC60" s="2">
        <v>18</v>
      </c>
      <c r="AD60" s="2">
        <v>39.58</v>
      </c>
      <c r="AE60" s="2">
        <v>80</v>
      </c>
      <c r="AF60" s="2">
        <f t="shared" si="5"/>
        <v>2.02122283981809</v>
      </c>
      <c r="AG60" s="2">
        <f t="shared" si="6"/>
        <v>54.512379989893887</v>
      </c>
      <c r="AH60" s="2">
        <f t="shared" si="7"/>
        <v>24.820616472966144</v>
      </c>
      <c r="AI60" s="2">
        <f t="shared" si="8"/>
        <v>4.1232945932289038</v>
      </c>
      <c r="AJ60" s="2">
        <f t="shared" si="9"/>
        <v>5.133906013137949</v>
      </c>
      <c r="AK60" s="2">
        <f t="shared" si="10"/>
        <v>12.369883779686711</v>
      </c>
      <c r="AL60" s="2">
        <f t="shared" si="11"/>
        <v>15.401718039413847</v>
      </c>
      <c r="AM60" s="2"/>
      <c r="AN60" s="2"/>
      <c r="AO60" s="2">
        <f t="shared" si="12"/>
        <v>-54.46792732665925</v>
      </c>
      <c r="AP60" s="2">
        <f t="shared" si="0"/>
        <v>10.027842970144311</v>
      </c>
      <c r="AQ60" s="2">
        <f t="shared" si="1"/>
        <v>19.654572221482848</v>
      </c>
      <c r="AR60" s="2">
        <f t="shared" si="2"/>
        <v>-74.122499548142102</v>
      </c>
      <c r="AS60" s="2">
        <f t="shared" si="3"/>
        <v>-34.813355105176399</v>
      </c>
      <c r="AT60" s="2"/>
      <c r="AU60" s="2">
        <f t="shared" si="4"/>
        <v>10.027842970144311</v>
      </c>
    </row>
    <row r="61" spans="1:47" x14ac:dyDescent="0.25">
      <c r="A61" s="2" t="s">
        <v>336</v>
      </c>
      <c r="B61" s="2" t="s">
        <v>112</v>
      </c>
      <c r="C61" s="2" t="s">
        <v>337</v>
      </c>
      <c r="D61" s="2">
        <v>9</v>
      </c>
      <c r="E61" s="2">
        <v>9</v>
      </c>
      <c r="F61" s="2"/>
      <c r="G61" s="2"/>
      <c r="H61" s="2" t="s">
        <v>343</v>
      </c>
      <c r="I61" s="2" t="s">
        <v>57</v>
      </c>
      <c r="J61" s="2"/>
      <c r="K61" s="2">
        <v>1</v>
      </c>
      <c r="L61" s="2" t="s">
        <v>59</v>
      </c>
      <c r="M61" s="2">
        <v>24</v>
      </c>
      <c r="N61" s="2">
        <v>80</v>
      </c>
      <c r="O61" s="2">
        <v>120</v>
      </c>
      <c r="P61" s="2" t="s">
        <v>120</v>
      </c>
      <c r="Q61" s="2">
        <v>12</v>
      </c>
      <c r="R61" s="2">
        <v>1</v>
      </c>
      <c r="S61" s="2">
        <v>60</v>
      </c>
      <c r="T61" s="2">
        <v>3</v>
      </c>
      <c r="U61" s="2">
        <v>26.97</v>
      </c>
      <c r="V61" s="2">
        <v>14.82</v>
      </c>
      <c r="W61" s="2">
        <f>2*1.02</f>
        <v>2.04</v>
      </c>
      <c r="X61" s="2">
        <f>2*1.57</f>
        <v>3.14</v>
      </c>
      <c r="Y61" s="2" t="s">
        <v>252</v>
      </c>
      <c r="Z61" s="2" t="s">
        <v>252</v>
      </c>
      <c r="AA61" s="2">
        <v>9</v>
      </c>
      <c r="AB61" s="2">
        <v>9</v>
      </c>
      <c r="AC61" s="2">
        <v>18</v>
      </c>
      <c r="AD61" s="2">
        <v>39.58</v>
      </c>
      <c r="AE61" s="2">
        <v>80</v>
      </c>
      <c r="AF61" s="2">
        <f t="shared" si="5"/>
        <v>2.02122283981809</v>
      </c>
      <c r="AG61" s="2">
        <f t="shared" si="6"/>
        <v>54.512379989893887</v>
      </c>
      <c r="AH61" s="2">
        <f t="shared" si="7"/>
        <v>29.954522486104096</v>
      </c>
      <c r="AI61" s="2">
        <f t="shared" si="8"/>
        <v>4.1232945932289038</v>
      </c>
      <c r="AJ61" s="2">
        <f t="shared" si="9"/>
        <v>6.3466397170288031</v>
      </c>
      <c r="AK61" s="2">
        <f t="shared" si="10"/>
        <v>12.369883779686711</v>
      </c>
      <c r="AL61" s="2">
        <f t="shared" si="11"/>
        <v>19.039919151086409</v>
      </c>
      <c r="AM61" s="2"/>
      <c r="AN61" s="2"/>
      <c r="AO61" s="2">
        <f t="shared" si="12"/>
        <v>-45.050055617352605</v>
      </c>
      <c r="AP61" s="2">
        <f t="shared" si="0"/>
        <v>12.362238123867646</v>
      </c>
      <c r="AQ61" s="2">
        <f t="shared" si="1"/>
        <v>24.229986722780588</v>
      </c>
      <c r="AR61" s="2">
        <f t="shared" si="2"/>
        <v>-69.280042340133193</v>
      </c>
      <c r="AS61" s="2">
        <f t="shared" si="3"/>
        <v>-20.820068894572017</v>
      </c>
      <c r="AT61" s="2"/>
      <c r="AU61" s="2">
        <f t="shared" si="4"/>
        <v>12.362238123867646</v>
      </c>
    </row>
    <row r="62" spans="1:47" x14ac:dyDescent="0.25">
      <c r="A62" s="2" t="s">
        <v>336</v>
      </c>
      <c r="B62" s="2" t="s">
        <v>112</v>
      </c>
      <c r="C62" s="2" t="s">
        <v>337</v>
      </c>
      <c r="D62" s="2">
        <v>9</v>
      </c>
      <c r="E62" s="2">
        <v>9</v>
      </c>
      <c r="F62" s="2"/>
      <c r="G62" s="2"/>
      <c r="H62" s="2" t="s">
        <v>344</v>
      </c>
      <c r="I62" s="2" t="s">
        <v>57</v>
      </c>
      <c r="J62" s="2"/>
      <c r="K62" s="2">
        <v>1</v>
      </c>
      <c r="L62" s="2" t="s">
        <v>59</v>
      </c>
      <c r="M62" s="2">
        <v>24</v>
      </c>
      <c r="N62" s="2">
        <v>80</v>
      </c>
      <c r="O62" s="2">
        <v>120</v>
      </c>
      <c r="P62" s="2" t="s">
        <v>120</v>
      </c>
      <c r="Q62" s="2">
        <v>12</v>
      </c>
      <c r="R62" s="2">
        <v>1</v>
      </c>
      <c r="S62" s="2">
        <v>60</v>
      </c>
      <c r="T62" s="2">
        <v>3</v>
      </c>
      <c r="U62" s="2">
        <v>26.97</v>
      </c>
      <c r="V62" s="2">
        <v>14.22</v>
      </c>
      <c r="W62" s="2">
        <f>2*1.02</f>
        <v>2.04</v>
      </c>
      <c r="X62" s="2">
        <f>2*1.19</f>
        <v>2.38</v>
      </c>
      <c r="Y62" s="2" t="s">
        <v>252</v>
      </c>
      <c r="Z62" s="2" t="s">
        <v>252</v>
      </c>
      <c r="AA62" s="2">
        <v>9</v>
      </c>
      <c r="AB62" s="2">
        <v>9</v>
      </c>
      <c r="AC62" s="2">
        <v>18</v>
      </c>
      <c r="AD62" s="2">
        <v>39.58</v>
      </c>
      <c r="AE62" s="2">
        <v>80</v>
      </c>
      <c r="AF62" s="2">
        <f t="shared" si="5"/>
        <v>2.02122283981809</v>
      </c>
      <c r="AG62" s="2">
        <f t="shared" si="6"/>
        <v>54.512379989893887</v>
      </c>
      <c r="AH62" s="2">
        <f t="shared" si="7"/>
        <v>28.741788782213241</v>
      </c>
      <c r="AI62" s="2">
        <f t="shared" si="8"/>
        <v>4.1232945932289038</v>
      </c>
      <c r="AJ62" s="2">
        <f t="shared" si="9"/>
        <v>4.8105103587670541</v>
      </c>
      <c r="AK62" s="2">
        <f t="shared" si="10"/>
        <v>12.369883779686711</v>
      </c>
      <c r="AL62" s="2">
        <f t="shared" si="11"/>
        <v>14.431531076301162</v>
      </c>
      <c r="AM62" s="2"/>
      <c r="AN62" s="2"/>
      <c r="AO62" s="2">
        <f t="shared" si="12"/>
        <v>-47.274749721913231</v>
      </c>
      <c r="AP62" s="2">
        <f t="shared" si="0"/>
        <v>9.6839554407309265</v>
      </c>
      <c r="AQ62" s="2">
        <f t="shared" si="1"/>
        <v>18.980552663832615</v>
      </c>
      <c r="AR62" s="2">
        <f t="shared" si="2"/>
        <v>-66.25530238574585</v>
      </c>
      <c r="AS62" s="2">
        <f t="shared" si="3"/>
        <v>-28.294197058080616</v>
      </c>
      <c r="AT62" s="2"/>
      <c r="AU62" s="2">
        <f t="shared" si="4"/>
        <v>9.6839554407309265</v>
      </c>
    </row>
    <row r="63" spans="1:47" x14ac:dyDescent="0.25">
      <c r="A63" s="2" t="s">
        <v>336</v>
      </c>
      <c r="B63" s="2" t="s">
        <v>233</v>
      </c>
      <c r="C63" s="2" t="s">
        <v>337</v>
      </c>
      <c r="D63" s="2">
        <v>9</v>
      </c>
      <c r="E63" s="2">
        <v>9</v>
      </c>
      <c r="F63" s="2"/>
      <c r="G63" s="2"/>
      <c r="H63" s="2" t="s">
        <v>338</v>
      </c>
      <c r="I63" s="2" t="s">
        <v>57</v>
      </c>
      <c r="J63" s="2"/>
      <c r="K63" s="2">
        <v>1</v>
      </c>
      <c r="L63" s="2" t="s">
        <v>59</v>
      </c>
      <c r="M63" s="2">
        <v>24</v>
      </c>
      <c r="N63" s="2">
        <v>80</v>
      </c>
      <c r="O63" s="2">
        <v>120</v>
      </c>
      <c r="P63" s="2" t="s">
        <v>120</v>
      </c>
      <c r="Q63" s="2">
        <v>12</v>
      </c>
      <c r="R63" s="2">
        <v>1</v>
      </c>
      <c r="S63" s="2">
        <v>60</v>
      </c>
      <c r="T63" s="2">
        <v>3</v>
      </c>
      <c r="U63" s="2">
        <v>29.34</v>
      </c>
      <c r="V63" s="2">
        <v>20.149999999999999</v>
      </c>
      <c r="W63" s="2">
        <f>0.97*2</f>
        <v>1.94</v>
      </c>
      <c r="X63" s="2">
        <v>5</v>
      </c>
      <c r="Y63" s="2" t="s">
        <v>252</v>
      </c>
      <c r="Z63" s="2" t="s">
        <v>252</v>
      </c>
      <c r="AA63" s="2">
        <v>9</v>
      </c>
      <c r="AB63" s="2">
        <v>9</v>
      </c>
      <c r="AC63" s="2">
        <v>18</v>
      </c>
      <c r="AD63" s="2">
        <v>39.58</v>
      </c>
      <c r="AE63" s="2">
        <v>80</v>
      </c>
      <c r="AF63" s="2">
        <f t="shared" si="5"/>
        <v>2.02122283981809</v>
      </c>
      <c r="AG63" s="2">
        <f t="shared" si="6"/>
        <v>59.302678120262762</v>
      </c>
      <c r="AH63" s="2">
        <f t="shared" si="7"/>
        <v>40.727640222334514</v>
      </c>
      <c r="AI63" s="2">
        <f t="shared" si="8"/>
        <v>3.9211723092470945</v>
      </c>
      <c r="AJ63" s="2">
        <f t="shared" si="9"/>
        <v>10.106114199090451</v>
      </c>
      <c r="AK63" s="2">
        <f t="shared" si="10"/>
        <v>11.763516927741284</v>
      </c>
      <c r="AL63" s="2">
        <f t="shared" si="11"/>
        <v>30.318342597271354</v>
      </c>
      <c r="AM63" s="2"/>
      <c r="AN63" s="2"/>
      <c r="AO63" s="2">
        <f t="shared" si="12"/>
        <v>-31.322426721199726</v>
      </c>
      <c r="AP63" s="2">
        <f t="shared" si="0"/>
        <v>17.636231459110142</v>
      </c>
      <c r="AQ63" s="2">
        <f t="shared" si="1"/>
        <v>34.567013659855881</v>
      </c>
      <c r="AR63" s="2">
        <f t="shared" si="2"/>
        <v>-65.889440381055607</v>
      </c>
      <c r="AS63" s="2">
        <f t="shared" si="3"/>
        <v>3.2445869386561554</v>
      </c>
      <c r="AT63" s="2"/>
      <c r="AU63" s="2">
        <f t="shared" si="4"/>
        <v>17.636231459110142</v>
      </c>
    </row>
    <row r="64" spans="1:47" x14ac:dyDescent="0.25">
      <c r="A64" s="2" t="s">
        <v>336</v>
      </c>
      <c r="B64" s="2" t="s">
        <v>233</v>
      </c>
      <c r="C64" s="2" t="s">
        <v>337</v>
      </c>
      <c r="D64" s="2">
        <v>9</v>
      </c>
      <c r="E64" s="2">
        <v>9</v>
      </c>
      <c r="F64" s="2"/>
      <c r="G64" s="2"/>
      <c r="H64" s="2" t="s">
        <v>345</v>
      </c>
      <c r="I64" s="2" t="s">
        <v>57</v>
      </c>
      <c r="J64" s="2"/>
      <c r="K64" s="2">
        <v>1</v>
      </c>
      <c r="L64" s="2" t="s">
        <v>59</v>
      </c>
      <c r="M64" s="2">
        <v>24</v>
      </c>
      <c r="N64" s="2">
        <v>80</v>
      </c>
      <c r="O64" s="2">
        <v>120</v>
      </c>
      <c r="P64" s="2" t="s">
        <v>120</v>
      </c>
      <c r="Q64" s="2">
        <v>12</v>
      </c>
      <c r="R64" s="2">
        <v>1</v>
      </c>
      <c r="S64" s="2">
        <v>60</v>
      </c>
      <c r="T64" s="2">
        <v>3</v>
      </c>
      <c r="U64" s="2">
        <v>29.34</v>
      </c>
      <c r="V64" s="2">
        <v>19.690000000000001</v>
      </c>
      <c r="W64" s="2">
        <f>0.97*2</f>
        <v>1.94</v>
      </c>
      <c r="X64" s="2">
        <v>2.12</v>
      </c>
      <c r="Y64" s="2" t="s">
        <v>252</v>
      </c>
      <c r="Z64" s="2" t="s">
        <v>252</v>
      </c>
      <c r="AA64" s="2">
        <v>9</v>
      </c>
      <c r="AB64" s="2">
        <v>9</v>
      </c>
      <c r="AC64" s="2">
        <v>18</v>
      </c>
      <c r="AD64" s="2">
        <v>39.58</v>
      </c>
      <c r="AE64" s="2">
        <v>80</v>
      </c>
      <c r="AF64" s="2">
        <f t="shared" si="5"/>
        <v>2.02122283981809</v>
      </c>
      <c r="AG64" s="2">
        <f t="shared" si="6"/>
        <v>59.302678120262762</v>
      </c>
      <c r="AH64" s="2">
        <f t="shared" si="7"/>
        <v>39.797877716018192</v>
      </c>
      <c r="AI64" s="2">
        <f t="shared" si="8"/>
        <v>3.9211723092470945</v>
      </c>
      <c r="AJ64" s="2">
        <f t="shared" si="9"/>
        <v>4.2849924204143512</v>
      </c>
      <c r="AK64" s="2">
        <f t="shared" si="10"/>
        <v>11.763516927741284</v>
      </c>
      <c r="AL64" s="2">
        <f t="shared" si="11"/>
        <v>12.854977261243054</v>
      </c>
      <c r="AM64" s="2"/>
      <c r="AN64" s="2"/>
      <c r="AO64" s="2">
        <f t="shared" si="12"/>
        <v>-32.890252215405589</v>
      </c>
      <c r="AP64" s="2">
        <f t="shared" si="0"/>
        <v>8.4793946036426107</v>
      </c>
      <c r="AQ64" s="2">
        <f t="shared" si="1"/>
        <v>16.619613423139516</v>
      </c>
      <c r="AR64" s="2">
        <f t="shared" si="2"/>
        <v>-49.509865638545108</v>
      </c>
      <c r="AS64" s="2">
        <f t="shared" si="3"/>
        <v>-16.270638792266073</v>
      </c>
      <c r="AT64" s="2"/>
      <c r="AU64" s="2">
        <f t="shared" si="4"/>
        <v>8.4793946036426107</v>
      </c>
    </row>
    <row r="65" spans="1:47" x14ac:dyDescent="0.25">
      <c r="A65" s="2" t="s">
        <v>336</v>
      </c>
      <c r="B65" s="2" t="s">
        <v>233</v>
      </c>
      <c r="C65" s="2" t="s">
        <v>337</v>
      </c>
      <c r="D65" s="2">
        <v>9</v>
      </c>
      <c r="E65" s="2">
        <v>9</v>
      </c>
      <c r="F65" s="2"/>
      <c r="G65" s="2"/>
      <c r="H65" s="2" t="s">
        <v>346</v>
      </c>
      <c r="I65" s="2" t="s">
        <v>57</v>
      </c>
      <c r="J65" s="2"/>
      <c r="K65" s="2">
        <v>1</v>
      </c>
      <c r="L65" s="2" t="s">
        <v>59</v>
      </c>
      <c r="M65" s="2">
        <v>24</v>
      </c>
      <c r="N65" s="2">
        <v>80</v>
      </c>
      <c r="O65" s="2">
        <v>120</v>
      </c>
      <c r="P65" s="2" t="s">
        <v>120</v>
      </c>
      <c r="Q65" s="2">
        <v>12</v>
      </c>
      <c r="R65" s="2">
        <v>1</v>
      </c>
      <c r="S65" s="2">
        <v>60</v>
      </c>
      <c r="T65" s="2">
        <v>3</v>
      </c>
      <c r="U65" s="2">
        <v>29.34</v>
      </c>
      <c r="V65" s="2">
        <v>17.23</v>
      </c>
      <c r="W65" s="2">
        <f>0.97*2</f>
        <v>1.94</v>
      </c>
      <c r="X65" s="2">
        <f>2*2.62</f>
        <v>5.24</v>
      </c>
      <c r="Y65" s="2" t="s">
        <v>252</v>
      </c>
      <c r="Z65" s="2" t="s">
        <v>252</v>
      </c>
      <c r="AA65" s="2">
        <v>9</v>
      </c>
      <c r="AB65" s="2">
        <v>9</v>
      </c>
      <c r="AC65" s="2">
        <v>18</v>
      </c>
      <c r="AD65" s="2">
        <v>39.58</v>
      </c>
      <c r="AE65" s="2">
        <v>80</v>
      </c>
      <c r="AF65" s="2">
        <f t="shared" si="5"/>
        <v>2.02122283981809</v>
      </c>
      <c r="AG65" s="2">
        <f t="shared" si="6"/>
        <v>59.302678120262762</v>
      </c>
      <c r="AH65" s="2">
        <f t="shared" si="7"/>
        <v>34.825669530065689</v>
      </c>
      <c r="AI65" s="2">
        <f t="shared" si="8"/>
        <v>3.9211723092470945</v>
      </c>
      <c r="AJ65" s="2">
        <f t="shared" si="9"/>
        <v>10.591207680646793</v>
      </c>
      <c r="AK65" s="2">
        <f t="shared" si="10"/>
        <v>11.763516927741284</v>
      </c>
      <c r="AL65" s="2">
        <f t="shared" si="11"/>
        <v>31.773623041940379</v>
      </c>
      <c r="AM65" s="2"/>
      <c r="AN65" s="2"/>
      <c r="AO65" s="2">
        <f t="shared" si="12"/>
        <v>-41.274710293115206</v>
      </c>
      <c r="AP65" s="2">
        <f t="shared" si="0"/>
        <v>18.276820045586867</v>
      </c>
      <c r="AQ65" s="2">
        <f t="shared" si="1"/>
        <v>35.82256728935026</v>
      </c>
      <c r="AR65" s="2">
        <f t="shared" si="2"/>
        <v>-77.097277582465466</v>
      </c>
      <c r="AS65" s="2">
        <f t="shared" si="3"/>
        <v>-5.4521430037649452</v>
      </c>
      <c r="AT65" s="2"/>
      <c r="AU65" s="2">
        <f t="shared" si="4"/>
        <v>18.276820045586867</v>
      </c>
    </row>
    <row r="66" spans="1:47" x14ac:dyDescent="0.25">
      <c r="A66" s="2" t="s">
        <v>336</v>
      </c>
      <c r="B66" s="2" t="s">
        <v>347</v>
      </c>
      <c r="C66" s="2" t="s">
        <v>337</v>
      </c>
      <c r="D66" s="2">
        <v>9</v>
      </c>
      <c r="E66" s="2">
        <v>9</v>
      </c>
      <c r="F66" s="2"/>
      <c r="G66" s="2"/>
      <c r="H66" s="2" t="s">
        <v>346</v>
      </c>
      <c r="I66" s="2" t="s">
        <v>57</v>
      </c>
      <c r="J66" s="2"/>
      <c r="K66" s="2">
        <v>1</v>
      </c>
      <c r="L66" s="2" t="s">
        <v>59</v>
      </c>
      <c r="M66" s="2">
        <v>18</v>
      </c>
      <c r="N66" s="2">
        <v>80</v>
      </c>
      <c r="O66" s="2">
        <v>120</v>
      </c>
      <c r="P66" s="2" t="s">
        <v>120</v>
      </c>
      <c r="Q66" s="2">
        <v>12</v>
      </c>
      <c r="R66" s="2">
        <v>1</v>
      </c>
      <c r="S66" s="2">
        <v>60</v>
      </c>
      <c r="T66" s="2">
        <v>3</v>
      </c>
      <c r="U66" s="2">
        <v>32.979999999999997</v>
      </c>
      <c r="V66" s="2">
        <v>16.68</v>
      </c>
      <c r="W66" s="2">
        <v>2.04</v>
      </c>
      <c r="X66" s="2">
        <v>2.88</v>
      </c>
      <c r="Y66" s="2" t="s">
        <v>252</v>
      </c>
      <c r="Z66" s="2" t="s">
        <v>252</v>
      </c>
      <c r="AA66" s="2">
        <v>9</v>
      </c>
      <c r="AB66" s="2">
        <v>9</v>
      </c>
      <c r="AC66" s="2">
        <v>18</v>
      </c>
      <c r="AD66" s="2">
        <v>39.5</v>
      </c>
      <c r="AE66" s="2">
        <v>80</v>
      </c>
      <c r="AF66" s="2">
        <f t="shared" si="5"/>
        <v>2.0253164556962027</v>
      </c>
      <c r="AG66" s="2">
        <f t="shared" si="6"/>
        <v>66.79493670886076</v>
      </c>
      <c r="AH66" s="2">
        <f t="shared" si="7"/>
        <v>33.782278481012661</v>
      </c>
      <c r="AI66" s="2">
        <f t="shared" si="8"/>
        <v>4.1316455696202539</v>
      </c>
      <c r="AJ66" s="2">
        <f t="shared" si="9"/>
        <v>5.8329113924050633</v>
      </c>
      <c r="AK66" s="2">
        <f t="shared" si="10"/>
        <v>12.394936708860762</v>
      </c>
      <c r="AL66" s="2">
        <f t="shared" si="11"/>
        <v>17.498734177215191</v>
      </c>
      <c r="AM66" s="2"/>
      <c r="AN66" s="2"/>
      <c r="AO66" s="2">
        <f t="shared" si="12"/>
        <v>-49.42389326864766</v>
      </c>
      <c r="AP66" s="2">
        <f t="shared" ref="AP66:AP129" si="13">(AH66/AG66)*SQRT((AJ66/AH66)^2+(AI66/AG66)^2)*100</f>
        <v>9.2760282495572604</v>
      </c>
      <c r="AQ66" s="2">
        <f t="shared" ref="AQ66:AQ129" si="14">(1.96*AP66)</f>
        <v>18.181015369132229</v>
      </c>
      <c r="AR66" s="2">
        <f t="shared" ref="AR66:AR129" si="15">AO66-AQ66</f>
        <v>-67.604908637779886</v>
      </c>
      <c r="AS66" s="2">
        <f t="shared" ref="AS66:AS129" si="16">AO66+AQ66</f>
        <v>-31.242877899515431</v>
      </c>
      <c r="AT66" s="2"/>
      <c r="AU66" s="2">
        <f t="shared" ref="AU66:AU129" si="17">(AH66/AG66)*SQRT((AJ66/AH66)^2+(AI66/AG66)^2)*100</f>
        <v>9.2760282495572604</v>
      </c>
    </row>
    <row r="67" spans="1:47" x14ac:dyDescent="0.25">
      <c r="A67" s="2" t="s">
        <v>336</v>
      </c>
      <c r="B67" s="2" t="s">
        <v>347</v>
      </c>
      <c r="C67" s="2" t="s">
        <v>337</v>
      </c>
      <c r="D67" s="2">
        <v>9</v>
      </c>
      <c r="E67" s="2">
        <v>9</v>
      </c>
      <c r="F67" s="2"/>
      <c r="G67" s="2"/>
      <c r="H67" s="2" t="s">
        <v>346</v>
      </c>
      <c r="I67" s="2" t="s">
        <v>57</v>
      </c>
      <c r="J67" s="2"/>
      <c r="K67" s="2">
        <v>1</v>
      </c>
      <c r="L67" s="2" t="s">
        <v>59</v>
      </c>
      <c r="M67" s="2">
        <v>30</v>
      </c>
      <c r="N67" s="2">
        <v>80</v>
      </c>
      <c r="O67" s="2">
        <v>120</v>
      </c>
      <c r="P67" s="2" t="s">
        <v>120</v>
      </c>
      <c r="Q67" s="2">
        <v>12</v>
      </c>
      <c r="R67" s="2">
        <v>1</v>
      </c>
      <c r="S67" s="2">
        <v>60</v>
      </c>
      <c r="T67" s="2">
        <v>3</v>
      </c>
      <c r="U67" s="2">
        <v>30.14</v>
      </c>
      <c r="V67" s="2">
        <v>16.68</v>
      </c>
      <c r="W67" s="2">
        <v>2.38</v>
      </c>
      <c r="X67" s="2">
        <v>2.72</v>
      </c>
      <c r="Y67" s="2" t="s">
        <v>252</v>
      </c>
      <c r="Z67" s="2" t="s">
        <v>252</v>
      </c>
      <c r="AA67" s="2">
        <v>9</v>
      </c>
      <c r="AB67" s="2">
        <v>9</v>
      </c>
      <c r="AC67" s="2">
        <v>18</v>
      </c>
      <c r="AD67" s="2">
        <v>39.5</v>
      </c>
      <c r="AE67" s="2">
        <v>80</v>
      </c>
      <c r="AF67" s="2">
        <f t="shared" si="5"/>
        <v>2.0253164556962027</v>
      </c>
      <c r="AG67" s="2">
        <f t="shared" si="6"/>
        <v>61.04303797468355</v>
      </c>
      <c r="AH67" s="2">
        <f t="shared" si="7"/>
        <v>33.782278481012661</v>
      </c>
      <c r="AI67" s="2">
        <f t="shared" si="8"/>
        <v>4.820253164556962</v>
      </c>
      <c r="AJ67" s="2">
        <f t="shared" si="9"/>
        <v>5.5088607594936718</v>
      </c>
      <c r="AK67" s="2">
        <f t="shared" si="10"/>
        <v>14.460759493670885</v>
      </c>
      <c r="AL67" s="2">
        <f t="shared" si="11"/>
        <v>16.526582278481015</v>
      </c>
      <c r="AM67" s="2"/>
      <c r="AN67" s="2"/>
      <c r="AO67" s="2">
        <f t="shared" si="12"/>
        <v>-44.658261446582614</v>
      </c>
      <c r="AP67" s="2">
        <f t="shared" si="13"/>
        <v>10.026957980918953</v>
      </c>
      <c r="AQ67" s="2">
        <f t="shared" si="14"/>
        <v>19.652837642601146</v>
      </c>
      <c r="AR67" s="2">
        <f t="shared" si="15"/>
        <v>-64.311099089183756</v>
      </c>
      <c r="AS67" s="2">
        <f t="shared" si="16"/>
        <v>-25.005423803981468</v>
      </c>
      <c r="AT67" s="2"/>
      <c r="AU67" s="2">
        <f t="shared" si="17"/>
        <v>10.026957980918953</v>
      </c>
    </row>
    <row r="68" spans="1:47" x14ac:dyDescent="0.25">
      <c r="A68" s="2" t="s">
        <v>348</v>
      </c>
      <c r="B68" s="2" t="s">
        <v>80</v>
      </c>
      <c r="C68" s="2" t="s">
        <v>349</v>
      </c>
      <c r="D68" s="2">
        <v>11</v>
      </c>
      <c r="E68" s="2">
        <v>9</v>
      </c>
      <c r="F68" s="2">
        <v>130</v>
      </c>
      <c r="G68" s="2">
        <v>9</v>
      </c>
      <c r="H68" s="2" t="s">
        <v>350</v>
      </c>
      <c r="I68" s="2" t="s">
        <v>105</v>
      </c>
      <c r="J68" s="2"/>
      <c r="K68" s="2">
        <v>1</v>
      </c>
      <c r="L68" s="2" t="s">
        <v>59</v>
      </c>
      <c r="M68" s="2">
        <v>24</v>
      </c>
      <c r="N68" s="2">
        <v>70</v>
      </c>
      <c r="O68" s="2">
        <v>120</v>
      </c>
      <c r="P68" s="2" t="s">
        <v>60</v>
      </c>
      <c r="Q68" s="2">
        <v>12</v>
      </c>
      <c r="R68" s="2">
        <v>1</v>
      </c>
      <c r="S68" s="2">
        <v>60</v>
      </c>
      <c r="T68" s="2">
        <v>3</v>
      </c>
      <c r="U68" s="2">
        <v>31.76</v>
      </c>
      <c r="V68" s="2">
        <v>21.25</v>
      </c>
      <c r="W68" s="2">
        <v>1.82</v>
      </c>
      <c r="X68" s="2">
        <v>1.27</v>
      </c>
      <c r="Y68" s="2">
        <v>11</v>
      </c>
      <c r="Z68" s="2">
        <v>9</v>
      </c>
      <c r="AA68" s="2">
        <v>11</v>
      </c>
      <c r="AB68" s="2">
        <v>9</v>
      </c>
      <c r="AC68" s="2">
        <v>20</v>
      </c>
      <c r="AD68" s="2">
        <v>31.2</v>
      </c>
      <c r="AE68" s="2">
        <v>60</v>
      </c>
      <c r="AF68" s="2">
        <f t="shared" si="5"/>
        <v>1.9230769230769231</v>
      </c>
      <c r="AG68" s="2">
        <f t="shared" si="6"/>
        <v>61.07692307692308</v>
      </c>
      <c r="AH68" s="2">
        <f t="shared" si="7"/>
        <v>40.865384615384613</v>
      </c>
      <c r="AI68" s="2">
        <f t="shared" si="8"/>
        <v>3.5</v>
      </c>
      <c r="AJ68" s="2">
        <f t="shared" si="9"/>
        <v>2.4423076923076925</v>
      </c>
      <c r="AK68" s="2">
        <f t="shared" si="10"/>
        <v>11.6081867662439</v>
      </c>
      <c r="AL68" s="2">
        <f t="shared" si="11"/>
        <v>7.3269230769230775</v>
      </c>
      <c r="AM68" s="2"/>
      <c r="AN68" s="2"/>
      <c r="AO68" s="2">
        <f t="shared" si="12"/>
        <v>-33.091939546599505</v>
      </c>
      <c r="AP68" s="2">
        <f t="shared" si="13"/>
        <v>5.5399140953108095</v>
      </c>
      <c r="AQ68" s="2">
        <f t="shared" si="14"/>
        <v>10.858231626809186</v>
      </c>
      <c r="AR68" s="2">
        <f t="shared" si="15"/>
        <v>-43.950171173408691</v>
      </c>
      <c r="AS68" s="2">
        <f t="shared" si="16"/>
        <v>-22.233707919790319</v>
      </c>
      <c r="AT68" s="2"/>
      <c r="AU68" s="2">
        <f t="shared" si="17"/>
        <v>5.5399140953108095</v>
      </c>
    </row>
    <row r="69" spans="1:47" x14ac:dyDescent="0.25">
      <c r="A69" s="2" t="s">
        <v>348</v>
      </c>
      <c r="B69" s="2" t="s">
        <v>80</v>
      </c>
      <c r="C69" s="2" t="s">
        <v>349</v>
      </c>
      <c r="D69" s="2">
        <v>11</v>
      </c>
      <c r="E69" s="2">
        <v>9</v>
      </c>
      <c r="F69" s="2"/>
      <c r="G69" s="2"/>
      <c r="H69" s="2" t="s">
        <v>351</v>
      </c>
      <c r="I69" s="2" t="s">
        <v>105</v>
      </c>
      <c r="J69" s="2"/>
      <c r="K69" s="2">
        <v>1</v>
      </c>
      <c r="L69" s="2" t="s">
        <v>59</v>
      </c>
      <c r="M69" s="2">
        <v>24</v>
      </c>
      <c r="N69" s="2">
        <v>70</v>
      </c>
      <c r="O69" s="2">
        <v>120</v>
      </c>
      <c r="P69" s="2" t="s">
        <v>60</v>
      </c>
      <c r="Q69" s="2">
        <v>12</v>
      </c>
      <c r="R69" s="2">
        <v>1</v>
      </c>
      <c r="S69" s="2">
        <v>60</v>
      </c>
      <c r="T69" s="2">
        <v>3</v>
      </c>
      <c r="U69" s="2">
        <v>31.76</v>
      </c>
      <c r="V69" s="2">
        <v>22.69</v>
      </c>
      <c r="W69" s="2">
        <v>1.82</v>
      </c>
      <c r="X69" s="2">
        <v>1.31</v>
      </c>
      <c r="Y69" s="2">
        <v>11</v>
      </c>
      <c r="Z69" s="2">
        <v>9</v>
      </c>
      <c r="AA69" s="2">
        <v>11</v>
      </c>
      <c r="AB69" s="2">
        <v>9</v>
      </c>
      <c r="AC69" s="2">
        <v>20</v>
      </c>
      <c r="AD69" s="2">
        <v>31.2</v>
      </c>
      <c r="AE69" s="2">
        <v>60</v>
      </c>
      <c r="AF69" s="2">
        <f t="shared" si="5"/>
        <v>1.9230769230769231</v>
      </c>
      <c r="AG69" s="2">
        <f t="shared" si="6"/>
        <v>61.07692307692308</v>
      </c>
      <c r="AH69" s="2">
        <f t="shared" si="7"/>
        <v>43.634615384615387</v>
      </c>
      <c r="AI69" s="2">
        <f t="shared" si="8"/>
        <v>3.5</v>
      </c>
      <c r="AJ69" s="2">
        <f t="shared" si="9"/>
        <v>2.5192307692307696</v>
      </c>
      <c r="AK69" s="2">
        <f t="shared" si="10"/>
        <v>11.6081867662439</v>
      </c>
      <c r="AL69" s="2">
        <f t="shared" si="11"/>
        <v>7.5576923076923084</v>
      </c>
      <c r="AM69" s="2"/>
      <c r="AN69" s="2"/>
      <c r="AO69" s="2">
        <f t="shared" si="12"/>
        <v>-28.557934508816118</v>
      </c>
      <c r="AP69" s="2">
        <f t="shared" si="13"/>
        <v>5.8115089618370259</v>
      </c>
      <c r="AQ69" s="2">
        <f t="shared" si="14"/>
        <v>11.39055756520057</v>
      </c>
      <c r="AR69" s="2">
        <f t="shared" si="15"/>
        <v>-39.948492074016684</v>
      </c>
      <c r="AS69" s="2">
        <f t="shared" si="16"/>
        <v>-17.167376943615547</v>
      </c>
      <c r="AT69" s="2"/>
      <c r="AU69" s="2">
        <f t="shared" si="17"/>
        <v>5.8115089618370259</v>
      </c>
    </row>
    <row r="70" spans="1:47" x14ac:dyDescent="0.25">
      <c r="A70" s="2" t="s">
        <v>348</v>
      </c>
      <c r="B70" s="2" t="s">
        <v>166</v>
      </c>
      <c r="C70" s="2" t="s">
        <v>349</v>
      </c>
      <c r="D70" s="2">
        <v>53</v>
      </c>
      <c r="E70" s="2">
        <v>34</v>
      </c>
      <c r="F70" s="2"/>
      <c r="G70" s="2"/>
      <c r="H70" s="2" t="s">
        <v>350</v>
      </c>
      <c r="I70" s="2" t="s">
        <v>105</v>
      </c>
      <c r="J70" s="2"/>
      <c r="K70" s="2">
        <v>1</v>
      </c>
      <c r="L70" s="2" t="s">
        <v>59</v>
      </c>
      <c r="M70" s="2">
        <v>24</v>
      </c>
      <c r="N70" s="2">
        <v>70</v>
      </c>
      <c r="O70" s="2">
        <v>120</v>
      </c>
      <c r="P70" s="2" t="s">
        <v>60</v>
      </c>
      <c r="Q70" s="2">
        <v>12</v>
      </c>
      <c r="R70" s="2">
        <v>1</v>
      </c>
      <c r="S70" s="2">
        <v>60</v>
      </c>
      <c r="T70" s="2">
        <v>3</v>
      </c>
      <c r="U70" s="2">
        <v>28.07</v>
      </c>
      <c r="V70" s="2">
        <v>13.93</v>
      </c>
      <c r="W70" s="2">
        <v>1.74</v>
      </c>
      <c r="X70" s="2">
        <v>2.75</v>
      </c>
      <c r="Y70" s="2">
        <v>53</v>
      </c>
      <c r="Z70" s="2">
        <v>34</v>
      </c>
      <c r="AA70" s="2">
        <v>53</v>
      </c>
      <c r="AB70" s="2">
        <v>34</v>
      </c>
      <c r="AC70" s="2">
        <f t="shared" ref="AC70:AC76" si="18">AA70+AB70</f>
        <v>87</v>
      </c>
      <c r="AD70" s="2">
        <v>32</v>
      </c>
      <c r="AE70" s="2">
        <v>60</v>
      </c>
      <c r="AF70" s="2">
        <f t="shared" si="5"/>
        <v>1.875</v>
      </c>
      <c r="AG70" s="2">
        <f t="shared" si="6"/>
        <v>52.631250000000001</v>
      </c>
      <c r="AH70" s="2">
        <f t="shared" si="7"/>
        <v>26.118749999999999</v>
      </c>
      <c r="AI70" s="2">
        <f t="shared" si="8"/>
        <v>3.2625000000000002</v>
      </c>
      <c r="AJ70" s="2">
        <f t="shared" si="9"/>
        <v>5.15625</v>
      </c>
      <c r="AK70" s="2">
        <f t="shared" si="10"/>
        <v>23.751358513777692</v>
      </c>
      <c r="AL70" s="2">
        <f t="shared" si="11"/>
        <v>30.065845707796083</v>
      </c>
      <c r="AM70" s="2"/>
      <c r="AN70" s="2"/>
      <c r="AO70" s="2">
        <f t="shared" si="12"/>
        <v>-50.374064837905244</v>
      </c>
      <c r="AP70" s="2">
        <f t="shared" si="13"/>
        <v>10.268544604430433</v>
      </c>
      <c r="AQ70" s="2">
        <f t="shared" si="14"/>
        <v>20.126347424683647</v>
      </c>
      <c r="AR70" s="2">
        <f t="shared" si="15"/>
        <v>-70.500412262588895</v>
      </c>
      <c r="AS70" s="2">
        <f t="shared" si="16"/>
        <v>-30.247717413221597</v>
      </c>
      <c r="AT70" s="2"/>
      <c r="AU70" s="2">
        <f t="shared" si="17"/>
        <v>10.268544604430433</v>
      </c>
    </row>
    <row r="71" spans="1:47" x14ac:dyDescent="0.25">
      <c r="A71" s="2" t="s">
        <v>348</v>
      </c>
      <c r="B71" s="2" t="s">
        <v>166</v>
      </c>
      <c r="C71" s="2" t="s">
        <v>349</v>
      </c>
      <c r="D71" s="2">
        <v>53</v>
      </c>
      <c r="E71" s="2">
        <v>7</v>
      </c>
      <c r="F71" s="2"/>
      <c r="G71" s="2"/>
      <c r="H71" s="2" t="s">
        <v>352</v>
      </c>
      <c r="I71" s="2" t="s">
        <v>105</v>
      </c>
      <c r="J71" s="2"/>
      <c r="K71" s="2">
        <v>1</v>
      </c>
      <c r="L71" s="2" t="s">
        <v>59</v>
      </c>
      <c r="M71" s="2">
        <v>24</v>
      </c>
      <c r="N71" s="2">
        <v>70</v>
      </c>
      <c r="O71" s="2">
        <v>120</v>
      </c>
      <c r="P71" s="2" t="s">
        <v>60</v>
      </c>
      <c r="Q71" s="2">
        <v>12</v>
      </c>
      <c r="R71" s="2">
        <v>1</v>
      </c>
      <c r="S71" s="2">
        <v>60</v>
      </c>
      <c r="T71" s="2">
        <v>3</v>
      </c>
      <c r="U71" s="2">
        <v>28.07</v>
      </c>
      <c r="V71" s="2">
        <v>16.72</v>
      </c>
      <c r="W71" s="2">
        <v>1.74</v>
      </c>
      <c r="X71" s="2">
        <v>3.26</v>
      </c>
      <c r="Y71" s="2">
        <v>53</v>
      </c>
      <c r="Z71" s="2">
        <v>7</v>
      </c>
      <c r="AA71" s="2">
        <v>53</v>
      </c>
      <c r="AB71" s="2">
        <v>7</v>
      </c>
      <c r="AC71" s="2">
        <f t="shared" si="18"/>
        <v>60</v>
      </c>
      <c r="AD71" s="2">
        <v>32</v>
      </c>
      <c r="AE71" s="2">
        <v>60</v>
      </c>
      <c r="AF71" s="2">
        <f t="shared" si="5"/>
        <v>1.875</v>
      </c>
      <c r="AG71" s="2">
        <f t="shared" si="6"/>
        <v>52.631250000000001</v>
      </c>
      <c r="AH71" s="2">
        <f t="shared" si="7"/>
        <v>31.349999999999998</v>
      </c>
      <c r="AI71" s="2">
        <f t="shared" si="8"/>
        <v>3.2625000000000002</v>
      </c>
      <c r="AJ71" s="2">
        <f t="shared" si="9"/>
        <v>6.1124999999999998</v>
      </c>
      <c r="AK71" s="2">
        <f t="shared" si="10"/>
        <v>23.751358513777692</v>
      </c>
      <c r="AL71" s="2">
        <f t="shared" si="11"/>
        <v>16.172154888882311</v>
      </c>
      <c r="AM71" s="2"/>
      <c r="AN71" s="2"/>
      <c r="AO71" s="2">
        <f t="shared" si="12"/>
        <v>-40.434627716423236</v>
      </c>
      <c r="AP71" s="2">
        <f t="shared" si="13"/>
        <v>12.186639719371513</v>
      </c>
      <c r="AQ71" s="2">
        <f t="shared" si="14"/>
        <v>23.885813849968166</v>
      </c>
      <c r="AR71" s="2">
        <f t="shared" si="15"/>
        <v>-64.320441566391395</v>
      </c>
      <c r="AS71" s="2">
        <f t="shared" si="16"/>
        <v>-16.54881386645507</v>
      </c>
      <c r="AT71" s="2"/>
      <c r="AU71" s="2">
        <f t="shared" si="17"/>
        <v>12.186639719371513</v>
      </c>
    </row>
    <row r="72" spans="1:47" x14ac:dyDescent="0.25">
      <c r="A72" s="2" t="s">
        <v>348</v>
      </c>
      <c r="B72" s="2" t="s">
        <v>166</v>
      </c>
      <c r="C72" s="2" t="s">
        <v>349</v>
      </c>
      <c r="D72" s="2">
        <v>53</v>
      </c>
      <c r="E72" s="2">
        <v>7</v>
      </c>
      <c r="F72" s="2"/>
      <c r="G72" s="2"/>
      <c r="H72" s="2" t="s">
        <v>353</v>
      </c>
      <c r="I72" s="2" t="s">
        <v>105</v>
      </c>
      <c r="J72" s="2"/>
      <c r="K72" s="2">
        <v>1</v>
      </c>
      <c r="L72" s="2" t="s">
        <v>59</v>
      </c>
      <c r="M72" s="2">
        <v>24</v>
      </c>
      <c r="N72" s="2">
        <v>70</v>
      </c>
      <c r="O72" s="2">
        <v>120</v>
      </c>
      <c r="P72" s="2" t="s">
        <v>60</v>
      </c>
      <c r="Q72" s="2">
        <v>12</v>
      </c>
      <c r="R72" s="2">
        <v>1</v>
      </c>
      <c r="S72" s="2">
        <v>60</v>
      </c>
      <c r="T72" s="2">
        <v>3</v>
      </c>
      <c r="U72" s="2">
        <v>28.07</v>
      </c>
      <c r="V72" s="2">
        <v>16.260000000000002</v>
      </c>
      <c r="W72" s="2">
        <v>1.74</v>
      </c>
      <c r="X72" s="2">
        <v>6.35</v>
      </c>
      <c r="Y72" s="2">
        <v>53</v>
      </c>
      <c r="Z72" s="2">
        <v>7</v>
      </c>
      <c r="AA72" s="2">
        <v>53</v>
      </c>
      <c r="AB72" s="2">
        <v>7</v>
      </c>
      <c r="AC72" s="2">
        <f t="shared" si="18"/>
        <v>60</v>
      </c>
      <c r="AD72" s="2">
        <v>32</v>
      </c>
      <c r="AE72" s="2">
        <v>60</v>
      </c>
      <c r="AF72" s="2">
        <f t="shared" si="5"/>
        <v>1.875</v>
      </c>
      <c r="AG72" s="2">
        <f t="shared" si="6"/>
        <v>52.631250000000001</v>
      </c>
      <c r="AH72" s="2">
        <f t="shared" si="7"/>
        <v>30.487500000000004</v>
      </c>
      <c r="AI72" s="2">
        <f t="shared" si="8"/>
        <v>3.2625000000000002</v>
      </c>
      <c r="AJ72" s="2">
        <f t="shared" si="9"/>
        <v>11.90625</v>
      </c>
      <c r="AK72" s="2">
        <f t="shared" si="10"/>
        <v>23.751358513777692</v>
      </c>
      <c r="AL72" s="2">
        <f t="shared" si="11"/>
        <v>31.500976547362782</v>
      </c>
      <c r="AM72" s="2"/>
      <c r="AN72" s="2"/>
      <c r="AO72" s="2">
        <f t="shared" si="12"/>
        <v>-42.073387958674736</v>
      </c>
      <c r="AP72" s="2">
        <f t="shared" si="13"/>
        <v>22.905219903738764</v>
      </c>
      <c r="AQ72" s="2">
        <f t="shared" si="14"/>
        <v>44.894231011327975</v>
      </c>
      <c r="AR72" s="2">
        <f t="shared" si="15"/>
        <v>-86.967618970002718</v>
      </c>
      <c r="AS72" s="2">
        <f t="shared" si="16"/>
        <v>2.8208430526532382</v>
      </c>
      <c r="AT72" s="2"/>
      <c r="AU72" s="2">
        <f t="shared" si="17"/>
        <v>22.905219903738764</v>
      </c>
    </row>
    <row r="73" spans="1:47" x14ac:dyDescent="0.25">
      <c r="A73" s="2" t="s">
        <v>348</v>
      </c>
      <c r="B73" s="2" t="s">
        <v>166</v>
      </c>
      <c r="C73" s="2" t="s">
        <v>349</v>
      </c>
      <c r="D73" s="2">
        <v>53</v>
      </c>
      <c r="E73" s="2">
        <v>13</v>
      </c>
      <c r="F73" s="2"/>
      <c r="G73" s="2"/>
      <c r="H73" s="2" t="s">
        <v>354</v>
      </c>
      <c r="I73" s="2" t="s">
        <v>105</v>
      </c>
      <c r="J73" s="2"/>
      <c r="K73" s="2">
        <v>1</v>
      </c>
      <c r="L73" s="2" t="s">
        <v>59</v>
      </c>
      <c r="M73" s="2">
        <v>24</v>
      </c>
      <c r="N73" s="2">
        <v>70</v>
      </c>
      <c r="O73" s="2">
        <v>120</v>
      </c>
      <c r="P73" s="2" t="s">
        <v>60</v>
      </c>
      <c r="Q73" s="2">
        <v>12</v>
      </c>
      <c r="R73" s="2">
        <v>1</v>
      </c>
      <c r="S73" s="2">
        <v>60</v>
      </c>
      <c r="T73" s="2">
        <v>3</v>
      </c>
      <c r="U73" s="2">
        <v>28.07</v>
      </c>
      <c r="V73" s="2">
        <v>13.72</v>
      </c>
      <c r="W73" s="2">
        <v>1.74</v>
      </c>
      <c r="X73" s="2">
        <v>2.46</v>
      </c>
      <c r="Y73" s="2">
        <v>53</v>
      </c>
      <c r="Z73" s="2">
        <v>13</v>
      </c>
      <c r="AA73" s="2">
        <v>53</v>
      </c>
      <c r="AB73" s="2">
        <v>13</v>
      </c>
      <c r="AC73" s="2">
        <f t="shared" si="18"/>
        <v>66</v>
      </c>
      <c r="AD73" s="2">
        <v>32</v>
      </c>
      <c r="AE73" s="2">
        <v>60</v>
      </c>
      <c r="AF73" s="2">
        <f t="shared" si="5"/>
        <v>1.875</v>
      </c>
      <c r="AG73" s="2">
        <f t="shared" si="6"/>
        <v>52.631250000000001</v>
      </c>
      <c r="AH73" s="2">
        <f t="shared" si="7"/>
        <v>25.725000000000001</v>
      </c>
      <c r="AI73" s="2">
        <f t="shared" si="8"/>
        <v>3.2625000000000002</v>
      </c>
      <c r="AJ73" s="2">
        <f t="shared" si="9"/>
        <v>4.6124999999999998</v>
      </c>
      <c r="AK73" s="2">
        <f t="shared" si="10"/>
        <v>23.751358513777692</v>
      </c>
      <c r="AL73" s="2">
        <f t="shared" si="11"/>
        <v>16.630605258077651</v>
      </c>
      <c r="AM73" s="2"/>
      <c r="AN73" s="2"/>
      <c r="AO73" s="2">
        <f t="shared" si="12"/>
        <v>-51.122194513715712</v>
      </c>
      <c r="AP73" s="2">
        <f t="shared" si="13"/>
        <v>9.272764176857244</v>
      </c>
      <c r="AQ73" s="2">
        <f t="shared" si="14"/>
        <v>18.174617786640198</v>
      </c>
      <c r="AR73" s="2">
        <f t="shared" si="15"/>
        <v>-69.29681230035591</v>
      </c>
      <c r="AS73" s="2">
        <f t="shared" si="16"/>
        <v>-32.947576727075514</v>
      </c>
      <c r="AT73" s="2"/>
      <c r="AU73" s="2">
        <f t="shared" si="17"/>
        <v>9.272764176857244</v>
      </c>
    </row>
    <row r="74" spans="1:47" x14ac:dyDescent="0.25">
      <c r="A74" s="2" t="s">
        <v>348</v>
      </c>
      <c r="B74" s="2" t="s">
        <v>166</v>
      </c>
      <c r="C74" s="2" t="s">
        <v>349</v>
      </c>
      <c r="D74" s="2">
        <v>53</v>
      </c>
      <c r="E74" s="2">
        <v>7</v>
      </c>
      <c r="F74" s="2"/>
      <c r="G74" s="2"/>
      <c r="H74" s="2" t="s">
        <v>355</v>
      </c>
      <c r="I74" s="2" t="s">
        <v>105</v>
      </c>
      <c r="J74" s="2"/>
      <c r="K74" s="2">
        <v>1</v>
      </c>
      <c r="L74" s="2" t="s">
        <v>59</v>
      </c>
      <c r="M74" s="2">
        <v>24</v>
      </c>
      <c r="N74" s="2">
        <v>70</v>
      </c>
      <c r="O74" s="2">
        <v>120</v>
      </c>
      <c r="P74" s="2" t="s">
        <v>60</v>
      </c>
      <c r="Q74" s="2">
        <v>12</v>
      </c>
      <c r="R74" s="2">
        <v>1</v>
      </c>
      <c r="S74" s="2">
        <v>60</v>
      </c>
      <c r="T74" s="2">
        <v>3</v>
      </c>
      <c r="U74" s="2">
        <v>28.07</v>
      </c>
      <c r="V74" s="2">
        <v>17.7</v>
      </c>
      <c r="W74" s="2">
        <v>1.74</v>
      </c>
      <c r="X74" s="2">
        <v>4.49</v>
      </c>
      <c r="Y74" s="2">
        <v>53</v>
      </c>
      <c r="Z74" s="2">
        <v>7</v>
      </c>
      <c r="AA74" s="2">
        <v>53</v>
      </c>
      <c r="AB74" s="2">
        <v>7</v>
      </c>
      <c r="AC74" s="2">
        <f t="shared" si="18"/>
        <v>60</v>
      </c>
      <c r="AD74" s="2">
        <v>32</v>
      </c>
      <c r="AE74" s="2">
        <v>60</v>
      </c>
      <c r="AF74" s="2">
        <f t="shared" si="5"/>
        <v>1.875</v>
      </c>
      <c r="AG74" s="2">
        <f t="shared" si="6"/>
        <v>52.631250000000001</v>
      </c>
      <c r="AH74" s="2">
        <f t="shared" si="7"/>
        <v>33.1875</v>
      </c>
      <c r="AI74" s="2">
        <f t="shared" si="8"/>
        <v>3.2625000000000002</v>
      </c>
      <c r="AJ74" s="2">
        <f t="shared" si="9"/>
        <v>8.4187500000000011</v>
      </c>
      <c r="AK74" s="2">
        <f t="shared" si="10"/>
        <v>23.751358513777692</v>
      </c>
      <c r="AL74" s="2">
        <f t="shared" si="11"/>
        <v>22.273918850025026</v>
      </c>
      <c r="AM74" s="2"/>
      <c r="AN74" s="2"/>
      <c r="AO74" s="2">
        <f t="shared" si="12"/>
        <v>-36.943355895974349</v>
      </c>
      <c r="AP74" s="2">
        <f t="shared" si="13"/>
        <v>16.466375726566611</v>
      </c>
      <c r="AQ74" s="2">
        <f t="shared" si="14"/>
        <v>32.274096424070557</v>
      </c>
      <c r="AR74" s="2">
        <f t="shared" si="15"/>
        <v>-69.217452320044913</v>
      </c>
      <c r="AS74" s="2">
        <f t="shared" si="16"/>
        <v>-4.6692594719037928</v>
      </c>
      <c r="AT74" s="2"/>
      <c r="AU74" s="2">
        <f t="shared" si="17"/>
        <v>16.466375726566611</v>
      </c>
    </row>
    <row r="75" spans="1:47" x14ac:dyDescent="0.25">
      <c r="A75" s="2" t="s">
        <v>348</v>
      </c>
      <c r="B75" s="2" t="s">
        <v>334</v>
      </c>
      <c r="C75" s="2" t="s">
        <v>349</v>
      </c>
      <c r="D75" s="2">
        <v>9</v>
      </c>
      <c r="E75" s="2">
        <v>8</v>
      </c>
      <c r="F75" s="2"/>
      <c r="G75" s="2"/>
      <c r="H75" s="2" t="s">
        <v>350</v>
      </c>
      <c r="I75" s="2" t="s">
        <v>105</v>
      </c>
      <c r="J75" s="2"/>
      <c r="K75" s="2">
        <v>1</v>
      </c>
      <c r="L75" s="2" t="s">
        <v>59</v>
      </c>
      <c r="M75" s="2">
        <v>24</v>
      </c>
      <c r="N75" s="2">
        <v>70</v>
      </c>
      <c r="O75" s="2">
        <v>120</v>
      </c>
      <c r="P75" s="2" t="s">
        <v>60</v>
      </c>
      <c r="Q75" s="2">
        <v>12</v>
      </c>
      <c r="R75" s="2">
        <v>1</v>
      </c>
      <c r="S75" s="2">
        <v>60</v>
      </c>
      <c r="T75" s="2">
        <v>3</v>
      </c>
      <c r="U75" s="2">
        <v>27.52</v>
      </c>
      <c r="V75" s="2">
        <v>18.079999999999998</v>
      </c>
      <c r="W75" s="2">
        <v>1.82</v>
      </c>
      <c r="X75" s="2">
        <v>1.19</v>
      </c>
      <c r="Y75" s="2">
        <v>9</v>
      </c>
      <c r="Z75" s="2">
        <v>8</v>
      </c>
      <c r="AA75" s="2">
        <v>9</v>
      </c>
      <c r="AB75" s="2">
        <v>8</v>
      </c>
      <c r="AC75" s="2">
        <f t="shared" si="18"/>
        <v>17</v>
      </c>
      <c r="AD75" s="2">
        <v>31.88</v>
      </c>
      <c r="AE75" s="2">
        <v>70</v>
      </c>
      <c r="AF75" s="2">
        <f t="shared" si="5"/>
        <v>2.1957340025094103</v>
      </c>
      <c r="AG75" s="2">
        <f t="shared" si="6"/>
        <v>60.426599749058973</v>
      </c>
      <c r="AH75" s="2">
        <f t="shared" si="7"/>
        <v>39.698870765370131</v>
      </c>
      <c r="AI75" s="2">
        <f t="shared" si="8"/>
        <v>3.9962358845671271</v>
      </c>
      <c r="AJ75" s="2">
        <f t="shared" si="9"/>
        <v>2.6129234629861982</v>
      </c>
      <c r="AK75" s="2">
        <f t="shared" si="10"/>
        <v>11.988707653701381</v>
      </c>
      <c r="AL75" s="2">
        <f t="shared" si="11"/>
        <v>7.390463597595911</v>
      </c>
      <c r="AM75" s="2"/>
      <c r="AN75" s="2"/>
      <c r="AO75" s="2">
        <f t="shared" si="12"/>
        <v>-34.302325581395358</v>
      </c>
      <c r="AP75" s="2">
        <f t="shared" si="13"/>
        <v>6.1298975815042578</v>
      </c>
      <c r="AQ75" s="2">
        <f t="shared" si="14"/>
        <v>12.014599259748344</v>
      </c>
      <c r="AR75" s="2">
        <f t="shared" si="15"/>
        <v>-46.316924841143702</v>
      </c>
      <c r="AS75" s="2">
        <f t="shared" si="16"/>
        <v>-22.287726321647014</v>
      </c>
      <c r="AT75" s="2"/>
      <c r="AU75" s="2">
        <f t="shared" si="17"/>
        <v>6.1298975815042578</v>
      </c>
    </row>
    <row r="76" spans="1:47" x14ac:dyDescent="0.25">
      <c r="A76" s="2" t="s">
        <v>348</v>
      </c>
      <c r="B76" s="2" t="s">
        <v>356</v>
      </c>
      <c r="C76" s="2" t="s">
        <v>349</v>
      </c>
      <c r="D76" s="2">
        <v>33</v>
      </c>
      <c r="E76" s="2">
        <v>36</v>
      </c>
      <c r="F76" s="2"/>
      <c r="G76" s="2"/>
      <c r="H76" s="2" t="s">
        <v>350</v>
      </c>
      <c r="I76" s="2" t="s">
        <v>105</v>
      </c>
      <c r="J76" s="2"/>
      <c r="K76" s="2">
        <v>1</v>
      </c>
      <c r="L76" s="2" t="s">
        <v>59</v>
      </c>
      <c r="M76" s="2">
        <v>24</v>
      </c>
      <c r="N76" s="2">
        <v>70</v>
      </c>
      <c r="O76" s="2">
        <v>120</v>
      </c>
      <c r="P76" s="2" t="s">
        <v>60</v>
      </c>
      <c r="Q76" s="2">
        <v>12</v>
      </c>
      <c r="R76" s="2">
        <v>1</v>
      </c>
      <c r="S76" s="2">
        <v>60</v>
      </c>
      <c r="T76" s="2">
        <v>3</v>
      </c>
      <c r="U76" s="2">
        <v>25.99</v>
      </c>
      <c r="V76" s="2">
        <v>11.3</v>
      </c>
      <c r="W76" s="2">
        <v>2.37</v>
      </c>
      <c r="X76" s="2">
        <v>2.16</v>
      </c>
      <c r="Y76" s="2">
        <v>33</v>
      </c>
      <c r="Z76" s="2">
        <v>36</v>
      </c>
      <c r="AA76" s="2">
        <v>33</v>
      </c>
      <c r="AB76" s="2">
        <v>36</v>
      </c>
      <c r="AC76" s="2">
        <f t="shared" si="18"/>
        <v>69</v>
      </c>
      <c r="AD76" s="2">
        <v>31.83</v>
      </c>
      <c r="AE76" s="2">
        <v>60</v>
      </c>
      <c r="AF76" s="2">
        <f t="shared" si="5"/>
        <v>1.8850141376060321</v>
      </c>
      <c r="AG76" s="2">
        <f t="shared" si="6"/>
        <v>48.991517436380768</v>
      </c>
      <c r="AH76" s="2">
        <f t="shared" si="7"/>
        <v>21.300659754948164</v>
      </c>
      <c r="AI76" s="2">
        <f t="shared" si="8"/>
        <v>4.4674835061262961</v>
      </c>
      <c r="AJ76" s="2">
        <f t="shared" si="9"/>
        <v>4.07163053722903</v>
      </c>
      <c r="AK76" s="2">
        <f t="shared" si="10"/>
        <v>25.663738873317868</v>
      </c>
      <c r="AL76" s="2">
        <f t="shared" si="11"/>
        <v>24.42978322337418</v>
      </c>
      <c r="AM76" s="2"/>
      <c r="AN76" s="2"/>
      <c r="AO76" s="2">
        <f t="shared" si="12"/>
        <v>-56.521739130434781</v>
      </c>
      <c r="AP76" s="2">
        <f t="shared" si="13"/>
        <v>9.208148624196923</v>
      </c>
      <c r="AQ76" s="2">
        <f t="shared" si="14"/>
        <v>18.047971303425967</v>
      </c>
      <c r="AR76" s="2">
        <f t="shared" si="15"/>
        <v>-74.569710433860749</v>
      </c>
      <c r="AS76" s="2">
        <f t="shared" si="16"/>
        <v>-38.473767827008814</v>
      </c>
      <c r="AT76" s="2"/>
      <c r="AU76" s="2">
        <f t="shared" si="17"/>
        <v>9.208148624196923</v>
      </c>
    </row>
    <row r="77" spans="1:47" x14ac:dyDescent="0.25">
      <c r="A77" t="s">
        <v>131</v>
      </c>
      <c r="B77" t="s">
        <v>47</v>
      </c>
      <c r="C77" t="s">
        <v>132</v>
      </c>
      <c r="D77" s="2">
        <v>12</v>
      </c>
      <c r="E77" s="2">
        <v>12</v>
      </c>
      <c r="F77" s="2">
        <v>126</v>
      </c>
      <c r="G77" s="2">
        <v>12</v>
      </c>
      <c r="H77" t="s">
        <v>133</v>
      </c>
      <c r="I77" t="s">
        <v>134</v>
      </c>
      <c r="K77">
        <v>1</v>
      </c>
      <c r="L77" t="s">
        <v>94</v>
      </c>
      <c r="M77">
        <v>25</v>
      </c>
      <c r="N77">
        <v>70</v>
      </c>
      <c r="O77">
        <v>90</v>
      </c>
      <c r="P77" t="s">
        <v>46</v>
      </c>
      <c r="Q77">
        <v>6</v>
      </c>
      <c r="R77">
        <v>1</v>
      </c>
      <c r="S77">
        <v>30</v>
      </c>
      <c r="T77">
        <v>3</v>
      </c>
      <c r="U77">
        <v>29.94</v>
      </c>
      <c r="V77">
        <v>25.25</v>
      </c>
      <c r="W77">
        <v>1.54</v>
      </c>
      <c r="X77">
        <v>2.85</v>
      </c>
      <c r="Y77" t="s">
        <v>135</v>
      </c>
      <c r="Z77" t="s">
        <v>135</v>
      </c>
      <c r="AA77">
        <v>12</v>
      </c>
      <c r="AB77">
        <v>12</v>
      </c>
      <c r="AC77">
        <v>24</v>
      </c>
      <c r="AD77">
        <v>39.79</v>
      </c>
      <c r="AE77">
        <v>100</v>
      </c>
      <c r="AF77">
        <v>2.5131942700000001</v>
      </c>
      <c r="AG77">
        <v>75.245036440000007</v>
      </c>
      <c r="AH77">
        <v>63.458155320000003</v>
      </c>
      <c r="AI77">
        <v>3.8703191760000002</v>
      </c>
      <c r="AJ77">
        <v>7.1626036690000001</v>
      </c>
      <c r="AK77">
        <v>13.407178910000001</v>
      </c>
      <c r="AL77">
        <v>24.811986940000001</v>
      </c>
      <c r="AM77">
        <v>126</v>
      </c>
      <c r="AN77">
        <v>12</v>
      </c>
      <c r="AO77">
        <v>-15.664662659999999</v>
      </c>
      <c r="AP77">
        <f t="shared" si="13"/>
        <v>10.460849558966522</v>
      </c>
      <c r="AQ77">
        <f t="shared" si="14"/>
        <v>20.503265135574384</v>
      </c>
      <c r="AR77">
        <f t="shared" si="15"/>
        <v>-36.167927795574386</v>
      </c>
      <c r="AS77">
        <f t="shared" si="16"/>
        <v>4.8386024755743851</v>
      </c>
      <c r="AU77">
        <f t="shared" si="17"/>
        <v>10.460849558966522</v>
      </c>
    </row>
    <row r="78" spans="1:47" x14ac:dyDescent="0.25">
      <c r="A78" t="s">
        <v>131</v>
      </c>
      <c r="B78" t="s">
        <v>49</v>
      </c>
      <c r="C78" t="s">
        <v>132</v>
      </c>
      <c r="D78" s="2">
        <v>12</v>
      </c>
      <c r="E78" s="2">
        <v>12</v>
      </c>
      <c r="F78" s="2"/>
      <c r="G78" s="2"/>
      <c r="H78" t="s">
        <v>133</v>
      </c>
      <c r="I78" t="s">
        <v>134</v>
      </c>
      <c r="K78">
        <v>1</v>
      </c>
      <c r="L78" t="s">
        <v>94</v>
      </c>
      <c r="M78">
        <v>25</v>
      </c>
      <c r="N78">
        <v>70</v>
      </c>
      <c r="O78">
        <v>90</v>
      </c>
      <c r="P78" t="s">
        <v>46</v>
      </c>
      <c r="Q78">
        <v>6</v>
      </c>
      <c r="R78">
        <v>1</v>
      </c>
      <c r="S78">
        <v>30</v>
      </c>
      <c r="T78">
        <v>3</v>
      </c>
      <c r="U78">
        <v>29.56</v>
      </c>
      <c r="V78">
        <v>24.25</v>
      </c>
      <c r="W78">
        <v>2.16</v>
      </c>
      <c r="X78">
        <v>2.23</v>
      </c>
      <c r="Y78" t="s">
        <v>135</v>
      </c>
      <c r="Z78" t="s">
        <v>135</v>
      </c>
      <c r="AA78">
        <v>12</v>
      </c>
      <c r="AB78">
        <v>12</v>
      </c>
      <c r="AC78">
        <v>24</v>
      </c>
      <c r="AD78">
        <v>40.64</v>
      </c>
      <c r="AE78">
        <v>100</v>
      </c>
      <c r="AF78">
        <v>2.4606299210000002</v>
      </c>
      <c r="AG78">
        <v>72.736220470000006</v>
      </c>
      <c r="AH78">
        <v>59.670275590000003</v>
      </c>
      <c r="AI78">
        <v>5.3149606299999999</v>
      </c>
      <c r="AJ78">
        <v>5.4872047239999997</v>
      </c>
      <c r="AK78">
        <v>18.411563699999999</v>
      </c>
      <c r="AL78">
        <v>19.00823475</v>
      </c>
      <c r="AO78">
        <v>-17.963464139999999</v>
      </c>
      <c r="AP78">
        <f t="shared" si="13"/>
        <v>9.6356757379088194</v>
      </c>
      <c r="AQ78">
        <f t="shared" si="14"/>
        <v>18.885924446301285</v>
      </c>
      <c r="AR78">
        <f t="shared" si="15"/>
        <v>-36.849388586301288</v>
      </c>
      <c r="AS78">
        <f t="shared" si="16"/>
        <v>0.92246030630128573</v>
      </c>
      <c r="AU78">
        <f t="shared" si="17"/>
        <v>9.6356757379088194</v>
      </c>
    </row>
    <row r="79" spans="1:47" x14ac:dyDescent="0.25">
      <c r="A79" t="s">
        <v>131</v>
      </c>
      <c r="B79" t="s">
        <v>47</v>
      </c>
      <c r="C79" t="s">
        <v>132</v>
      </c>
      <c r="D79" s="2">
        <v>12</v>
      </c>
      <c r="E79" s="2">
        <v>12</v>
      </c>
      <c r="F79" s="2"/>
      <c r="G79" s="2"/>
      <c r="H79" t="s">
        <v>136</v>
      </c>
      <c r="I79" t="s">
        <v>134</v>
      </c>
      <c r="K79">
        <v>1</v>
      </c>
      <c r="L79" t="s">
        <v>94</v>
      </c>
      <c r="M79">
        <v>25</v>
      </c>
      <c r="N79">
        <v>70</v>
      </c>
      <c r="O79">
        <v>90</v>
      </c>
      <c r="P79" t="s">
        <v>46</v>
      </c>
      <c r="Q79">
        <v>6</v>
      </c>
      <c r="R79">
        <v>1</v>
      </c>
      <c r="S79">
        <v>30</v>
      </c>
      <c r="T79">
        <v>3</v>
      </c>
      <c r="U79">
        <v>29.94</v>
      </c>
      <c r="V79">
        <v>24.78</v>
      </c>
      <c r="W79">
        <v>1.54</v>
      </c>
      <c r="X79">
        <v>2.69</v>
      </c>
      <c r="Y79" t="s">
        <v>135</v>
      </c>
      <c r="Z79" t="s">
        <v>135</v>
      </c>
      <c r="AA79">
        <v>12</v>
      </c>
      <c r="AB79">
        <v>12</v>
      </c>
      <c r="AC79">
        <v>24</v>
      </c>
      <c r="AD79">
        <v>39.79</v>
      </c>
      <c r="AE79">
        <v>100</v>
      </c>
      <c r="AF79">
        <v>2.5131942700000001</v>
      </c>
      <c r="AG79">
        <v>75.245036440000007</v>
      </c>
      <c r="AH79">
        <v>62.276954009999997</v>
      </c>
      <c r="AI79">
        <v>3.8703191760000002</v>
      </c>
      <c r="AJ79">
        <v>6.7604925859999998</v>
      </c>
      <c r="AK79">
        <v>13.407178910000001</v>
      </c>
      <c r="AL79">
        <v>23.419033290000002</v>
      </c>
      <c r="AO79">
        <v>-17.234468939999999</v>
      </c>
      <c r="AP79">
        <f t="shared" si="13"/>
        <v>9.942181124893601</v>
      </c>
      <c r="AQ79">
        <f t="shared" si="14"/>
        <v>19.486675004791458</v>
      </c>
      <c r="AR79">
        <f t="shared" si="15"/>
        <v>-36.721143944791457</v>
      </c>
      <c r="AS79">
        <f t="shared" si="16"/>
        <v>2.2522060647914586</v>
      </c>
      <c r="AU79">
        <f t="shared" si="17"/>
        <v>9.942181124893601</v>
      </c>
    </row>
    <row r="80" spans="1:47" x14ac:dyDescent="0.25">
      <c r="A80" t="s">
        <v>131</v>
      </c>
      <c r="B80" t="s">
        <v>47</v>
      </c>
      <c r="C80" t="s">
        <v>132</v>
      </c>
      <c r="D80" s="2">
        <v>12</v>
      </c>
      <c r="E80" s="2">
        <v>12</v>
      </c>
      <c r="F80" s="2"/>
      <c r="G80" s="2"/>
      <c r="H80" t="s">
        <v>137</v>
      </c>
      <c r="I80" t="s">
        <v>134</v>
      </c>
      <c r="K80">
        <v>1</v>
      </c>
      <c r="L80" t="s">
        <v>94</v>
      </c>
      <c r="M80">
        <v>25</v>
      </c>
      <c r="N80">
        <v>70</v>
      </c>
      <c r="O80">
        <v>90</v>
      </c>
      <c r="P80" t="s">
        <v>46</v>
      </c>
      <c r="Q80">
        <v>6</v>
      </c>
      <c r="R80">
        <v>1</v>
      </c>
      <c r="S80">
        <v>30</v>
      </c>
      <c r="T80">
        <v>3</v>
      </c>
      <c r="U80">
        <v>29.94</v>
      </c>
      <c r="V80">
        <v>24.4</v>
      </c>
      <c r="W80">
        <v>1.54</v>
      </c>
      <c r="X80">
        <v>2</v>
      </c>
      <c r="Y80" t="s">
        <v>135</v>
      </c>
      <c r="Z80" t="s">
        <v>135</v>
      </c>
      <c r="AA80">
        <v>12</v>
      </c>
      <c r="AB80">
        <v>12</v>
      </c>
      <c r="AC80">
        <v>24</v>
      </c>
      <c r="AD80">
        <v>39.79</v>
      </c>
      <c r="AE80">
        <v>100</v>
      </c>
      <c r="AF80">
        <v>2.5131942700000001</v>
      </c>
      <c r="AG80">
        <v>75.245036440000007</v>
      </c>
      <c r="AH80">
        <v>61.321940189999999</v>
      </c>
      <c r="AI80">
        <v>3.8703191760000002</v>
      </c>
      <c r="AJ80">
        <v>5.0263885400000001</v>
      </c>
      <c r="AK80">
        <v>13.407178910000001</v>
      </c>
      <c r="AL80">
        <v>17.41192066</v>
      </c>
      <c r="AO80">
        <v>-18.503674010000001</v>
      </c>
      <c r="AP80">
        <f t="shared" si="13"/>
        <v>7.8863465727647464</v>
      </c>
      <c r="AQ80">
        <f t="shared" si="14"/>
        <v>15.457239282618902</v>
      </c>
      <c r="AR80">
        <f t="shared" si="15"/>
        <v>-33.960913292618905</v>
      </c>
      <c r="AS80">
        <f t="shared" si="16"/>
        <v>-3.046434727381099</v>
      </c>
      <c r="AU80">
        <f t="shared" si="17"/>
        <v>7.8863465727647464</v>
      </c>
    </row>
    <row r="81" spans="1:47" x14ac:dyDescent="0.25">
      <c r="A81" t="s">
        <v>131</v>
      </c>
      <c r="B81" t="s">
        <v>47</v>
      </c>
      <c r="C81" t="s">
        <v>132</v>
      </c>
      <c r="D81" s="2">
        <v>12</v>
      </c>
      <c r="E81" s="2">
        <v>12</v>
      </c>
      <c r="F81" s="2"/>
      <c r="G81" s="2"/>
      <c r="H81" t="s">
        <v>138</v>
      </c>
      <c r="I81" t="s">
        <v>134</v>
      </c>
      <c r="K81">
        <v>1</v>
      </c>
      <c r="L81" t="s">
        <v>94</v>
      </c>
      <c r="M81">
        <v>25</v>
      </c>
      <c r="N81">
        <v>70</v>
      </c>
      <c r="O81">
        <v>90</v>
      </c>
      <c r="P81" t="s">
        <v>46</v>
      </c>
      <c r="Q81">
        <v>6</v>
      </c>
      <c r="R81">
        <v>1</v>
      </c>
      <c r="S81">
        <v>30</v>
      </c>
      <c r="T81">
        <v>3</v>
      </c>
      <c r="U81">
        <v>29.94</v>
      </c>
      <c r="V81">
        <v>23.71</v>
      </c>
      <c r="W81">
        <v>1.54</v>
      </c>
      <c r="X81">
        <v>2.23</v>
      </c>
      <c r="Y81" t="s">
        <v>135</v>
      </c>
      <c r="Z81" t="s">
        <v>135</v>
      </c>
      <c r="AA81">
        <v>12</v>
      </c>
      <c r="AB81">
        <v>12</v>
      </c>
      <c r="AC81">
        <v>24</v>
      </c>
      <c r="AD81">
        <v>39.79</v>
      </c>
      <c r="AE81">
        <v>100</v>
      </c>
      <c r="AF81">
        <v>2.5131942700000001</v>
      </c>
      <c r="AG81">
        <v>75.245036440000007</v>
      </c>
      <c r="AH81">
        <v>59.58783614</v>
      </c>
      <c r="AI81">
        <v>3.8703191760000002</v>
      </c>
      <c r="AJ81">
        <v>5.6044232220000003</v>
      </c>
      <c r="AK81">
        <v>13.407178910000001</v>
      </c>
      <c r="AL81">
        <v>19.41429153</v>
      </c>
      <c r="AO81">
        <v>-20.808283230000001</v>
      </c>
      <c r="AP81">
        <f t="shared" si="13"/>
        <v>8.4892917598721187</v>
      </c>
      <c r="AQ81">
        <f t="shared" si="14"/>
        <v>16.639011849349352</v>
      </c>
      <c r="AR81">
        <f t="shared" si="15"/>
        <v>-37.447295079349352</v>
      </c>
      <c r="AS81">
        <f t="shared" si="16"/>
        <v>-4.169271380650649</v>
      </c>
      <c r="AU81">
        <f t="shared" si="17"/>
        <v>8.4892917598721187</v>
      </c>
    </row>
    <row r="82" spans="1:47" x14ac:dyDescent="0.25">
      <c r="A82" t="s">
        <v>131</v>
      </c>
      <c r="B82" t="s">
        <v>42</v>
      </c>
      <c r="C82" t="s">
        <v>132</v>
      </c>
      <c r="D82" s="2">
        <v>6</v>
      </c>
      <c r="E82" s="2">
        <v>6</v>
      </c>
      <c r="F82" s="2"/>
      <c r="G82" s="2"/>
      <c r="H82" t="s">
        <v>139</v>
      </c>
      <c r="I82" t="s">
        <v>134</v>
      </c>
      <c r="K82">
        <v>1</v>
      </c>
      <c r="L82" t="s">
        <v>94</v>
      </c>
      <c r="M82">
        <v>25</v>
      </c>
      <c r="N82">
        <v>70</v>
      </c>
      <c r="O82">
        <v>90</v>
      </c>
      <c r="P82" t="s">
        <v>46</v>
      </c>
      <c r="Q82">
        <v>8</v>
      </c>
      <c r="R82">
        <v>1</v>
      </c>
      <c r="S82">
        <v>40</v>
      </c>
      <c r="T82">
        <v>3</v>
      </c>
      <c r="U82">
        <v>30.71</v>
      </c>
      <c r="V82">
        <v>25.98</v>
      </c>
      <c r="W82">
        <v>1.62</v>
      </c>
      <c r="X82">
        <v>3.62</v>
      </c>
      <c r="Y82">
        <v>6</v>
      </c>
      <c r="Z82">
        <v>6</v>
      </c>
      <c r="AA82">
        <v>6</v>
      </c>
      <c r="AB82">
        <v>6</v>
      </c>
      <c r="AC82">
        <v>12</v>
      </c>
      <c r="AD82">
        <v>39.020000000000003</v>
      </c>
      <c r="AE82">
        <v>100</v>
      </c>
      <c r="AF82">
        <v>2.5627883140000001</v>
      </c>
      <c r="AG82">
        <v>78.703229109999995</v>
      </c>
      <c r="AH82">
        <v>66.581240390000005</v>
      </c>
      <c r="AI82">
        <v>4.151717068</v>
      </c>
      <c r="AJ82">
        <v>9.2772936959999992</v>
      </c>
      <c r="AK82">
        <v>10.16958837</v>
      </c>
      <c r="AL82">
        <v>22.724635750000001</v>
      </c>
      <c r="AO82">
        <v>-15.402149140000001</v>
      </c>
      <c r="AP82">
        <f t="shared" si="13"/>
        <v>12.604168652061906</v>
      </c>
      <c r="AQ82">
        <f t="shared" si="14"/>
        <v>24.704170558041337</v>
      </c>
      <c r="AR82">
        <f t="shared" si="15"/>
        <v>-40.106319698041339</v>
      </c>
      <c r="AS82">
        <f t="shared" si="16"/>
        <v>9.3020214180413365</v>
      </c>
      <c r="AU82">
        <f t="shared" si="17"/>
        <v>12.604168652061906</v>
      </c>
    </row>
    <row r="83" spans="1:47" x14ac:dyDescent="0.25">
      <c r="A83" t="s">
        <v>131</v>
      </c>
      <c r="B83" t="s">
        <v>42</v>
      </c>
      <c r="C83" t="s">
        <v>132</v>
      </c>
      <c r="D83" s="2">
        <v>6</v>
      </c>
      <c r="E83" s="2">
        <v>6</v>
      </c>
      <c r="F83" s="2"/>
      <c r="G83" s="2"/>
      <c r="H83" t="s">
        <v>139</v>
      </c>
      <c r="I83" t="s">
        <v>134</v>
      </c>
      <c r="K83">
        <v>1</v>
      </c>
      <c r="L83" t="s">
        <v>94</v>
      </c>
      <c r="M83">
        <v>25</v>
      </c>
      <c r="N83">
        <v>70</v>
      </c>
      <c r="O83">
        <v>90</v>
      </c>
      <c r="P83" t="s">
        <v>46</v>
      </c>
      <c r="Q83">
        <v>6</v>
      </c>
      <c r="R83">
        <v>1</v>
      </c>
      <c r="S83">
        <v>30</v>
      </c>
      <c r="T83">
        <v>3</v>
      </c>
      <c r="U83">
        <v>28.86</v>
      </c>
      <c r="V83">
        <v>22.75</v>
      </c>
      <c r="W83">
        <v>1.92</v>
      </c>
      <c r="X83">
        <v>2.46</v>
      </c>
      <c r="Y83">
        <v>6</v>
      </c>
      <c r="Z83">
        <v>6</v>
      </c>
      <c r="AA83">
        <v>6</v>
      </c>
      <c r="AB83">
        <v>6</v>
      </c>
      <c r="AC83">
        <v>12</v>
      </c>
      <c r="AD83">
        <v>39.020000000000003</v>
      </c>
      <c r="AE83">
        <v>100</v>
      </c>
      <c r="AF83">
        <v>2.5627883140000001</v>
      </c>
      <c r="AG83">
        <v>73.962070729999994</v>
      </c>
      <c r="AH83">
        <v>58.30343414</v>
      </c>
      <c r="AI83">
        <v>4.9205535620000003</v>
      </c>
      <c r="AJ83">
        <v>6.304459252</v>
      </c>
      <c r="AK83">
        <v>12.05284548</v>
      </c>
      <c r="AL83">
        <v>15.442708270000001</v>
      </c>
      <c r="AO83">
        <v>-21.171171170000001</v>
      </c>
      <c r="AP83">
        <f t="shared" si="13"/>
        <v>10.007997260536213</v>
      </c>
      <c r="AQ83">
        <f t="shared" si="14"/>
        <v>19.615674630650975</v>
      </c>
      <c r="AR83">
        <f t="shared" si="15"/>
        <v>-40.78684580065098</v>
      </c>
      <c r="AS83">
        <f t="shared" si="16"/>
        <v>-1.5554965393490257</v>
      </c>
      <c r="AU83">
        <f t="shared" si="17"/>
        <v>10.007997260536213</v>
      </c>
    </row>
    <row r="84" spans="1:47" x14ac:dyDescent="0.25">
      <c r="A84" t="s">
        <v>131</v>
      </c>
      <c r="B84" t="s">
        <v>42</v>
      </c>
      <c r="C84" t="s">
        <v>132</v>
      </c>
      <c r="D84" s="2">
        <v>6</v>
      </c>
      <c r="E84" s="2">
        <v>6</v>
      </c>
      <c r="F84" s="2"/>
      <c r="G84" s="2"/>
      <c r="H84" t="s">
        <v>139</v>
      </c>
      <c r="I84" t="s">
        <v>134</v>
      </c>
      <c r="K84">
        <v>1</v>
      </c>
      <c r="L84" t="s">
        <v>94</v>
      </c>
      <c r="M84">
        <v>25</v>
      </c>
      <c r="N84">
        <v>70</v>
      </c>
      <c r="O84">
        <v>90</v>
      </c>
      <c r="P84" t="s">
        <v>46</v>
      </c>
      <c r="Q84">
        <v>4</v>
      </c>
      <c r="R84">
        <v>1</v>
      </c>
      <c r="S84">
        <v>20</v>
      </c>
      <c r="T84">
        <v>3</v>
      </c>
      <c r="U84">
        <v>22.4</v>
      </c>
      <c r="V84">
        <v>17.09</v>
      </c>
      <c r="W84">
        <v>1.62</v>
      </c>
      <c r="X84">
        <v>2.62</v>
      </c>
      <c r="Y84">
        <v>6</v>
      </c>
      <c r="Z84">
        <v>6</v>
      </c>
      <c r="AA84">
        <v>6</v>
      </c>
      <c r="AB84">
        <v>6</v>
      </c>
      <c r="AC84">
        <v>12</v>
      </c>
      <c r="AD84">
        <v>39.020000000000003</v>
      </c>
      <c r="AE84">
        <v>100</v>
      </c>
      <c r="AF84">
        <v>2.5627883140000001</v>
      </c>
      <c r="AG84">
        <v>57.406458229999998</v>
      </c>
      <c r="AH84">
        <v>43.79805228</v>
      </c>
      <c r="AI84">
        <v>4.151717068</v>
      </c>
      <c r="AJ84">
        <v>6.7145053819999996</v>
      </c>
      <c r="AK84">
        <v>10.16958837</v>
      </c>
      <c r="AL84">
        <v>16.447112059999998</v>
      </c>
      <c r="AO84">
        <v>-23.70535714</v>
      </c>
      <c r="AP84">
        <f t="shared" si="13"/>
        <v>12.932589420825186</v>
      </c>
      <c r="AQ84">
        <f t="shared" si="14"/>
        <v>25.347875264817365</v>
      </c>
      <c r="AR84">
        <f t="shared" si="15"/>
        <v>-49.053232404817365</v>
      </c>
      <c r="AS84">
        <f t="shared" si="16"/>
        <v>1.6425181248173644</v>
      </c>
      <c r="AU84">
        <f t="shared" si="17"/>
        <v>12.932589420825186</v>
      </c>
    </row>
    <row r="85" spans="1:47" x14ac:dyDescent="0.25">
      <c r="A85" t="s">
        <v>131</v>
      </c>
      <c r="B85" t="s">
        <v>47</v>
      </c>
      <c r="C85" t="s">
        <v>132</v>
      </c>
      <c r="D85" s="2">
        <v>12</v>
      </c>
      <c r="E85" s="2">
        <v>12</v>
      </c>
      <c r="F85" s="2"/>
      <c r="G85" s="2"/>
      <c r="H85" t="s">
        <v>139</v>
      </c>
      <c r="I85" t="s">
        <v>134</v>
      </c>
      <c r="K85">
        <v>1</v>
      </c>
      <c r="L85" t="s">
        <v>94</v>
      </c>
      <c r="M85">
        <v>25</v>
      </c>
      <c r="N85">
        <v>70</v>
      </c>
      <c r="O85">
        <v>90</v>
      </c>
      <c r="P85" t="s">
        <v>46</v>
      </c>
      <c r="Q85">
        <v>6</v>
      </c>
      <c r="R85">
        <v>1</v>
      </c>
      <c r="S85">
        <v>30</v>
      </c>
      <c r="T85">
        <v>3</v>
      </c>
      <c r="U85">
        <v>29.94</v>
      </c>
      <c r="V85">
        <v>22.94</v>
      </c>
      <c r="W85">
        <v>1.54</v>
      </c>
      <c r="X85">
        <v>2.54</v>
      </c>
      <c r="Y85" t="s">
        <v>135</v>
      </c>
      <c r="Z85" t="s">
        <v>135</v>
      </c>
      <c r="AA85">
        <v>12</v>
      </c>
      <c r="AB85">
        <v>12</v>
      </c>
      <c r="AC85">
        <v>24</v>
      </c>
      <c r="AD85">
        <v>39.79</v>
      </c>
      <c r="AE85">
        <v>100</v>
      </c>
      <c r="AF85">
        <v>2.5131942700000001</v>
      </c>
      <c r="AG85">
        <v>75.245036440000007</v>
      </c>
      <c r="AH85">
        <v>57.652676550000002</v>
      </c>
      <c r="AI85">
        <v>3.8703191760000002</v>
      </c>
      <c r="AJ85">
        <v>6.3835134460000003</v>
      </c>
      <c r="AK85">
        <v>13.407178910000001</v>
      </c>
      <c r="AL85">
        <v>22.113139239999999</v>
      </c>
      <c r="AO85">
        <v>-23.380093519999999</v>
      </c>
      <c r="AP85">
        <f t="shared" si="13"/>
        <v>9.3543476278914675</v>
      </c>
      <c r="AQ85">
        <f t="shared" si="14"/>
        <v>18.334521350667277</v>
      </c>
      <c r="AR85">
        <f t="shared" si="15"/>
        <v>-41.714614870667276</v>
      </c>
      <c r="AS85">
        <f t="shared" si="16"/>
        <v>-5.045572169332722</v>
      </c>
      <c r="AU85">
        <f t="shared" si="17"/>
        <v>9.3543476278914675</v>
      </c>
    </row>
    <row r="86" spans="1:47" x14ac:dyDescent="0.25">
      <c r="A86" t="s">
        <v>131</v>
      </c>
      <c r="B86" t="s">
        <v>49</v>
      </c>
      <c r="C86" t="s">
        <v>132</v>
      </c>
      <c r="D86" s="2">
        <v>12</v>
      </c>
      <c r="E86" s="2">
        <v>12</v>
      </c>
      <c r="F86" s="2"/>
      <c r="G86" s="2"/>
      <c r="H86" t="s">
        <v>139</v>
      </c>
      <c r="I86" t="s">
        <v>134</v>
      </c>
      <c r="K86">
        <v>1</v>
      </c>
      <c r="L86" t="s">
        <v>94</v>
      </c>
      <c r="M86">
        <v>25</v>
      </c>
      <c r="N86">
        <v>70</v>
      </c>
      <c r="O86">
        <v>90</v>
      </c>
      <c r="P86" t="s">
        <v>46</v>
      </c>
      <c r="Q86">
        <v>6</v>
      </c>
      <c r="R86">
        <v>1</v>
      </c>
      <c r="S86">
        <v>30</v>
      </c>
      <c r="T86">
        <v>3</v>
      </c>
      <c r="U86">
        <v>29.56</v>
      </c>
      <c r="V86">
        <v>21.82</v>
      </c>
      <c r="W86">
        <v>2.16</v>
      </c>
      <c r="X86">
        <v>1.92</v>
      </c>
      <c r="Y86" t="s">
        <v>135</v>
      </c>
      <c r="Z86" t="s">
        <v>135</v>
      </c>
      <c r="AA86">
        <v>12</v>
      </c>
      <c r="AB86">
        <v>12</v>
      </c>
      <c r="AC86">
        <v>24</v>
      </c>
      <c r="AD86">
        <v>40.64</v>
      </c>
      <c r="AE86">
        <v>100</v>
      </c>
      <c r="AF86">
        <v>2.4606299210000002</v>
      </c>
      <c r="AG86">
        <v>72.736220470000006</v>
      </c>
      <c r="AH86">
        <v>53.690944880000004</v>
      </c>
      <c r="AI86">
        <v>5.3149606299999999</v>
      </c>
      <c r="AJ86">
        <v>4.7244094490000004</v>
      </c>
      <c r="AK86">
        <v>18.411563699999999</v>
      </c>
      <c r="AL86">
        <v>16.365834400000001</v>
      </c>
      <c r="AO86">
        <v>-26.184032479999999</v>
      </c>
      <c r="AP86">
        <f t="shared" si="13"/>
        <v>8.4428771258902628</v>
      </c>
      <c r="AQ86">
        <f t="shared" si="14"/>
        <v>16.548039166744914</v>
      </c>
      <c r="AR86">
        <f t="shared" si="15"/>
        <v>-42.732071646744913</v>
      </c>
      <c r="AS86">
        <f t="shared" si="16"/>
        <v>-9.635993313255085</v>
      </c>
      <c r="AU86">
        <f t="shared" si="17"/>
        <v>8.4428771258902628</v>
      </c>
    </row>
    <row r="87" spans="1:47" x14ac:dyDescent="0.25">
      <c r="A87" t="s">
        <v>131</v>
      </c>
      <c r="B87" t="s">
        <v>49</v>
      </c>
      <c r="C87" t="s">
        <v>132</v>
      </c>
      <c r="D87" s="2">
        <v>12</v>
      </c>
      <c r="E87" s="2">
        <v>12</v>
      </c>
      <c r="F87" s="2"/>
      <c r="G87" s="2"/>
      <c r="H87" t="s">
        <v>139</v>
      </c>
      <c r="I87" t="s">
        <v>134</v>
      </c>
      <c r="K87">
        <v>1</v>
      </c>
      <c r="L87" t="s">
        <v>94</v>
      </c>
      <c r="M87">
        <v>25</v>
      </c>
      <c r="N87">
        <v>70</v>
      </c>
      <c r="O87">
        <v>90</v>
      </c>
      <c r="P87" t="s">
        <v>46</v>
      </c>
      <c r="Q87">
        <v>6</v>
      </c>
      <c r="R87">
        <v>1</v>
      </c>
      <c r="S87">
        <v>30</v>
      </c>
      <c r="T87">
        <v>3</v>
      </c>
      <c r="U87">
        <v>29.44</v>
      </c>
      <c r="V87">
        <v>22.98</v>
      </c>
      <c r="W87">
        <v>2.12</v>
      </c>
      <c r="X87">
        <v>2.4500000000000002</v>
      </c>
      <c r="Y87" t="s">
        <v>95</v>
      </c>
      <c r="Z87" t="s">
        <v>95</v>
      </c>
      <c r="AA87">
        <v>12</v>
      </c>
      <c r="AB87">
        <v>12</v>
      </c>
      <c r="AC87">
        <v>24</v>
      </c>
      <c r="AD87">
        <v>39.6</v>
      </c>
      <c r="AE87">
        <v>100</v>
      </c>
      <c r="AF87">
        <v>2.525252525</v>
      </c>
      <c r="AG87">
        <v>74.343434340000002</v>
      </c>
      <c r="AH87">
        <v>58.030303029999999</v>
      </c>
      <c r="AI87">
        <v>5.3535353539999999</v>
      </c>
      <c r="AJ87">
        <v>6.1868686869999996</v>
      </c>
      <c r="AK87">
        <v>18.545190460000001</v>
      </c>
      <c r="AL87">
        <v>21.431941810000001</v>
      </c>
      <c r="AO87">
        <v>-21.942934780000002</v>
      </c>
      <c r="AP87">
        <f t="shared" si="13"/>
        <v>10.042461059214636</v>
      </c>
      <c r="AQ87">
        <f t="shared" si="14"/>
        <v>19.683223676060688</v>
      </c>
      <c r="AR87">
        <f t="shared" si="15"/>
        <v>-41.626158456060693</v>
      </c>
      <c r="AS87">
        <f t="shared" si="16"/>
        <v>-2.2597111039393134</v>
      </c>
      <c r="AU87">
        <f t="shared" si="17"/>
        <v>10.042461059214636</v>
      </c>
    </row>
    <row r="88" spans="1:47" x14ac:dyDescent="0.25">
      <c r="A88" t="s">
        <v>131</v>
      </c>
      <c r="B88" t="s">
        <v>49</v>
      </c>
      <c r="C88" t="s">
        <v>132</v>
      </c>
      <c r="D88" s="2">
        <v>12</v>
      </c>
      <c r="E88" s="2">
        <v>12</v>
      </c>
      <c r="F88" s="2"/>
      <c r="G88" s="2"/>
      <c r="H88" t="s">
        <v>139</v>
      </c>
      <c r="I88" t="s">
        <v>134</v>
      </c>
      <c r="K88">
        <v>1</v>
      </c>
      <c r="L88" t="s">
        <v>94</v>
      </c>
      <c r="M88">
        <v>30</v>
      </c>
      <c r="N88">
        <v>70</v>
      </c>
      <c r="O88">
        <v>90</v>
      </c>
      <c r="P88" t="s">
        <v>46</v>
      </c>
      <c r="Q88">
        <v>6</v>
      </c>
      <c r="R88">
        <v>1</v>
      </c>
      <c r="S88">
        <v>30</v>
      </c>
      <c r="T88">
        <v>3</v>
      </c>
      <c r="U88">
        <v>28.75</v>
      </c>
      <c r="V88">
        <v>21.36</v>
      </c>
      <c r="W88">
        <v>1.34</v>
      </c>
      <c r="X88">
        <v>2.92</v>
      </c>
      <c r="Y88" t="s">
        <v>95</v>
      </c>
      <c r="Z88" t="s">
        <v>95</v>
      </c>
      <c r="AA88">
        <v>12</v>
      </c>
      <c r="AB88">
        <v>12</v>
      </c>
      <c r="AC88">
        <v>24</v>
      </c>
      <c r="AD88">
        <v>39.6</v>
      </c>
      <c r="AE88">
        <v>100</v>
      </c>
      <c r="AF88">
        <v>2.525252525</v>
      </c>
      <c r="AG88">
        <v>72.601010099999996</v>
      </c>
      <c r="AH88">
        <v>53.939393940000002</v>
      </c>
      <c r="AI88">
        <v>3.3838383840000001</v>
      </c>
      <c r="AJ88">
        <v>7.3737373740000001</v>
      </c>
      <c r="AK88">
        <v>11.72196001</v>
      </c>
      <c r="AL88">
        <v>25.54337555</v>
      </c>
      <c r="AO88">
        <v>-25.70434783</v>
      </c>
      <c r="AP88">
        <f t="shared" si="13"/>
        <v>10.730614149688044</v>
      </c>
      <c r="AQ88">
        <f t="shared" si="14"/>
        <v>21.032003733388567</v>
      </c>
      <c r="AR88">
        <f t="shared" si="15"/>
        <v>-46.736351563388567</v>
      </c>
      <c r="AS88">
        <f t="shared" si="16"/>
        <v>-4.6723440966114325</v>
      </c>
      <c r="AU88">
        <f t="shared" si="17"/>
        <v>10.730614149688044</v>
      </c>
    </row>
    <row r="89" spans="1:47" x14ac:dyDescent="0.25">
      <c r="A89" t="s">
        <v>140</v>
      </c>
      <c r="B89" t="s">
        <v>67</v>
      </c>
      <c r="C89" t="s">
        <v>141</v>
      </c>
      <c r="D89" s="2">
        <v>9</v>
      </c>
      <c r="E89" s="2">
        <v>9</v>
      </c>
      <c r="F89" s="2">
        <v>9</v>
      </c>
      <c r="G89" s="2">
        <v>1</v>
      </c>
      <c r="H89" t="s">
        <v>142</v>
      </c>
      <c r="I89" t="s">
        <v>143</v>
      </c>
      <c r="J89">
        <v>101</v>
      </c>
      <c r="K89">
        <v>1</v>
      </c>
      <c r="L89" t="s">
        <v>59</v>
      </c>
      <c r="M89" t="s">
        <v>46</v>
      </c>
      <c r="N89" t="s">
        <v>46</v>
      </c>
      <c r="O89">
        <v>60</v>
      </c>
      <c r="P89" t="s">
        <v>120</v>
      </c>
      <c r="Q89">
        <v>12</v>
      </c>
      <c r="R89">
        <v>1</v>
      </c>
      <c r="S89">
        <v>60</v>
      </c>
      <c r="T89" t="s">
        <v>61</v>
      </c>
      <c r="U89">
        <v>59.267000000000003</v>
      </c>
      <c r="V89">
        <v>-20.085999999999999</v>
      </c>
      <c r="W89">
        <v>11.172000000000001</v>
      </c>
      <c r="X89">
        <v>23.283999999999999</v>
      </c>
      <c r="Y89">
        <v>9</v>
      </c>
      <c r="Z89">
        <v>9</v>
      </c>
      <c r="AA89">
        <v>9</v>
      </c>
      <c r="AB89">
        <v>9</v>
      </c>
      <c r="AC89">
        <v>18</v>
      </c>
      <c r="AD89">
        <v>81.814999999999998</v>
      </c>
      <c r="AE89">
        <v>100</v>
      </c>
      <c r="AF89">
        <v>1.2222697549999999</v>
      </c>
      <c r="AG89">
        <v>72.440261570000004</v>
      </c>
      <c r="AH89">
        <v>-24.550510299999999</v>
      </c>
      <c r="AI89">
        <v>13.6551977</v>
      </c>
      <c r="AJ89">
        <v>28.459328970000001</v>
      </c>
      <c r="AK89">
        <v>40.96559311</v>
      </c>
      <c r="AL89">
        <v>85.377986919999998</v>
      </c>
      <c r="AM89">
        <v>9</v>
      </c>
      <c r="AN89">
        <v>1</v>
      </c>
      <c r="AO89">
        <v>-133.89069799999999</v>
      </c>
      <c r="AP89">
        <f t="shared" si="13"/>
        <v>-39.80265348420896</v>
      </c>
      <c r="AQ89">
        <f t="shared" si="14"/>
        <v>-78.013200829049566</v>
      </c>
      <c r="AR89">
        <f t="shared" si="15"/>
        <v>-55.87749717095042</v>
      </c>
      <c r="AS89">
        <f t="shared" si="16"/>
        <v>-211.90389882904955</v>
      </c>
      <c r="AU89">
        <f t="shared" si="17"/>
        <v>-39.80265348420896</v>
      </c>
    </row>
    <row r="90" spans="1:47" x14ac:dyDescent="0.25">
      <c r="A90" t="s">
        <v>144</v>
      </c>
      <c r="B90" t="s">
        <v>42</v>
      </c>
      <c r="C90" t="s">
        <v>145</v>
      </c>
      <c r="D90" s="2">
        <v>6</v>
      </c>
      <c r="E90" s="2">
        <v>6</v>
      </c>
      <c r="F90" s="2">
        <v>88</v>
      </c>
      <c r="G90" s="2">
        <v>14</v>
      </c>
      <c r="H90" t="s">
        <v>146</v>
      </c>
      <c r="I90" t="s">
        <v>57</v>
      </c>
      <c r="J90">
        <v>67</v>
      </c>
      <c r="K90">
        <v>1</v>
      </c>
      <c r="L90" t="s">
        <v>94</v>
      </c>
      <c r="M90">
        <v>25</v>
      </c>
      <c r="N90">
        <v>75</v>
      </c>
      <c r="O90">
        <v>90</v>
      </c>
      <c r="P90" t="s">
        <v>46</v>
      </c>
      <c r="Q90">
        <v>12</v>
      </c>
      <c r="R90">
        <v>1</v>
      </c>
      <c r="S90">
        <v>60</v>
      </c>
      <c r="T90" t="s">
        <v>61</v>
      </c>
      <c r="U90">
        <v>49.41</v>
      </c>
      <c r="V90">
        <v>6.16</v>
      </c>
      <c r="W90">
        <v>5.24</v>
      </c>
      <c r="X90">
        <v>5.24</v>
      </c>
      <c r="Y90">
        <v>6</v>
      </c>
      <c r="Z90">
        <v>6</v>
      </c>
      <c r="AA90">
        <v>6</v>
      </c>
      <c r="AB90">
        <v>6</v>
      </c>
      <c r="AC90">
        <v>12</v>
      </c>
      <c r="AD90">
        <v>62.04</v>
      </c>
      <c r="AE90">
        <v>70</v>
      </c>
      <c r="AF90">
        <v>1.12830432</v>
      </c>
      <c r="AG90">
        <v>55.749516440000001</v>
      </c>
      <c r="AH90">
        <v>6.9503546099999998</v>
      </c>
      <c r="AI90">
        <v>5.9123146359999996</v>
      </c>
      <c r="AJ90">
        <v>5.9123146359999996</v>
      </c>
      <c r="AK90">
        <v>14.482154059999999</v>
      </c>
      <c r="AL90">
        <v>14.482154059999999</v>
      </c>
      <c r="AM90">
        <v>88</v>
      </c>
      <c r="AN90">
        <v>14</v>
      </c>
      <c r="AO90">
        <v>-87.532888080000006</v>
      </c>
      <c r="AP90">
        <f t="shared" si="13"/>
        <v>10.687240131396933</v>
      </c>
      <c r="AQ90">
        <f t="shared" si="14"/>
        <v>20.946990657537988</v>
      </c>
      <c r="AR90">
        <f t="shared" si="15"/>
        <v>-108.479878737538</v>
      </c>
      <c r="AS90">
        <f t="shared" si="16"/>
        <v>-66.585897422462011</v>
      </c>
      <c r="AU90">
        <f t="shared" si="17"/>
        <v>10.687240131396933</v>
      </c>
    </row>
    <row r="91" spans="1:47" x14ac:dyDescent="0.25">
      <c r="A91" t="s">
        <v>144</v>
      </c>
      <c r="B91" t="s">
        <v>49</v>
      </c>
      <c r="C91" t="s">
        <v>145</v>
      </c>
      <c r="D91" s="2">
        <v>6</v>
      </c>
      <c r="E91" s="2">
        <v>6</v>
      </c>
      <c r="F91" s="2"/>
      <c r="G91" s="2"/>
      <c r="H91" t="s">
        <v>147</v>
      </c>
      <c r="I91" t="s">
        <v>105</v>
      </c>
      <c r="J91">
        <v>68</v>
      </c>
      <c r="K91">
        <v>1</v>
      </c>
      <c r="L91" t="s">
        <v>94</v>
      </c>
      <c r="M91">
        <v>25</v>
      </c>
      <c r="N91">
        <v>75</v>
      </c>
      <c r="O91">
        <v>90</v>
      </c>
      <c r="P91" t="s">
        <v>46</v>
      </c>
      <c r="Q91">
        <v>12</v>
      </c>
      <c r="R91">
        <v>1</v>
      </c>
      <c r="S91">
        <v>60</v>
      </c>
      <c r="T91" t="s">
        <v>61</v>
      </c>
      <c r="U91">
        <v>48.38</v>
      </c>
      <c r="V91">
        <v>-0.46</v>
      </c>
      <c r="W91">
        <v>8.5399999999999991</v>
      </c>
      <c r="X91">
        <v>8.5399999999999991</v>
      </c>
      <c r="Y91">
        <v>6</v>
      </c>
      <c r="Z91">
        <v>6</v>
      </c>
      <c r="AA91">
        <v>6</v>
      </c>
      <c r="AB91">
        <v>6</v>
      </c>
      <c r="AC91">
        <v>12</v>
      </c>
      <c r="AD91">
        <v>62.23</v>
      </c>
      <c r="AE91">
        <v>80</v>
      </c>
      <c r="AF91">
        <v>1.2855535920000001</v>
      </c>
      <c r="AG91">
        <v>62.195082759999998</v>
      </c>
      <c r="AH91">
        <v>-0.59135465200000004</v>
      </c>
      <c r="AI91">
        <v>10.97862767</v>
      </c>
      <c r="AJ91">
        <v>10.97862767</v>
      </c>
      <c r="AK91">
        <v>26.892035870000001</v>
      </c>
      <c r="AL91">
        <v>26.892035870000001</v>
      </c>
      <c r="AO91">
        <v>-100.95080609999999</v>
      </c>
      <c r="AP91">
        <f t="shared" si="13"/>
        <v>-17.652720156090627</v>
      </c>
      <c r="AQ91">
        <f t="shared" si="14"/>
        <v>-34.599331505937627</v>
      </c>
      <c r="AR91">
        <f t="shared" si="15"/>
        <v>-66.351474594062367</v>
      </c>
      <c r="AS91">
        <f t="shared" si="16"/>
        <v>-135.55013760593761</v>
      </c>
      <c r="AU91">
        <f t="shared" si="17"/>
        <v>-17.652720156090627</v>
      </c>
    </row>
    <row r="92" spans="1:47" x14ac:dyDescent="0.25">
      <c r="A92" t="s">
        <v>144</v>
      </c>
      <c r="B92" t="s">
        <v>49</v>
      </c>
      <c r="C92" t="s">
        <v>145</v>
      </c>
      <c r="D92" s="2">
        <v>6</v>
      </c>
      <c r="E92" s="2">
        <v>6</v>
      </c>
      <c r="F92" s="2"/>
      <c r="G92" s="2"/>
      <c r="H92" t="s">
        <v>148</v>
      </c>
      <c r="I92" t="s">
        <v>105</v>
      </c>
      <c r="J92">
        <v>68</v>
      </c>
      <c r="K92">
        <v>1</v>
      </c>
      <c r="L92" t="s">
        <v>94</v>
      </c>
      <c r="M92">
        <v>25</v>
      </c>
      <c r="N92">
        <v>75</v>
      </c>
      <c r="O92">
        <v>90</v>
      </c>
      <c r="P92" t="s">
        <v>46</v>
      </c>
      <c r="Q92">
        <v>12</v>
      </c>
      <c r="R92">
        <v>1</v>
      </c>
      <c r="S92">
        <v>60</v>
      </c>
      <c r="T92" t="s">
        <v>61</v>
      </c>
      <c r="U92">
        <v>48.38</v>
      </c>
      <c r="V92">
        <v>3.46</v>
      </c>
      <c r="W92">
        <v>8.5399999999999991</v>
      </c>
      <c r="X92">
        <v>8.08</v>
      </c>
      <c r="Y92">
        <v>6</v>
      </c>
      <c r="Z92">
        <v>6</v>
      </c>
      <c r="AA92">
        <v>6</v>
      </c>
      <c r="AB92">
        <v>6</v>
      </c>
      <c r="AC92">
        <v>12</v>
      </c>
      <c r="AD92">
        <v>62.23</v>
      </c>
      <c r="AE92">
        <v>80</v>
      </c>
      <c r="AF92">
        <v>1.2855535920000001</v>
      </c>
      <c r="AG92">
        <v>62.195082759999998</v>
      </c>
      <c r="AH92">
        <v>4.4480154269999996</v>
      </c>
      <c r="AI92">
        <v>10.97862767</v>
      </c>
      <c r="AJ92">
        <v>10.38727302</v>
      </c>
      <c r="AK92">
        <v>26.892035870000001</v>
      </c>
      <c r="AL92">
        <v>25.44351872</v>
      </c>
      <c r="AO92">
        <v>-92.848284419999999</v>
      </c>
      <c r="AP92">
        <f t="shared" si="13"/>
        <v>16.74876035567825</v>
      </c>
      <c r="AQ92">
        <f t="shared" si="14"/>
        <v>32.82757029712937</v>
      </c>
      <c r="AR92">
        <f t="shared" si="15"/>
        <v>-125.67585471712937</v>
      </c>
      <c r="AS92">
        <f t="shared" si="16"/>
        <v>-60.020714122870629</v>
      </c>
      <c r="AU92">
        <f t="shared" si="17"/>
        <v>16.74876035567825</v>
      </c>
    </row>
    <row r="93" spans="1:47" x14ac:dyDescent="0.25">
      <c r="A93" t="s">
        <v>144</v>
      </c>
      <c r="B93" t="s">
        <v>117</v>
      </c>
      <c r="C93" t="s">
        <v>145</v>
      </c>
      <c r="D93" s="2">
        <v>6</v>
      </c>
      <c r="E93" s="2">
        <v>6</v>
      </c>
      <c r="F93" s="2"/>
      <c r="G93" s="2"/>
      <c r="H93" t="s">
        <v>148</v>
      </c>
      <c r="I93" t="s">
        <v>57</v>
      </c>
      <c r="J93">
        <v>70</v>
      </c>
      <c r="K93">
        <v>1</v>
      </c>
      <c r="L93" t="s">
        <v>94</v>
      </c>
      <c r="M93">
        <v>25</v>
      </c>
      <c r="N93">
        <v>75</v>
      </c>
      <c r="O93">
        <v>90</v>
      </c>
      <c r="P93" t="s">
        <v>46</v>
      </c>
      <c r="Q93">
        <v>12</v>
      </c>
      <c r="R93">
        <v>1</v>
      </c>
      <c r="S93">
        <v>60</v>
      </c>
      <c r="T93" t="s">
        <v>61</v>
      </c>
      <c r="U93">
        <v>43.21</v>
      </c>
      <c r="V93">
        <v>3.56</v>
      </c>
      <c r="W93">
        <v>2.68</v>
      </c>
      <c r="X93">
        <v>6.68</v>
      </c>
      <c r="Y93">
        <v>6</v>
      </c>
      <c r="Z93">
        <v>6</v>
      </c>
      <c r="AA93">
        <v>6</v>
      </c>
      <c r="AB93">
        <v>6</v>
      </c>
      <c r="AC93">
        <v>12</v>
      </c>
      <c r="AD93">
        <v>51.01</v>
      </c>
      <c r="AE93">
        <v>70</v>
      </c>
      <c r="AF93">
        <v>1.3722799450000001</v>
      </c>
      <c r="AG93">
        <v>59.296216430000001</v>
      </c>
      <c r="AH93">
        <v>4.8853166049999999</v>
      </c>
      <c r="AI93">
        <v>3.6777102529999999</v>
      </c>
      <c r="AJ93">
        <v>9.1668300330000001</v>
      </c>
      <c r="AK93">
        <v>9.0085135409999992</v>
      </c>
      <c r="AL93">
        <v>22.454056139999999</v>
      </c>
      <c r="AO93">
        <v>-91.761166399999993</v>
      </c>
      <c r="AP93">
        <f t="shared" si="13"/>
        <v>15.467827302790457</v>
      </c>
      <c r="AQ93">
        <f t="shared" si="14"/>
        <v>30.316941513469295</v>
      </c>
      <c r="AR93">
        <f t="shared" si="15"/>
        <v>-122.0781079134693</v>
      </c>
      <c r="AS93">
        <f t="shared" si="16"/>
        <v>-61.444224886530698</v>
      </c>
      <c r="AU93">
        <f t="shared" si="17"/>
        <v>15.467827302790457</v>
      </c>
    </row>
    <row r="94" spans="1:47" x14ac:dyDescent="0.25">
      <c r="A94" t="s">
        <v>144</v>
      </c>
      <c r="B94" t="s">
        <v>117</v>
      </c>
      <c r="C94" t="s">
        <v>145</v>
      </c>
      <c r="D94" s="2">
        <v>6</v>
      </c>
      <c r="E94" s="2">
        <v>6</v>
      </c>
      <c r="F94" s="2"/>
      <c r="G94" s="2"/>
      <c r="H94" t="s">
        <v>147</v>
      </c>
      <c r="I94" t="s">
        <v>57</v>
      </c>
      <c r="J94">
        <v>70</v>
      </c>
      <c r="K94">
        <v>1</v>
      </c>
      <c r="L94" t="s">
        <v>94</v>
      </c>
      <c r="M94">
        <v>25</v>
      </c>
      <c r="N94">
        <v>75</v>
      </c>
      <c r="O94">
        <v>90</v>
      </c>
      <c r="P94" t="s">
        <v>46</v>
      </c>
      <c r="Q94">
        <v>12</v>
      </c>
      <c r="R94">
        <v>1</v>
      </c>
      <c r="S94">
        <v>60</v>
      </c>
      <c r="T94" t="s">
        <v>61</v>
      </c>
      <c r="U94">
        <v>43.21</v>
      </c>
      <c r="V94">
        <v>3.12</v>
      </c>
      <c r="W94">
        <v>2.68</v>
      </c>
      <c r="X94">
        <v>9.36</v>
      </c>
      <c r="Y94">
        <v>6</v>
      </c>
      <c r="Z94">
        <v>6</v>
      </c>
      <c r="AA94">
        <v>6</v>
      </c>
      <c r="AB94">
        <v>6</v>
      </c>
      <c r="AC94">
        <v>12</v>
      </c>
      <c r="AD94">
        <v>51.01</v>
      </c>
      <c r="AE94">
        <v>70</v>
      </c>
      <c r="AF94">
        <v>1.3722799450000001</v>
      </c>
      <c r="AG94">
        <v>59.296216430000001</v>
      </c>
      <c r="AH94">
        <v>4.2815134290000003</v>
      </c>
      <c r="AI94">
        <v>3.6777102529999999</v>
      </c>
      <c r="AJ94">
        <v>12.844540289999999</v>
      </c>
      <c r="AK94">
        <v>9.0085135409999992</v>
      </c>
      <c r="AL94">
        <v>31.462569680000001</v>
      </c>
      <c r="AO94">
        <v>-92.779449200000002</v>
      </c>
      <c r="AP94">
        <f t="shared" si="13"/>
        <v>21.666281257649647</v>
      </c>
      <c r="AQ94">
        <f t="shared" si="14"/>
        <v>42.465911264993309</v>
      </c>
      <c r="AR94">
        <f t="shared" si="15"/>
        <v>-135.24536046499333</v>
      </c>
      <c r="AS94">
        <f t="shared" si="16"/>
        <v>-50.313537935006693</v>
      </c>
      <c r="AU94">
        <f t="shared" si="17"/>
        <v>21.666281257649647</v>
      </c>
    </row>
    <row r="95" spans="1:47" x14ac:dyDescent="0.25">
      <c r="A95" t="s">
        <v>144</v>
      </c>
      <c r="B95" t="s">
        <v>149</v>
      </c>
      <c r="C95" t="s">
        <v>145</v>
      </c>
      <c r="D95" s="2">
        <v>6</v>
      </c>
      <c r="E95" s="2">
        <v>6</v>
      </c>
      <c r="F95" s="2"/>
      <c r="G95" s="2"/>
      <c r="H95" t="s">
        <v>146</v>
      </c>
      <c r="I95" t="s">
        <v>57</v>
      </c>
      <c r="J95">
        <v>71</v>
      </c>
      <c r="K95">
        <v>1</v>
      </c>
      <c r="L95" t="s">
        <v>94</v>
      </c>
      <c r="M95">
        <v>25</v>
      </c>
      <c r="N95">
        <v>75</v>
      </c>
      <c r="O95">
        <v>90</v>
      </c>
      <c r="P95" t="s">
        <v>46</v>
      </c>
      <c r="Q95">
        <v>12</v>
      </c>
      <c r="R95">
        <v>1</v>
      </c>
      <c r="S95">
        <v>60</v>
      </c>
      <c r="T95" t="s">
        <v>61</v>
      </c>
      <c r="U95">
        <v>42.1</v>
      </c>
      <c r="V95">
        <v>3.45</v>
      </c>
      <c r="W95">
        <v>5.12</v>
      </c>
      <c r="X95">
        <v>3.12</v>
      </c>
      <c r="Y95">
        <v>6</v>
      </c>
      <c r="Z95">
        <v>6</v>
      </c>
      <c r="AA95">
        <v>6</v>
      </c>
      <c r="AB95">
        <v>6</v>
      </c>
      <c r="AC95">
        <v>12</v>
      </c>
      <c r="AD95">
        <v>51.01</v>
      </c>
      <c r="AE95">
        <v>70</v>
      </c>
      <c r="AF95">
        <v>1.3722799450000001</v>
      </c>
      <c r="AG95">
        <v>57.772985689999999</v>
      </c>
      <c r="AH95">
        <v>4.734365811</v>
      </c>
      <c r="AI95">
        <v>7.026073319</v>
      </c>
      <c r="AJ95">
        <v>4.2815134290000003</v>
      </c>
      <c r="AK95">
        <v>17.210294529999999</v>
      </c>
      <c r="AL95">
        <v>10.487523230000001</v>
      </c>
      <c r="AO95">
        <v>-91.805225649999997</v>
      </c>
      <c r="AP95">
        <f t="shared" si="13"/>
        <v>7.4776372856448825</v>
      </c>
      <c r="AQ95">
        <f t="shared" si="14"/>
        <v>14.65616907986397</v>
      </c>
      <c r="AR95">
        <f t="shared" si="15"/>
        <v>-106.46139472986397</v>
      </c>
      <c r="AS95">
        <f t="shared" si="16"/>
        <v>-77.149056570136025</v>
      </c>
      <c r="AU95">
        <f t="shared" si="17"/>
        <v>7.4776372856448825</v>
      </c>
    </row>
    <row r="96" spans="1:47" x14ac:dyDescent="0.25">
      <c r="A96" t="s">
        <v>150</v>
      </c>
      <c r="B96" t="s">
        <v>47</v>
      </c>
      <c r="C96" t="s">
        <v>145</v>
      </c>
      <c r="D96" s="2">
        <v>6</v>
      </c>
      <c r="E96" s="2">
        <v>6</v>
      </c>
      <c r="F96" s="2"/>
      <c r="G96" s="2"/>
      <c r="H96" t="s">
        <v>147</v>
      </c>
      <c r="I96" t="s">
        <v>151</v>
      </c>
      <c r="J96">
        <v>96</v>
      </c>
      <c r="K96">
        <v>1</v>
      </c>
      <c r="L96" t="s">
        <v>59</v>
      </c>
      <c r="M96">
        <v>25</v>
      </c>
      <c r="N96">
        <v>70</v>
      </c>
      <c r="O96">
        <v>60</v>
      </c>
      <c r="P96" t="s">
        <v>46</v>
      </c>
      <c r="Q96">
        <v>12</v>
      </c>
      <c r="R96">
        <v>1</v>
      </c>
      <c r="S96">
        <v>60</v>
      </c>
      <c r="T96">
        <v>3</v>
      </c>
      <c r="U96">
        <v>85.769000000000005</v>
      </c>
      <c r="V96">
        <v>-3.2629999999999999</v>
      </c>
      <c r="W96">
        <v>4.9390000000000001</v>
      </c>
      <c r="X96">
        <v>4.9820000000000002</v>
      </c>
      <c r="Y96">
        <v>6</v>
      </c>
      <c r="Z96">
        <v>6</v>
      </c>
      <c r="AA96">
        <v>6</v>
      </c>
      <c r="AB96">
        <v>6</v>
      </c>
      <c r="AC96">
        <v>12</v>
      </c>
      <c r="AD96">
        <v>98.453999999999994</v>
      </c>
      <c r="AE96">
        <v>100</v>
      </c>
      <c r="AF96">
        <v>1.0157027649999999</v>
      </c>
      <c r="AG96">
        <v>87.115810429999996</v>
      </c>
      <c r="AH96">
        <v>-3.3142381209999998</v>
      </c>
      <c r="AI96">
        <v>5.0165559550000003</v>
      </c>
      <c r="AJ96">
        <v>5.0602311740000001</v>
      </c>
      <c r="AK96">
        <v>12.28800236</v>
      </c>
      <c r="AL96">
        <v>12.39498436</v>
      </c>
      <c r="AO96">
        <v>-103.80440489999999</v>
      </c>
      <c r="AP96">
        <f t="shared" si="13"/>
        <v>-5.8127553326795764</v>
      </c>
      <c r="AQ96">
        <f t="shared" si="14"/>
        <v>-11.39300045205197</v>
      </c>
      <c r="AR96">
        <f t="shared" si="15"/>
        <v>-92.41140444794803</v>
      </c>
      <c r="AS96">
        <f t="shared" si="16"/>
        <v>-115.19740535205196</v>
      </c>
      <c r="AU96">
        <f t="shared" si="17"/>
        <v>-5.8127553326795764</v>
      </c>
    </row>
    <row r="97" spans="1:47" x14ac:dyDescent="0.25">
      <c r="A97" t="s">
        <v>150</v>
      </c>
      <c r="B97" t="s">
        <v>49</v>
      </c>
      <c r="C97" t="s">
        <v>145</v>
      </c>
      <c r="D97" s="2">
        <v>6</v>
      </c>
      <c r="E97" s="2">
        <v>6</v>
      </c>
      <c r="F97" s="2"/>
      <c r="G97" s="2"/>
      <c r="H97" t="s">
        <v>152</v>
      </c>
      <c r="I97" t="s">
        <v>151</v>
      </c>
      <c r="J97">
        <v>97</v>
      </c>
      <c r="K97">
        <v>1</v>
      </c>
      <c r="L97" t="s">
        <v>59</v>
      </c>
      <c r="M97">
        <v>25</v>
      </c>
      <c r="N97">
        <v>70</v>
      </c>
      <c r="O97">
        <v>60</v>
      </c>
      <c r="P97" t="s">
        <v>46</v>
      </c>
      <c r="Q97">
        <v>12</v>
      </c>
      <c r="R97">
        <v>1</v>
      </c>
      <c r="S97">
        <v>60</v>
      </c>
      <c r="T97">
        <v>3</v>
      </c>
      <c r="U97">
        <v>89.253</v>
      </c>
      <c r="V97">
        <v>-1.8080000000000001</v>
      </c>
      <c r="W97">
        <v>2.4689999999999999</v>
      </c>
      <c r="X97">
        <v>10.583</v>
      </c>
      <c r="Y97">
        <v>6</v>
      </c>
      <c r="Z97">
        <v>6</v>
      </c>
      <c r="AA97">
        <v>6</v>
      </c>
      <c r="AB97">
        <v>6</v>
      </c>
      <c r="AC97">
        <v>12</v>
      </c>
      <c r="AD97">
        <v>100.16</v>
      </c>
      <c r="AE97">
        <v>100</v>
      </c>
      <c r="AF97">
        <v>0.99840255600000005</v>
      </c>
      <c r="AG97">
        <v>89.110423319999995</v>
      </c>
      <c r="AH97">
        <v>-1.8051118209999999</v>
      </c>
      <c r="AI97">
        <v>2.4650559109999999</v>
      </c>
      <c r="AJ97">
        <v>10.566094250000001</v>
      </c>
      <c r="AK97">
        <v>6.0381291680000002</v>
      </c>
      <c r="AL97">
        <v>25.881539480000001</v>
      </c>
      <c r="AO97">
        <v>-102.0257022</v>
      </c>
      <c r="AP97">
        <f t="shared" si="13"/>
        <v>-11.857436930238679</v>
      </c>
      <c r="AQ97">
        <f t="shared" si="14"/>
        <v>-23.240576383267811</v>
      </c>
      <c r="AR97">
        <f t="shared" si="15"/>
        <v>-78.78512581673219</v>
      </c>
      <c r="AS97">
        <f t="shared" si="16"/>
        <v>-125.26627858326781</v>
      </c>
      <c r="AU97">
        <f t="shared" si="17"/>
        <v>-11.857436930238679</v>
      </c>
    </row>
    <row r="98" spans="1:47" x14ac:dyDescent="0.25">
      <c r="A98" t="s">
        <v>150</v>
      </c>
      <c r="B98" t="s">
        <v>153</v>
      </c>
      <c r="C98" t="s">
        <v>145</v>
      </c>
      <c r="D98" s="2">
        <v>6</v>
      </c>
      <c r="E98" s="2">
        <v>6</v>
      </c>
      <c r="F98" s="2"/>
      <c r="G98" s="2"/>
      <c r="H98" t="s">
        <v>147</v>
      </c>
      <c r="I98" t="s">
        <v>151</v>
      </c>
      <c r="J98">
        <v>98</v>
      </c>
      <c r="K98">
        <v>1</v>
      </c>
      <c r="L98" t="s">
        <v>59</v>
      </c>
      <c r="M98">
        <v>25</v>
      </c>
      <c r="N98">
        <v>70</v>
      </c>
      <c r="O98">
        <v>60</v>
      </c>
      <c r="P98" t="s">
        <v>46</v>
      </c>
      <c r="Q98">
        <v>12</v>
      </c>
      <c r="R98">
        <v>1</v>
      </c>
      <c r="S98">
        <v>60</v>
      </c>
      <c r="T98">
        <v>3</v>
      </c>
      <c r="U98">
        <v>99.88</v>
      </c>
      <c r="V98">
        <v>4.3070000000000004</v>
      </c>
      <c r="W98">
        <v>8.702</v>
      </c>
      <c r="X98">
        <v>5.7619999999999996</v>
      </c>
      <c r="Y98">
        <v>6</v>
      </c>
      <c r="Z98">
        <v>6</v>
      </c>
      <c r="AA98">
        <v>6</v>
      </c>
      <c r="AB98">
        <v>6</v>
      </c>
      <c r="AC98">
        <v>12</v>
      </c>
      <c r="AD98">
        <v>120.34099999999999</v>
      </c>
      <c r="AE98">
        <v>100</v>
      </c>
      <c r="AF98">
        <v>0.83097198800000005</v>
      </c>
      <c r="AG98">
        <v>82.997482149999996</v>
      </c>
      <c r="AH98">
        <v>3.5789963519999999</v>
      </c>
      <c r="AI98">
        <v>7.2311182389999997</v>
      </c>
      <c r="AJ98">
        <v>4.7880605940000001</v>
      </c>
      <c r="AK98">
        <v>17.71254996</v>
      </c>
      <c r="AL98">
        <v>11.72830531</v>
      </c>
      <c r="AO98">
        <v>-95.68782539</v>
      </c>
      <c r="AP98">
        <f t="shared" si="13"/>
        <v>5.7811432162541161</v>
      </c>
      <c r="AQ98">
        <f t="shared" si="14"/>
        <v>11.331040703858067</v>
      </c>
      <c r="AR98">
        <f t="shared" si="15"/>
        <v>-107.01886609385807</v>
      </c>
      <c r="AS98">
        <f t="shared" si="16"/>
        <v>-84.356784686141935</v>
      </c>
      <c r="AU98">
        <f t="shared" si="17"/>
        <v>5.7811432162541161</v>
      </c>
    </row>
    <row r="99" spans="1:47" x14ac:dyDescent="0.25">
      <c r="A99" t="s">
        <v>150</v>
      </c>
      <c r="B99" t="s">
        <v>115</v>
      </c>
      <c r="C99" t="s">
        <v>145</v>
      </c>
      <c r="D99" s="2">
        <v>8</v>
      </c>
      <c r="E99" s="2">
        <v>8</v>
      </c>
      <c r="F99" s="2"/>
      <c r="G99" s="2"/>
      <c r="H99" t="s">
        <v>147</v>
      </c>
      <c r="I99" t="s">
        <v>151</v>
      </c>
      <c r="J99">
        <v>99</v>
      </c>
      <c r="K99">
        <v>1</v>
      </c>
      <c r="L99" t="s">
        <v>154</v>
      </c>
      <c r="M99">
        <v>25</v>
      </c>
      <c r="N99">
        <v>70</v>
      </c>
      <c r="O99">
        <v>60</v>
      </c>
      <c r="P99" t="s">
        <v>46</v>
      </c>
      <c r="Q99">
        <v>12</v>
      </c>
      <c r="R99">
        <v>1</v>
      </c>
      <c r="S99">
        <v>60</v>
      </c>
      <c r="T99">
        <v>3</v>
      </c>
      <c r="U99">
        <v>96.793000000000006</v>
      </c>
      <c r="V99">
        <v>5.7619999999999996</v>
      </c>
      <c r="W99">
        <v>4.9169999999999998</v>
      </c>
      <c r="X99">
        <v>6.3280000000000003</v>
      </c>
      <c r="Y99">
        <v>8</v>
      </c>
      <c r="Z99">
        <v>8</v>
      </c>
      <c r="AA99">
        <v>8</v>
      </c>
      <c r="AB99">
        <v>8</v>
      </c>
      <c r="AC99">
        <v>16</v>
      </c>
      <c r="AD99">
        <v>106.649</v>
      </c>
      <c r="AE99">
        <v>100</v>
      </c>
      <c r="AF99">
        <v>0.937655299</v>
      </c>
      <c r="AG99">
        <v>90.75846937</v>
      </c>
      <c r="AH99">
        <v>5.4027698339999999</v>
      </c>
      <c r="AI99">
        <v>4.6104511060000002</v>
      </c>
      <c r="AJ99">
        <v>5.933482733</v>
      </c>
      <c r="AK99">
        <v>13.04032497</v>
      </c>
      <c r="AL99">
        <v>16.782423510000001</v>
      </c>
      <c r="AO99">
        <v>-94.047090179999998</v>
      </c>
      <c r="AP99">
        <f t="shared" si="13"/>
        <v>6.5446529974918537</v>
      </c>
      <c r="AQ99">
        <f t="shared" si="14"/>
        <v>12.827519875084032</v>
      </c>
      <c r="AR99">
        <f t="shared" si="15"/>
        <v>-106.87461005508403</v>
      </c>
      <c r="AS99">
        <f t="shared" si="16"/>
        <v>-81.219570304915962</v>
      </c>
      <c r="AU99">
        <f t="shared" si="17"/>
        <v>6.5446529974918537</v>
      </c>
    </row>
    <row r="100" spans="1:47" x14ac:dyDescent="0.25">
      <c r="A100" t="s">
        <v>150</v>
      </c>
      <c r="B100" t="s">
        <v>116</v>
      </c>
      <c r="C100" t="s">
        <v>145</v>
      </c>
      <c r="D100" s="2">
        <v>8</v>
      </c>
      <c r="E100" s="2">
        <v>8</v>
      </c>
      <c r="F100" s="2"/>
      <c r="G100" s="2"/>
      <c r="H100" t="s">
        <v>147</v>
      </c>
      <c r="I100" t="s">
        <v>151</v>
      </c>
      <c r="J100">
        <v>100</v>
      </c>
      <c r="K100">
        <v>1</v>
      </c>
      <c r="L100" t="s">
        <v>94</v>
      </c>
      <c r="M100">
        <v>25</v>
      </c>
      <c r="N100">
        <v>70</v>
      </c>
      <c r="O100">
        <v>60</v>
      </c>
      <c r="P100" t="s">
        <v>46</v>
      </c>
      <c r="Q100">
        <v>12</v>
      </c>
      <c r="R100">
        <v>1</v>
      </c>
      <c r="S100">
        <v>60</v>
      </c>
      <c r="T100">
        <v>3</v>
      </c>
      <c r="U100">
        <v>98.337000000000003</v>
      </c>
      <c r="V100">
        <v>-2.1749999999999998</v>
      </c>
      <c r="W100">
        <v>1.4410000000000001</v>
      </c>
      <c r="X100">
        <v>8.0549999999999997</v>
      </c>
      <c r="Y100">
        <v>8</v>
      </c>
      <c r="Z100">
        <v>8</v>
      </c>
      <c r="AA100">
        <v>8</v>
      </c>
      <c r="AB100">
        <v>8</v>
      </c>
      <c r="AC100">
        <v>16</v>
      </c>
      <c r="AD100">
        <v>107.274</v>
      </c>
      <c r="AE100">
        <v>100</v>
      </c>
      <c r="AF100">
        <v>0.93219233000000001</v>
      </c>
      <c r="AG100">
        <v>91.668997149999996</v>
      </c>
      <c r="AH100">
        <v>-2.0275183179999998</v>
      </c>
      <c r="AI100">
        <v>1.3432891469999999</v>
      </c>
      <c r="AJ100">
        <v>7.5088092179999997</v>
      </c>
      <c r="AK100">
        <v>3.799395461</v>
      </c>
      <c r="AL100">
        <v>21.23811967</v>
      </c>
      <c r="AO100">
        <v>-102.21178190000001</v>
      </c>
      <c r="AP100">
        <f t="shared" si="13"/>
        <v>-8.1912841094274338</v>
      </c>
      <c r="AQ100">
        <f t="shared" si="14"/>
        <v>-16.054916854477771</v>
      </c>
      <c r="AR100">
        <f t="shared" si="15"/>
        <v>-86.156865045522238</v>
      </c>
      <c r="AS100">
        <f t="shared" si="16"/>
        <v>-118.26669875447777</v>
      </c>
      <c r="AU100">
        <f t="shared" si="17"/>
        <v>-8.1912841094274338</v>
      </c>
    </row>
    <row r="101" spans="1:47" x14ac:dyDescent="0.25">
      <c r="A101" t="s">
        <v>150</v>
      </c>
      <c r="B101" t="s">
        <v>42</v>
      </c>
      <c r="C101" t="s">
        <v>145</v>
      </c>
      <c r="D101" s="2">
        <v>6</v>
      </c>
      <c r="E101" s="2">
        <v>6</v>
      </c>
      <c r="F101" s="2"/>
      <c r="G101" s="2"/>
      <c r="H101" t="s">
        <v>152</v>
      </c>
      <c r="I101" t="s">
        <v>155</v>
      </c>
      <c r="K101">
        <v>1</v>
      </c>
      <c r="L101" t="s">
        <v>59</v>
      </c>
      <c r="M101">
        <v>25</v>
      </c>
      <c r="N101">
        <v>70</v>
      </c>
      <c r="O101">
        <v>60</v>
      </c>
      <c r="P101" t="s">
        <v>46</v>
      </c>
      <c r="Q101">
        <v>12</v>
      </c>
      <c r="R101">
        <v>1</v>
      </c>
      <c r="S101">
        <v>60</v>
      </c>
      <c r="T101">
        <v>3</v>
      </c>
      <c r="U101">
        <v>82.873000000000005</v>
      </c>
      <c r="V101">
        <v>6.3789999999999996</v>
      </c>
      <c r="W101">
        <v>6.2619999999999996</v>
      </c>
      <c r="X101">
        <v>4.9390000000000001</v>
      </c>
      <c r="Y101">
        <v>6</v>
      </c>
      <c r="Z101">
        <v>6</v>
      </c>
      <c r="AA101">
        <v>6</v>
      </c>
      <c r="AB101">
        <v>6</v>
      </c>
      <c r="AC101">
        <v>12</v>
      </c>
      <c r="AD101">
        <v>99.483000000000004</v>
      </c>
      <c r="AE101">
        <v>100</v>
      </c>
      <c r="AF101">
        <v>1.0051968680000001</v>
      </c>
      <c r="AG101">
        <v>83.303680029999995</v>
      </c>
      <c r="AH101">
        <v>6.4121508199999999</v>
      </c>
      <c r="AI101">
        <v>6.2945427860000001</v>
      </c>
      <c r="AJ101">
        <v>4.9646673300000002</v>
      </c>
      <c r="AK101">
        <v>15.41841799</v>
      </c>
      <c r="AL101">
        <v>12.1609017</v>
      </c>
      <c r="AO101">
        <v>-92.302679999999995</v>
      </c>
      <c r="AP101">
        <f t="shared" si="13"/>
        <v>5.9880349469792078</v>
      </c>
      <c r="AQ101">
        <f t="shared" si="14"/>
        <v>11.736548496079248</v>
      </c>
      <c r="AR101">
        <f t="shared" si="15"/>
        <v>-104.03922849607925</v>
      </c>
      <c r="AS101">
        <f t="shared" si="16"/>
        <v>-80.566131503920744</v>
      </c>
      <c r="AU101">
        <f t="shared" si="17"/>
        <v>5.9880349469792078</v>
      </c>
    </row>
    <row r="102" spans="1:47" x14ac:dyDescent="0.25">
      <c r="A102" t="s">
        <v>150</v>
      </c>
      <c r="B102" t="s">
        <v>42</v>
      </c>
      <c r="C102" t="s">
        <v>145</v>
      </c>
      <c r="D102" s="2">
        <v>6</v>
      </c>
      <c r="E102" s="2">
        <v>6</v>
      </c>
      <c r="F102" s="2"/>
      <c r="G102" s="2"/>
      <c r="H102" t="s">
        <v>156</v>
      </c>
      <c r="I102" t="s">
        <v>155</v>
      </c>
      <c r="K102">
        <v>1</v>
      </c>
      <c r="L102" t="s">
        <v>59</v>
      </c>
      <c r="M102">
        <v>25</v>
      </c>
      <c r="N102">
        <v>70</v>
      </c>
      <c r="O102">
        <v>60</v>
      </c>
      <c r="P102" t="s">
        <v>46</v>
      </c>
      <c r="Q102">
        <v>12</v>
      </c>
      <c r="R102">
        <v>1</v>
      </c>
      <c r="S102">
        <v>60</v>
      </c>
      <c r="T102">
        <v>3</v>
      </c>
      <c r="U102">
        <v>31.1</v>
      </c>
      <c r="V102">
        <v>-1.08</v>
      </c>
      <c r="W102">
        <v>2.31</v>
      </c>
      <c r="X102">
        <v>5.08</v>
      </c>
      <c r="Y102">
        <v>6</v>
      </c>
      <c r="Z102">
        <v>6</v>
      </c>
      <c r="AA102">
        <v>6</v>
      </c>
      <c r="AB102">
        <v>6</v>
      </c>
      <c r="AC102">
        <v>12</v>
      </c>
      <c r="AD102">
        <v>37.72</v>
      </c>
      <c r="AE102">
        <v>100</v>
      </c>
      <c r="AF102">
        <v>2.6511134680000001</v>
      </c>
      <c r="AG102">
        <v>82.449628840000003</v>
      </c>
      <c r="AH102">
        <v>-2.863202545</v>
      </c>
      <c r="AI102">
        <v>6.1240721100000002</v>
      </c>
      <c r="AJ102">
        <v>13.467656420000001</v>
      </c>
      <c r="AK102">
        <v>15.000851819999999</v>
      </c>
      <c r="AL102">
        <v>32.98888625</v>
      </c>
      <c r="AO102">
        <v>-103.47266879999999</v>
      </c>
      <c r="AP102">
        <f t="shared" si="13"/>
        <v>-16.33644158091036</v>
      </c>
      <c r="AQ102">
        <f t="shared" si="14"/>
        <v>-32.019425498584305</v>
      </c>
      <c r="AR102">
        <f t="shared" si="15"/>
        <v>-71.453243301415682</v>
      </c>
      <c r="AS102">
        <f t="shared" si="16"/>
        <v>-135.49209429858431</v>
      </c>
      <c r="AU102">
        <f t="shared" si="17"/>
        <v>-16.33644158091036</v>
      </c>
    </row>
    <row r="103" spans="1:47" x14ac:dyDescent="0.25">
      <c r="A103" t="s">
        <v>150</v>
      </c>
      <c r="B103" t="s">
        <v>42</v>
      </c>
      <c r="C103" t="s">
        <v>145</v>
      </c>
      <c r="D103" s="2">
        <v>6</v>
      </c>
      <c r="E103" s="2">
        <v>6</v>
      </c>
      <c r="F103" s="2"/>
      <c r="G103" s="2"/>
      <c r="H103" t="s">
        <v>157</v>
      </c>
      <c r="I103" t="s">
        <v>155</v>
      </c>
      <c r="K103">
        <v>1</v>
      </c>
      <c r="L103" t="s">
        <v>59</v>
      </c>
      <c r="M103">
        <v>25</v>
      </c>
      <c r="N103">
        <v>70</v>
      </c>
      <c r="O103">
        <v>60</v>
      </c>
      <c r="P103" t="s">
        <v>46</v>
      </c>
      <c r="Q103">
        <v>12</v>
      </c>
      <c r="R103">
        <v>1</v>
      </c>
      <c r="S103">
        <v>60</v>
      </c>
      <c r="T103">
        <v>3</v>
      </c>
      <c r="U103">
        <v>31.1</v>
      </c>
      <c r="V103">
        <v>1.23</v>
      </c>
      <c r="W103">
        <v>2.31</v>
      </c>
      <c r="X103">
        <v>3.7</v>
      </c>
      <c r="Y103">
        <v>6</v>
      </c>
      <c r="Z103">
        <v>6</v>
      </c>
      <c r="AA103">
        <v>6</v>
      </c>
      <c r="AB103">
        <v>6</v>
      </c>
      <c r="AC103">
        <v>12</v>
      </c>
      <c r="AD103">
        <v>37.72</v>
      </c>
      <c r="AE103">
        <v>100</v>
      </c>
      <c r="AF103">
        <v>2.6511134680000001</v>
      </c>
      <c r="AG103">
        <v>82.449628840000003</v>
      </c>
      <c r="AH103">
        <v>3.2608695650000001</v>
      </c>
      <c r="AI103">
        <v>6.1240721100000002</v>
      </c>
      <c r="AJ103">
        <v>9.8091198300000002</v>
      </c>
      <c r="AK103">
        <v>15.000851819999999</v>
      </c>
      <c r="AL103">
        <v>24.027338409999999</v>
      </c>
      <c r="AO103">
        <v>-96.045016079999996</v>
      </c>
      <c r="AP103">
        <f t="shared" si="13"/>
        <v>11.900732337583072</v>
      </c>
      <c r="AQ103">
        <f t="shared" si="14"/>
        <v>23.325435381662821</v>
      </c>
      <c r="AR103">
        <f t="shared" si="15"/>
        <v>-119.37045146166281</v>
      </c>
      <c r="AS103">
        <f t="shared" si="16"/>
        <v>-72.719580698337182</v>
      </c>
      <c r="AU103">
        <f t="shared" si="17"/>
        <v>11.900732337583072</v>
      </c>
    </row>
    <row r="104" spans="1:47" x14ac:dyDescent="0.25">
      <c r="A104" t="s">
        <v>158</v>
      </c>
      <c r="B104" t="s">
        <v>62</v>
      </c>
      <c r="C104" t="s">
        <v>159</v>
      </c>
      <c r="D104" s="2">
        <v>6</v>
      </c>
      <c r="E104" s="2">
        <v>6</v>
      </c>
      <c r="F104" s="2">
        <v>6</v>
      </c>
      <c r="G104" s="2">
        <v>1</v>
      </c>
      <c r="H104" t="s">
        <v>160</v>
      </c>
      <c r="I104" t="s">
        <v>57</v>
      </c>
      <c r="J104">
        <v>73</v>
      </c>
      <c r="K104">
        <v>1</v>
      </c>
      <c r="L104" t="s">
        <v>59</v>
      </c>
      <c r="M104">
        <v>25</v>
      </c>
      <c r="N104">
        <v>70</v>
      </c>
      <c r="O104">
        <v>100</v>
      </c>
      <c r="P104" t="s">
        <v>46</v>
      </c>
      <c r="Q104">
        <v>12</v>
      </c>
      <c r="R104">
        <v>1</v>
      </c>
      <c r="S104">
        <v>60</v>
      </c>
      <c r="T104">
        <v>3</v>
      </c>
      <c r="U104">
        <v>14.81</v>
      </c>
      <c r="V104">
        <v>8.27</v>
      </c>
      <c r="W104">
        <v>0.92</v>
      </c>
      <c r="X104">
        <v>1.95</v>
      </c>
      <c r="Y104">
        <v>6</v>
      </c>
      <c r="Z104">
        <v>6</v>
      </c>
      <c r="AA104">
        <v>6</v>
      </c>
      <c r="AB104">
        <v>6</v>
      </c>
      <c r="AC104">
        <v>12</v>
      </c>
      <c r="AD104">
        <v>18.940000000000001</v>
      </c>
      <c r="AE104">
        <v>90</v>
      </c>
      <c r="AF104">
        <v>4.7518479410000003</v>
      </c>
      <c r="AG104">
        <v>70.374868000000006</v>
      </c>
      <c r="AH104">
        <v>39.297782470000001</v>
      </c>
      <c r="AI104">
        <v>4.3717001059999996</v>
      </c>
      <c r="AJ104">
        <v>9.2661034850000004</v>
      </c>
      <c r="AK104">
        <v>10.70843457</v>
      </c>
      <c r="AL104">
        <v>22.69722544</v>
      </c>
      <c r="AM104">
        <v>6</v>
      </c>
      <c r="AN104">
        <v>1</v>
      </c>
      <c r="AO104">
        <v>-44.159351790000002</v>
      </c>
      <c r="AP104">
        <f t="shared" si="13"/>
        <v>13.616051830859924</v>
      </c>
      <c r="AQ104">
        <f t="shared" si="14"/>
        <v>26.687461588485451</v>
      </c>
      <c r="AR104">
        <f t="shared" si="15"/>
        <v>-70.84681337848545</v>
      </c>
      <c r="AS104">
        <f t="shared" si="16"/>
        <v>-17.471890201514551</v>
      </c>
      <c r="AU104">
        <f t="shared" si="17"/>
        <v>13.616051830859924</v>
      </c>
    </row>
    <row r="105" spans="1:47" x14ac:dyDescent="0.25">
      <c r="A105" t="s">
        <v>161</v>
      </c>
      <c r="B105" t="s">
        <v>78</v>
      </c>
      <c r="C105" t="s">
        <v>162</v>
      </c>
      <c r="D105" s="2">
        <v>6</v>
      </c>
      <c r="E105" s="2">
        <v>6</v>
      </c>
      <c r="F105" s="2">
        <v>110</v>
      </c>
      <c r="G105" s="2">
        <v>19</v>
      </c>
      <c r="H105" t="s">
        <v>163</v>
      </c>
      <c r="I105" t="s">
        <v>134</v>
      </c>
      <c r="J105">
        <v>22</v>
      </c>
      <c r="K105">
        <v>1</v>
      </c>
      <c r="L105" t="s">
        <v>94</v>
      </c>
      <c r="M105">
        <v>24</v>
      </c>
      <c r="N105">
        <v>65</v>
      </c>
      <c r="O105">
        <v>90</v>
      </c>
      <c r="P105" t="s">
        <v>46</v>
      </c>
      <c r="Q105">
        <v>12</v>
      </c>
      <c r="R105">
        <v>1</v>
      </c>
      <c r="S105">
        <v>60</v>
      </c>
      <c r="T105">
        <v>3</v>
      </c>
      <c r="U105">
        <v>31.84</v>
      </c>
      <c r="V105">
        <v>20.350000000000001</v>
      </c>
      <c r="W105">
        <v>3.46</v>
      </c>
      <c r="X105">
        <v>3</v>
      </c>
      <c r="Y105">
        <v>6</v>
      </c>
      <c r="Z105">
        <v>6</v>
      </c>
      <c r="AA105">
        <v>6</v>
      </c>
      <c r="AB105">
        <v>6</v>
      </c>
      <c r="AC105">
        <v>12</v>
      </c>
      <c r="AD105">
        <v>34.96</v>
      </c>
      <c r="AE105">
        <v>80</v>
      </c>
      <c r="AF105">
        <v>2.2883295189999999</v>
      </c>
      <c r="AG105">
        <v>72.860411900000003</v>
      </c>
      <c r="AH105">
        <v>46.56750572</v>
      </c>
      <c r="AI105">
        <v>7.9176201370000001</v>
      </c>
      <c r="AJ105">
        <v>6.8649885580000003</v>
      </c>
      <c r="AK105">
        <v>19.39412931</v>
      </c>
      <c r="AL105">
        <v>16.815719059999999</v>
      </c>
      <c r="AM105">
        <v>110</v>
      </c>
      <c r="AN105">
        <v>19</v>
      </c>
      <c r="AO105">
        <v>-36.08668342</v>
      </c>
      <c r="AP105">
        <f t="shared" si="13"/>
        <v>11.705302695286635</v>
      </c>
      <c r="AQ105">
        <f t="shared" si="14"/>
        <v>22.942393282761806</v>
      </c>
      <c r="AR105">
        <f t="shared" si="15"/>
        <v>-59.029076702761806</v>
      </c>
      <c r="AS105">
        <f t="shared" si="16"/>
        <v>-13.144290137238194</v>
      </c>
      <c r="AU105">
        <f t="shared" si="17"/>
        <v>11.705302695286635</v>
      </c>
    </row>
    <row r="106" spans="1:47" x14ac:dyDescent="0.25">
      <c r="A106" t="s">
        <v>161</v>
      </c>
      <c r="B106" t="s">
        <v>78</v>
      </c>
      <c r="C106" t="s">
        <v>162</v>
      </c>
      <c r="D106" s="2">
        <v>6</v>
      </c>
      <c r="E106" s="2">
        <v>6</v>
      </c>
      <c r="F106" s="2"/>
      <c r="G106" s="2"/>
      <c r="H106" t="s">
        <v>164</v>
      </c>
      <c r="I106" t="s">
        <v>134</v>
      </c>
      <c r="J106">
        <v>22</v>
      </c>
      <c r="K106">
        <v>1</v>
      </c>
      <c r="L106" t="s">
        <v>94</v>
      </c>
      <c r="M106">
        <v>24</v>
      </c>
      <c r="N106">
        <v>65</v>
      </c>
      <c r="O106">
        <v>90</v>
      </c>
      <c r="P106" t="s">
        <v>46</v>
      </c>
      <c r="Q106">
        <v>12</v>
      </c>
      <c r="R106">
        <v>1</v>
      </c>
      <c r="S106">
        <v>60</v>
      </c>
      <c r="T106">
        <v>3</v>
      </c>
      <c r="U106">
        <v>31.84</v>
      </c>
      <c r="V106">
        <v>24.35</v>
      </c>
      <c r="W106">
        <v>3.46</v>
      </c>
      <c r="X106">
        <v>2.08</v>
      </c>
      <c r="Y106">
        <v>6</v>
      </c>
      <c r="Z106">
        <v>6</v>
      </c>
      <c r="AA106">
        <v>6</v>
      </c>
      <c r="AB106">
        <v>6</v>
      </c>
      <c r="AC106">
        <v>12</v>
      </c>
      <c r="AD106">
        <v>34.96</v>
      </c>
      <c r="AE106">
        <v>80</v>
      </c>
      <c r="AF106">
        <v>2.2883295189999999</v>
      </c>
      <c r="AG106">
        <v>72.860411900000003</v>
      </c>
      <c r="AH106">
        <v>55.720823799999998</v>
      </c>
      <c r="AI106">
        <v>7.9176201370000001</v>
      </c>
      <c r="AJ106">
        <v>4.7597253999999998</v>
      </c>
      <c r="AK106">
        <v>19.39412931</v>
      </c>
      <c r="AL106">
        <v>11.65889855</v>
      </c>
      <c r="AO106">
        <v>-23.523869349999998</v>
      </c>
      <c r="AP106">
        <f t="shared" si="13"/>
        <v>10.570745967947429</v>
      </c>
      <c r="AQ106">
        <f t="shared" si="14"/>
        <v>20.71866209717696</v>
      </c>
      <c r="AR106">
        <f t="shared" si="15"/>
        <v>-44.242531447176958</v>
      </c>
      <c r="AS106">
        <f t="shared" si="16"/>
        <v>-2.8052072528230383</v>
      </c>
      <c r="AU106">
        <f t="shared" si="17"/>
        <v>10.570745967947429</v>
      </c>
    </row>
    <row r="107" spans="1:47" x14ac:dyDescent="0.25">
      <c r="A107" t="s">
        <v>161</v>
      </c>
      <c r="B107" t="s">
        <v>165</v>
      </c>
      <c r="C107" t="s">
        <v>162</v>
      </c>
      <c r="D107" s="2">
        <v>6</v>
      </c>
      <c r="E107" s="2">
        <v>6</v>
      </c>
      <c r="F107" s="2"/>
      <c r="G107" s="2"/>
      <c r="H107" t="s">
        <v>163</v>
      </c>
      <c r="I107" t="s">
        <v>134</v>
      </c>
      <c r="J107">
        <v>25</v>
      </c>
      <c r="K107">
        <v>1</v>
      </c>
      <c r="L107" t="s">
        <v>94</v>
      </c>
      <c r="M107">
        <v>24</v>
      </c>
      <c r="N107">
        <v>65</v>
      </c>
      <c r="O107">
        <v>90</v>
      </c>
      <c r="P107" t="s">
        <v>46</v>
      </c>
      <c r="Q107">
        <v>1</v>
      </c>
      <c r="R107">
        <v>2</v>
      </c>
      <c r="S107">
        <v>10</v>
      </c>
      <c r="T107">
        <v>3</v>
      </c>
      <c r="U107">
        <v>21.24</v>
      </c>
      <c r="V107">
        <v>14.7</v>
      </c>
      <c r="W107">
        <v>5.31</v>
      </c>
      <c r="X107">
        <v>5.31</v>
      </c>
      <c r="Y107">
        <v>6</v>
      </c>
      <c r="Z107">
        <v>6</v>
      </c>
      <c r="AA107">
        <v>6</v>
      </c>
      <c r="AB107">
        <v>6</v>
      </c>
      <c r="AC107">
        <v>12</v>
      </c>
      <c r="AD107">
        <v>44.45</v>
      </c>
      <c r="AE107">
        <v>90</v>
      </c>
      <c r="AF107">
        <v>2.0247469069999999</v>
      </c>
      <c r="AG107">
        <v>43.005624300000001</v>
      </c>
      <c r="AH107">
        <v>29.763779530000001</v>
      </c>
      <c r="AI107">
        <v>10.75140607</v>
      </c>
      <c r="AJ107">
        <v>10.75140607</v>
      </c>
      <c r="AK107">
        <v>26.335458899999999</v>
      </c>
      <c r="AL107">
        <v>26.335458899999999</v>
      </c>
      <c r="AO107">
        <v>-30.79096045</v>
      </c>
      <c r="AP107">
        <f t="shared" si="13"/>
        <v>30.40342408914724</v>
      </c>
      <c r="AQ107">
        <f t="shared" si="14"/>
        <v>59.590711214728593</v>
      </c>
      <c r="AR107">
        <f t="shared" si="15"/>
        <v>-90.3816716647286</v>
      </c>
      <c r="AS107">
        <f t="shared" si="16"/>
        <v>28.799750764728593</v>
      </c>
      <c r="AU107">
        <f t="shared" si="17"/>
        <v>30.40342408914724</v>
      </c>
    </row>
    <row r="108" spans="1:47" x14ac:dyDescent="0.25">
      <c r="A108" t="s">
        <v>161</v>
      </c>
      <c r="B108" t="s">
        <v>165</v>
      </c>
      <c r="C108" t="s">
        <v>162</v>
      </c>
      <c r="D108" s="2">
        <v>6</v>
      </c>
      <c r="E108" s="2">
        <v>6</v>
      </c>
      <c r="F108" s="2"/>
      <c r="G108" s="2"/>
      <c r="H108" t="s">
        <v>164</v>
      </c>
      <c r="I108" t="s">
        <v>134</v>
      </c>
      <c r="J108">
        <v>25</v>
      </c>
      <c r="K108">
        <v>1</v>
      </c>
      <c r="L108" t="s">
        <v>94</v>
      </c>
      <c r="M108">
        <v>24</v>
      </c>
      <c r="N108">
        <v>65</v>
      </c>
      <c r="O108">
        <v>90</v>
      </c>
      <c r="P108" t="s">
        <v>46</v>
      </c>
      <c r="Q108">
        <v>1</v>
      </c>
      <c r="R108">
        <v>2</v>
      </c>
      <c r="S108">
        <v>10</v>
      </c>
      <c r="T108">
        <v>3</v>
      </c>
      <c r="U108">
        <v>21.24</v>
      </c>
      <c r="V108">
        <v>15.01</v>
      </c>
      <c r="W108">
        <v>5.31</v>
      </c>
      <c r="X108">
        <v>3.54</v>
      </c>
      <c r="Y108">
        <v>6</v>
      </c>
      <c r="Z108">
        <v>6</v>
      </c>
      <c r="AA108">
        <v>6</v>
      </c>
      <c r="AB108">
        <v>6</v>
      </c>
      <c r="AC108">
        <v>12</v>
      </c>
      <c r="AD108">
        <v>44.45</v>
      </c>
      <c r="AE108">
        <v>90</v>
      </c>
      <c r="AF108">
        <v>2.0247469069999999</v>
      </c>
      <c r="AG108">
        <v>43.005624300000001</v>
      </c>
      <c r="AH108">
        <v>30.391451069999999</v>
      </c>
      <c r="AI108">
        <v>10.75140607</v>
      </c>
      <c r="AJ108">
        <v>7.1676040490000004</v>
      </c>
      <c r="AK108">
        <v>26.335458899999999</v>
      </c>
      <c r="AL108">
        <v>17.556972600000002</v>
      </c>
      <c r="AO108">
        <v>-29.331450090000001</v>
      </c>
      <c r="AP108">
        <f t="shared" si="13"/>
        <v>24.287970767571519</v>
      </c>
      <c r="AQ108">
        <f t="shared" si="14"/>
        <v>47.604422704440175</v>
      </c>
      <c r="AR108">
        <f t="shared" si="15"/>
        <v>-76.935872794440172</v>
      </c>
      <c r="AS108">
        <f t="shared" si="16"/>
        <v>18.272972614440175</v>
      </c>
      <c r="AU108">
        <f t="shared" si="17"/>
        <v>24.287970767571519</v>
      </c>
    </row>
    <row r="109" spans="1:47" x14ac:dyDescent="0.25">
      <c r="A109" t="s">
        <v>161</v>
      </c>
      <c r="B109" t="s">
        <v>165</v>
      </c>
      <c r="C109" t="s">
        <v>162</v>
      </c>
      <c r="D109" s="2">
        <v>6</v>
      </c>
      <c r="E109" s="2">
        <v>6</v>
      </c>
      <c r="F109" s="2"/>
      <c r="G109" s="2"/>
      <c r="H109" t="s">
        <v>163</v>
      </c>
      <c r="I109" t="s">
        <v>134</v>
      </c>
      <c r="J109">
        <v>26</v>
      </c>
      <c r="K109">
        <v>1</v>
      </c>
      <c r="L109" t="s">
        <v>94</v>
      </c>
      <c r="M109">
        <v>24</v>
      </c>
      <c r="N109">
        <v>65</v>
      </c>
      <c r="O109">
        <v>90</v>
      </c>
      <c r="P109" t="s">
        <v>46</v>
      </c>
      <c r="Q109">
        <v>1</v>
      </c>
      <c r="R109">
        <v>3</v>
      </c>
      <c r="S109">
        <v>10</v>
      </c>
      <c r="T109">
        <v>3</v>
      </c>
      <c r="U109">
        <v>28.56</v>
      </c>
      <c r="V109">
        <v>23.78</v>
      </c>
      <c r="W109">
        <v>4.3099999999999996</v>
      </c>
      <c r="X109">
        <v>5.46</v>
      </c>
      <c r="Y109">
        <v>6</v>
      </c>
      <c r="Z109">
        <v>6</v>
      </c>
      <c r="AA109">
        <v>6</v>
      </c>
      <c r="AB109">
        <v>6</v>
      </c>
      <c r="AC109">
        <v>12</v>
      </c>
      <c r="AD109">
        <v>44.45</v>
      </c>
      <c r="AE109">
        <v>90</v>
      </c>
      <c r="AF109">
        <v>2.0247469069999999</v>
      </c>
      <c r="AG109">
        <v>57.826771649999998</v>
      </c>
      <c r="AH109">
        <v>48.148481439999998</v>
      </c>
      <c r="AI109">
        <v>8.7266591679999994</v>
      </c>
      <c r="AJ109">
        <v>11.05511811</v>
      </c>
      <c r="AK109">
        <v>21.375862120000001</v>
      </c>
      <c r="AL109">
        <v>27.07939842</v>
      </c>
      <c r="AO109">
        <v>-16.736694679999999</v>
      </c>
      <c r="AP109">
        <f t="shared" si="13"/>
        <v>22.877305038712738</v>
      </c>
      <c r="AQ109">
        <f t="shared" si="14"/>
        <v>44.839517875876965</v>
      </c>
      <c r="AR109">
        <f t="shared" si="15"/>
        <v>-61.576212555876964</v>
      </c>
      <c r="AS109">
        <f t="shared" si="16"/>
        <v>28.102823195876965</v>
      </c>
      <c r="AU109">
        <f t="shared" si="17"/>
        <v>22.877305038712738</v>
      </c>
    </row>
    <row r="110" spans="1:47" x14ac:dyDescent="0.25">
      <c r="A110" t="s">
        <v>161</v>
      </c>
      <c r="B110" t="s">
        <v>165</v>
      </c>
      <c r="C110" t="s">
        <v>162</v>
      </c>
      <c r="D110" s="2">
        <v>6</v>
      </c>
      <c r="E110" s="2">
        <v>6</v>
      </c>
      <c r="F110" s="2"/>
      <c r="G110" s="2"/>
      <c r="H110" t="s">
        <v>164</v>
      </c>
      <c r="I110" t="s">
        <v>134</v>
      </c>
      <c r="J110">
        <v>26</v>
      </c>
      <c r="K110">
        <v>1</v>
      </c>
      <c r="L110" t="s">
        <v>94</v>
      </c>
      <c r="M110">
        <v>24</v>
      </c>
      <c r="N110">
        <v>65</v>
      </c>
      <c r="O110">
        <v>90</v>
      </c>
      <c r="P110" t="s">
        <v>46</v>
      </c>
      <c r="Q110">
        <v>1</v>
      </c>
      <c r="R110">
        <v>3</v>
      </c>
      <c r="S110">
        <v>10</v>
      </c>
      <c r="T110">
        <v>3</v>
      </c>
      <c r="U110">
        <v>28.56</v>
      </c>
      <c r="V110">
        <v>20.010000000000002</v>
      </c>
      <c r="W110">
        <v>4.3099999999999996</v>
      </c>
      <c r="X110">
        <v>4.7699999999999996</v>
      </c>
      <c r="Y110">
        <v>6</v>
      </c>
      <c r="Z110">
        <v>6</v>
      </c>
      <c r="AA110">
        <v>6</v>
      </c>
      <c r="AB110">
        <v>6</v>
      </c>
      <c r="AC110">
        <v>12</v>
      </c>
      <c r="AD110">
        <v>44.45</v>
      </c>
      <c r="AE110">
        <v>90</v>
      </c>
      <c r="AF110">
        <v>2.0247469069999999</v>
      </c>
      <c r="AG110">
        <v>57.826771649999998</v>
      </c>
      <c r="AH110">
        <v>40.515185600000002</v>
      </c>
      <c r="AI110">
        <v>8.7266591679999994</v>
      </c>
      <c r="AJ110">
        <v>9.6580427449999995</v>
      </c>
      <c r="AK110">
        <v>21.375862120000001</v>
      </c>
      <c r="AL110">
        <v>23.657276639999999</v>
      </c>
      <c r="AO110">
        <v>-29.936974790000001</v>
      </c>
      <c r="AP110">
        <f t="shared" si="13"/>
        <v>19.767131065640569</v>
      </c>
      <c r="AQ110">
        <f t="shared" si="14"/>
        <v>38.743576888655518</v>
      </c>
      <c r="AR110">
        <f t="shared" si="15"/>
        <v>-68.680551678655519</v>
      </c>
      <c r="AS110">
        <f t="shared" si="16"/>
        <v>8.8066020986555174</v>
      </c>
      <c r="AU110">
        <f t="shared" si="17"/>
        <v>19.767131065640569</v>
      </c>
    </row>
    <row r="111" spans="1:47" x14ac:dyDescent="0.25">
      <c r="A111" t="s">
        <v>161</v>
      </c>
      <c r="B111" t="s">
        <v>165</v>
      </c>
      <c r="C111" t="s">
        <v>162</v>
      </c>
      <c r="D111" s="2">
        <v>6</v>
      </c>
      <c r="E111" s="2">
        <v>6</v>
      </c>
      <c r="F111" s="2"/>
      <c r="G111" s="2"/>
      <c r="H111" t="s">
        <v>163</v>
      </c>
      <c r="I111" t="s">
        <v>134</v>
      </c>
      <c r="J111">
        <v>27</v>
      </c>
      <c r="K111">
        <v>1</v>
      </c>
      <c r="L111" t="s">
        <v>94</v>
      </c>
      <c r="M111">
        <v>24</v>
      </c>
      <c r="N111">
        <v>65</v>
      </c>
      <c r="O111">
        <v>90</v>
      </c>
      <c r="P111" t="s">
        <v>46</v>
      </c>
      <c r="Q111">
        <v>1</v>
      </c>
      <c r="R111">
        <v>5</v>
      </c>
      <c r="S111">
        <v>10</v>
      </c>
      <c r="T111">
        <v>3</v>
      </c>
      <c r="U111">
        <v>31.56</v>
      </c>
      <c r="V111">
        <v>23.32</v>
      </c>
      <c r="W111">
        <v>2.77</v>
      </c>
      <c r="X111">
        <v>3.93</v>
      </c>
      <c r="Y111">
        <v>6</v>
      </c>
      <c r="Z111">
        <v>6</v>
      </c>
      <c r="AA111">
        <v>6</v>
      </c>
      <c r="AB111">
        <v>6</v>
      </c>
      <c r="AC111">
        <v>12</v>
      </c>
      <c r="AD111">
        <v>44.45</v>
      </c>
      <c r="AE111">
        <v>90</v>
      </c>
      <c r="AF111">
        <v>2.0247469069999999</v>
      </c>
      <c r="AG111">
        <v>63.901012369999997</v>
      </c>
      <c r="AH111">
        <v>47.217097860000003</v>
      </c>
      <c r="AI111">
        <v>5.6085489309999996</v>
      </c>
      <c r="AJ111">
        <v>7.9572553429999999</v>
      </c>
      <c r="AK111">
        <v>13.738083079999999</v>
      </c>
      <c r="AL111">
        <v>19.49121534</v>
      </c>
      <c r="AO111">
        <v>-26.10899873</v>
      </c>
      <c r="AP111">
        <f t="shared" si="13"/>
        <v>14.040084984341469</v>
      </c>
      <c r="AQ111">
        <f t="shared" si="14"/>
        <v>27.518566569309279</v>
      </c>
      <c r="AR111">
        <f t="shared" si="15"/>
        <v>-53.627565299309282</v>
      </c>
      <c r="AS111">
        <f t="shared" si="16"/>
        <v>1.409567839309279</v>
      </c>
      <c r="AU111">
        <f t="shared" si="17"/>
        <v>14.040084984341469</v>
      </c>
    </row>
    <row r="112" spans="1:47" x14ac:dyDescent="0.25">
      <c r="A112" t="s">
        <v>161</v>
      </c>
      <c r="B112" t="s">
        <v>165</v>
      </c>
      <c r="C112" t="s">
        <v>162</v>
      </c>
      <c r="D112" s="2">
        <v>6</v>
      </c>
      <c r="E112" s="2">
        <v>6</v>
      </c>
      <c r="F112" s="2"/>
      <c r="G112" s="2"/>
      <c r="H112" t="s">
        <v>164</v>
      </c>
      <c r="I112" t="s">
        <v>134</v>
      </c>
      <c r="J112">
        <v>27</v>
      </c>
      <c r="K112">
        <v>1</v>
      </c>
      <c r="L112" t="s">
        <v>94</v>
      </c>
      <c r="M112">
        <v>24</v>
      </c>
      <c r="N112">
        <v>65</v>
      </c>
      <c r="O112">
        <v>90</v>
      </c>
      <c r="P112" t="s">
        <v>46</v>
      </c>
      <c r="Q112">
        <v>1</v>
      </c>
      <c r="R112">
        <v>5</v>
      </c>
      <c r="S112">
        <v>10</v>
      </c>
      <c r="T112">
        <v>3</v>
      </c>
      <c r="U112">
        <v>31.56</v>
      </c>
      <c r="V112">
        <v>21.32</v>
      </c>
      <c r="W112">
        <v>2.77</v>
      </c>
      <c r="X112">
        <v>5.08</v>
      </c>
      <c r="Y112">
        <v>6</v>
      </c>
      <c r="Z112">
        <v>6</v>
      </c>
      <c r="AA112">
        <v>6</v>
      </c>
      <c r="AB112">
        <v>6</v>
      </c>
      <c r="AC112">
        <v>12</v>
      </c>
      <c r="AD112">
        <v>44.45</v>
      </c>
      <c r="AE112">
        <v>90</v>
      </c>
      <c r="AF112">
        <v>2.0247469069999999</v>
      </c>
      <c r="AG112">
        <v>63.901012369999997</v>
      </c>
      <c r="AH112">
        <v>43.167604050000001</v>
      </c>
      <c r="AI112">
        <v>5.6085489309999996</v>
      </c>
      <c r="AJ112">
        <v>10.28571429</v>
      </c>
      <c r="AK112">
        <v>13.738083079999999</v>
      </c>
      <c r="AL112">
        <v>25.19475164</v>
      </c>
      <c r="AO112">
        <v>-32.446134350000001</v>
      </c>
      <c r="AP112">
        <f t="shared" si="13"/>
        <v>17.153616790763035</v>
      </c>
      <c r="AQ112">
        <f t="shared" si="14"/>
        <v>33.621088909895548</v>
      </c>
      <c r="AR112">
        <f t="shared" si="15"/>
        <v>-66.067223259895542</v>
      </c>
      <c r="AS112">
        <f t="shared" si="16"/>
        <v>1.1749545598955464</v>
      </c>
      <c r="AU112">
        <f t="shared" si="17"/>
        <v>17.153616790763035</v>
      </c>
    </row>
    <row r="113" spans="1:47" x14ac:dyDescent="0.25">
      <c r="A113" t="s">
        <v>161</v>
      </c>
      <c r="B113" t="s">
        <v>165</v>
      </c>
      <c r="C113" t="s">
        <v>162</v>
      </c>
      <c r="D113" s="2">
        <v>6</v>
      </c>
      <c r="E113" s="2">
        <v>6</v>
      </c>
      <c r="F113" s="2"/>
      <c r="G113" s="2"/>
      <c r="H113" t="s">
        <v>163</v>
      </c>
      <c r="I113" t="s">
        <v>134</v>
      </c>
      <c r="J113">
        <v>28</v>
      </c>
      <c r="K113">
        <v>1</v>
      </c>
      <c r="L113" t="s">
        <v>94</v>
      </c>
      <c r="M113">
        <v>24</v>
      </c>
      <c r="N113">
        <v>65</v>
      </c>
      <c r="O113">
        <v>90</v>
      </c>
      <c r="P113" t="s">
        <v>46</v>
      </c>
      <c r="Q113">
        <v>1</v>
      </c>
      <c r="R113">
        <v>7</v>
      </c>
      <c r="S113">
        <v>10</v>
      </c>
      <c r="T113">
        <v>3</v>
      </c>
      <c r="U113">
        <v>34.33</v>
      </c>
      <c r="V113">
        <v>29.56</v>
      </c>
      <c r="W113">
        <v>2.69</v>
      </c>
      <c r="X113">
        <v>3.39</v>
      </c>
      <c r="Y113">
        <v>6</v>
      </c>
      <c r="Z113">
        <v>6</v>
      </c>
      <c r="AA113">
        <v>6</v>
      </c>
      <c r="AB113">
        <v>6</v>
      </c>
      <c r="AC113">
        <v>12</v>
      </c>
      <c r="AD113">
        <v>44.45</v>
      </c>
      <c r="AE113">
        <v>90</v>
      </c>
      <c r="AF113">
        <v>2.0247469069999999</v>
      </c>
      <c r="AG113">
        <v>69.509561300000001</v>
      </c>
      <c r="AH113">
        <v>59.851518560000002</v>
      </c>
      <c r="AI113">
        <v>5.4465691789999999</v>
      </c>
      <c r="AJ113">
        <v>6.8638920130000001</v>
      </c>
      <c r="AK113">
        <v>13.34131534</v>
      </c>
      <c r="AL113">
        <v>16.81303308</v>
      </c>
      <c r="AO113">
        <v>-13.89455287</v>
      </c>
      <c r="AP113">
        <f t="shared" si="13"/>
        <v>11.959609662230806</v>
      </c>
      <c r="AQ113">
        <f t="shared" si="14"/>
        <v>23.440834937972379</v>
      </c>
      <c r="AR113">
        <f t="shared" si="15"/>
        <v>-37.335387807972381</v>
      </c>
      <c r="AS113">
        <f t="shared" si="16"/>
        <v>9.5462820679723794</v>
      </c>
      <c r="AU113">
        <f t="shared" si="17"/>
        <v>11.959609662230806</v>
      </c>
    </row>
    <row r="114" spans="1:47" x14ac:dyDescent="0.25">
      <c r="A114" t="s">
        <v>161</v>
      </c>
      <c r="B114" t="s">
        <v>165</v>
      </c>
      <c r="C114" t="s">
        <v>162</v>
      </c>
      <c r="D114" s="2">
        <v>6</v>
      </c>
      <c r="E114" s="2">
        <v>6</v>
      </c>
      <c r="F114" s="2"/>
      <c r="G114" s="2"/>
      <c r="H114" t="s">
        <v>164</v>
      </c>
      <c r="I114" t="s">
        <v>134</v>
      </c>
      <c r="J114">
        <v>28</v>
      </c>
      <c r="K114">
        <v>1</v>
      </c>
      <c r="L114" t="s">
        <v>94</v>
      </c>
      <c r="M114">
        <v>24</v>
      </c>
      <c r="N114">
        <v>65</v>
      </c>
      <c r="O114">
        <v>90</v>
      </c>
      <c r="P114" t="s">
        <v>46</v>
      </c>
      <c r="Q114">
        <v>1</v>
      </c>
      <c r="R114">
        <v>7</v>
      </c>
      <c r="S114">
        <v>10</v>
      </c>
      <c r="T114">
        <v>3</v>
      </c>
      <c r="U114">
        <v>34.33</v>
      </c>
      <c r="V114">
        <v>25.78</v>
      </c>
      <c r="W114">
        <v>2.69</v>
      </c>
      <c r="X114">
        <v>5.23</v>
      </c>
      <c r="Y114">
        <v>6</v>
      </c>
      <c r="Z114">
        <v>6</v>
      </c>
      <c r="AA114">
        <v>6</v>
      </c>
      <c r="AB114">
        <v>6</v>
      </c>
      <c r="AC114">
        <v>12</v>
      </c>
      <c r="AD114">
        <v>44.45</v>
      </c>
      <c r="AE114">
        <v>90</v>
      </c>
      <c r="AF114">
        <v>2.0247469069999999</v>
      </c>
      <c r="AG114">
        <v>69.509561300000001</v>
      </c>
      <c r="AH114">
        <v>52.197975249999999</v>
      </c>
      <c r="AI114">
        <v>5.4465691789999999</v>
      </c>
      <c r="AJ114">
        <v>10.589426319999999</v>
      </c>
      <c r="AK114">
        <v>13.34131534</v>
      </c>
      <c r="AL114">
        <v>25.938691160000001</v>
      </c>
      <c r="AO114">
        <v>-24.90533061</v>
      </c>
      <c r="AP114">
        <f t="shared" si="13"/>
        <v>16.331365030021715</v>
      </c>
      <c r="AQ114">
        <f t="shared" si="14"/>
        <v>32.009475458842559</v>
      </c>
      <c r="AR114">
        <f t="shared" si="15"/>
        <v>-56.914806068842559</v>
      </c>
      <c r="AS114">
        <f t="shared" si="16"/>
        <v>7.1041448488425587</v>
      </c>
      <c r="AU114">
        <f t="shared" si="17"/>
        <v>16.331365030021715</v>
      </c>
    </row>
    <row r="115" spans="1:47" x14ac:dyDescent="0.25">
      <c r="A115" t="s">
        <v>161</v>
      </c>
      <c r="B115" t="s">
        <v>165</v>
      </c>
      <c r="C115" t="s">
        <v>162</v>
      </c>
      <c r="D115" s="2">
        <v>6</v>
      </c>
      <c r="E115" s="2">
        <v>6</v>
      </c>
      <c r="F115" s="2"/>
      <c r="G115" s="2"/>
      <c r="H115" t="s">
        <v>163</v>
      </c>
      <c r="I115" t="s">
        <v>134</v>
      </c>
      <c r="J115">
        <v>29</v>
      </c>
      <c r="K115">
        <v>1</v>
      </c>
      <c r="L115" t="s">
        <v>94</v>
      </c>
      <c r="M115">
        <v>24</v>
      </c>
      <c r="N115">
        <v>65</v>
      </c>
      <c r="O115">
        <v>90</v>
      </c>
      <c r="P115" t="s">
        <v>46</v>
      </c>
      <c r="Q115">
        <v>1</v>
      </c>
      <c r="R115">
        <v>10</v>
      </c>
      <c r="S115">
        <v>10</v>
      </c>
      <c r="T115">
        <v>3</v>
      </c>
      <c r="U115">
        <v>35.94</v>
      </c>
      <c r="V115">
        <v>28.79</v>
      </c>
      <c r="W115">
        <v>2.31</v>
      </c>
      <c r="X115">
        <v>2.46</v>
      </c>
      <c r="Y115">
        <v>6</v>
      </c>
      <c r="Z115">
        <v>6</v>
      </c>
      <c r="AA115">
        <v>6</v>
      </c>
      <c r="AB115">
        <v>6</v>
      </c>
      <c r="AC115">
        <v>12</v>
      </c>
      <c r="AD115">
        <v>44.45</v>
      </c>
      <c r="AE115">
        <v>90</v>
      </c>
      <c r="AF115">
        <v>2.0247469069999999</v>
      </c>
      <c r="AG115">
        <v>72.769403819999994</v>
      </c>
      <c r="AH115">
        <v>58.292463439999999</v>
      </c>
      <c r="AI115">
        <v>4.6771653540000004</v>
      </c>
      <c r="AJ115">
        <v>4.9808773899999998</v>
      </c>
      <c r="AK115">
        <v>11.456668560000001</v>
      </c>
      <c r="AL115">
        <v>12.20060808</v>
      </c>
      <c r="AO115">
        <v>-19.894268220000001</v>
      </c>
      <c r="AP115">
        <f t="shared" si="13"/>
        <v>8.5650209280129044</v>
      </c>
      <c r="AQ115">
        <f t="shared" si="14"/>
        <v>16.787441018905291</v>
      </c>
      <c r="AR115">
        <f t="shared" si="15"/>
        <v>-36.681709238905292</v>
      </c>
      <c r="AS115">
        <f t="shared" si="16"/>
        <v>-3.1068272010947098</v>
      </c>
      <c r="AU115">
        <f t="shared" si="17"/>
        <v>8.5650209280129044</v>
      </c>
    </row>
    <row r="116" spans="1:47" x14ac:dyDescent="0.25">
      <c r="A116" t="s">
        <v>161</v>
      </c>
      <c r="B116" t="s">
        <v>165</v>
      </c>
      <c r="C116" t="s">
        <v>162</v>
      </c>
      <c r="D116" s="2">
        <v>6</v>
      </c>
      <c r="E116" s="2">
        <v>6</v>
      </c>
      <c r="F116" s="2"/>
      <c r="G116" s="2"/>
      <c r="H116" t="s">
        <v>164</v>
      </c>
      <c r="I116" t="s">
        <v>134</v>
      </c>
      <c r="J116">
        <v>29</v>
      </c>
      <c r="K116">
        <v>1</v>
      </c>
      <c r="L116" t="s">
        <v>94</v>
      </c>
      <c r="M116">
        <v>24</v>
      </c>
      <c r="N116">
        <v>65</v>
      </c>
      <c r="O116">
        <v>90</v>
      </c>
      <c r="P116" t="s">
        <v>46</v>
      </c>
      <c r="Q116">
        <v>1</v>
      </c>
      <c r="R116">
        <v>10</v>
      </c>
      <c r="S116">
        <v>10</v>
      </c>
      <c r="T116">
        <v>3</v>
      </c>
      <c r="U116">
        <v>35.94</v>
      </c>
      <c r="V116">
        <v>28.25</v>
      </c>
      <c r="W116">
        <v>2.31</v>
      </c>
      <c r="X116">
        <v>4</v>
      </c>
      <c r="Y116">
        <v>6</v>
      </c>
      <c r="Z116">
        <v>6</v>
      </c>
      <c r="AA116">
        <v>6</v>
      </c>
      <c r="AB116">
        <v>6</v>
      </c>
      <c r="AC116">
        <v>12</v>
      </c>
      <c r="AD116">
        <v>44.45</v>
      </c>
      <c r="AE116">
        <v>90</v>
      </c>
      <c r="AF116">
        <v>2.0247469069999999</v>
      </c>
      <c r="AG116">
        <v>72.769403819999994</v>
      </c>
      <c r="AH116">
        <v>57.199100110000003</v>
      </c>
      <c r="AI116">
        <v>4.6771653540000004</v>
      </c>
      <c r="AJ116">
        <v>8.0989876269999996</v>
      </c>
      <c r="AK116">
        <v>11.456668560000001</v>
      </c>
      <c r="AL116">
        <v>19.83838712</v>
      </c>
      <c r="AO116">
        <v>-21.3967724</v>
      </c>
      <c r="AP116">
        <f t="shared" si="13"/>
        <v>12.222656597810008</v>
      </c>
      <c r="AQ116">
        <f t="shared" si="14"/>
        <v>23.956406931707615</v>
      </c>
      <c r="AR116">
        <f t="shared" si="15"/>
        <v>-45.353179331707615</v>
      </c>
      <c r="AS116">
        <f t="shared" si="16"/>
        <v>2.5596345317076157</v>
      </c>
      <c r="AU116">
        <f t="shared" si="17"/>
        <v>12.222656597810008</v>
      </c>
    </row>
    <row r="117" spans="1:47" x14ac:dyDescent="0.25">
      <c r="A117" t="s">
        <v>161</v>
      </c>
      <c r="B117" t="s">
        <v>165</v>
      </c>
      <c r="C117" t="s">
        <v>162</v>
      </c>
      <c r="D117" s="2">
        <v>6</v>
      </c>
      <c r="E117" s="2">
        <v>6</v>
      </c>
      <c r="F117" s="2"/>
      <c r="G117" s="2"/>
      <c r="H117" t="s">
        <v>163</v>
      </c>
      <c r="I117" t="s">
        <v>134</v>
      </c>
      <c r="J117">
        <v>30</v>
      </c>
      <c r="K117">
        <v>1</v>
      </c>
      <c r="L117" t="s">
        <v>94</v>
      </c>
      <c r="M117">
        <v>24</v>
      </c>
      <c r="N117">
        <v>65</v>
      </c>
      <c r="O117">
        <v>90</v>
      </c>
      <c r="P117" t="s">
        <v>46</v>
      </c>
      <c r="Q117">
        <v>1</v>
      </c>
      <c r="R117">
        <v>15</v>
      </c>
      <c r="S117">
        <v>10</v>
      </c>
      <c r="T117">
        <v>3</v>
      </c>
      <c r="U117">
        <v>40.64</v>
      </c>
      <c r="V117">
        <v>31.94</v>
      </c>
      <c r="W117">
        <v>4.7699999999999996</v>
      </c>
      <c r="X117">
        <v>7.47</v>
      </c>
      <c r="Y117">
        <v>6</v>
      </c>
      <c r="Z117">
        <v>6</v>
      </c>
      <c r="AA117">
        <v>6</v>
      </c>
      <c r="AB117">
        <v>6</v>
      </c>
      <c r="AC117">
        <v>12</v>
      </c>
      <c r="AD117">
        <v>44.45</v>
      </c>
      <c r="AE117">
        <v>90</v>
      </c>
      <c r="AF117">
        <v>2.0247469069999999</v>
      </c>
      <c r="AG117">
        <v>82.285714290000001</v>
      </c>
      <c r="AH117">
        <v>64.670416200000005</v>
      </c>
      <c r="AI117">
        <v>9.6580427449999995</v>
      </c>
      <c r="AJ117">
        <v>15.124859389999999</v>
      </c>
      <c r="AK117">
        <v>23.657276639999999</v>
      </c>
      <c r="AL117">
        <v>37.048187939999998</v>
      </c>
      <c r="AO117">
        <v>-21.40748031</v>
      </c>
      <c r="AP117">
        <f t="shared" si="13"/>
        <v>20.565755164592023</v>
      </c>
      <c r="AQ117">
        <f t="shared" si="14"/>
        <v>40.308880122600364</v>
      </c>
      <c r="AR117">
        <f t="shared" si="15"/>
        <v>-61.716360432600368</v>
      </c>
      <c r="AS117">
        <f t="shared" si="16"/>
        <v>18.901399812600364</v>
      </c>
      <c r="AU117">
        <f t="shared" si="17"/>
        <v>20.565755164592023</v>
      </c>
    </row>
    <row r="118" spans="1:47" x14ac:dyDescent="0.25">
      <c r="A118" t="s">
        <v>161</v>
      </c>
      <c r="B118" t="s">
        <v>165</v>
      </c>
      <c r="C118" t="s">
        <v>162</v>
      </c>
      <c r="D118" s="2">
        <v>6</v>
      </c>
      <c r="E118" s="2">
        <v>6</v>
      </c>
      <c r="F118" s="2"/>
      <c r="G118" s="2"/>
      <c r="H118" t="s">
        <v>164</v>
      </c>
      <c r="I118" t="s">
        <v>134</v>
      </c>
      <c r="J118">
        <v>30</v>
      </c>
      <c r="K118">
        <v>1</v>
      </c>
      <c r="L118" t="s">
        <v>94</v>
      </c>
      <c r="M118">
        <v>24</v>
      </c>
      <c r="N118">
        <v>65</v>
      </c>
      <c r="O118">
        <v>90</v>
      </c>
      <c r="P118" t="s">
        <v>46</v>
      </c>
      <c r="Q118">
        <v>1</v>
      </c>
      <c r="R118">
        <v>15</v>
      </c>
      <c r="S118">
        <v>10</v>
      </c>
      <c r="T118">
        <v>3</v>
      </c>
      <c r="U118">
        <v>40.64</v>
      </c>
      <c r="V118">
        <v>33.64</v>
      </c>
      <c r="W118">
        <v>4.7699999999999996</v>
      </c>
      <c r="X118">
        <v>3.77</v>
      </c>
      <c r="Y118">
        <v>6</v>
      </c>
      <c r="Z118">
        <v>6</v>
      </c>
      <c r="AA118">
        <v>6</v>
      </c>
      <c r="AB118">
        <v>6</v>
      </c>
      <c r="AC118">
        <v>12</v>
      </c>
      <c r="AD118">
        <v>44.45</v>
      </c>
      <c r="AE118">
        <v>90</v>
      </c>
      <c r="AF118">
        <v>2.0247469069999999</v>
      </c>
      <c r="AG118">
        <v>82.285714290000001</v>
      </c>
      <c r="AH118">
        <v>68.112485939999999</v>
      </c>
      <c r="AI118">
        <v>9.6580427449999995</v>
      </c>
      <c r="AJ118">
        <v>7.6332958380000004</v>
      </c>
      <c r="AK118">
        <v>23.657276639999999</v>
      </c>
      <c r="AL118">
        <v>18.697679860000001</v>
      </c>
      <c r="AO118">
        <v>-17.22440945</v>
      </c>
      <c r="AP118">
        <f t="shared" si="13"/>
        <v>13.433040152837435</v>
      </c>
      <c r="AQ118">
        <f t="shared" si="14"/>
        <v>26.328758699561373</v>
      </c>
      <c r="AR118">
        <f t="shared" si="15"/>
        <v>-43.553168149561373</v>
      </c>
      <c r="AS118">
        <f t="shared" si="16"/>
        <v>9.1043492495613734</v>
      </c>
      <c r="AU118">
        <f t="shared" si="17"/>
        <v>13.433040152837435</v>
      </c>
    </row>
    <row r="119" spans="1:47" x14ac:dyDescent="0.25">
      <c r="A119" t="s">
        <v>161</v>
      </c>
      <c r="B119" t="s">
        <v>80</v>
      </c>
      <c r="C119" t="s">
        <v>162</v>
      </c>
      <c r="D119" s="2">
        <v>10</v>
      </c>
      <c r="E119" s="2">
        <v>4</v>
      </c>
      <c r="F119" s="2"/>
      <c r="G119" s="2"/>
      <c r="H119" t="s">
        <v>163</v>
      </c>
      <c r="I119" t="s">
        <v>134</v>
      </c>
      <c r="J119">
        <v>23</v>
      </c>
      <c r="K119">
        <v>1</v>
      </c>
      <c r="L119" t="s">
        <v>94</v>
      </c>
      <c r="M119">
        <v>24</v>
      </c>
      <c r="N119">
        <v>65</v>
      </c>
      <c r="O119">
        <v>90</v>
      </c>
      <c r="P119" t="s">
        <v>46</v>
      </c>
      <c r="Q119">
        <v>12</v>
      </c>
      <c r="R119">
        <v>1</v>
      </c>
      <c r="S119">
        <v>60</v>
      </c>
      <c r="T119">
        <v>3</v>
      </c>
      <c r="U119">
        <v>25.52</v>
      </c>
      <c r="V119">
        <v>16.86</v>
      </c>
      <c r="W119">
        <v>3.12</v>
      </c>
      <c r="X119">
        <v>3.12</v>
      </c>
      <c r="Y119">
        <v>10</v>
      </c>
      <c r="Z119">
        <v>4</v>
      </c>
      <c r="AA119">
        <v>10</v>
      </c>
      <c r="AB119">
        <v>4</v>
      </c>
      <c r="AC119">
        <v>14</v>
      </c>
      <c r="AD119">
        <v>34.75</v>
      </c>
      <c r="AE119">
        <v>80</v>
      </c>
      <c r="AF119">
        <v>2.3021582729999999</v>
      </c>
      <c r="AG119">
        <v>58.751079140000002</v>
      </c>
      <c r="AH119">
        <v>38.814388489999999</v>
      </c>
      <c r="AI119">
        <v>7.1827338129999996</v>
      </c>
      <c r="AJ119">
        <v>7.1827338129999996</v>
      </c>
      <c r="AK119">
        <v>22.71379868</v>
      </c>
      <c r="AL119">
        <v>14.365467629999999</v>
      </c>
      <c r="AO119">
        <v>-33.934169279999999</v>
      </c>
      <c r="AP119">
        <f t="shared" si="13"/>
        <v>14.652850319585085</v>
      </c>
      <c r="AQ119">
        <f t="shared" si="14"/>
        <v>28.719586626386764</v>
      </c>
      <c r="AR119">
        <f t="shared" si="15"/>
        <v>-62.653755906386763</v>
      </c>
      <c r="AS119">
        <f t="shared" si="16"/>
        <v>-5.2145826536132347</v>
      </c>
      <c r="AU119">
        <f t="shared" si="17"/>
        <v>14.652850319585085</v>
      </c>
    </row>
    <row r="120" spans="1:47" x14ac:dyDescent="0.25">
      <c r="A120" t="s">
        <v>161</v>
      </c>
      <c r="B120" t="s">
        <v>80</v>
      </c>
      <c r="C120" t="s">
        <v>162</v>
      </c>
      <c r="D120" s="2">
        <v>10</v>
      </c>
      <c r="E120" s="2">
        <v>4</v>
      </c>
      <c r="F120" s="2"/>
      <c r="G120" s="2"/>
      <c r="H120" t="s">
        <v>163</v>
      </c>
      <c r="I120" t="s">
        <v>134</v>
      </c>
      <c r="J120">
        <v>23</v>
      </c>
      <c r="K120">
        <v>1</v>
      </c>
      <c r="L120" t="s">
        <v>94</v>
      </c>
      <c r="M120">
        <v>24</v>
      </c>
      <c r="N120">
        <v>65</v>
      </c>
      <c r="O120">
        <v>90</v>
      </c>
      <c r="P120" t="s">
        <v>46</v>
      </c>
      <c r="Q120">
        <v>12</v>
      </c>
      <c r="R120">
        <v>1</v>
      </c>
      <c r="S120">
        <v>60</v>
      </c>
      <c r="T120">
        <v>3</v>
      </c>
      <c r="U120">
        <v>25.52</v>
      </c>
      <c r="V120">
        <v>15.59</v>
      </c>
      <c r="W120">
        <v>3.12</v>
      </c>
      <c r="X120">
        <v>3.12</v>
      </c>
      <c r="Y120">
        <v>10</v>
      </c>
      <c r="Z120">
        <v>4</v>
      </c>
      <c r="AA120">
        <v>10</v>
      </c>
      <c r="AB120">
        <v>4</v>
      </c>
      <c r="AC120">
        <v>14</v>
      </c>
      <c r="AD120">
        <v>34.75</v>
      </c>
      <c r="AE120">
        <v>80</v>
      </c>
      <c r="AF120">
        <v>2.3021582729999999</v>
      </c>
      <c r="AG120">
        <v>58.751079140000002</v>
      </c>
      <c r="AH120">
        <v>35.890647479999998</v>
      </c>
      <c r="AI120">
        <v>7.1827338129999996</v>
      </c>
      <c r="AJ120">
        <v>7.1827338129999996</v>
      </c>
      <c r="AK120">
        <v>22.71379868</v>
      </c>
      <c r="AL120">
        <v>14.365467629999999</v>
      </c>
      <c r="AO120">
        <v>-38.910658310000002</v>
      </c>
      <c r="AP120">
        <f t="shared" si="13"/>
        <v>14.32647549411287</v>
      </c>
      <c r="AQ120">
        <f t="shared" si="14"/>
        <v>28.079891968461226</v>
      </c>
      <c r="AR120">
        <f t="shared" si="15"/>
        <v>-66.990550278461228</v>
      </c>
      <c r="AS120">
        <f t="shared" si="16"/>
        <v>-10.830766341538776</v>
      </c>
      <c r="AU120">
        <f t="shared" si="17"/>
        <v>14.32647549411287</v>
      </c>
    </row>
    <row r="121" spans="1:47" x14ac:dyDescent="0.25">
      <c r="A121" t="s">
        <v>161</v>
      </c>
      <c r="B121" t="s">
        <v>166</v>
      </c>
      <c r="C121" t="s">
        <v>162</v>
      </c>
      <c r="D121" s="2">
        <v>6</v>
      </c>
      <c r="E121" s="2">
        <v>6</v>
      </c>
      <c r="F121" s="2"/>
      <c r="G121" s="2"/>
      <c r="H121" t="s">
        <v>164</v>
      </c>
      <c r="I121" t="s">
        <v>134</v>
      </c>
      <c r="J121" t="s">
        <v>167</v>
      </c>
      <c r="K121">
        <v>1</v>
      </c>
      <c r="L121" t="s">
        <v>94</v>
      </c>
      <c r="M121">
        <v>18</v>
      </c>
      <c r="N121">
        <v>65</v>
      </c>
      <c r="O121">
        <v>90</v>
      </c>
      <c r="P121" t="s">
        <v>46</v>
      </c>
      <c r="Q121">
        <v>12</v>
      </c>
      <c r="R121">
        <v>1</v>
      </c>
      <c r="S121">
        <v>60</v>
      </c>
      <c r="T121">
        <v>3</v>
      </c>
      <c r="U121">
        <v>28.52</v>
      </c>
      <c r="V121">
        <v>19.739999999999998</v>
      </c>
      <c r="W121">
        <v>2.31</v>
      </c>
      <c r="X121">
        <v>2.31</v>
      </c>
      <c r="Y121">
        <v>6</v>
      </c>
      <c r="Z121">
        <v>6</v>
      </c>
      <c r="AA121">
        <v>6</v>
      </c>
      <c r="AB121">
        <v>6</v>
      </c>
      <c r="AC121">
        <v>12</v>
      </c>
      <c r="AD121">
        <v>35.1</v>
      </c>
      <c r="AE121">
        <v>80</v>
      </c>
      <c r="AF121">
        <v>2.2792022790000002</v>
      </c>
      <c r="AG121">
        <v>65.002848999999998</v>
      </c>
      <c r="AH121">
        <v>44.991452989999999</v>
      </c>
      <c r="AI121">
        <v>5.2649572649999996</v>
      </c>
      <c r="AJ121">
        <v>5.2649572649999996</v>
      </c>
      <c r="AK121">
        <v>12.896458819999999</v>
      </c>
      <c r="AL121">
        <v>12.896458819999999</v>
      </c>
      <c r="AO121">
        <v>-30.785413739999999</v>
      </c>
      <c r="AP121">
        <f t="shared" si="13"/>
        <v>9.8504533872998916</v>
      </c>
      <c r="AQ121">
        <f t="shared" si="14"/>
        <v>19.306888639107786</v>
      </c>
      <c r="AR121">
        <f t="shared" si="15"/>
        <v>-50.092302379107785</v>
      </c>
      <c r="AS121">
        <f t="shared" si="16"/>
        <v>-11.478525100892213</v>
      </c>
      <c r="AU121">
        <f t="shared" si="17"/>
        <v>9.8504533872998916</v>
      </c>
    </row>
    <row r="122" spans="1:47" x14ac:dyDescent="0.25">
      <c r="A122" t="s">
        <v>161</v>
      </c>
      <c r="B122" t="s">
        <v>165</v>
      </c>
      <c r="C122" t="s">
        <v>162</v>
      </c>
      <c r="D122" s="2">
        <v>6</v>
      </c>
      <c r="E122" s="2">
        <v>6</v>
      </c>
      <c r="F122" s="2"/>
      <c r="G122" s="2"/>
      <c r="H122" t="s">
        <v>163</v>
      </c>
      <c r="I122" t="s">
        <v>134</v>
      </c>
      <c r="J122">
        <v>24</v>
      </c>
      <c r="K122">
        <v>1</v>
      </c>
      <c r="L122" t="s">
        <v>94</v>
      </c>
      <c r="M122">
        <v>24</v>
      </c>
      <c r="N122">
        <v>65</v>
      </c>
      <c r="O122">
        <v>90</v>
      </c>
      <c r="P122" t="s">
        <v>46</v>
      </c>
      <c r="Q122">
        <v>1</v>
      </c>
      <c r="R122">
        <v>1</v>
      </c>
      <c r="S122">
        <v>10</v>
      </c>
      <c r="T122">
        <v>3</v>
      </c>
      <c r="U122">
        <v>16.09</v>
      </c>
      <c r="V122">
        <v>10.16</v>
      </c>
      <c r="W122" t="s">
        <v>68</v>
      </c>
      <c r="X122">
        <v>3.16</v>
      </c>
      <c r="Y122">
        <v>6</v>
      </c>
      <c r="Z122">
        <v>6</v>
      </c>
      <c r="AA122">
        <v>6</v>
      </c>
      <c r="AB122">
        <v>6</v>
      </c>
      <c r="AC122">
        <v>12</v>
      </c>
      <c r="AD122">
        <v>44.45</v>
      </c>
      <c r="AE122">
        <v>90</v>
      </c>
      <c r="AF122">
        <v>2.0247469069999999</v>
      </c>
      <c r="AG122">
        <v>32.57817773</v>
      </c>
      <c r="AH122">
        <v>20.571428569999998</v>
      </c>
      <c r="AI122" t="s">
        <v>68</v>
      </c>
      <c r="AJ122">
        <v>6.3982002250000001</v>
      </c>
      <c r="AK122" t="e">
        <v>#VALUE!</v>
      </c>
      <c r="AL122">
        <v>15.672325819999999</v>
      </c>
      <c r="AO122">
        <v>-36.855189559999999</v>
      </c>
      <c r="AP122" t="e">
        <f t="shared" si="13"/>
        <v>#VALUE!</v>
      </c>
      <c r="AQ122" t="e">
        <f t="shared" si="14"/>
        <v>#VALUE!</v>
      </c>
      <c r="AR122" t="e">
        <f t="shared" si="15"/>
        <v>#VALUE!</v>
      </c>
      <c r="AS122" t="e">
        <f t="shared" si="16"/>
        <v>#VALUE!</v>
      </c>
      <c r="AU122" t="e">
        <f t="shared" si="17"/>
        <v>#VALUE!</v>
      </c>
    </row>
    <row r="123" spans="1:47" x14ac:dyDescent="0.25">
      <c r="A123" t="s">
        <v>161</v>
      </c>
      <c r="B123" t="s">
        <v>165</v>
      </c>
      <c r="C123" t="s">
        <v>162</v>
      </c>
      <c r="D123" s="2">
        <v>6</v>
      </c>
      <c r="E123" s="2">
        <v>6</v>
      </c>
      <c r="F123" s="2"/>
      <c r="G123" s="2"/>
      <c r="H123" t="s">
        <v>164</v>
      </c>
      <c r="I123" t="s">
        <v>134</v>
      </c>
      <c r="J123">
        <v>24</v>
      </c>
      <c r="K123">
        <v>1</v>
      </c>
      <c r="L123" t="s">
        <v>94</v>
      </c>
      <c r="M123">
        <v>24</v>
      </c>
      <c r="N123">
        <v>65</v>
      </c>
      <c r="O123">
        <v>90</v>
      </c>
      <c r="P123" t="s">
        <v>46</v>
      </c>
      <c r="Q123">
        <v>1</v>
      </c>
      <c r="R123">
        <v>1</v>
      </c>
      <c r="S123">
        <v>10</v>
      </c>
      <c r="T123">
        <v>3</v>
      </c>
      <c r="U123">
        <v>16.09</v>
      </c>
      <c r="V123">
        <v>9.5399999999999991</v>
      </c>
      <c r="W123" t="s">
        <v>68</v>
      </c>
      <c r="X123">
        <v>2.16</v>
      </c>
      <c r="Y123">
        <v>6</v>
      </c>
      <c r="Z123">
        <v>6</v>
      </c>
      <c r="AA123">
        <v>6</v>
      </c>
      <c r="AB123">
        <v>6</v>
      </c>
      <c r="AC123">
        <v>12</v>
      </c>
      <c r="AD123">
        <v>44.45</v>
      </c>
      <c r="AE123">
        <v>90</v>
      </c>
      <c r="AF123">
        <v>2.0247469069999999</v>
      </c>
      <c r="AG123">
        <v>32.57817773</v>
      </c>
      <c r="AH123">
        <v>19.316085489999999</v>
      </c>
      <c r="AI123" t="s">
        <v>68</v>
      </c>
      <c r="AJ123">
        <v>4.3734533180000001</v>
      </c>
      <c r="AK123" t="e">
        <v>#VALUE!</v>
      </c>
      <c r="AL123">
        <v>10.712729039999999</v>
      </c>
      <c r="AO123">
        <v>-40.708514610000002</v>
      </c>
      <c r="AP123" t="e">
        <f t="shared" si="13"/>
        <v>#VALUE!</v>
      </c>
      <c r="AQ123" t="e">
        <f t="shared" si="14"/>
        <v>#VALUE!</v>
      </c>
      <c r="AR123" t="e">
        <f t="shared" si="15"/>
        <v>#VALUE!</v>
      </c>
      <c r="AS123" t="e">
        <f t="shared" si="16"/>
        <v>#VALUE!</v>
      </c>
      <c r="AU123" t="e">
        <f t="shared" si="17"/>
        <v>#VALUE!</v>
      </c>
    </row>
    <row r="124" spans="1:47" x14ac:dyDescent="0.25">
      <c r="A124" t="s">
        <v>168</v>
      </c>
      <c r="B124" t="s">
        <v>101</v>
      </c>
      <c r="C124" t="s">
        <v>169</v>
      </c>
      <c r="D124" s="2">
        <v>8</v>
      </c>
      <c r="E124" s="2">
        <v>8</v>
      </c>
      <c r="F124" s="2">
        <v>22</v>
      </c>
      <c r="G124" s="2">
        <v>2</v>
      </c>
      <c r="H124" t="s">
        <v>170</v>
      </c>
      <c r="I124" t="s">
        <v>134</v>
      </c>
      <c r="J124">
        <v>119</v>
      </c>
      <c r="K124">
        <v>1</v>
      </c>
      <c r="L124" t="s">
        <v>94</v>
      </c>
      <c r="M124">
        <v>25</v>
      </c>
      <c r="N124">
        <v>60</v>
      </c>
      <c r="O124">
        <v>90</v>
      </c>
      <c r="P124" t="s">
        <v>46</v>
      </c>
      <c r="Q124">
        <v>12</v>
      </c>
      <c r="R124">
        <v>1</v>
      </c>
      <c r="S124">
        <v>60</v>
      </c>
      <c r="T124">
        <v>3</v>
      </c>
      <c r="U124">
        <v>73.069000000000003</v>
      </c>
      <c r="V124">
        <v>35.277999999999999</v>
      </c>
      <c r="W124">
        <v>5.2480000000000002</v>
      </c>
      <c r="X124">
        <v>5.1159999999999997</v>
      </c>
      <c r="Y124">
        <v>8</v>
      </c>
      <c r="Z124">
        <v>8</v>
      </c>
      <c r="AA124">
        <v>8</v>
      </c>
      <c r="AB124">
        <v>8</v>
      </c>
      <c r="AC124">
        <v>16</v>
      </c>
      <c r="AD124">
        <v>83.256</v>
      </c>
      <c r="AE124">
        <v>100</v>
      </c>
      <c r="AF124">
        <v>1.2011146340000001</v>
      </c>
      <c r="AG124">
        <v>87.764245220000006</v>
      </c>
      <c r="AH124">
        <v>42.372922070000001</v>
      </c>
      <c r="AI124">
        <v>6.3034496009999996</v>
      </c>
      <c r="AJ124">
        <v>6.1449024689999998</v>
      </c>
      <c r="AK124">
        <v>17.828847830000001</v>
      </c>
      <c r="AL124">
        <v>17.38040882</v>
      </c>
      <c r="AM124">
        <v>22</v>
      </c>
      <c r="AN124">
        <v>2</v>
      </c>
      <c r="AO124">
        <v>-51.719607490000001</v>
      </c>
      <c r="AP124">
        <f t="shared" si="13"/>
        <v>7.8132455308946209</v>
      </c>
      <c r="AQ124">
        <f t="shared" si="14"/>
        <v>15.313961240553457</v>
      </c>
      <c r="AR124">
        <f t="shared" si="15"/>
        <v>-67.033568730553455</v>
      </c>
      <c r="AS124">
        <f t="shared" si="16"/>
        <v>-36.405646249446548</v>
      </c>
      <c r="AU124">
        <f t="shared" si="17"/>
        <v>7.8132455308946209</v>
      </c>
    </row>
    <row r="125" spans="1:47" x14ac:dyDescent="0.25">
      <c r="A125" t="s">
        <v>168</v>
      </c>
      <c r="B125" t="s">
        <v>42</v>
      </c>
      <c r="C125" t="s">
        <v>169</v>
      </c>
      <c r="D125" s="2">
        <v>14</v>
      </c>
      <c r="E125" s="2">
        <v>14</v>
      </c>
      <c r="F125" s="2"/>
      <c r="G125" s="2"/>
      <c r="H125" t="s">
        <v>171</v>
      </c>
      <c r="I125" t="s">
        <v>134</v>
      </c>
      <c r="K125">
        <v>1</v>
      </c>
      <c r="L125" t="s">
        <v>94</v>
      </c>
      <c r="M125">
        <v>25</v>
      </c>
      <c r="N125">
        <v>60</v>
      </c>
      <c r="O125">
        <v>90</v>
      </c>
      <c r="P125" t="s">
        <v>46</v>
      </c>
      <c r="Q125">
        <v>12</v>
      </c>
      <c r="R125">
        <v>1</v>
      </c>
      <c r="S125">
        <v>60</v>
      </c>
      <c r="T125">
        <v>3</v>
      </c>
      <c r="U125">
        <v>133.52600000000001</v>
      </c>
      <c r="V125">
        <v>103.628</v>
      </c>
      <c r="W125">
        <v>1.62</v>
      </c>
      <c r="X125">
        <v>1.73</v>
      </c>
      <c r="Y125" t="s">
        <v>172</v>
      </c>
      <c r="Z125" t="s">
        <v>172</v>
      </c>
      <c r="AA125">
        <v>14</v>
      </c>
      <c r="AB125">
        <v>14</v>
      </c>
      <c r="AC125">
        <v>28</v>
      </c>
      <c r="AD125">
        <v>144.727</v>
      </c>
      <c r="AE125">
        <v>90</v>
      </c>
      <c r="AF125">
        <v>0.62186046800000006</v>
      </c>
      <c r="AG125">
        <v>83.034540890000002</v>
      </c>
      <c r="AH125">
        <v>64.442156609999998</v>
      </c>
      <c r="AI125">
        <v>1.007413959</v>
      </c>
      <c r="AJ125">
        <v>1.07581861</v>
      </c>
      <c r="AK125">
        <v>3.7693978800000001</v>
      </c>
      <c r="AL125">
        <v>4.0253446500000001</v>
      </c>
      <c r="AO125">
        <v>-22.391144799999999</v>
      </c>
      <c r="AP125">
        <f t="shared" si="13"/>
        <v>1.6016358875655075</v>
      </c>
      <c r="AQ125">
        <f t="shared" si="14"/>
        <v>3.1392063396283945</v>
      </c>
      <c r="AR125">
        <f t="shared" si="15"/>
        <v>-25.530351139628394</v>
      </c>
      <c r="AS125">
        <f t="shared" si="16"/>
        <v>-19.251938460371605</v>
      </c>
      <c r="AU125">
        <f t="shared" si="17"/>
        <v>1.6016358875655075</v>
      </c>
    </row>
    <row r="126" spans="1:47" x14ac:dyDescent="0.25">
      <c r="A126" t="s">
        <v>173</v>
      </c>
      <c r="B126" t="s">
        <v>78</v>
      </c>
      <c r="C126" t="s">
        <v>174</v>
      </c>
      <c r="D126" s="2">
        <v>8</v>
      </c>
      <c r="E126" s="2">
        <v>8</v>
      </c>
      <c r="F126" s="2">
        <v>203</v>
      </c>
      <c r="G126" s="2">
        <v>24</v>
      </c>
      <c r="H126" t="s">
        <v>175</v>
      </c>
      <c r="I126" t="s">
        <v>176</v>
      </c>
      <c r="J126">
        <v>93</v>
      </c>
      <c r="K126">
        <v>1</v>
      </c>
      <c r="L126" t="s">
        <v>59</v>
      </c>
      <c r="M126">
        <v>25</v>
      </c>
      <c r="N126">
        <v>60</v>
      </c>
      <c r="O126">
        <v>60</v>
      </c>
      <c r="P126" t="s">
        <v>60</v>
      </c>
      <c r="Q126">
        <v>12</v>
      </c>
      <c r="R126">
        <v>1</v>
      </c>
      <c r="S126">
        <v>60</v>
      </c>
      <c r="T126">
        <v>3</v>
      </c>
      <c r="U126">
        <v>35.590000000000003</v>
      </c>
      <c r="V126">
        <v>27.53</v>
      </c>
      <c r="W126">
        <v>2.5299999999999998</v>
      </c>
      <c r="X126">
        <v>2.65</v>
      </c>
      <c r="Y126" t="s">
        <v>177</v>
      </c>
      <c r="Z126" t="s">
        <v>177</v>
      </c>
      <c r="AA126">
        <v>8</v>
      </c>
      <c r="AB126">
        <v>8</v>
      </c>
      <c r="AC126">
        <v>16</v>
      </c>
      <c r="AD126">
        <v>43.65</v>
      </c>
      <c r="AE126">
        <v>100</v>
      </c>
      <c r="AF126">
        <v>2.290950745</v>
      </c>
      <c r="AG126">
        <v>81.534936999999999</v>
      </c>
      <c r="AH126">
        <v>63.069873999999999</v>
      </c>
      <c r="AI126">
        <v>5.7961053839999996</v>
      </c>
      <c r="AJ126">
        <v>6.0710194729999998</v>
      </c>
      <c r="AK126">
        <v>16.393861690000001</v>
      </c>
      <c r="AL126">
        <v>17.171436150000002</v>
      </c>
      <c r="AM126">
        <v>203</v>
      </c>
      <c r="AN126">
        <v>24</v>
      </c>
      <c r="AO126">
        <v>-22.646810899999998</v>
      </c>
      <c r="AP126">
        <f t="shared" si="13"/>
        <v>9.2562842434725177</v>
      </c>
      <c r="AQ126">
        <f t="shared" si="14"/>
        <v>18.142317117206133</v>
      </c>
      <c r="AR126">
        <f t="shared" si="15"/>
        <v>-40.789128017206131</v>
      </c>
      <c r="AS126">
        <f t="shared" si="16"/>
        <v>-4.5044937827938654</v>
      </c>
      <c r="AU126">
        <f t="shared" si="17"/>
        <v>9.2562842434725177</v>
      </c>
    </row>
    <row r="127" spans="1:47" x14ac:dyDescent="0.25">
      <c r="A127" t="s">
        <v>173</v>
      </c>
      <c r="B127" t="s">
        <v>78</v>
      </c>
      <c r="C127" t="s">
        <v>174</v>
      </c>
      <c r="D127" s="2">
        <v>8</v>
      </c>
      <c r="E127" s="2">
        <v>8</v>
      </c>
      <c r="F127" s="2"/>
      <c r="G127" s="2"/>
      <c r="H127" t="s">
        <v>178</v>
      </c>
      <c r="I127" t="s">
        <v>176</v>
      </c>
      <c r="J127">
        <v>93</v>
      </c>
      <c r="K127">
        <v>1</v>
      </c>
      <c r="L127" t="s">
        <v>59</v>
      </c>
      <c r="M127">
        <v>25</v>
      </c>
      <c r="N127">
        <v>60</v>
      </c>
      <c r="O127">
        <v>60</v>
      </c>
      <c r="P127" t="s">
        <v>60</v>
      </c>
      <c r="Q127">
        <v>12</v>
      </c>
      <c r="R127">
        <v>1</v>
      </c>
      <c r="S127">
        <v>60</v>
      </c>
      <c r="T127">
        <v>3</v>
      </c>
      <c r="U127">
        <v>35.590000000000003</v>
      </c>
      <c r="V127">
        <v>27.99</v>
      </c>
      <c r="W127">
        <v>2.5299999999999998</v>
      </c>
      <c r="X127">
        <v>2.99</v>
      </c>
      <c r="Y127" t="s">
        <v>177</v>
      </c>
      <c r="Z127" t="s">
        <v>177</v>
      </c>
      <c r="AA127">
        <v>8</v>
      </c>
      <c r="AB127">
        <v>8</v>
      </c>
      <c r="AC127">
        <v>16</v>
      </c>
      <c r="AD127">
        <v>43.65</v>
      </c>
      <c r="AE127">
        <v>100</v>
      </c>
      <c r="AF127">
        <v>2.290950745</v>
      </c>
      <c r="AG127">
        <v>81.534936999999999</v>
      </c>
      <c r="AH127">
        <v>64.12371134</v>
      </c>
      <c r="AI127">
        <v>5.7961053839999996</v>
      </c>
      <c r="AJ127">
        <v>6.8499427260000001</v>
      </c>
      <c r="AK127">
        <v>16.393861690000001</v>
      </c>
      <c r="AL127">
        <v>19.374563810000001</v>
      </c>
      <c r="AO127">
        <v>-21.354313009999998</v>
      </c>
      <c r="AP127">
        <f t="shared" si="13"/>
        <v>10.091425992813374</v>
      </c>
      <c r="AQ127">
        <f t="shared" si="14"/>
        <v>19.779194945914213</v>
      </c>
      <c r="AR127">
        <f t="shared" si="15"/>
        <v>-41.133507955914212</v>
      </c>
      <c r="AS127">
        <f t="shared" si="16"/>
        <v>-1.5751180640857854</v>
      </c>
      <c r="AU127">
        <f t="shared" si="17"/>
        <v>10.091425992813374</v>
      </c>
    </row>
    <row r="128" spans="1:47" x14ac:dyDescent="0.25">
      <c r="A128" t="s">
        <v>173</v>
      </c>
      <c r="B128" t="s">
        <v>78</v>
      </c>
      <c r="C128" t="s">
        <v>174</v>
      </c>
      <c r="D128" s="2">
        <v>8</v>
      </c>
      <c r="E128" s="2">
        <v>8</v>
      </c>
      <c r="F128" s="2"/>
      <c r="G128" s="2"/>
      <c r="H128" t="s">
        <v>179</v>
      </c>
      <c r="I128" t="s">
        <v>176</v>
      </c>
      <c r="J128">
        <v>93</v>
      </c>
      <c r="K128">
        <v>1</v>
      </c>
      <c r="L128" t="s">
        <v>59</v>
      </c>
      <c r="M128">
        <v>25</v>
      </c>
      <c r="N128">
        <v>60</v>
      </c>
      <c r="O128">
        <v>60</v>
      </c>
      <c r="P128" t="s">
        <v>60</v>
      </c>
      <c r="Q128">
        <v>12</v>
      </c>
      <c r="R128">
        <v>1</v>
      </c>
      <c r="S128">
        <v>60</v>
      </c>
      <c r="T128">
        <v>3</v>
      </c>
      <c r="U128">
        <v>35.590000000000003</v>
      </c>
      <c r="V128">
        <v>27.3</v>
      </c>
      <c r="W128">
        <v>2.5299999999999998</v>
      </c>
      <c r="X128">
        <v>2.2999999999999998</v>
      </c>
      <c r="Y128" t="s">
        <v>177</v>
      </c>
      <c r="Z128" t="s">
        <v>177</v>
      </c>
      <c r="AA128">
        <v>8</v>
      </c>
      <c r="AB128">
        <v>8</v>
      </c>
      <c r="AC128">
        <v>16</v>
      </c>
      <c r="AD128">
        <v>43.65</v>
      </c>
      <c r="AE128">
        <v>100</v>
      </c>
      <c r="AF128">
        <v>2.290950745</v>
      </c>
      <c r="AG128">
        <v>81.534936999999999</v>
      </c>
      <c r="AH128">
        <v>62.542955329999998</v>
      </c>
      <c r="AI128">
        <v>5.7961053839999996</v>
      </c>
      <c r="AJ128">
        <v>5.2691867119999998</v>
      </c>
      <c r="AK128">
        <v>16.393861690000001</v>
      </c>
      <c r="AL128">
        <v>14.90351062</v>
      </c>
      <c r="AO128">
        <v>-23.293059849999999</v>
      </c>
      <c r="AP128">
        <f t="shared" si="13"/>
        <v>8.4556396425440372</v>
      </c>
      <c r="AQ128">
        <f t="shared" si="14"/>
        <v>16.573053699386314</v>
      </c>
      <c r="AR128">
        <f t="shared" si="15"/>
        <v>-39.866113549386313</v>
      </c>
      <c r="AS128">
        <f t="shared" si="16"/>
        <v>-6.7200061506136848</v>
      </c>
      <c r="AU128">
        <f t="shared" si="17"/>
        <v>8.4556396425440372</v>
      </c>
    </row>
    <row r="129" spans="1:47" x14ac:dyDescent="0.25">
      <c r="A129" t="s">
        <v>173</v>
      </c>
      <c r="B129" t="s">
        <v>78</v>
      </c>
      <c r="C129" t="s">
        <v>174</v>
      </c>
      <c r="D129" s="2">
        <v>8</v>
      </c>
      <c r="E129" s="2">
        <v>8</v>
      </c>
      <c r="F129" s="2"/>
      <c r="G129" s="2"/>
      <c r="H129" t="s">
        <v>180</v>
      </c>
      <c r="I129" t="s">
        <v>176</v>
      </c>
      <c r="J129">
        <v>93</v>
      </c>
      <c r="K129">
        <v>1</v>
      </c>
      <c r="L129" t="s">
        <v>59</v>
      </c>
      <c r="M129">
        <v>25</v>
      </c>
      <c r="N129">
        <v>60</v>
      </c>
      <c r="O129">
        <v>60</v>
      </c>
      <c r="P129" t="s">
        <v>60</v>
      </c>
      <c r="Q129">
        <v>12</v>
      </c>
      <c r="R129">
        <v>1</v>
      </c>
      <c r="S129">
        <v>60</v>
      </c>
      <c r="T129">
        <v>3</v>
      </c>
      <c r="U129">
        <v>35.590000000000003</v>
      </c>
      <c r="V129">
        <v>26.49</v>
      </c>
      <c r="W129">
        <v>2.5299999999999998</v>
      </c>
      <c r="X129">
        <v>2.3199999999999998</v>
      </c>
      <c r="Y129" t="s">
        <v>177</v>
      </c>
      <c r="Z129" t="s">
        <v>177</v>
      </c>
      <c r="AA129">
        <v>8</v>
      </c>
      <c r="AB129">
        <v>8</v>
      </c>
      <c r="AC129">
        <v>16</v>
      </c>
      <c r="AD129">
        <v>43.65</v>
      </c>
      <c r="AE129">
        <v>100</v>
      </c>
      <c r="AF129">
        <v>2.290950745</v>
      </c>
      <c r="AG129">
        <v>81.534936999999999</v>
      </c>
      <c r="AH129">
        <v>60.68728522</v>
      </c>
      <c r="AI129">
        <v>5.7961053839999996</v>
      </c>
      <c r="AJ129">
        <v>5.315005727</v>
      </c>
      <c r="AK129">
        <v>16.393861690000001</v>
      </c>
      <c r="AL129">
        <v>15.03310637</v>
      </c>
      <c r="AO129">
        <v>-25.56898005</v>
      </c>
      <c r="AP129">
        <f t="shared" si="13"/>
        <v>8.3957764659592335</v>
      </c>
      <c r="AQ129">
        <f t="shared" si="14"/>
        <v>16.455721873280098</v>
      </c>
      <c r="AR129">
        <f t="shared" si="15"/>
        <v>-42.024701923280098</v>
      </c>
      <c r="AS129">
        <f t="shared" si="16"/>
        <v>-9.1132581767199028</v>
      </c>
      <c r="AU129">
        <f t="shared" si="17"/>
        <v>8.3957764659592335</v>
      </c>
    </row>
    <row r="130" spans="1:47" x14ac:dyDescent="0.25">
      <c r="A130" t="s">
        <v>173</v>
      </c>
      <c r="B130" t="s">
        <v>78</v>
      </c>
      <c r="C130" t="s">
        <v>174</v>
      </c>
      <c r="D130" s="2">
        <v>8</v>
      </c>
      <c r="E130" s="2">
        <v>8</v>
      </c>
      <c r="F130" s="2"/>
      <c r="G130" s="2"/>
      <c r="H130" t="s">
        <v>181</v>
      </c>
      <c r="I130" t="s">
        <v>176</v>
      </c>
      <c r="J130">
        <v>93</v>
      </c>
      <c r="K130">
        <v>1</v>
      </c>
      <c r="L130" t="s">
        <v>59</v>
      </c>
      <c r="M130">
        <v>25</v>
      </c>
      <c r="N130">
        <v>60</v>
      </c>
      <c r="O130">
        <v>60</v>
      </c>
      <c r="P130" t="s">
        <v>60</v>
      </c>
      <c r="Q130">
        <v>12</v>
      </c>
      <c r="R130">
        <v>1</v>
      </c>
      <c r="S130">
        <v>60</v>
      </c>
      <c r="T130">
        <v>3</v>
      </c>
      <c r="U130">
        <v>35.590000000000003</v>
      </c>
      <c r="V130">
        <v>25.8</v>
      </c>
      <c r="W130">
        <v>2.5299999999999998</v>
      </c>
      <c r="X130">
        <v>2.76</v>
      </c>
      <c r="Y130" t="s">
        <v>177</v>
      </c>
      <c r="Z130" t="s">
        <v>177</v>
      </c>
      <c r="AA130">
        <v>8</v>
      </c>
      <c r="AB130">
        <v>8</v>
      </c>
      <c r="AC130">
        <v>16</v>
      </c>
      <c r="AD130">
        <v>43.65</v>
      </c>
      <c r="AE130">
        <v>100</v>
      </c>
      <c r="AF130">
        <v>2.290950745</v>
      </c>
      <c r="AG130">
        <v>81.534936999999999</v>
      </c>
      <c r="AH130">
        <v>59.106529209999998</v>
      </c>
      <c r="AI130">
        <v>5.7961053839999996</v>
      </c>
      <c r="AJ130">
        <v>6.3230240550000003</v>
      </c>
      <c r="AK130">
        <v>16.393861690000001</v>
      </c>
      <c r="AL130">
        <v>17.88421275</v>
      </c>
      <c r="AO130">
        <v>-27.507726890000001</v>
      </c>
      <c r="AP130">
        <f t="shared" ref="AP130:AP193" si="19">(AH130/AG130)*SQRT((AJ130/AH130)^2+(AI130/AG130)^2)*100</f>
        <v>9.3110786773083536</v>
      </c>
      <c r="AQ130">
        <f t="shared" ref="AQ130:AQ193" si="20">(1.96*AP130)</f>
        <v>18.249714207524374</v>
      </c>
      <c r="AR130">
        <f t="shared" ref="AR130:AR193" si="21">AO130-AQ130</f>
        <v>-45.757441097524378</v>
      </c>
      <c r="AS130">
        <f t="shared" ref="AS130:AS193" si="22">AO130+AQ130</f>
        <v>-9.258012682475627</v>
      </c>
      <c r="AU130">
        <f t="shared" ref="AU130:AU193" si="23">(AH130/AG130)*SQRT((AJ130/AH130)^2+(AI130/AG130)^2)*100</f>
        <v>9.3110786773083536</v>
      </c>
    </row>
    <row r="131" spans="1:47" x14ac:dyDescent="0.25">
      <c r="A131" t="s">
        <v>173</v>
      </c>
      <c r="B131" t="s">
        <v>78</v>
      </c>
      <c r="C131" t="s">
        <v>174</v>
      </c>
      <c r="D131" s="2">
        <v>8</v>
      </c>
      <c r="E131" s="2">
        <v>8</v>
      </c>
      <c r="F131" s="2"/>
      <c r="G131" s="2"/>
      <c r="H131" t="s">
        <v>182</v>
      </c>
      <c r="I131" t="s">
        <v>176</v>
      </c>
      <c r="J131">
        <v>93</v>
      </c>
      <c r="K131">
        <v>1</v>
      </c>
      <c r="L131" t="s">
        <v>59</v>
      </c>
      <c r="M131">
        <v>25</v>
      </c>
      <c r="N131">
        <v>60</v>
      </c>
      <c r="O131">
        <v>60</v>
      </c>
      <c r="P131" t="s">
        <v>60</v>
      </c>
      <c r="Q131">
        <v>12</v>
      </c>
      <c r="R131">
        <v>1</v>
      </c>
      <c r="S131">
        <v>60</v>
      </c>
      <c r="T131">
        <v>3</v>
      </c>
      <c r="U131">
        <v>35.590000000000003</v>
      </c>
      <c r="V131">
        <v>26.84</v>
      </c>
      <c r="W131">
        <v>2.5299999999999998</v>
      </c>
      <c r="X131">
        <v>3.22</v>
      </c>
      <c r="Y131" t="s">
        <v>177</v>
      </c>
      <c r="Z131" t="s">
        <v>177</v>
      </c>
      <c r="AA131">
        <v>8</v>
      </c>
      <c r="AB131">
        <v>8</v>
      </c>
      <c r="AC131">
        <v>16</v>
      </c>
      <c r="AD131">
        <v>43.65</v>
      </c>
      <c r="AE131">
        <v>100</v>
      </c>
      <c r="AF131">
        <v>2.290950745</v>
      </c>
      <c r="AG131">
        <v>81.534936999999999</v>
      </c>
      <c r="AH131">
        <v>61.489117980000003</v>
      </c>
      <c r="AI131">
        <v>5.7961053839999996</v>
      </c>
      <c r="AJ131">
        <v>7.3768613969999999</v>
      </c>
      <c r="AK131">
        <v>16.393861690000001</v>
      </c>
      <c r="AL131">
        <v>20.86491487</v>
      </c>
      <c r="AO131">
        <v>-24.585557739999999</v>
      </c>
      <c r="AP131">
        <f t="shared" si="19"/>
        <v>10.516533443967898</v>
      </c>
      <c r="AQ131">
        <f t="shared" si="20"/>
        <v>20.61240555017708</v>
      </c>
      <c r="AR131">
        <f t="shared" si="21"/>
        <v>-45.197963290177078</v>
      </c>
      <c r="AS131">
        <f t="shared" si="22"/>
        <v>-3.973152189822919</v>
      </c>
      <c r="AU131">
        <f t="shared" si="23"/>
        <v>10.516533443967898</v>
      </c>
    </row>
    <row r="132" spans="1:47" x14ac:dyDescent="0.25">
      <c r="A132" t="s">
        <v>173</v>
      </c>
      <c r="B132" t="s">
        <v>80</v>
      </c>
      <c r="C132" t="s">
        <v>174</v>
      </c>
      <c r="D132" s="2">
        <v>8</v>
      </c>
      <c r="E132" s="2">
        <v>8</v>
      </c>
      <c r="F132" s="2"/>
      <c r="G132" s="2"/>
      <c r="H132" t="s">
        <v>183</v>
      </c>
      <c r="I132" t="s">
        <v>176</v>
      </c>
      <c r="K132">
        <v>1</v>
      </c>
      <c r="L132" t="s">
        <v>59</v>
      </c>
      <c r="M132">
        <v>25</v>
      </c>
      <c r="N132">
        <v>60</v>
      </c>
      <c r="O132">
        <v>60</v>
      </c>
      <c r="P132" t="s">
        <v>60</v>
      </c>
      <c r="Q132">
        <v>12</v>
      </c>
      <c r="R132">
        <v>1</v>
      </c>
      <c r="S132">
        <v>60</v>
      </c>
      <c r="T132">
        <v>3</v>
      </c>
      <c r="U132">
        <v>42.73</v>
      </c>
      <c r="V132">
        <v>32.6</v>
      </c>
      <c r="W132">
        <v>2.5299999999999998</v>
      </c>
      <c r="X132">
        <v>2.5299999999999998</v>
      </c>
      <c r="Y132" t="s">
        <v>177</v>
      </c>
      <c r="Z132" t="s">
        <v>177</v>
      </c>
      <c r="AA132">
        <v>8</v>
      </c>
      <c r="AB132">
        <v>8</v>
      </c>
      <c r="AC132">
        <v>16</v>
      </c>
      <c r="AD132">
        <v>52.18</v>
      </c>
      <c r="AE132">
        <v>100</v>
      </c>
      <c r="AF132">
        <v>1.916443082</v>
      </c>
      <c r="AG132">
        <v>81.889612880000001</v>
      </c>
      <c r="AH132">
        <v>62.476044459999997</v>
      </c>
      <c r="AI132">
        <v>4.8486009970000001</v>
      </c>
      <c r="AJ132">
        <v>4.8486009970000001</v>
      </c>
      <c r="AK132">
        <v>13.713914580000001</v>
      </c>
      <c r="AL132">
        <v>13.713914580000001</v>
      </c>
      <c r="AO132">
        <v>-23.706997430000001</v>
      </c>
      <c r="AP132">
        <f t="shared" si="19"/>
        <v>7.4473096004935417</v>
      </c>
      <c r="AQ132">
        <f t="shared" si="20"/>
        <v>14.596726816967342</v>
      </c>
      <c r="AR132">
        <f t="shared" si="21"/>
        <v>-38.303724246967342</v>
      </c>
      <c r="AS132">
        <f t="shared" si="22"/>
        <v>-9.1102706130326592</v>
      </c>
      <c r="AU132">
        <f t="shared" si="23"/>
        <v>7.4473096004935417</v>
      </c>
    </row>
    <row r="133" spans="1:47" x14ac:dyDescent="0.25">
      <c r="A133" t="s">
        <v>173</v>
      </c>
      <c r="B133" t="s">
        <v>80</v>
      </c>
      <c r="C133" t="s">
        <v>174</v>
      </c>
      <c r="D133" s="2">
        <v>8</v>
      </c>
      <c r="E133" s="2">
        <v>8</v>
      </c>
      <c r="F133" s="2"/>
      <c r="G133" s="2"/>
      <c r="H133" t="s">
        <v>184</v>
      </c>
      <c r="I133" t="s">
        <v>176</v>
      </c>
      <c r="K133">
        <v>1</v>
      </c>
      <c r="L133" t="s">
        <v>59</v>
      </c>
      <c r="M133">
        <v>25</v>
      </c>
      <c r="N133">
        <v>60</v>
      </c>
      <c r="O133">
        <v>60</v>
      </c>
      <c r="P133" t="s">
        <v>60</v>
      </c>
      <c r="Q133">
        <v>12</v>
      </c>
      <c r="R133">
        <v>1</v>
      </c>
      <c r="S133">
        <v>60</v>
      </c>
      <c r="T133">
        <v>3</v>
      </c>
      <c r="U133">
        <v>42.73</v>
      </c>
      <c r="V133">
        <v>32.6</v>
      </c>
      <c r="W133">
        <v>2.5299999999999998</v>
      </c>
      <c r="X133">
        <v>3.69</v>
      </c>
      <c r="Y133" t="s">
        <v>177</v>
      </c>
      <c r="Z133" t="s">
        <v>177</v>
      </c>
      <c r="AA133">
        <v>8</v>
      </c>
      <c r="AB133">
        <v>8</v>
      </c>
      <c r="AC133">
        <v>16</v>
      </c>
      <c r="AD133">
        <v>52.18</v>
      </c>
      <c r="AE133">
        <v>100</v>
      </c>
      <c r="AF133">
        <v>1.916443082</v>
      </c>
      <c r="AG133">
        <v>81.889612880000001</v>
      </c>
      <c r="AH133">
        <v>62.476044459999997</v>
      </c>
      <c r="AI133">
        <v>4.8486009970000001</v>
      </c>
      <c r="AJ133">
        <v>7.0716749710000002</v>
      </c>
      <c r="AK133">
        <v>13.713914580000001</v>
      </c>
      <c r="AL133">
        <v>20.00171731</v>
      </c>
      <c r="AO133">
        <v>-23.706997430000001</v>
      </c>
      <c r="AP133">
        <f t="shared" si="19"/>
        <v>9.7457321338352809</v>
      </c>
      <c r="AQ133">
        <f t="shared" si="20"/>
        <v>19.101634982317151</v>
      </c>
      <c r="AR133">
        <f t="shared" si="21"/>
        <v>-42.808632412317152</v>
      </c>
      <c r="AS133">
        <f t="shared" si="22"/>
        <v>-4.6053624476828503</v>
      </c>
      <c r="AU133">
        <f t="shared" si="23"/>
        <v>9.7457321338352809</v>
      </c>
    </row>
    <row r="134" spans="1:47" x14ac:dyDescent="0.25">
      <c r="A134" t="s">
        <v>173</v>
      </c>
      <c r="B134" t="s">
        <v>80</v>
      </c>
      <c r="C134" t="s">
        <v>174</v>
      </c>
      <c r="D134" s="2">
        <v>8</v>
      </c>
      <c r="E134" s="2">
        <v>8</v>
      </c>
      <c r="F134" s="2"/>
      <c r="G134" s="2"/>
      <c r="H134" t="s">
        <v>185</v>
      </c>
      <c r="I134" t="s">
        <v>176</v>
      </c>
      <c r="K134">
        <v>1</v>
      </c>
      <c r="L134" t="s">
        <v>59</v>
      </c>
      <c r="M134">
        <v>25</v>
      </c>
      <c r="N134">
        <v>60</v>
      </c>
      <c r="O134">
        <v>60</v>
      </c>
      <c r="P134" t="s">
        <v>60</v>
      </c>
      <c r="Q134">
        <v>12</v>
      </c>
      <c r="R134">
        <v>1</v>
      </c>
      <c r="S134">
        <v>60</v>
      </c>
      <c r="T134">
        <v>3</v>
      </c>
      <c r="U134">
        <v>42.73</v>
      </c>
      <c r="V134">
        <v>32.479999999999997</v>
      </c>
      <c r="W134">
        <v>2.5299999999999998</v>
      </c>
      <c r="X134">
        <v>4.03</v>
      </c>
      <c r="Y134" t="s">
        <v>177</v>
      </c>
      <c r="Z134" t="s">
        <v>177</v>
      </c>
      <c r="AA134">
        <v>8</v>
      </c>
      <c r="AB134">
        <v>8</v>
      </c>
      <c r="AC134">
        <v>16</v>
      </c>
      <c r="AD134">
        <v>52.18</v>
      </c>
      <c r="AE134">
        <v>100</v>
      </c>
      <c r="AF134">
        <v>1.916443082</v>
      </c>
      <c r="AG134">
        <v>81.889612880000001</v>
      </c>
      <c r="AH134">
        <v>62.246071290000003</v>
      </c>
      <c r="AI134">
        <v>4.8486009970000001</v>
      </c>
      <c r="AJ134">
        <v>7.7232656190000002</v>
      </c>
      <c r="AK134">
        <v>13.713914580000001</v>
      </c>
      <c r="AL134">
        <v>21.844693970000002</v>
      </c>
      <c r="AO134">
        <v>-23.987830559999999</v>
      </c>
      <c r="AP134">
        <f t="shared" si="19"/>
        <v>10.45012416286548</v>
      </c>
      <c r="AQ134">
        <f t="shared" si="20"/>
        <v>20.482243359216341</v>
      </c>
      <c r="AR134">
        <f t="shared" si="21"/>
        <v>-44.47007391921634</v>
      </c>
      <c r="AS134">
        <f t="shared" si="22"/>
        <v>-3.5055872007836584</v>
      </c>
      <c r="AU134">
        <f t="shared" si="23"/>
        <v>10.45012416286548</v>
      </c>
    </row>
    <row r="135" spans="1:47" x14ac:dyDescent="0.25">
      <c r="A135" t="s">
        <v>173</v>
      </c>
      <c r="B135" t="s">
        <v>80</v>
      </c>
      <c r="C135" t="s">
        <v>174</v>
      </c>
      <c r="D135" s="2">
        <v>8</v>
      </c>
      <c r="E135" s="2">
        <v>8</v>
      </c>
      <c r="F135" s="2"/>
      <c r="G135" s="2"/>
      <c r="H135" t="s">
        <v>186</v>
      </c>
      <c r="I135" t="s">
        <v>176</v>
      </c>
      <c r="K135">
        <v>1</v>
      </c>
      <c r="L135" t="s">
        <v>59</v>
      </c>
      <c r="M135">
        <v>25</v>
      </c>
      <c r="N135">
        <v>60</v>
      </c>
      <c r="O135">
        <v>60</v>
      </c>
      <c r="P135" t="s">
        <v>60</v>
      </c>
      <c r="Q135">
        <v>12</v>
      </c>
      <c r="R135">
        <v>1</v>
      </c>
      <c r="S135">
        <v>60</v>
      </c>
      <c r="T135">
        <v>3</v>
      </c>
      <c r="U135">
        <v>42.73</v>
      </c>
      <c r="V135">
        <v>32.369999999999997</v>
      </c>
      <c r="W135">
        <v>2.5299999999999998</v>
      </c>
      <c r="X135">
        <v>4.26</v>
      </c>
      <c r="Y135" t="s">
        <v>177</v>
      </c>
      <c r="Z135" t="s">
        <v>177</v>
      </c>
      <c r="AA135">
        <v>8</v>
      </c>
      <c r="AB135">
        <v>8</v>
      </c>
      <c r="AC135">
        <v>16</v>
      </c>
      <c r="AD135">
        <v>52.18</v>
      </c>
      <c r="AE135">
        <v>100</v>
      </c>
      <c r="AF135">
        <v>1.916443082</v>
      </c>
      <c r="AG135">
        <v>81.889612880000001</v>
      </c>
      <c r="AH135">
        <v>62.035262549999999</v>
      </c>
      <c r="AI135">
        <v>4.8486009970000001</v>
      </c>
      <c r="AJ135">
        <v>8.1640475279999993</v>
      </c>
      <c r="AK135">
        <v>13.713914580000001</v>
      </c>
      <c r="AL135">
        <v>23.09141348</v>
      </c>
      <c r="AO135">
        <v>-24.245260940000001</v>
      </c>
      <c r="AP135">
        <f t="shared" si="19"/>
        <v>10.932105016760406</v>
      </c>
      <c r="AQ135">
        <f t="shared" si="20"/>
        <v>21.426925832850397</v>
      </c>
      <c r="AR135">
        <f t="shared" si="21"/>
        <v>-45.672186772850395</v>
      </c>
      <c r="AS135">
        <f t="shared" si="22"/>
        <v>-2.8183351071496041</v>
      </c>
      <c r="AU135">
        <f t="shared" si="23"/>
        <v>10.932105016760406</v>
      </c>
    </row>
    <row r="136" spans="1:47" x14ac:dyDescent="0.25">
      <c r="A136" t="s">
        <v>173</v>
      </c>
      <c r="B136" t="s">
        <v>80</v>
      </c>
      <c r="C136" t="s">
        <v>174</v>
      </c>
      <c r="D136" s="2">
        <v>8</v>
      </c>
      <c r="E136" s="2">
        <v>8</v>
      </c>
      <c r="F136" s="2"/>
      <c r="G136" s="2"/>
      <c r="H136" t="s">
        <v>187</v>
      </c>
      <c r="I136" t="s">
        <v>176</v>
      </c>
      <c r="K136">
        <v>1</v>
      </c>
      <c r="L136" t="s">
        <v>59</v>
      </c>
      <c r="M136">
        <v>25</v>
      </c>
      <c r="N136">
        <v>60</v>
      </c>
      <c r="O136">
        <v>60</v>
      </c>
      <c r="P136" t="s">
        <v>60</v>
      </c>
      <c r="Q136">
        <v>12</v>
      </c>
      <c r="R136">
        <v>1</v>
      </c>
      <c r="S136">
        <v>60</v>
      </c>
      <c r="T136">
        <v>3</v>
      </c>
      <c r="U136">
        <v>42.73</v>
      </c>
      <c r="V136">
        <v>32.369999999999997</v>
      </c>
      <c r="W136">
        <v>2.5299999999999998</v>
      </c>
      <c r="X136">
        <v>1.84</v>
      </c>
      <c r="Y136" t="s">
        <v>177</v>
      </c>
      <c r="Z136" t="s">
        <v>177</v>
      </c>
      <c r="AA136">
        <v>8</v>
      </c>
      <c r="AB136">
        <v>8</v>
      </c>
      <c r="AC136">
        <v>16</v>
      </c>
      <c r="AD136">
        <v>52.18</v>
      </c>
      <c r="AE136">
        <v>100</v>
      </c>
      <c r="AF136">
        <v>1.916443082</v>
      </c>
      <c r="AG136">
        <v>81.889612880000001</v>
      </c>
      <c r="AH136">
        <v>62.035262549999999</v>
      </c>
      <c r="AI136">
        <v>4.8486009970000001</v>
      </c>
      <c r="AJ136">
        <v>3.5262552700000001</v>
      </c>
      <c r="AK136">
        <v>13.713914580000001</v>
      </c>
      <c r="AL136">
        <v>9.9737560550000008</v>
      </c>
      <c r="AO136">
        <v>-24.245260940000001</v>
      </c>
      <c r="AP136">
        <f t="shared" si="19"/>
        <v>6.2177997270337206</v>
      </c>
      <c r="AQ136">
        <f t="shared" si="20"/>
        <v>12.186887464986093</v>
      </c>
      <c r="AR136">
        <f t="shared" si="21"/>
        <v>-36.432148404986094</v>
      </c>
      <c r="AS136">
        <f t="shared" si="22"/>
        <v>-12.058373475013909</v>
      </c>
      <c r="AU136">
        <f t="shared" si="23"/>
        <v>6.2177997270337206</v>
      </c>
    </row>
    <row r="137" spans="1:47" x14ac:dyDescent="0.25">
      <c r="A137" t="s">
        <v>173</v>
      </c>
      <c r="B137" t="s">
        <v>80</v>
      </c>
      <c r="C137" t="s">
        <v>174</v>
      </c>
      <c r="D137" s="2">
        <v>8</v>
      </c>
      <c r="E137" s="2">
        <v>8</v>
      </c>
      <c r="F137" s="2"/>
      <c r="G137" s="2"/>
      <c r="H137" t="s">
        <v>188</v>
      </c>
      <c r="I137" t="s">
        <v>176</v>
      </c>
      <c r="K137">
        <v>1</v>
      </c>
      <c r="L137" t="s">
        <v>59</v>
      </c>
      <c r="M137">
        <v>25</v>
      </c>
      <c r="N137">
        <v>60</v>
      </c>
      <c r="O137">
        <v>60</v>
      </c>
      <c r="P137" t="s">
        <v>60</v>
      </c>
      <c r="Q137">
        <v>12</v>
      </c>
      <c r="R137">
        <v>1</v>
      </c>
      <c r="S137">
        <v>60</v>
      </c>
      <c r="T137">
        <v>3</v>
      </c>
      <c r="U137">
        <v>42.73</v>
      </c>
      <c r="V137">
        <v>30.98</v>
      </c>
      <c r="W137">
        <v>2.5299999999999998</v>
      </c>
      <c r="X137">
        <v>5.3</v>
      </c>
      <c r="Y137" t="s">
        <v>177</v>
      </c>
      <c r="Z137" t="s">
        <v>177</v>
      </c>
      <c r="AA137">
        <v>8</v>
      </c>
      <c r="AB137">
        <v>8</v>
      </c>
      <c r="AC137">
        <v>16</v>
      </c>
      <c r="AD137">
        <v>52.18</v>
      </c>
      <c r="AE137">
        <v>100</v>
      </c>
      <c r="AF137">
        <v>1.916443082</v>
      </c>
      <c r="AG137">
        <v>81.889612880000001</v>
      </c>
      <c r="AH137">
        <v>59.371406669999999</v>
      </c>
      <c r="AI137">
        <v>4.8486009970000001</v>
      </c>
      <c r="AJ137">
        <v>10.15714833</v>
      </c>
      <c r="AK137">
        <v>13.713914580000001</v>
      </c>
      <c r="AL137">
        <v>28.72875385</v>
      </c>
      <c r="AO137">
        <v>-27.498244790000001</v>
      </c>
      <c r="AP137">
        <f t="shared" si="19"/>
        <v>13.125306046742102</v>
      </c>
      <c r="AQ137">
        <f t="shared" si="20"/>
        <v>25.725599851614518</v>
      </c>
      <c r="AR137">
        <f t="shared" si="21"/>
        <v>-53.223844641614519</v>
      </c>
      <c r="AS137">
        <f t="shared" si="22"/>
        <v>-1.7726449383854828</v>
      </c>
      <c r="AU137">
        <f t="shared" si="23"/>
        <v>13.125306046742102</v>
      </c>
    </row>
    <row r="138" spans="1:47" x14ac:dyDescent="0.25">
      <c r="A138" t="s">
        <v>173</v>
      </c>
      <c r="B138" t="s">
        <v>80</v>
      </c>
      <c r="C138" t="s">
        <v>174</v>
      </c>
      <c r="D138" s="2">
        <v>8</v>
      </c>
      <c r="E138" s="2">
        <v>8</v>
      </c>
      <c r="F138" s="2"/>
      <c r="G138" s="2"/>
      <c r="H138" t="s">
        <v>189</v>
      </c>
      <c r="I138" t="s">
        <v>176</v>
      </c>
      <c r="K138">
        <v>1</v>
      </c>
      <c r="L138" t="s">
        <v>59</v>
      </c>
      <c r="M138">
        <v>25</v>
      </c>
      <c r="N138">
        <v>60</v>
      </c>
      <c r="O138">
        <v>60</v>
      </c>
      <c r="P138" t="s">
        <v>60</v>
      </c>
      <c r="Q138">
        <v>12</v>
      </c>
      <c r="R138">
        <v>1</v>
      </c>
      <c r="S138">
        <v>60</v>
      </c>
      <c r="T138">
        <v>3</v>
      </c>
      <c r="U138">
        <v>42.73</v>
      </c>
      <c r="V138">
        <v>30.29</v>
      </c>
      <c r="W138">
        <v>2.5299999999999998</v>
      </c>
      <c r="X138">
        <v>3</v>
      </c>
      <c r="Y138" t="s">
        <v>177</v>
      </c>
      <c r="Z138" t="s">
        <v>177</v>
      </c>
      <c r="AA138">
        <v>8</v>
      </c>
      <c r="AB138">
        <v>8</v>
      </c>
      <c r="AC138">
        <v>16</v>
      </c>
      <c r="AD138">
        <v>52.18</v>
      </c>
      <c r="AE138">
        <v>100</v>
      </c>
      <c r="AF138">
        <v>1.916443082</v>
      </c>
      <c r="AG138">
        <v>81.889612880000001</v>
      </c>
      <c r="AH138">
        <v>58.049060939999997</v>
      </c>
      <c r="AI138">
        <v>4.8486009970000001</v>
      </c>
      <c r="AJ138">
        <v>5.7493292450000002</v>
      </c>
      <c r="AK138">
        <v>13.713914580000001</v>
      </c>
      <c r="AL138">
        <v>16.261558789999999</v>
      </c>
      <c r="AO138">
        <v>-29.11303534</v>
      </c>
      <c r="AP138">
        <f t="shared" si="19"/>
        <v>8.1797347928026021</v>
      </c>
      <c r="AQ138">
        <f t="shared" si="20"/>
        <v>16.032280193893101</v>
      </c>
      <c r="AR138">
        <f t="shared" si="21"/>
        <v>-45.145315533893097</v>
      </c>
      <c r="AS138">
        <f t="shared" si="22"/>
        <v>-13.080755146106899</v>
      </c>
      <c r="AU138">
        <f t="shared" si="23"/>
        <v>8.1797347928026021</v>
      </c>
    </row>
    <row r="139" spans="1:47" x14ac:dyDescent="0.25">
      <c r="A139" t="s">
        <v>190</v>
      </c>
      <c r="B139" t="s">
        <v>78</v>
      </c>
      <c r="C139" t="s">
        <v>174</v>
      </c>
      <c r="D139" s="2">
        <v>9</v>
      </c>
      <c r="E139" s="2">
        <v>9</v>
      </c>
      <c r="F139" s="2"/>
      <c r="G139" s="2"/>
      <c r="H139" t="s">
        <v>191</v>
      </c>
      <c r="I139" t="s">
        <v>192</v>
      </c>
      <c r="J139">
        <v>114</v>
      </c>
      <c r="K139">
        <v>1</v>
      </c>
      <c r="L139" t="s">
        <v>94</v>
      </c>
      <c r="M139">
        <v>24</v>
      </c>
      <c r="N139">
        <v>67.5</v>
      </c>
      <c r="O139">
        <v>90</v>
      </c>
      <c r="P139" t="s">
        <v>46</v>
      </c>
      <c r="Q139">
        <v>11</v>
      </c>
      <c r="R139">
        <v>1</v>
      </c>
      <c r="S139">
        <v>60</v>
      </c>
      <c r="T139">
        <v>3</v>
      </c>
      <c r="U139">
        <v>30.18</v>
      </c>
      <c r="V139">
        <v>20.74</v>
      </c>
      <c r="W139">
        <v>0.94</v>
      </c>
      <c r="X139">
        <v>1.4</v>
      </c>
      <c r="Y139" t="s">
        <v>193</v>
      </c>
      <c r="Z139" t="s">
        <v>193</v>
      </c>
      <c r="AA139">
        <v>9</v>
      </c>
      <c r="AB139">
        <v>9</v>
      </c>
      <c r="AC139">
        <v>18</v>
      </c>
      <c r="AD139">
        <v>42.3</v>
      </c>
      <c r="AE139">
        <v>100</v>
      </c>
      <c r="AF139">
        <v>2.3640661939999998</v>
      </c>
      <c r="AG139">
        <v>71.347517730000007</v>
      </c>
      <c r="AH139">
        <v>49.030732860000001</v>
      </c>
      <c r="AI139">
        <v>2.2222222220000001</v>
      </c>
      <c r="AJ139">
        <v>3.3096926710000001</v>
      </c>
      <c r="AK139">
        <v>6.6666666670000003</v>
      </c>
      <c r="AL139">
        <v>9.9290780139999999</v>
      </c>
      <c r="AO139">
        <v>-31.278992710000001</v>
      </c>
      <c r="AP139">
        <f t="shared" si="19"/>
        <v>5.1088313024804535</v>
      </c>
      <c r="AQ139">
        <f t="shared" si="20"/>
        <v>10.013309352861688</v>
      </c>
      <c r="AR139">
        <f t="shared" si="21"/>
        <v>-41.292302062861687</v>
      </c>
      <c r="AS139">
        <f t="shared" si="22"/>
        <v>-21.265683357138315</v>
      </c>
      <c r="AU139">
        <f t="shared" si="23"/>
        <v>5.1088313024804535</v>
      </c>
    </row>
    <row r="140" spans="1:47" x14ac:dyDescent="0.25">
      <c r="A140" t="s">
        <v>190</v>
      </c>
      <c r="B140" t="s">
        <v>78</v>
      </c>
      <c r="C140" t="s">
        <v>174</v>
      </c>
      <c r="D140" s="2">
        <v>9</v>
      </c>
      <c r="E140" s="2">
        <v>9</v>
      </c>
      <c r="F140" s="2"/>
      <c r="G140" s="2"/>
      <c r="H140" t="s">
        <v>194</v>
      </c>
      <c r="I140" t="s">
        <v>192</v>
      </c>
      <c r="J140">
        <v>114</v>
      </c>
      <c r="K140">
        <v>1</v>
      </c>
      <c r="L140" t="s">
        <v>94</v>
      </c>
      <c r="M140">
        <v>24</v>
      </c>
      <c r="N140">
        <v>67.5</v>
      </c>
      <c r="O140">
        <v>90</v>
      </c>
      <c r="P140" t="s">
        <v>46</v>
      </c>
      <c r="Q140">
        <v>11</v>
      </c>
      <c r="R140">
        <v>1</v>
      </c>
      <c r="S140">
        <v>60</v>
      </c>
      <c r="T140">
        <v>3</v>
      </c>
      <c r="U140">
        <v>30.18</v>
      </c>
      <c r="V140">
        <v>20.04</v>
      </c>
      <c r="W140">
        <v>0.94</v>
      </c>
      <c r="X140">
        <v>1.86</v>
      </c>
      <c r="Y140" t="s">
        <v>193</v>
      </c>
      <c r="Z140" t="s">
        <v>193</v>
      </c>
      <c r="AA140">
        <v>9</v>
      </c>
      <c r="AB140">
        <v>9</v>
      </c>
      <c r="AC140">
        <v>18</v>
      </c>
      <c r="AD140">
        <v>42.3</v>
      </c>
      <c r="AE140">
        <v>100</v>
      </c>
      <c r="AF140">
        <v>2.3640661939999998</v>
      </c>
      <c r="AG140">
        <v>71.347517730000007</v>
      </c>
      <c r="AH140">
        <v>47.375886520000002</v>
      </c>
      <c r="AI140">
        <v>2.2222222220000001</v>
      </c>
      <c r="AJ140">
        <v>4.3971631210000002</v>
      </c>
      <c r="AK140">
        <v>6.6666666670000003</v>
      </c>
      <c r="AL140">
        <v>13.19148936</v>
      </c>
      <c r="AO140">
        <v>-33.598409539999999</v>
      </c>
      <c r="AP140">
        <f t="shared" si="19"/>
        <v>6.5007832423696899</v>
      </c>
      <c r="AQ140">
        <f t="shared" si="20"/>
        <v>12.741535155044591</v>
      </c>
      <c r="AR140">
        <f t="shared" si="21"/>
        <v>-46.339944695044593</v>
      </c>
      <c r="AS140">
        <f t="shared" si="22"/>
        <v>-20.856874384955407</v>
      </c>
      <c r="AU140">
        <f t="shared" si="23"/>
        <v>6.5007832423696899</v>
      </c>
    </row>
    <row r="141" spans="1:47" x14ac:dyDescent="0.25">
      <c r="A141" t="s">
        <v>190</v>
      </c>
      <c r="B141" t="s">
        <v>78</v>
      </c>
      <c r="C141" t="s">
        <v>174</v>
      </c>
      <c r="D141" s="2">
        <v>9</v>
      </c>
      <c r="E141" s="2">
        <v>9</v>
      </c>
      <c r="F141" s="2"/>
      <c r="G141" s="2"/>
      <c r="H141" t="s">
        <v>195</v>
      </c>
      <c r="I141" t="s">
        <v>192</v>
      </c>
      <c r="K141">
        <v>1</v>
      </c>
      <c r="L141" t="s">
        <v>94</v>
      </c>
      <c r="M141">
        <v>24</v>
      </c>
      <c r="N141">
        <v>67.5</v>
      </c>
      <c r="O141">
        <v>90</v>
      </c>
      <c r="P141" t="s">
        <v>46</v>
      </c>
      <c r="Q141">
        <v>11</v>
      </c>
      <c r="R141">
        <v>1</v>
      </c>
      <c r="S141">
        <v>60</v>
      </c>
      <c r="T141">
        <v>3</v>
      </c>
      <c r="U141">
        <v>30.18</v>
      </c>
      <c r="V141">
        <v>23.3</v>
      </c>
      <c r="W141">
        <v>0.94</v>
      </c>
      <c r="X141">
        <v>2.56</v>
      </c>
      <c r="Y141" t="s">
        <v>193</v>
      </c>
      <c r="Z141" t="s">
        <v>193</v>
      </c>
      <c r="AA141">
        <v>9</v>
      </c>
      <c r="AB141">
        <v>9</v>
      </c>
      <c r="AC141">
        <v>18</v>
      </c>
      <c r="AD141">
        <v>42.3</v>
      </c>
      <c r="AE141">
        <v>100</v>
      </c>
      <c r="AF141">
        <v>2.3640661939999998</v>
      </c>
      <c r="AG141">
        <v>71.347517730000007</v>
      </c>
      <c r="AH141">
        <v>55.082742320000001</v>
      </c>
      <c r="AI141">
        <v>2.2222222220000001</v>
      </c>
      <c r="AJ141">
        <v>6.0520094560000004</v>
      </c>
      <c r="AK141">
        <v>6.6666666670000003</v>
      </c>
      <c r="AL141">
        <v>18.156028370000001</v>
      </c>
      <c r="AO141">
        <v>-22.796554010000001</v>
      </c>
      <c r="AP141">
        <f t="shared" si="19"/>
        <v>8.8166849213792648</v>
      </c>
      <c r="AQ141">
        <f t="shared" si="20"/>
        <v>17.280702445903358</v>
      </c>
      <c r="AR141">
        <f t="shared" si="21"/>
        <v>-40.07725645590336</v>
      </c>
      <c r="AS141">
        <f t="shared" si="22"/>
        <v>-5.5158515640966428</v>
      </c>
      <c r="AU141">
        <f t="shared" si="23"/>
        <v>8.8166849213792648</v>
      </c>
    </row>
    <row r="142" spans="1:47" x14ac:dyDescent="0.25">
      <c r="A142" t="s">
        <v>190</v>
      </c>
      <c r="B142" t="s">
        <v>78</v>
      </c>
      <c r="C142" t="s">
        <v>174</v>
      </c>
      <c r="D142" s="2">
        <v>9</v>
      </c>
      <c r="E142" s="2">
        <v>9</v>
      </c>
      <c r="F142" s="2"/>
      <c r="G142" s="2"/>
      <c r="H142" t="s">
        <v>196</v>
      </c>
      <c r="I142" t="s">
        <v>192</v>
      </c>
      <c r="K142">
        <v>1</v>
      </c>
      <c r="L142" t="s">
        <v>94</v>
      </c>
      <c r="M142">
        <v>24</v>
      </c>
      <c r="N142">
        <v>67.5</v>
      </c>
      <c r="O142">
        <v>90</v>
      </c>
      <c r="P142" t="s">
        <v>46</v>
      </c>
      <c r="Q142">
        <v>11</v>
      </c>
      <c r="R142">
        <v>1</v>
      </c>
      <c r="S142">
        <v>60</v>
      </c>
      <c r="T142">
        <v>3</v>
      </c>
      <c r="U142">
        <v>30.18</v>
      </c>
      <c r="V142">
        <v>23.19</v>
      </c>
      <c r="W142">
        <v>0.94</v>
      </c>
      <c r="X142">
        <v>1.86</v>
      </c>
      <c r="Y142" t="s">
        <v>193</v>
      </c>
      <c r="Z142" t="s">
        <v>193</v>
      </c>
      <c r="AA142">
        <v>9</v>
      </c>
      <c r="AB142">
        <v>9</v>
      </c>
      <c r="AC142">
        <v>18</v>
      </c>
      <c r="AD142">
        <v>42.3</v>
      </c>
      <c r="AE142">
        <v>100</v>
      </c>
      <c r="AF142">
        <v>2.3640661939999998</v>
      </c>
      <c r="AG142">
        <v>71.347517730000007</v>
      </c>
      <c r="AH142">
        <v>54.822695039999999</v>
      </c>
      <c r="AI142">
        <v>2.2222222220000001</v>
      </c>
      <c r="AJ142">
        <v>4.3971631210000002</v>
      </c>
      <c r="AK142">
        <v>6.6666666670000003</v>
      </c>
      <c r="AL142">
        <v>13.19148936</v>
      </c>
      <c r="AO142">
        <v>-23.161033799999998</v>
      </c>
      <c r="AP142">
        <f t="shared" si="19"/>
        <v>6.6113946003528143</v>
      </c>
      <c r="AQ142">
        <f t="shared" si="20"/>
        <v>12.958333416691517</v>
      </c>
      <c r="AR142">
        <f t="shared" si="21"/>
        <v>-36.119367216691515</v>
      </c>
      <c r="AS142">
        <f t="shared" si="22"/>
        <v>-10.202700383308482</v>
      </c>
      <c r="AU142">
        <f t="shared" si="23"/>
        <v>6.6113946003528143</v>
      </c>
    </row>
    <row r="143" spans="1:47" x14ac:dyDescent="0.25">
      <c r="A143" t="s">
        <v>190</v>
      </c>
      <c r="B143" t="s">
        <v>78</v>
      </c>
      <c r="C143" t="s">
        <v>174</v>
      </c>
      <c r="D143" s="2">
        <v>9</v>
      </c>
      <c r="E143" s="2">
        <v>9</v>
      </c>
      <c r="F143" s="2"/>
      <c r="G143" s="2"/>
      <c r="H143" t="s">
        <v>197</v>
      </c>
      <c r="I143" t="s">
        <v>192</v>
      </c>
      <c r="K143">
        <v>1</v>
      </c>
      <c r="L143" t="s">
        <v>94</v>
      </c>
      <c r="M143">
        <v>24</v>
      </c>
      <c r="N143">
        <v>67.5</v>
      </c>
      <c r="O143">
        <v>90</v>
      </c>
      <c r="P143" t="s">
        <v>46</v>
      </c>
      <c r="Q143">
        <v>11</v>
      </c>
      <c r="R143">
        <v>1</v>
      </c>
      <c r="S143">
        <v>60</v>
      </c>
      <c r="T143">
        <v>3</v>
      </c>
      <c r="U143">
        <v>30.18</v>
      </c>
      <c r="V143">
        <v>22.49</v>
      </c>
      <c r="W143">
        <v>0.94</v>
      </c>
      <c r="X143">
        <v>2.1</v>
      </c>
      <c r="Y143" t="s">
        <v>193</v>
      </c>
      <c r="Z143" t="s">
        <v>193</v>
      </c>
      <c r="AA143">
        <v>9</v>
      </c>
      <c r="AB143">
        <v>9</v>
      </c>
      <c r="AC143">
        <v>18</v>
      </c>
      <c r="AD143">
        <v>42.3</v>
      </c>
      <c r="AE143">
        <v>100</v>
      </c>
      <c r="AF143">
        <v>2.3640661939999998</v>
      </c>
      <c r="AG143">
        <v>71.347517730000007</v>
      </c>
      <c r="AH143">
        <v>53.1678487</v>
      </c>
      <c r="AI143">
        <v>2.2222222220000001</v>
      </c>
      <c r="AJ143">
        <v>4.9645390069999999</v>
      </c>
      <c r="AK143">
        <v>6.6666666670000003</v>
      </c>
      <c r="AL143">
        <v>14.893617020000001</v>
      </c>
      <c r="AO143">
        <v>-25.48045063</v>
      </c>
      <c r="AP143">
        <f t="shared" si="19"/>
        <v>7.3351470817881115</v>
      </c>
      <c r="AQ143">
        <f t="shared" si="20"/>
        <v>14.376888280304698</v>
      </c>
      <c r="AR143">
        <f t="shared" si="21"/>
        <v>-39.857338910304698</v>
      </c>
      <c r="AS143">
        <f t="shared" si="22"/>
        <v>-11.103562349695302</v>
      </c>
      <c r="AU143">
        <f t="shared" si="23"/>
        <v>7.3351470817881115</v>
      </c>
    </row>
    <row r="144" spans="1:47" x14ac:dyDescent="0.25">
      <c r="A144" t="s">
        <v>190</v>
      </c>
      <c r="B144" t="s">
        <v>80</v>
      </c>
      <c r="C144" t="s">
        <v>174</v>
      </c>
      <c r="D144" s="2">
        <v>9</v>
      </c>
      <c r="E144" s="2">
        <v>9</v>
      </c>
      <c r="F144" s="2"/>
      <c r="G144" s="2"/>
      <c r="H144" t="s">
        <v>191</v>
      </c>
      <c r="I144" t="s">
        <v>192</v>
      </c>
      <c r="J144">
        <v>115</v>
      </c>
      <c r="K144">
        <v>1</v>
      </c>
      <c r="L144" t="s">
        <v>94</v>
      </c>
      <c r="M144">
        <v>24</v>
      </c>
      <c r="N144">
        <v>67.5</v>
      </c>
      <c r="O144">
        <v>90</v>
      </c>
      <c r="P144" t="s">
        <v>46</v>
      </c>
      <c r="Q144">
        <v>11</v>
      </c>
      <c r="R144">
        <v>1</v>
      </c>
      <c r="S144">
        <v>60</v>
      </c>
      <c r="T144">
        <v>3</v>
      </c>
      <c r="U144">
        <v>25.25</v>
      </c>
      <c r="V144">
        <v>18.47</v>
      </c>
      <c r="W144">
        <v>1.1499999999999999</v>
      </c>
      <c r="X144">
        <v>1.77</v>
      </c>
      <c r="Y144" t="s">
        <v>193</v>
      </c>
      <c r="Z144" t="s">
        <v>193</v>
      </c>
      <c r="AA144">
        <v>9</v>
      </c>
      <c r="AB144">
        <v>9</v>
      </c>
      <c r="AC144">
        <v>18</v>
      </c>
      <c r="AD144">
        <v>34.369999999999997</v>
      </c>
      <c r="AE144">
        <v>100</v>
      </c>
      <c r="AF144">
        <v>2.909514111</v>
      </c>
      <c r="AG144">
        <v>73.465231309999993</v>
      </c>
      <c r="AH144">
        <v>53.738725629999998</v>
      </c>
      <c r="AI144">
        <v>3.345941228</v>
      </c>
      <c r="AJ144">
        <v>5.1498399770000001</v>
      </c>
      <c r="AK144">
        <v>10.037823680000001</v>
      </c>
      <c r="AL144">
        <v>15.449519929999999</v>
      </c>
      <c r="AO144">
        <v>-26.851485149999998</v>
      </c>
      <c r="AP144">
        <f t="shared" si="19"/>
        <v>7.7612959097632048</v>
      </c>
      <c r="AQ144">
        <f t="shared" si="20"/>
        <v>15.212139983135881</v>
      </c>
      <c r="AR144">
        <f t="shared" si="21"/>
        <v>-42.063625133135879</v>
      </c>
      <c r="AS144">
        <f t="shared" si="22"/>
        <v>-11.639345166864118</v>
      </c>
      <c r="AU144">
        <f t="shared" si="23"/>
        <v>7.7612959097632048</v>
      </c>
    </row>
    <row r="145" spans="1:47" x14ac:dyDescent="0.25">
      <c r="A145" t="s">
        <v>190</v>
      </c>
      <c r="B145" t="s">
        <v>80</v>
      </c>
      <c r="C145" t="s">
        <v>174</v>
      </c>
      <c r="D145" s="2">
        <v>9</v>
      </c>
      <c r="E145" s="2">
        <v>9</v>
      </c>
      <c r="F145" s="2"/>
      <c r="G145" s="2"/>
      <c r="H145" t="s">
        <v>197</v>
      </c>
      <c r="I145" t="s">
        <v>192</v>
      </c>
      <c r="K145">
        <v>1</v>
      </c>
      <c r="L145" t="s">
        <v>94</v>
      </c>
      <c r="M145">
        <v>24</v>
      </c>
      <c r="N145">
        <v>67.5</v>
      </c>
      <c r="O145">
        <v>90</v>
      </c>
      <c r="P145" t="s">
        <v>46</v>
      </c>
      <c r="Q145">
        <v>11</v>
      </c>
      <c r="R145">
        <v>1</v>
      </c>
      <c r="S145">
        <v>60</v>
      </c>
      <c r="T145">
        <v>3</v>
      </c>
      <c r="U145">
        <v>25.25</v>
      </c>
      <c r="V145">
        <v>20.32</v>
      </c>
      <c r="W145">
        <v>1.1499999999999999</v>
      </c>
      <c r="X145">
        <v>1.39</v>
      </c>
      <c r="Y145" t="s">
        <v>193</v>
      </c>
      <c r="Z145" t="s">
        <v>193</v>
      </c>
      <c r="AA145">
        <v>9</v>
      </c>
      <c r="AB145">
        <v>9</v>
      </c>
      <c r="AC145">
        <v>18</v>
      </c>
      <c r="AD145">
        <v>34.369999999999997</v>
      </c>
      <c r="AE145">
        <v>100</v>
      </c>
      <c r="AF145">
        <v>2.909514111</v>
      </c>
      <c r="AG145">
        <v>73.465231309999993</v>
      </c>
      <c r="AH145">
        <v>59.121326740000001</v>
      </c>
      <c r="AI145">
        <v>3.345941228</v>
      </c>
      <c r="AJ145">
        <v>4.044224614</v>
      </c>
      <c r="AK145">
        <v>10.037823680000001</v>
      </c>
      <c r="AL145">
        <v>12.132673840000001</v>
      </c>
      <c r="AO145">
        <v>-19.52475248</v>
      </c>
      <c r="AP145">
        <f t="shared" si="19"/>
        <v>6.6134891778220641</v>
      </c>
      <c r="AQ145">
        <f t="shared" si="20"/>
        <v>12.962438788531246</v>
      </c>
      <c r="AR145">
        <f t="shared" si="21"/>
        <v>-32.487191268531248</v>
      </c>
      <c r="AS145">
        <f t="shared" si="22"/>
        <v>-6.5623136914687539</v>
      </c>
      <c r="AU145">
        <f t="shared" si="23"/>
        <v>6.6134891778220641</v>
      </c>
    </row>
    <row r="146" spans="1:47" x14ac:dyDescent="0.25">
      <c r="A146" t="s">
        <v>190</v>
      </c>
      <c r="B146" t="s">
        <v>166</v>
      </c>
      <c r="C146" t="s">
        <v>174</v>
      </c>
      <c r="D146" s="2">
        <v>9</v>
      </c>
      <c r="E146" s="2">
        <v>9</v>
      </c>
      <c r="F146" s="2"/>
      <c r="G146" s="2"/>
      <c r="H146" t="s">
        <v>191</v>
      </c>
      <c r="I146" t="s">
        <v>192</v>
      </c>
      <c r="J146">
        <v>116</v>
      </c>
      <c r="K146">
        <v>1</v>
      </c>
      <c r="L146" t="s">
        <v>94</v>
      </c>
      <c r="M146">
        <v>24</v>
      </c>
      <c r="N146">
        <v>67.5</v>
      </c>
      <c r="O146">
        <v>90</v>
      </c>
      <c r="P146" t="s">
        <v>46</v>
      </c>
      <c r="Q146">
        <v>11</v>
      </c>
      <c r="R146">
        <v>1</v>
      </c>
      <c r="S146">
        <v>60</v>
      </c>
      <c r="T146">
        <v>3</v>
      </c>
      <c r="U146">
        <v>26.17</v>
      </c>
      <c r="V146">
        <v>19.399999999999999</v>
      </c>
      <c r="W146">
        <v>0.62</v>
      </c>
      <c r="X146">
        <v>0.92</v>
      </c>
      <c r="Y146" t="s">
        <v>193</v>
      </c>
      <c r="Z146" t="s">
        <v>193</v>
      </c>
      <c r="AA146">
        <v>9</v>
      </c>
      <c r="AB146">
        <v>9</v>
      </c>
      <c r="AC146">
        <v>18</v>
      </c>
      <c r="AD146">
        <v>34.94</v>
      </c>
      <c r="AE146">
        <v>100</v>
      </c>
      <c r="AF146">
        <v>2.862049227</v>
      </c>
      <c r="AG146">
        <v>74.899828279999994</v>
      </c>
      <c r="AH146">
        <v>55.523755010000002</v>
      </c>
      <c r="AI146">
        <v>1.774470521</v>
      </c>
      <c r="AJ146">
        <v>2.6330852889999998</v>
      </c>
      <c r="AK146">
        <v>5.3234115629999996</v>
      </c>
      <c r="AL146">
        <v>7.8992558669999999</v>
      </c>
      <c r="AO146">
        <v>-25.869316009999999</v>
      </c>
      <c r="AP146">
        <f t="shared" si="19"/>
        <v>3.9297555332095153</v>
      </c>
      <c r="AQ146">
        <f t="shared" si="20"/>
        <v>7.7023208450906502</v>
      </c>
      <c r="AR146">
        <f t="shared" si="21"/>
        <v>-33.571636855090645</v>
      </c>
      <c r="AS146">
        <f t="shared" si="22"/>
        <v>-18.166995164909348</v>
      </c>
      <c r="AU146">
        <f t="shared" si="23"/>
        <v>3.9297555332095153</v>
      </c>
    </row>
    <row r="147" spans="1:47" x14ac:dyDescent="0.25">
      <c r="A147" t="s">
        <v>190</v>
      </c>
      <c r="B147" t="s">
        <v>166</v>
      </c>
      <c r="C147" t="s">
        <v>174</v>
      </c>
      <c r="D147" s="2">
        <v>9</v>
      </c>
      <c r="E147" s="2">
        <v>9</v>
      </c>
      <c r="F147" s="2"/>
      <c r="G147" s="2"/>
      <c r="H147" t="s">
        <v>198</v>
      </c>
      <c r="I147" t="s">
        <v>192</v>
      </c>
      <c r="J147">
        <v>116</v>
      </c>
      <c r="K147">
        <v>1</v>
      </c>
      <c r="L147" t="s">
        <v>94</v>
      </c>
      <c r="M147">
        <v>24</v>
      </c>
      <c r="N147">
        <v>67.5</v>
      </c>
      <c r="O147">
        <v>90</v>
      </c>
      <c r="P147" t="s">
        <v>46</v>
      </c>
      <c r="Q147">
        <v>11</v>
      </c>
      <c r="R147">
        <v>1</v>
      </c>
      <c r="S147">
        <v>60</v>
      </c>
      <c r="T147">
        <v>3</v>
      </c>
      <c r="U147">
        <v>26.17</v>
      </c>
      <c r="V147">
        <v>19.399999999999999</v>
      </c>
      <c r="W147">
        <v>0.62</v>
      </c>
      <c r="X147">
        <v>1.38</v>
      </c>
      <c r="Y147" t="s">
        <v>193</v>
      </c>
      <c r="Z147" t="s">
        <v>193</v>
      </c>
      <c r="AA147">
        <v>9</v>
      </c>
      <c r="AB147">
        <v>9</v>
      </c>
      <c r="AC147">
        <v>18</v>
      </c>
      <c r="AD147">
        <v>34.94</v>
      </c>
      <c r="AE147">
        <v>100</v>
      </c>
      <c r="AF147">
        <v>2.862049227</v>
      </c>
      <c r="AG147">
        <v>74.899828279999994</v>
      </c>
      <c r="AH147">
        <v>55.523755010000002</v>
      </c>
      <c r="AI147">
        <v>1.774470521</v>
      </c>
      <c r="AJ147">
        <v>3.949627934</v>
      </c>
      <c r="AK147">
        <v>5.3234115629999996</v>
      </c>
      <c r="AL147">
        <v>11.848883799999999</v>
      </c>
      <c r="AO147">
        <v>-25.869316009999999</v>
      </c>
      <c r="AP147">
        <f t="shared" si="19"/>
        <v>5.5579844021999936</v>
      </c>
      <c r="AQ147">
        <f t="shared" si="20"/>
        <v>10.893649428311987</v>
      </c>
      <c r="AR147">
        <f t="shared" si="21"/>
        <v>-36.762965438311987</v>
      </c>
      <c r="AS147">
        <f t="shared" si="22"/>
        <v>-14.975666581688012</v>
      </c>
      <c r="AU147">
        <f t="shared" si="23"/>
        <v>5.5579844021999936</v>
      </c>
    </row>
    <row r="148" spans="1:47" x14ac:dyDescent="0.25">
      <c r="A148" t="s">
        <v>190</v>
      </c>
      <c r="B148" t="s">
        <v>166</v>
      </c>
      <c r="C148" t="s">
        <v>174</v>
      </c>
      <c r="D148" s="2">
        <v>9</v>
      </c>
      <c r="E148" s="2">
        <v>9</v>
      </c>
      <c r="F148" s="2"/>
      <c r="G148" s="2"/>
      <c r="H148" t="s">
        <v>199</v>
      </c>
      <c r="I148" t="s">
        <v>192</v>
      </c>
      <c r="K148">
        <v>1</v>
      </c>
      <c r="L148" t="s">
        <v>94</v>
      </c>
      <c r="M148">
        <v>24</v>
      </c>
      <c r="N148">
        <v>67.5</v>
      </c>
      <c r="O148">
        <v>90</v>
      </c>
      <c r="P148" t="s">
        <v>46</v>
      </c>
      <c r="Q148">
        <v>11</v>
      </c>
      <c r="R148">
        <v>1</v>
      </c>
      <c r="S148">
        <v>60</v>
      </c>
      <c r="T148">
        <v>3</v>
      </c>
      <c r="U148">
        <v>26.17</v>
      </c>
      <c r="V148">
        <v>20.010000000000002</v>
      </c>
      <c r="W148">
        <v>0.62</v>
      </c>
      <c r="X148">
        <v>1.08</v>
      </c>
      <c r="Y148" t="s">
        <v>193</v>
      </c>
      <c r="Z148" t="s">
        <v>193</v>
      </c>
      <c r="AA148">
        <v>9</v>
      </c>
      <c r="AB148">
        <v>9</v>
      </c>
      <c r="AC148">
        <v>18</v>
      </c>
      <c r="AD148">
        <v>34.94</v>
      </c>
      <c r="AE148">
        <v>100</v>
      </c>
      <c r="AF148">
        <v>2.862049227</v>
      </c>
      <c r="AG148">
        <v>74.899828279999994</v>
      </c>
      <c r="AH148">
        <v>57.269605040000002</v>
      </c>
      <c r="AI148">
        <v>1.774470521</v>
      </c>
      <c r="AJ148">
        <v>3.0910131650000001</v>
      </c>
      <c r="AK148">
        <v>5.3234115629999996</v>
      </c>
      <c r="AL148">
        <v>9.2730394960000009</v>
      </c>
      <c r="AO148">
        <v>-23.538402749999999</v>
      </c>
      <c r="AP148">
        <f t="shared" si="19"/>
        <v>4.5069305645521283</v>
      </c>
      <c r="AQ148">
        <f t="shared" si="20"/>
        <v>8.833583906522172</v>
      </c>
      <c r="AR148">
        <f t="shared" si="21"/>
        <v>-32.371986656522168</v>
      </c>
      <c r="AS148">
        <f t="shared" si="22"/>
        <v>-14.704818843477828</v>
      </c>
      <c r="AU148">
        <f t="shared" si="23"/>
        <v>4.5069305645521283</v>
      </c>
    </row>
    <row r="149" spans="1:47" x14ac:dyDescent="0.25">
      <c r="A149" t="s">
        <v>190</v>
      </c>
      <c r="B149" t="s">
        <v>166</v>
      </c>
      <c r="C149" t="s">
        <v>174</v>
      </c>
      <c r="D149" s="2">
        <v>9</v>
      </c>
      <c r="E149" s="2">
        <v>9</v>
      </c>
      <c r="F149" s="2"/>
      <c r="G149" s="2"/>
      <c r="H149" t="s">
        <v>200</v>
      </c>
      <c r="I149" t="s">
        <v>192</v>
      </c>
      <c r="K149">
        <v>1</v>
      </c>
      <c r="L149" t="s">
        <v>94</v>
      </c>
      <c r="M149">
        <v>24</v>
      </c>
      <c r="N149">
        <v>67.5</v>
      </c>
      <c r="O149">
        <v>90</v>
      </c>
      <c r="P149" t="s">
        <v>46</v>
      </c>
      <c r="Q149">
        <v>11</v>
      </c>
      <c r="R149">
        <v>1</v>
      </c>
      <c r="S149">
        <v>60</v>
      </c>
      <c r="T149">
        <v>3</v>
      </c>
      <c r="U149">
        <v>26.17</v>
      </c>
      <c r="V149">
        <v>18.71</v>
      </c>
      <c r="W149">
        <v>0.62</v>
      </c>
      <c r="X149">
        <v>1.24</v>
      </c>
      <c r="Y149" t="s">
        <v>193</v>
      </c>
      <c r="Z149" t="s">
        <v>193</v>
      </c>
      <c r="AA149">
        <v>9</v>
      </c>
      <c r="AB149">
        <v>9</v>
      </c>
      <c r="AC149">
        <v>18</v>
      </c>
      <c r="AD149">
        <v>34.94</v>
      </c>
      <c r="AE149">
        <v>100</v>
      </c>
      <c r="AF149">
        <v>2.862049227</v>
      </c>
      <c r="AG149">
        <v>74.899828279999994</v>
      </c>
      <c r="AH149">
        <v>53.548941040000003</v>
      </c>
      <c r="AI149">
        <v>1.774470521</v>
      </c>
      <c r="AJ149">
        <v>3.548941042</v>
      </c>
      <c r="AK149">
        <v>5.3234115629999996</v>
      </c>
      <c r="AL149">
        <v>10.64682313</v>
      </c>
      <c r="AO149">
        <v>-28.505922810000001</v>
      </c>
      <c r="AP149">
        <f t="shared" si="19"/>
        <v>5.0318899502190515</v>
      </c>
      <c r="AQ149">
        <f t="shared" si="20"/>
        <v>9.8625043024293415</v>
      </c>
      <c r="AR149">
        <f t="shared" si="21"/>
        <v>-38.368427112429345</v>
      </c>
      <c r="AS149">
        <f t="shared" si="22"/>
        <v>-18.643418507570658</v>
      </c>
      <c r="AU149">
        <f t="shared" si="23"/>
        <v>5.0318899502190515</v>
      </c>
    </row>
    <row r="150" spans="1:47" x14ac:dyDescent="0.25">
      <c r="A150" t="s">
        <v>201</v>
      </c>
      <c r="B150" t="s">
        <v>67</v>
      </c>
      <c r="C150" t="s">
        <v>202</v>
      </c>
      <c r="D150" s="2">
        <v>6</v>
      </c>
      <c r="E150" s="2">
        <v>6</v>
      </c>
      <c r="F150" s="2">
        <v>12</v>
      </c>
      <c r="G150" s="2">
        <v>2</v>
      </c>
      <c r="H150" t="s">
        <v>203</v>
      </c>
      <c r="I150" t="s">
        <v>57</v>
      </c>
      <c r="J150">
        <v>34</v>
      </c>
      <c r="K150">
        <v>1</v>
      </c>
      <c r="L150" t="s">
        <v>45</v>
      </c>
      <c r="M150" t="s">
        <v>46</v>
      </c>
      <c r="N150" t="s">
        <v>46</v>
      </c>
      <c r="O150">
        <v>120</v>
      </c>
      <c r="P150" t="s">
        <v>120</v>
      </c>
      <c r="Q150">
        <v>12</v>
      </c>
      <c r="R150">
        <v>1</v>
      </c>
      <c r="S150">
        <v>60</v>
      </c>
      <c r="T150">
        <v>3</v>
      </c>
      <c r="U150">
        <v>0.81</v>
      </c>
      <c r="V150">
        <v>0.59</v>
      </c>
      <c r="W150">
        <v>0.06</v>
      </c>
      <c r="X150">
        <v>0.12</v>
      </c>
      <c r="Y150">
        <v>6</v>
      </c>
      <c r="Z150">
        <v>6</v>
      </c>
      <c r="AA150">
        <v>6</v>
      </c>
      <c r="AB150">
        <v>6</v>
      </c>
      <c r="AC150">
        <v>12</v>
      </c>
      <c r="AD150">
        <v>1</v>
      </c>
      <c r="AE150">
        <v>100</v>
      </c>
      <c r="AF150">
        <v>100</v>
      </c>
      <c r="AG150">
        <v>81</v>
      </c>
      <c r="AH150">
        <v>59</v>
      </c>
      <c r="AI150">
        <v>6</v>
      </c>
      <c r="AJ150">
        <v>12</v>
      </c>
      <c r="AK150">
        <v>14.69693846</v>
      </c>
      <c r="AL150">
        <v>29.393876909999999</v>
      </c>
      <c r="AM150">
        <v>18</v>
      </c>
      <c r="AN150">
        <v>3</v>
      </c>
      <c r="AO150">
        <v>-27.16049383</v>
      </c>
      <c r="AP150">
        <f t="shared" si="19"/>
        <v>15.766748650723978</v>
      </c>
      <c r="AQ150">
        <f t="shared" si="20"/>
        <v>30.902827355418996</v>
      </c>
      <c r="AR150">
        <f t="shared" si="21"/>
        <v>-58.063321185418999</v>
      </c>
      <c r="AS150">
        <f t="shared" si="22"/>
        <v>3.7423335254189958</v>
      </c>
      <c r="AU150">
        <f t="shared" si="23"/>
        <v>15.766748650723978</v>
      </c>
    </row>
    <row r="151" spans="1:47" x14ac:dyDescent="0.25">
      <c r="A151" t="s">
        <v>201</v>
      </c>
      <c r="B151" t="s">
        <v>204</v>
      </c>
      <c r="C151" t="s">
        <v>202</v>
      </c>
      <c r="D151" s="2">
        <v>6</v>
      </c>
      <c r="E151" s="2">
        <v>6</v>
      </c>
      <c r="F151" s="2"/>
      <c r="G151" s="2"/>
      <c r="H151" t="s">
        <v>203</v>
      </c>
      <c r="I151" t="s">
        <v>57</v>
      </c>
      <c r="J151">
        <v>35</v>
      </c>
      <c r="K151">
        <v>1</v>
      </c>
      <c r="L151" t="s">
        <v>45</v>
      </c>
      <c r="M151" t="s">
        <v>46</v>
      </c>
      <c r="N151" t="s">
        <v>46</v>
      </c>
      <c r="O151">
        <v>120</v>
      </c>
      <c r="P151" t="s">
        <v>120</v>
      </c>
      <c r="Q151">
        <v>12</v>
      </c>
      <c r="R151">
        <v>1</v>
      </c>
      <c r="S151">
        <v>60</v>
      </c>
      <c r="T151">
        <v>3</v>
      </c>
      <c r="U151">
        <v>0.77</v>
      </c>
      <c r="V151">
        <v>0.55000000000000004</v>
      </c>
      <c r="W151">
        <v>0.08</v>
      </c>
      <c r="X151">
        <v>0.16</v>
      </c>
      <c r="Y151">
        <v>6</v>
      </c>
      <c r="Z151">
        <v>6</v>
      </c>
      <c r="AA151">
        <v>6</v>
      </c>
      <c r="AB151">
        <v>6</v>
      </c>
      <c r="AC151">
        <v>12</v>
      </c>
      <c r="AD151">
        <v>0.95</v>
      </c>
      <c r="AE151">
        <v>100</v>
      </c>
      <c r="AF151">
        <v>105.2631579</v>
      </c>
      <c r="AG151">
        <v>81.052631579999996</v>
      </c>
      <c r="AH151">
        <v>57.89473684</v>
      </c>
      <c r="AI151">
        <v>8.4210526320000003</v>
      </c>
      <c r="AJ151">
        <v>16.84210526</v>
      </c>
      <c r="AK151">
        <v>20.627282040000001</v>
      </c>
      <c r="AL151">
        <v>41.254564090000002</v>
      </c>
      <c r="AO151">
        <v>-28.571428569999998</v>
      </c>
      <c r="AP151">
        <f t="shared" si="19"/>
        <v>22.064666040303468</v>
      </c>
      <c r="AQ151">
        <f t="shared" si="20"/>
        <v>43.246745438994793</v>
      </c>
      <c r="AR151">
        <f t="shared" si="21"/>
        <v>-71.818174008994788</v>
      </c>
      <c r="AS151">
        <f t="shared" si="22"/>
        <v>14.675316868994795</v>
      </c>
      <c r="AU151">
        <f t="shared" si="23"/>
        <v>22.064666040303468</v>
      </c>
    </row>
    <row r="152" spans="1:47" x14ac:dyDescent="0.25">
      <c r="A152" t="s">
        <v>205</v>
      </c>
      <c r="B152" t="s">
        <v>90</v>
      </c>
      <c r="C152" t="s">
        <v>206</v>
      </c>
      <c r="D152" s="2">
        <v>6</v>
      </c>
      <c r="E152" s="2">
        <v>6</v>
      </c>
      <c r="F152" s="2">
        <v>54</v>
      </c>
      <c r="G152" s="2">
        <v>6</v>
      </c>
      <c r="H152" t="s">
        <v>207</v>
      </c>
      <c r="I152" t="s">
        <v>151</v>
      </c>
      <c r="J152">
        <v>39</v>
      </c>
      <c r="K152" t="s">
        <v>58</v>
      </c>
      <c r="L152" t="s">
        <v>59</v>
      </c>
      <c r="M152">
        <v>25</v>
      </c>
      <c r="N152">
        <v>60</v>
      </c>
      <c r="O152">
        <v>60</v>
      </c>
      <c r="P152" t="s">
        <v>60</v>
      </c>
      <c r="Q152">
        <v>12</v>
      </c>
      <c r="R152">
        <v>1</v>
      </c>
      <c r="S152">
        <v>60</v>
      </c>
      <c r="T152">
        <v>0</v>
      </c>
      <c r="U152">
        <v>35.052</v>
      </c>
      <c r="V152">
        <v>29.21</v>
      </c>
      <c r="W152">
        <v>1.27</v>
      </c>
      <c r="X152">
        <v>2.794</v>
      </c>
      <c r="Y152">
        <v>6</v>
      </c>
      <c r="Z152">
        <v>6</v>
      </c>
      <c r="AA152">
        <v>6</v>
      </c>
      <c r="AB152">
        <v>6</v>
      </c>
      <c r="AC152">
        <v>12</v>
      </c>
      <c r="AD152">
        <v>40.131999999999998</v>
      </c>
      <c r="AE152">
        <v>100</v>
      </c>
      <c r="AF152">
        <v>2.491777135</v>
      </c>
      <c r="AG152">
        <v>87.341772149999997</v>
      </c>
      <c r="AH152">
        <v>72.784810129999997</v>
      </c>
      <c r="AI152">
        <v>3.1645569619999998</v>
      </c>
      <c r="AJ152">
        <v>6.9620253160000001</v>
      </c>
      <c r="AK152">
        <v>7.7515498190000001</v>
      </c>
      <c r="AL152">
        <v>17.053409599999998</v>
      </c>
      <c r="AM152">
        <v>54</v>
      </c>
      <c r="AN152">
        <v>6</v>
      </c>
      <c r="AO152">
        <v>-16.666666670000001</v>
      </c>
      <c r="AP152">
        <f t="shared" si="19"/>
        <v>8.5236956464260167</v>
      </c>
      <c r="AQ152">
        <f t="shared" si="20"/>
        <v>16.706443466994994</v>
      </c>
      <c r="AR152">
        <f t="shared" si="21"/>
        <v>-33.373110136994995</v>
      </c>
      <c r="AS152">
        <f t="shared" si="22"/>
        <v>3.977679699499248E-2</v>
      </c>
      <c r="AU152">
        <f t="shared" si="23"/>
        <v>8.5236956464260167</v>
      </c>
    </row>
    <row r="153" spans="1:47" x14ac:dyDescent="0.25">
      <c r="A153" t="s">
        <v>205</v>
      </c>
      <c r="B153" t="s">
        <v>112</v>
      </c>
      <c r="C153" t="s">
        <v>206</v>
      </c>
      <c r="D153" s="2">
        <v>14</v>
      </c>
      <c r="E153" s="2">
        <v>14</v>
      </c>
      <c r="F153" s="2"/>
      <c r="G153" s="2"/>
      <c r="H153" t="s">
        <v>207</v>
      </c>
      <c r="I153" t="s">
        <v>151</v>
      </c>
      <c r="J153">
        <v>41</v>
      </c>
      <c r="K153" t="s">
        <v>58</v>
      </c>
      <c r="L153" t="s">
        <v>59</v>
      </c>
      <c r="M153">
        <v>25</v>
      </c>
      <c r="N153">
        <v>60</v>
      </c>
      <c r="O153">
        <v>60</v>
      </c>
      <c r="P153" t="s">
        <v>60</v>
      </c>
      <c r="Q153">
        <v>12</v>
      </c>
      <c r="R153">
        <v>1</v>
      </c>
      <c r="S153">
        <v>60</v>
      </c>
      <c r="T153" t="s">
        <v>61</v>
      </c>
      <c r="U153">
        <v>37.33</v>
      </c>
      <c r="V153">
        <v>22.09</v>
      </c>
      <c r="W153">
        <v>2.08</v>
      </c>
      <c r="X153">
        <v>6.01</v>
      </c>
      <c r="Y153">
        <v>14</v>
      </c>
      <c r="Z153">
        <v>14</v>
      </c>
      <c r="AA153">
        <v>14</v>
      </c>
      <c r="AB153">
        <v>14</v>
      </c>
      <c r="AC153">
        <v>28</v>
      </c>
      <c r="AD153">
        <v>40.18</v>
      </c>
      <c r="AE153">
        <v>40</v>
      </c>
      <c r="AF153">
        <v>0.99552015900000002</v>
      </c>
      <c r="AG153">
        <v>87.162767549999998</v>
      </c>
      <c r="AH153">
        <v>71.991040319999996</v>
      </c>
      <c r="AI153">
        <v>2.0706819310000002</v>
      </c>
      <c r="AJ153">
        <v>5.9830761570000002</v>
      </c>
      <c r="AK153">
        <v>7.747782344</v>
      </c>
      <c r="AL153">
        <v>22.386621099999999</v>
      </c>
      <c r="AO153">
        <v>-17.40620182</v>
      </c>
      <c r="AP153">
        <f t="shared" si="19"/>
        <v>7.1391884072597058</v>
      </c>
      <c r="AQ153">
        <f t="shared" si="20"/>
        <v>13.992809278229023</v>
      </c>
      <c r="AR153">
        <f t="shared" si="21"/>
        <v>-31.399011098229025</v>
      </c>
      <c r="AS153">
        <f t="shared" si="22"/>
        <v>-3.4133925417709765</v>
      </c>
      <c r="AU153">
        <f t="shared" si="23"/>
        <v>7.1391884072597058</v>
      </c>
    </row>
    <row r="154" spans="1:47" x14ac:dyDescent="0.25">
      <c r="A154" t="s">
        <v>205</v>
      </c>
      <c r="B154" t="s">
        <v>112</v>
      </c>
      <c r="C154" t="s">
        <v>206</v>
      </c>
      <c r="D154" s="2">
        <v>14</v>
      </c>
      <c r="E154" s="2">
        <v>14</v>
      </c>
      <c r="F154" s="2"/>
      <c r="G154" s="2"/>
      <c r="H154" t="s">
        <v>208</v>
      </c>
      <c r="I154" t="s">
        <v>151</v>
      </c>
      <c r="J154">
        <v>41</v>
      </c>
      <c r="K154" t="s">
        <v>58</v>
      </c>
      <c r="L154" t="s">
        <v>59</v>
      </c>
      <c r="M154">
        <v>25</v>
      </c>
      <c r="N154">
        <v>60</v>
      </c>
      <c r="O154">
        <v>60</v>
      </c>
      <c r="P154" t="s">
        <v>60</v>
      </c>
      <c r="Q154">
        <v>12</v>
      </c>
      <c r="R154">
        <v>1</v>
      </c>
      <c r="S154">
        <v>60</v>
      </c>
      <c r="T154" t="s">
        <v>61</v>
      </c>
      <c r="U154">
        <v>37.33</v>
      </c>
      <c r="V154">
        <v>16.86</v>
      </c>
      <c r="W154">
        <v>2.08</v>
      </c>
      <c r="X154">
        <v>4</v>
      </c>
      <c r="Y154">
        <v>14</v>
      </c>
      <c r="Z154">
        <v>14</v>
      </c>
      <c r="AA154">
        <v>14</v>
      </c>
      <c r="AB154">
        <v>14</v>
      </c>
      <c r="AC154">
        <v>28</v>
      </c>
      <c r="AD154">
        <v>40.18</v>
      </c>
      <c r="AE154">
        <v>40</v>
      </c>
      <c r="AF154">
        <v>0.99552015900000002</v>
      </c>
      <c r="AG154">
        <v>87.162767549999998</v>
      </c>
      <c r="AH154">
        <v>66.784469889999997</v>
      </c>
      <c r="AI154">
        <v>2.0706819310000002</v>
      </c>
      <c r="AJ154">
        <v>3.9820806370000001</v>
      </c>
      <c r="AK154">
        <v>7.747782344</v>
      </c>
      <c r="AL154">
        <v>14.89958143</v>
      </c>
      <c r="AO154">
        <v>-23.379589970000001</v>
      </c>
      <c r="AP154">
        <f t="shared" si="19"/>
        <v>4.9178204938704297</v>
      </c>
      <c r="AQ154">
        <f t="shared" si="20"/>
        <v>9.6389281679860428</v>
      </c>
      <c r="AR154">
        <f t="shared" si="21"/>
        <v>-33.018518137986042</v>
      </c>
      <c r="AS154">
        <f t="shared" si="22"/>
        <v>-13.740661802013959</v>
      </c>
      <c r="AU154">
        <f t="shared" si="23"/>
        <v>4.9178204938704297</v>
      </c>
    </row>
    <row r="155" spans="1:47" x14ac:dyDescent="0.25">
      <c r="A155" t="s">
        <v>205</v>
      </c>
      <c r="B155" t="s">
        <v>209</v>
      </c>
      <c r="C155" t="s">
        <v>206</v>
      </c>
      <c r="D155" s="2">
        <v>6</v>
      </c>
      <c r="E155" s="2">
        <v>6</v>
      </c>
      <c r="F155" s="2"/>
      <c r="G155" s="2"/>
      <c r="H155" t="s">
        <v>207</v>
      </c>
      <c r="I155" t="s">
        <v>151</v>
      </c>
      <c r="J155">
        <v>42</v>
      </c>
      <c r="K155" t="s">
        <v>58</v>
      </c>
      <c r="L155" t="s">
        <v>59</v>
      </c>
      <c r="M155">
        <v>25</v>
      </c>
      <c r="N155">
        <v>60</v>
      </c>
      <c r="O155">
        <v>60</v>
      </c>
      <c r="P155" t="s">
        <v>60</v>
      </c>
      <c r="Q155">
        <v>12</v>
      </c>
      <c r="R155">
        <v>1</v>
      </c>
      <c r="S155">
        <v>60</v>
      </c>
      <c r="T155" t="s">
        <v>61</v>
      </c>
      <c r="U155">
        <v>31.4</v>
      </c>
      <c r="V155">
        <v>12.7</v>
      </c>
      <c r="W155">
        <v>2.54</v>
      </c>
      <c r="X155">
        <v>5.31</v>
      </c>
      <c r="Y155">
        <v>6</v>
      </c>
      <c r="Z155">
        <v>6</v>
      </c>
      <c r="AA155">
        <v>6</v>
      </c>
      <c r="AB155">
        <v>6</v>
      </c>
      <c r="AC155">
        <v>12</v>
      </c>
      <c r="AD155">
        <v>37.06</v>
      </c>
      <c r="AE155">
        <v>40</v>
      </c>
      <c r="AF155">
        <v>1.0793308150000001</v>
      </c>
      <c r="AG155">
        <v>83.890987589999995</v>
      </c>
      <c r="AH155">
        <v>63.707501350000001</v>
      </c>
      <c r="AI155">
        <v>2.74150027</v>
      </c>
      <c r="AJ155">
        <v>5.731246627</v>
      </c>
      <c r="AK155">
        <v>6.715276791</v>
      </c>
      <c r="AL155">
        <v>14.03862983</v>
      </c>
      <c r="AO155">
        <v>-24.059183019999999</v>
      </c>
      <c r="AP155">
        <f t="shared" si="19"/>
        <v>7.2685628552582831</v>
      </c>
      <c r="AQ155">
        <f t="shared" si="20"/>
        <v>14.246383196306235</v>
      </c>
      <c r="AR155">
        <f t="shared" si="21"/>
        <v>-38.305566216306232</v>
      </c>
      <c r="AS155">
        <f t="shared" si="22"/>
        <v>-9.8127998236937639</v>
      </c>
      <c r="AU155">
        <f t="shared" si="23"/>
        <v>7.2685628552582831</v>
      </c>
    </row>
    <row r="156" spans="1:47" x14ac:dyDescent="0.25">
      <c r="A156" t="s">
        <v>205</v>
      </c>
      <c r="B156" t="s">
        <v>62</v>
      </c>
      <c r="C156" t="s">
        <v>206</v>
      </c>
      <c r="D156" s="2">
        <v>8</v>
      </c>
      <c r="E156" s="2">
        <v>8</v>
      </c>
      <c r="F156" s="2"/>
      <c r="G156" s="2"/>
      <c r="H156" t="s">
        <v>207</v>
      </c>
      <c r="I156" t="s">
        <v>151</v>
      </c>
      <c r="J156">
        <v>43</v>
      </c>
      <c r="K156" t="s">
        <v>58</v>
      </c>
      <c r="L156" t="s">
        <v>59</v>
      </c>
      <c r="M156">
        <v>18</v>
      </c>
      <c r="N156">
        <v>60</v>
      </c>
      <c r="O156">
        <v>60</v>
      </c>
      <c r="P156" t="s">
        <v>60</v>
      </c>
      <c r="Q156">
        <v>12</v>
      </c>
      <c r="R156">
        <v>1</v>
      </c>
      <c r="S156">
        <v>60</v>
      </c>
      <c r="T156" t="s">
        <v>61</v>
      </c>
      <c r="U156">
        <v>27.04</v>
      </c>
      <c r="V156">
        <v>13.32</v>
      </c>
      <c r="W156">
        <v>1.83</v>
      </c>
      <c r="X156">
        <v>6.92</v>
      </c>
      <c r="Y156">
        <v>8</v>
      </c>
      <c r="Z156">
        <v>8</v>
      </c>
      <c r="AA156">
        <v>8</v>
      </c>
      <c r="AB156">
        <v>8</v>
      </c>
      <c r="AC156">
        <v>16</v>
      </c>
      <c r="AD156">
        <v>36.96</v>
      </c>
      <c r="AE156">
        <v>40</v>
      </c>
      <c r="AF156">
        <v>1.082251082</v>
      </c>
      <c r="AG156">
        <v>79.264069259999999</v>
      </c>
      <c r="AH156">
        <v>64.415584420000002</v>
      </c>
      <c r="AI156">
        <v>1.980519481</v>
      </c>
      <c r="AJ156">
        <v>7.4891774890000002</v>
      </c>
      <c r="AK156">
        <v>5.6017550199999997</v>
      </c>
      <c r="AL156">
        <v>21.182592750000001</v>
      </c>
      <c r="AO156">
        <v>-18.732932819999998</v>
      </c>
      <c r="AP156">
        <f t="shared" si="19"/>
        <v>9.6641220344474785</v>
      </c>
      <c r="AQ156">
        <f t="shared" si="20"/>
        <v>18.941679187517057</v>
      </c>
      <c r="AR156">
        <f t="shared" si="21"/>
        <v>-37.674612007517055</v>
      </c>
      <c r="AS156">
        <f t="shared" si="22"/>
        <v>0.20874636751705822</v>
      </c>
      <c r="AU156">
        <f t="shared" si="23"/>
        <v>9.6641220344474785</v>
      </c>
    </row>
    <row r="157" spans="1:47" x14ac:dyDescent="0.25">
      <c r="A157" t="s">
        <v>205</v>
      </c>
      <c r="B157" t="s">
        <v>54</v>
      </c>
      <c r="C157" t="s">
        <v>206</v>
      </c>
      <c r="D157" s="2">
        <v>6</v>
      </c>
      <c r="E157" s="2">
        <v>6</v>
      </c>
      <c r="F157" s="2"/>
      <c r="G157" s="2"/>
      <c r="H157" t="s">
        <v>207</v>
      </c>
      <c r="I157" t="s">
        <v>57</v>
      </c>
      <c r="J157">
        <v>40</v>
      </c>
      <c r="K157" t="s">
        <v>58</v>
      </c>
      <c r="L157" t="s">
        <v>59</v>
      </c>
      <c r="M157">
        <v>25</v>
      </c>
      <c r="N157">
        <v>60</v>
      </c>
      <c r="O157">
        <v>60</v>
      </c>
      <c r="P157" t="s">
        <v>60</v>
      </c>
      <c r="Q157">
        <v>12</v>
      </c>
      <c r="R157">
        <v>1</v>
      </c>
      <c r="S157">
        <v>60</v>
      </c>
      <c r="T157" t="s">
        <v>61</v>
      </c>
      <c r="U157">
        <v>33.781999999999996</v>
      </c>
      <c r="V157">
        <v>11.938000000000001</v>
      </c>
      <c r="W157" t="s">
        <v>68</v>
      </c>
      <c r="X157">
        <v>7.16</v>
      </c>
      <c r="Y157">
        <v>6</v>
      </c>
      <c r="Z157">
        <v>6</v>
      </c>
      <c r="AA157">
        <v>6</v>
      </c>
      <c r="AB157">
        <v>6</v>
      </c>
      <c r="AC157">
        <v>12</v>
      </c>
      <c r="AD157">
        <v>40.131999999999998</v>
      </c>
      <c r="AE157">
        <v>40</v>
      </c>
      <c r="AF157">
        <v>0.99671085400000003</v>
      </c>
      <c r="AG157">
        <v>83.670886080000002</v>
      </c>
      <c r="AH157">
        <v>61.898734179999998</v>
      </c>
      <c r="AI157" t="s">
        <v>68</v>
      </c>
      <c r="AJ157">
        <v>7.1364497160000004</v>
      </c>
      <c r="AK157" t="e">
        <v>#VALUE!</v>
      </c>
      <c r="AL157">
        <v>17.48066038</v>
      </c>
      <c r="AO157">
        <v>-26.02118003</v>
      </c>
      <c r="AP157" t="e">
        <f t="shared" si="19"/>
        <v>#VALUE!</v>
      </c>
      <c r="AQ157" t="e">
        <f t="shared" si="20"/>
        <v>#VALUE!</v>
      </c>
      <c r="AR157" t="e">
        <f t="shared" si="21"/>
        <v>#VALUE!</v>
      </c>
      <c r="AS157" t="e">
        <f t="shared" si="22"/>
        <v>#VALUE!</v>
      </c>
      <c r="AU157" t="e">
        <f t="shared" si="23"/>
        <v>#VALUE!</v>
      </c>
    </row>
    <row r="158" spans="1:47" x14ac:dyDescent="0.25">
      <c r="A158" t="s">
        <v>210</v>
      </c>
      <c r="B158" t="s">
        <v>115</v>
      </c>
      <c r="C158" t="s">
        <v>211</v>
      </c>
      <c r="D158" s="2">
        <v>10</v>
      </c>
      <c r="E158" s="2">
        <v>8</v>
      </c>
      <c r="F158" s="2">
        <v>8</v>
      </c>
      <c r="G158" s="2">
        <v>1</v>
      </c>
      <c r="H158" t="s">
        <v>212</v>
      </c>
      <c r="I158" t="s">
        <v>44</v>
      </c>
      <c r="J158">
        <v>65</v>
      </c>
      <c r="K158">
        <v>1</v>
      </c>
      <c r="L158" t="s">
        <v>59</v>
      </c>
      <c r="M158">
        <v>25</v>
      </c>
      <c r="N158">
        <v>60</v>
      </c>
      <c r="O158">
        <v>60</v>
      </c>
      <c r="P158" t="s">
        <v>120</v>
      </c>
      <c r="Q158">
        <v>12</v>
      </c>
      <c r="R158">
        <v>1</v>
      </c>
      <c r="S158">
        <v>60</v>
      </c>
      <c r="T158">
        <v>3</v>
      </c>
      <c r="U158">
        <v>71.58</v>
      </c>
      <c r="V158">
        <v>59.27</v>
      </c>
      <c r="W158">
        <v>2.31</v>
      </c>
      <c r="X158">
        <v>6.16</v>
      </c>
      <c r="Y158">
        <v>10</v>
      </c>
      <c r="Z158">
        <v>8</v>
      </c>
      <c r="AA158">
        <v>10</v>
      </c>
      <c r="AB158">
        <v>8</v>
      </c>
      <c r="AC158">
        <v>18</v>
      </c>
      <c r="AD158">
        <v>80.2</v>
      </c>
      <c r="AE158">
        <v>100</v>
      </c>
      <c r="AF158">
        <v>1.2468827929999999</v>
      </c>
      <c r="AG158">
        <v>89.251870319999995</v>
      </c>
      <c r="AH158">
        <v>73.902743139999998</v>
      </c>
      <c r="AI158">
        <v>2.8802992519999999</v>
      </c>
      <c r="AJ158">
        <v>7.6807980049999998</v>
      </c>
      <c r="AK158">
        <v>9.1083059790000007</v>
      </c>
      <c r="AL158">
        <v>21.724577419999999</v>
      </c>
      <c r="AM158">
        <v>8</v>
      </c>
      <c r="AN158">
        <v>1</v>
      </c>
      <c r="AO158">
        <v>-17.197541210000001</v>
      </c>
      <c r="AP158">
        <f t="shared" si="19"/>
        <v>9.0110768940988724</v>
      </c>
      <c r="AQ158">
        <f t="shared" si="20"/>
        <v>17.661710712433788</v>
      </c>
      <c r="AR158">
        <f t="shared" si="21"/>
        <v>-34.859251922433785</v>
      </c>
      <c r="AS158">
        <f t="shared" si="22"/>
        <v>0.46416950243378707</v>
      </c>
      <c r="AU158">
        <f t="shared" si="23"/>
        <v>9.0110768940988724</v>
      </c>
    </row>
    <row r="159" spans="1:47" x14ac:dyDescent="0.25">
      <c r="A159" t="s">
        <v>213</v>
      </c>
      <c r="B159" t="s">
        <v>101</v>
      </c>
      <c r="C159" t="s">
        <v>214</v>
      </c>
      <c r="D159" s="2">
        <v>14</v>
      </c>
      <c r="E159" s="2">
        <v>6</v>
      </c>
      <c r="F159" s="2">
        <v>160</v>
      </c>
      <c r="G159" s="2">
        <v>26</v>
      </c>
      <c r="H159" t="s">
        <v>215</v>
      </c>
      <c r="I159" t="s">
        <v>216</v>
      </c>
      <c r="J159">
        <v>10</v>
      </c>
      <c r="K159">
        <v>1</v>
      </c>
      <c r="L159" t="s">
        <v>45</v>
      </c>
      <c r="M159">
        <v>25</v>
      </c>
      <c r="N159">
        <v>70</v>
      </c>
      <c r="O159">
        <v>90</v>
      </c>
      <c r="P159" t="s">
        <v>46</v>
      </c>
      <c r="Q159">
        <v>12</v>
      </c>
      <c r="R159">
        <v>1</v>
      </c>
      <c r="S159">
        <v>60</v>
      </c>
      <c r="T159">
        <v>3</v>
      </c>
      <c r="U159">
        <v>35.630000000000003</v>
      </c>
      <c r="V159">
        <v>30.64</v>
      </c>
      <c r="W159">
        <v>1</v>
      </c>
      <c r="X159">
        <v>1.39</v>
      </c>
      <c r="Y159">
        <v>14</v>
      </c>
      <c r="Z159">
        <v>6</v>
      </c>
      <c r="AA159">
        <v>14</v>
      </c>
      <c r="AB159">
        <v>6</v>
      </c>
      <c r="AC159">
        <v>20</v>
      </c>
      <c r="AD159">
        <v>47.12</v>
      </c>
      <c r="AE159">
        <v>90</v>
      </c>
      <c r="AF159">
        <v>1.910016978</v>
      </c>
      <c r="AG159">
        <v>68.053904919999994</v>
      </c>
      <c r="AH159">
        <v>58.522920200000002</v>
      </c>
      <c r="AI159">
        <v>1.910016978</v>
      </c>
      <c r="AJ159">
        <v>2.654923599</v>
      </c>
      <c r="AK159">
        <v>7.1466291340000003</v>
      </c>
      <c r="AL159">
        <v>6.5032081240000004</v>
      </c>
      <c r="AM159">
        <v>160</v>
      </c>
      <c r="AN159">
        <v>26</v>
      </c>
      <c r="AO159">
        <v>-14.00505192</v>
      </c>
      <c r="AP159">
        <f t="shared" si="19"/>
        <v>4.5874459521389177</v>
      </c>
      <c r="AQ159">
        <f t="shared" si="20"/>
        <v>8.991394066192278</v>
      </c>
      <c r="AR159">
        <f t="shared" si="21"/>
        <v>-22.996445986192278</v>
      </c>
      <c r="AS159">
        <f t="shared" si="22"/>
        <v>-5.0136578538077217</v>
      </c>
      <c r="AU159">
        <f t="shared" si="23"/>
        <v>4.5874459521389177</v>
      </c>
    </row>
    <row r="160" spans="1:47" x14ac:dyDescent="0.25">
      <c r="A160" t="s">
        <v>213</v>
      </c>
      <c r="B160" t="s">
        <v>101</v>
      </c>
      <c r="C160" t="s">
        <v>214</v>
      </c>
      <c r="D160" s="2">
        <v>14</v>
      </c>
      <c r="E160" s="2">
        <v>6</v>
      </c>
      <c r="F160" s="2"/>
      <c r="G160" s="2"/>
      <c r="H160" t="s">
        <v>217</v>
      </c>
      <c r="I160" t="s">
        <v>216</v>
      </c>
      <c r="J160">
        <v>10</v>
      </c>
      <c r="K160">
        <v>1</v>
      </c>
      <c r="L160" t="s">
        <v>45</v>
      </c>
      <c r="M160">
        <v>25</v>
      </c>
      <c r="N160">
        <v>70</v>
      </c>
      <c r="O160">
        <v>90</v>
      </c>
      <c r="P160" t="s">
        <v>46</v>
      </c>
      <c r="Q160">
        <v>12</v>
      </c>
      <c r="R160">
        <v>1</v>
      </c>
      <c r="S160">
        <v>60</v>
      </c>
      <c r="T160">
        <v>3</v>
      </c>
      <c r="U160">
        <v>35.630000000000003</v>
      </c>
      <c r="V160">
        <v>18.850000000000001</v>
      </c>
      <c r="W160">
        <v>1</v>
      </c>
      <c r="X160">
        <v>2.54</v>
      </c>
      <c r="Y160">
        <v>14</v>
      </c>
      <c r="Z160">
        <v>6</v>
      </c>
      <c r="AA160">
        <v>14</v>
      </c>
      <c r="AB160">
        <v>6</v>
      </c>
      <c r="AC160">
        <v>20</v>
      </c>
      <c r="AD160">
        <v>47.12</v>
      </c>
      <c r="AE160">
        <v>90</v>
      </c>
      <c r="AF160">
        <v>1.910016978</v>
      </c>
      <c r="AG160">
        <v>68.053904919999994</v>
      </c>
      <c r="AH160">
        <v>36.00382003</v>
      </c>
      <c r="AI160">
        <v>1.910016978</v>
      </c>
      <c r="AJ160">
        <v>4.8514431240000002</v>
      </c>
      <c r="AK160">
        <v>7.1466291340000003</v>
      </c>
      <c r="AL160">
        <v>11.883560170000001</v>
      </c>
      <c r="AO160">
        <v>-47.09514454</v>
      </c>
      <c r="AP160">
        <f t="shared" si="19"/>
        <v>7.281818614136311</v>
      </c>
      <c r="AQ160">
        <f t="shared" si="20"/>
        <v>14.27236448370717</v>
      </c>
      <c r="AR160">
        <f t="shared" si="21"/>
        <v>-61.367509023707171</v>
      </c>
      <c r="AS160">
        <f t="shared" si="22"/>
        <v>-32.822780056292828</v>
      </c>
      <c r="AU160">
        <f t="shared" si="23"/>
        <v>7.281818614136311</v>
      </c>
    </row>
    <row r="161" spans="1:47" x14ac:dyDescent="0.25">
      <c r="A161" t="s">
        <v>213</v>
      </c>
      <c r="B161" t="s">
        <v>101</v>
      </c>
      <c r="C161" t="s">
        <v>214</v>
      </c>
      <c r="D161" s="2">
        <v>14</v>
      </c>
      <c r="E161" s="2">
        <v>6</v>
      </c>
      <c r="F161" s="2"/>
      <c r="G161" s="2"/>
      <c r="H161" t="s">
        <v>218</v>
      </c>
      <c r="I161" t="s">
        <v>216</v>
      </c>
      <c r="J161">
        <v>10</v>
      </c>
      <c r="K161">
        <v>1</v>
      </c>
      <c r="L161" t="s">
        <v>45</v>
      </c>
      <c r="M161">
        <v>25</v>
      </c>
      <c r="N161">
        <v>70</v>
      </c>
      <c r="O161">
        <v>90</v>
      </c>
      <c r="P161" t="s">
        <v>46</v>
      </c>
      <c r="Q161">
        <v>12</v>
      </c>
      <c r="R161">
        <v>1</v>
      </c>
      <c r="S161">
        <v>60</v>
      </c>
      <c r="T161">
        <v>3</v>
      </c>
      <c r="U161">
        <v>35.630000000000003</v>
      </c>
      <c r="V161">
        <v>24.87</v>
      </c>
      <c r="W161">
        <v>1</v>
      </c>
      <c r="X161">
        <v>2</v>
      </c>
      <c r="Y161">
        <v>14</v>
      </c>
      <c r="Z161">
        <v>6</v>
      </c>
      <c r="AA161">
        <v>14</v>
      </c>
      <c r="AB161">
        <v>6</v>
      </c>
      <c r="AC161">
        <v>20</v>
      </c>
      <c r="AD161">
        <v>47.12</v>
      </c>
      <c r="AE161">
        <v>90</v>
      </c>
      <c r="AF161">
        <v>1.910016978</v>
      </c>
      <c r="AG161">
        <v>68.053904919999994</v>
      </c>
      <c r="AH161">
        <v>47.502122239999998</v>
      </c>
      <c r="AI161">
        <v>1.910016978</v>
      </c>
      <c r="AJ161">
        <v>3.8200339560000001</v>
      </c>
      <c r="AK161">
        <v>7.1466291340000003</v>
      </c>
      <c r="AL161">
        <v>9.3571339919999996</v>
      </c>
      <c r="AO161">
        <v>-30.19927028</v>
      </c>
      <c r="AP161">
        <f t="shared" si="19"/>
        <v>5.945283623403828</v>
      </c>
      <c r="AQ161">
        <f t="shared" si="20"/>
        <v>11.652755901871503</v>
      </c>
      <c r="AR161">
        <f t="shared" si="21"/>
        <v>-41.852026181871501</v>
      </c>
      <c r="AS161">
        <f t="shared" si="22"/>
        <v>-18.546514378128499</v>
      </c>
      <c r="AU161">
        <f t="shared" si="23"/>
        <v>5.945283623403828</v>
      </c>
    </row>
    <row r="162" spans="1:47" x14ac:dyDescent="0.25">
      <c r="A162" t="s">
        <v>213</v>
      </c>
      <c r="B162" t="s">
        <v>42</v>
      </c>
      <c r="C162" t="s">
        <v>214</v>
      </c>
      <c r="D162" s="2">
        <v>14</v>
      </c>
      <c r="E162" s="2">
        <v>6</v>
      </c>
      <c r="F162" s="2"/>
      <c r="G162" s="2"/>
      <c r="H162" t="s">
        <v>215</v>
      </c>
      <c r="I162" t="s">
        <v>216</v>
      </c>
      <c r="J162">
        <v>11</v>
      </c>
      <c r="K162">
        <v>1</v>
      </c>
      <c r="L162" t="s">
        <v>45</v>
      </c>
      <c r="M162">
        <v>25</v>
      </c>
      <c r="N162">
        <v>70</v>
      </c>
      <c r="O162">
        <v>90</v>
      </c>
      <c r="P162" t="s">
        <v>46</v>
      </c>
      <c r="Q162">
        <v>1</v>
      </c>
      <c r="R162">
        <v>1</v>
      </c>
      <c r="S162">
        <v>10</v>
      </c>
      <c r="T162">
        <v>3</v>
      </c>
      <c r="U162">
        <v>15.9</v>
      </c>
      <c r="V162">
        <v>8.84</v>
      </c>
      <c r="W162">
        <v>6.18</v>
      </c>
      <c r="X162">
        <v>4.32</v>
      </c>
      <c r="Y162">
        <v>14</v>
      </c>
      <c r="Z162">
        <v>6</v>
      </c>
      <c r="AA162">
        <v>14</v>
      </c>
      <c r="AB162">
        <v>6</v>
      </c>
      <c r="AC162">
        <v>20</v>
      </c>
      <c r="AD162">
        <v>45.23</v>
      </c>
      <c r="AE162">
        <v>90</v>
      </c>
      <c r="AF162">
        <v>1.989829759</v>
      </c>
      <c r="AG162">
        <v>31.638293170000001</v>
      </c>
      <c r="AH162">
        <v>17.59009507</v>
      </c>
      <c r="AI162">
        <v>12.29714791</v>
      </c>
      <c r="AJ162">
        <v>8.5960645590000002</v>
      </c>
      <c r="AK162">
        <v>46.011714320000003</v>
      </c>
      <c r="AL162">
        <v>21.055971970000002</v>
      </c>
      <c r="AO162">
        <v>-44.402515719999997</v>
      </c>
      <c r="AP162">
        <f t="shared" si="19"/>
        <v>34.71560096554191</v>
      </c>
      <c r="AQ162">
        <f t="shared" si="20"/>
        <v>68.042577892462148</v>
      </c>
      <c r="AR162">
        <f t="shared" si="21"/>
        <v>-112.44509361246214</v>
      </c>
      <c r="AS162">
        <f t="shared" si="22"/>
        <v>23.640062172462152</v>
      </c>
      <c r="AU162">
        <f t="shared" si="23"/>
        <v>34.71560096554191</v>
      </c>
    </row>
    <row r="163" spans="1:47" x14ac:dyDescent="0.25">
      <c r="A163" t="s">
        <v>213</v>
      </c>
      <c r="B163" t="s">
        <v>42</v>
      </c>
      <c r="C163" t="s">
        <v>214</v>
      </c>
      <c r="D163" s="2">
        <v>14</v>
      </c>
      <c r="E163" s="2">
        <v>6</v>
      </c>
      <c r="F163" s="2"/>
      <c r="G163" s="2"/>
      <c r="H163" t="s">
        <v>218</v>
      </c>
      <c r="I163" t="s">
        <v>216</v>
      </c>
      <c r="J163">
        <v>11</v>
      </c>
      <c r="K163">
        <v>1</v>
      </c>
      <c r="L163" t="s">
        <v>45</v>
      </c>
      <c r="M163">
        <v>25</v>
      </c>
      <c r="N163">
        <v>70</v>
      </c>
      <c r="O163">
        <v>90</v>
      </c>
      <c r="P163" t="s">
        <v>46</v>
      </c>
      <c r="Q163">
        <v>1</v>
      </c>
      <c r="R163">
        <v>1</v>
      </c>
      <c r="S163">
        <v>10</v>
      </c>
      <c r="T163">
        <v>3</v>
      </c>
      <c r="U163">
        <v>15.9</v>
      </c>
      <c r="V163">
        <v>8.48</v>
      </c>
      <c r="W163">
        <v>6.18</v>
      </c>
      <c r="X163">
        <v>2.9</v>
      </c>
      <c r="Y163">
        <v>14</v>
      </c>
      <c r="Z163">
        <v>6</v>
      </c>
      <c r="AA163">
        <v>14</v>
      </c>
      <c r="AB163">
        <v>6</v>
      </c>
      <c r="AC163">
        <v>20</v>
      </c>
      <c r="AD163">
        <v>45.23</v>
      </c>
      <c r="AE163">
        <v>90</v>
      </c>
      <c r="AF163">
        <v>1.989829759</v>
      </c>
      <c r="AG163">
        <v>31.638293170000001</v>
      </c>
      <c r="AH163">
        <v>16.873756360000002</v>
      </c>
      <c r="AI163">
        <v>12.29714791</v>
      </c>
      <c r="AJ163">
        <v>5.7705063010000002</v>
      </c>
      <c r="AK163">
        <v>46.011714320000003</v>
      </c>
      <c r="AL163">
        <v>14.134796</v>
      </c>
      <c r="AO163">
        <v>-46.666666669999998</v>
      </c>
      <c r="AP163">
        <f t="shared" si="19"/>
        <v>27.611148815862087</v>
      </c>
      <c r="AQ163">
        <f t="shared" si="20"/>
        <v>54.117851679089689</v>
      </c>
      <c r="AR163">
        <f t="shared" si="21"/>
        <v>-100.78451834908969</v>
      </c>
      <c r="AS163">
        <f t="shared" si="22"/>
        <v>7.4511850090896914</v>
      </c>
      <c r="AU163">
        <f t="shared" si="23"/>
        <v>27.611148815862087</v>
      </c>
    </row>
    <row r="164" spans="1:47" x14ac:dyDescent="0.25">
      <c r="A164" t="s">
        <v>213</v>
      </c>
      <c r="B164" t="s">
        <v>42</v>
      </c>
      <c r="C164" t="s">
        <v>214</v>
      </c>
      <c r="D164" s="2">
        <v>14</v>
      </c>
      <c r="E164" s="2">
        <v>6</v>
      </c>
      <c r="F164" s="2"/>
      <c r="G164" s="2"/>
      <c r="H164" t="s">
        <v>215</v>
      </c>
      <c r="I164" t="s">
        <v>216</v>
      </c>
      <c r="J164">
        <v>12</v>
      </c>
      <c r="K164">
        <v>1</v>
      </c>
      <c r="L164" t="s">
        <v>45</v>
      </c>
      <c r="M164">
        <v>25</v>
      </c>
      <c r="N164">
        <v>70</v>
      </c>
      <c r="O164">
        <v>90</v>
      </c>
      <c r="P164" t="s">
        <v>46</v>
      </c>
      <c r="Q164">
        <v>1</v>
      </c>
      <c r="R164">
        <v>3</v>
      </c>
      <c r="S164">
        <v>10</v>
      </c>
      <c r="T164">
        <v>3</v>
      </c>
      <c r="U164">
        <v>29.22</v>
      </c>
      <c r="V164">
        <v>26.19</v>
      </c>
      <c r="W164">
        <v>5.24</v>
      </c>
      <c r="X164">
        <v>3.72</v>
      </c>
      <c r="Y164">
        <v>14</v>
      </c>
      <c r="Z164">
        <v>6</v>
      </c>
      <c r="AA164">
        <v>14</v>
      </c>
      <c r="AB164">
        <v>6</v>
      </c>
      <c r="AC164">
        <v>20</v>
      </c>
      <c r="AD164">
        <v>45.23</v>
      </c>
      <c r="AE164">
        <v>90</v>
      </c>
      <c r="AF164">
        <v>1.989829759</v>
      </c>
      <c r="AG164">
        <v>58.142825559999999</v>
      </c>
      <c r="AH164">
        <v>52.113641389999998</v>
      </c>
      <c r="AI164">
        <v>10.42670794</v>
      </c>
      <c r="AJ164">
        <v>7.4021667039999999</v>
      </c>
      <c r="AK164">
        <v>39.01316877</v>
      </c>
      <c r="AL164">
        <v>18.131531410000001</v>
      </c>
      <c r="AO164">
        <v>-10.369609860000001</v>
      </c>
      <c r="AP164">
        <f t="shared" si="19"/>
        <v>20.504415409574055</v>
      </c>
      <c r="AQ164">
        <f t="shared" si="20"/>
        <v>40.188654202765143</v>
      </c>
      <c r="AR164">
        <f t="shared" si="21"/>
        <v>-50.558264062765147</v>
      </c>
      <c r="AS164">
        <f t="shared" si="22"/>
        <v>29.819044342765142</v>
      </c>
      <c r="AU164">
        <f t="shared" si="23"/>
        <v>20.504415409574055</v>
      </c>
    </row>
    <row r="165" spans="1:47" x14ac:dyDescent="0.25">
      <c r="A165" t="s">
        <v>213</v>
      </c>
      <c r="B165" t="s">
        <v>42</v>
      </c>
      <c r="C165" t="s">
        <v>214</v>
      </c>
      <c r="D165" s="2">
        <v>14</v>
      </c>
      <c r="E165" s="2">
        <v>6</v>
      </c>
      <c r="F165" s="2"/>
      <c r="G165" s="2"/>
      <c r="H165" t="s">
        <v>218</v>
      </c>
      <c r="I165" t="s">
        <v>216</v>
      </c>
      <c r="J165">
        <v>12</v>
      </c>
      <c r="K165">
        <v>1</v>
      </c>
      <c r="L165" t="s">
        <v>45</v>
      </c>
      <c r="M165">
        <v>25</v>
      </c>
      <c r="N165">
        <v>70</v>
      </c>
      <c r="O165">
        <v>90</v>
      </c>
      <c r="P165" t="s">
        <v>46</v>
      </c>
      <c r="Q165">
        <v>1</v>
      </c>
      <c r="R165">
        <v>3</v>
      </c>
      <c r="S165">
        <v>10</v>
      </c>
      <c r="T165">
        <v>3</v>
      </c>
      <c r="U165">
        <v>29.22</v>
      </c>
      <c r="V165">
        <v>20.54</v>
      </c>
      <c r="W165">
        <v>5.24</v>
      </c>
      <c r="X165">
        <v>5.08</v>
      </c>
      <c r="Y165">
        <v>14</v>
      </c>
      <c r="Z165">
        <v>6</v>
      </c>
      <c r="AA165">
        <v>14</v>
      </c>
      <c r="AB165">
        <v>6</v>
      </c>
      <c r="AC165">
        <v>20</v>
      </c>
      <c r="AD165">
        <v>45.23</v>
      </c>
      <c r="AE165">
        <v>90</v>
      </c>
      <c r="AF165">
        <v>1.989829759</v>
      </c>
      <c r="AG165">
        <v>58.142825559999999</v>
      </c>
      <c r="AH165">
        <v>40.871103249999997</v>
      </c>
      <c r="AI165">
        <v>10.42670794</v>
      </c>
      <c r="AJ165">
        <v>10.108335179999999</v>
      </c>
      <c r="AK165">
        <v>39.01316877</v>
      </c>
      <c r="AL165">
        <v>24.760263330000001</v>
      </c>
      <c r="AO165">
        <v>-29.705681040000002</v>
      </c>
      <c r="AP165">
        <f t="shared" si="19"/>
        <v>21.474573969246467</v>
      </c>
      <c r="AQ165">
        <f t="shared" si="20"/>
        <v>42.090164979723077</v>
      </c>
      <c r="AR165">
        <f t="shared" si="21"/>
        <v>-71.795846019723086</v>
      </c>
      <c r="AS165">
        <f t="shared" si="22"/>
        <v>12.384483939723076</v>
      </c>
      <c r="AU165">
        <f t="shared" si="23"/>
        <v>21.474573969246467</v>
      </c>
    </row>
    <row r="166" spans="1:47" x14ac:dyDescent="0.25">
      <c r="A166" t="s">
        <v>213</v>
      </c>
      <c r="B166" t="s">
        <v>42</v>
      </c>
      <c r="C166" t="s">
        <v>214</v>
      </c>
      <c r="D166" s="2">
        <v>14</v>
      </c>
      <c r="E166" s="2">
        <v>6</v>
      </c>
      <c r="F166" s="2"/>
      <c r="G166" s="2"/>
      <c r="H166" t="s">
        <v>215</v>
      </c>
      <c r="I166" t="s">
        <v>216</v>
      </c>
      <c r="J166">
        <v>13</v>
      </c>
      <c r="K166">
        <v>1</v>
      </c>
      <c r="L166" t="s">
        <v>45</v>
      </c>
      <c r="M166">
        <v>25</v>
      </c>
      <c r="N166">
        <v>70</v>
      </c>
      <c r="O166">
        <v>90</v>
      </c>
      <c r="P166" t="s">
        <v>46</v>
      </c>
      <c r="Q166">
        <v>1</v>
      </c>
      <c r="R166">
        <v>5</v>
      </c>
      <c r="S166">
        <v>10</v>
      </c>
      <c r="T166">
        <v>3</v>
      </c>
      <c r="U166">
        <v>39.29</v>
      </c>
      <c r="V166">
        <v>34.880000000000003</v>
      </c>
      <c r="W166">
        <v>1.98</v>
      </c>
      <c r="X166">
        <v>3.04</v>
      </c>
      <c r="Y166">
        <v>14</v>
      </c>
      <c r="Z166">
        <v>6</v>
      </c>
      <c r="AA166">
        <v>14</v>
      </c>
      <c r="AB166">
        <v>6</v>
      </c>
      <c r="AC166">
        <v>20</v>
      </c>
      <c r="AD166">
        <v>45.23</v>
      </c>
      <c r="AE166">
        <v>90</v>
      </c>
      <c r="AF166">
        <v>1.989829759</v>
      </c>
      <c r="AG166">
        <v>78.180411230000004</v>
      </c>
      <c r="AH166">
        <v>69.40526199</v>
      </c>
      <c r="AI166">
        <v>3.9398629230000002</v>
      </c>
      <c r="AJ166">
        <v>6.0490824669999999</v>
      </c>
      <c r="AK166">
        <v>14.741617209999999</v>
      </c>
      <c r="AL166">
        <v>14.81716546</v>
      </c>
      <c r="AO166">
        <v>-11.22423008</v>
      </c>
      <c r="AP166">
        <f t="shared" si="19"/>
        <v>8.9376382795992644</v>
      </c>
      <c r="AQ166">
        <f t="shared" si="20"/>
        <v>17.517771028014558</v>
      </c>
      <c r="AR166">
        <f t="shared" si="21"/>
        <v>-28.742001108014556</v>
      </c>
      <c r="AS166">
        <f t="shared" si="22"/>
        <v>6.2935409480145577</v>
      </c>
      <c r="AU166">
        <f t="shared" si="23"/>
        <v>8.9376382795992644</v>
      </c>
    </row>
    <row r="167" spans="1:47" x14ac:dyDescent="0.25">
      <c r="A167" t="s">
        <v>213</v>
      </c>
      <c r="B167" t="s">
        <v>42</v>
      </c>
      <c r="C167" t="s">
        <v>214</v>
      </c>
      <c r="D167" s="2">
        <v>14</v>
      </c>
      <c r="E167" s="2">
        <v>6</v>
      </c>
      <c r="F167" s="2"/>
      <c r="G167" s="2"/>
      <c r="H167" t="s">
        <v>218</v>
      </c>
      <c r="I167" t="s">
        <v>216</v>
      </c>
      <c r="J167">
        <v>13</v>
      </c>
      <c r="K167">
        <v>1</v>
      </c>
      <c r="L167" t="s">
        <v>45</v>
      </c>
      <c r="M167">
        <v>25</v>
      </c>
      <c r="N167">
        <v>70</v>
      </c>
      <c r="O167">
        <v>90</v>
      </c>
      <c r="P167" t="s">
        <v>46</v>
      </c>
      <c r="Q167">
        <v>1</v>
      </c>
      <c r="R167">
        <v>5</v>
      </c>
      <c r="S167">
        <v>10</v>
      </c>
      <c r="T167">
        <v>3</v>
      </c>
      <c r="U167">
        <v>39.29</v>
      </c>
      <c r="V167">
        <v>30.17</v>
      </c>
      <c r="W167">
        <v>1.98</v>
      </c>
      <c r="X167">
        <v>4.18</v>
      </c>
      <c r="Y167">
        <v>14</v>
      </c>
      <c r="Z167">
        <v>6</v>
      </c>
      <c r="AA167">
        <v>14</v>
      </c>
      <c r="AB167">
        <v>6</v>
      </c>
      <c r="AC167">
        <v>20</v>
      </c>
      <c r="AD167">
        <v>45.23</v>
      </c>
      <c r="AE167">
        <v>90</v>
      </c>
      <c r="AF167">
        <v>1.989829759</v>
      </c>
      <c r="AG167">
        <v>78.180411230000004</v>
      </c>
      <c r="AH167">
        <v>60.033163829999999</v>
      </c>
      <c r="AI167">
        <v>3.9398629230000002</v>
      </c>
      <c r="AJ167">
        <v>8.3174883929999996</v>
      </c>
      <c r="AK167">
        <v>14.741617209999999</v>
      </c>
      <c r="AL167">
        <v>20.373602500000001</v>
      </c>
      <c r="AO167">
        <v>-23.21201323</v>
      </c>
      <c r="AP167">
        <f t="shared" si="19"/>
        <v>11.320751871380939</v>
      </c>
      <c r="AQ167">
        <f t="shared" si="20"/>
        <v>22.188673667906638</v>
      </c>
      <c r="AR167">
        <f t="shared" si="21"/>
        <v>-45.400686897906638</v>
      </c>
      <c r="AS167">
        <f t="shared" si="22"/>
        <v>-1.0233395620933621</v>
      </c>
      <c r="AU167">
        <f t="shared" si="23"/>
        <v>11.320751871380939</v>
      </c>
    </row>
    <row r="168" spans="1:47" x14ac:dyDescent="0.25">
      <c r="A168" t="s">
        <v>213</v>
      </c>
      <c r="B168" t="s">
        <v>42</v>
      </c>
      <c r="C168" t="s">
        <v>214</v>
      </c>
      <c r="D168" s="2">
        <v>14</v>
      </c>
      <c r="E168" s="2">
        <v>6</v>
      </c>
      <c r="F168" s="2"/>
      <c r="G168" s="2"/>
      <c r="H168" t="s">
        <v>215</v>
      </c>
      <c r="I168" t="s">
        <v>216</v>
      </c>
      <c r="J168">
        <v>14</v>
      </c>
      <c r="K168">
        <v>1</v>
      </c>
      <c r="L168" t="s">
        <v>45</v>
      </c>
      <c r="M168">
        <v>25</v>
      </c>
      <c r="N168">
        <v>70</v>
      </c>
      <c r="O168">
        <v>90</v>
      </c>
      <c r="P168" t="s">
        <v>46</v>
      </c>
      <c r="Q168">
        <v>1</v>
      </c>
      <c r="R168">
        <v>7</v>
      </c>
      <c r="S168">
        <v>10</v>
      </c>
      <c r="T168">
        <v>3</v>
      </c>
      <c r="U168">
        <v>38.58</v>
      </c>
      <c r="V168">
        <v>36.94</v>
      </c>
      <c r="W168">
        <v>3.48</v>
      </c>
      <c r="X168">
        <v>3.76</v>
      </c>
      <c r="Y168">
        <v>14</v>
      </c>
      <c r="Z168">
        <v>6</v>
      </c>
      <c r="AA168">
        <v>14</v>
      </c>
      <c r="AB168">
        <v>6</v>
      </c>
      <c r="AC168">
        <v>20</v>
      </c>
      <c r="AD168">
        <v>45.23</v>
      </c>
      <c r="AE168">
        <v>90</v>
      </c>
      <c r="AF168">
        <v>1.989829759</v>
      </c>
      <c r="AG168">
        <v>76.7676321</v>
      </c>
      <c r="AH168">
        <v>73.504311299999998</v>
      </c>
      <c r="AI168">
        <v>6.9246075610000002</v>
      </c>
      <c r="AJ168">
        <v>7.4817598939999996</v>
      </c>
      <c r="AK168">
        <v>25.909509029999999</v>
      </c>
      <c r="AL168">
        <v>18.32649412</v>
      </c>
      <c r="AO168">
        <v>-4.2509072059999999</v>
      </c>
      <c r="AP168">
        <f t="shared" si="19"/>
        <v>13.022214990313048</v>
      </c>
      <c r="AQ168">
        <f t="shared" si="20"/>
        <v>25.523541381013573</v>
      </c>
      <c r="AR168">
        <f t="shared" si="21"/>
        <v>-29.774448587013573</v>
      </c>
      <c r="AS168">
        <f t="shared" si="22"/>
        <v>21.272634175013572</v>
      </c>
      <c r="AU168">
        <f t="shared" si="23"/>
        <v>13.022214990313048</v>
      </c>
    </row>
    <row r="169" spans="1:47" x14ac:dyDescent="0.25">
      <c r="A169" t="s">
        <v>213</v>
      </c>
      <c r="B169" t="s">
        <v>42</v>
      </c>
      <c r="C169" t="s">
        <v>214</v>
      </c>
      <c r="D169" s="2">
        <v>14</v>
      </c>
      <c r="E169" s="2">
        <v>6</v>
      </c>
      <c r="F169" s="2"/>
      <c r="G169" s="2"/>
      <c r="H169" t="s">
        <v>218</v>
      </c>
      <c r="I169" t="s">
        <v>216</v>
      </c>
      <c r="J169">
        <v>14</v>
      </c>
      <c r="K169">
        <v>1</v>
      </c>
      <c r="L169" t="s">
        <v>45</v>
      </c>
      <c r="M169">
        <v>25</v>
      </c>
      <c r="N169">
        <v>70</v>
      </c>
      <c r="O169">
        <v>90</v>
      </c>
      <c r="P169" t="s">
        <v>46</v>
      </c>
      <c r="Q169">
        <v>1</v>
      </c>
      <c r="R169">
        <v>7</v>
      </c>
      <c r="S169">
        <v>10</v>
      </c>
      <c r="T169">
        <v>3</v>
      </c>
      <c r="U169">
        <v>38.58</v>
      </c>
      <c r="V169">
        <v>32.26</v>
      </c>
      <c r="W169">
        <v>3.48</v>
      </c>
      <c r="X169">
        <v>3.6</v>
      </c>
      <c r="Y169">
        <v>14</v>
      </c>
      <c r="Z169">
        <v>6</v>
      </c>
      <c r="AA169">
        <v>14</v>
      </c>
      <c r="AB169">
        <v>6</v>
      </c>
      <c r="AC169">
        <v>20</v>
      </c>
      <c r="AD169">
        <v>45.23</v>
      </c>
      <c r="AE169">
        <v>90</v>
      </c>
      <c r="AF169">
        <v>1.989829759</v>
      </c>
      <c r="AG169">
        <v>76.7676321</v>
      </c>
      <c r="AH169">
        <v>64.191908029999993</v>
      </c>
      <c r="AI169">
        <v>6.9246075610000002</v>
      </c>
      <c r="AJ169">
        <v>7.1633871320000004</v>
      </c>
      <c r="AK169">
        <v>25.909509029999999</v>
      </c>
      <c r="AL169">
        <v>17.546643299999999</v>
      </c>
      <c r="AO169">
        <v>-16.38154484</v>
      </c>
      <c r="AP169">
        <f t="shared" si="19"/>
        <v>11.99844659328115</v>
      </c>
      <c r="AQ169">
        <f t="shared" si="20"/>
        <v>23.516955322831052</v>
      </c>
      <c r="AR169">
        <f t="shared" si="21"/>
        <v>-39.898500162831056</v>
      </c>
      <c r="AS169">
        <f t="shared" si="22"/>
        <v>7.1354104828310518</v>
      </c>
      <c r="AU169">
        <f t="shared" si="23"/>
        <v>11.99844659328115</v>
      </c>
    </row>
    <row r="170" spans="1:47" x14ac:dyDescent="0.25">
      <c r="A170" t="s">
        <v>213</v>
      </c>
      <c r="B170" t="s">
        <v>42</v>
      </c>
      <c r="C170" t="s">
        <v>214</v>
      </c>
      <c r="D170" s="2">
        <v>14</v>
      </c>
      <c r="E170" s="2">
        <v>6</v>
      </c>
      <c r="F170" s="2"/>
      <c r="G170" s="2"/>
      <c r="H170" t="s">
        <v>215</v>
      </c>
      <c r="I170" t="s">
        <v>216</v>
      </c>
      <c r="J170">
        <v>15</v>
      </c>
      <c r="K170">
        <v>1</v>
      </c>
      <c r="L170" t="s">
        <v>45</v>
      </c>
      <c r="M170">
        <v>25</v>
      </c>
      <c r="N170">
        <v>70</v>
      </c>
      <c r="O170">
        <v>90</v>
      </c>
      <c r="P170" t="s">
        <v>46</v>
      </c>
      <c r="Q170">
        <v>1</v>
      </c>
      <c r="R170">
        <v>10</v>
      </c>
      <c r="S170">
        <v>10</v>
      </c>
      <c r="T170">
        <v>3</v>
      </c>
      <c r="U170">
        <v>39.43</v>
      </c>
      <c r="V170">
        <v>38.58</v>
      </c>
      <c r="W170">
        <v>4.28</v>
      </c>
      <c r="X170">
        <v>4.18</v>
      </c>
      <c r="Y170">
        <v>14</v>
      </c>
      <c r="Z170">
        <v>6</v>
      </c>
      <c r="AA170">
        <v>14</v>
      </c>
      <c r="AB170">
        <v>6</v>
      </c>
      <c r="AC170">
        <v>20</v>
      </c>
      <c r="AD170">
        <v>45.23</v>
      </c>
      <c r="AE170">
        <v>90</v>
      </c>
      <c r="AF170">
        <v>1.989829759</v>
      </c>
      <c r="AG170">
        <v>78.458987399999998</v>
      </c>
      <c r="AH170">
        <v>76.7676321</v>
      </c>
      <c r="AI170">
        <v>8.5164713689999996</v>
      </c>
      <c r="AJ170">
        <v>8.3174883929999996</v>
      </c>
      <c r="AK170">
        <v>31.865718009999998</v>
      </c>
      <c r="AL170">
        <v>20.373602500000001</v>
      </c>
      <c r="AO170">
        <v>-2.1557189960000001</v>
      </c>
      <c r="AP170">
        <f t="shared" si="19"/>
        <v>15.00604831393923</v>
      </c>
      <c r="AQ170">
        <f t="shared" si="20"/>
        <v>29.411854695320891</v>
      </c>
      <c r="AR170">
        <f t="shared" si="21"/>
        <v>-31.567573691320892</v>
      </c>
      <c r="AS170">
        <f t="shared" si="22"/>
        <v>27.25613569932089</v>
      </c>
      <c r="AU170">
        <f t="shared" si="23"/>
        <v>15.00604831393923</v>
      </c>
    </row>
    <row r="171" spans="1:47" x14ac:dyDescent="0.25">
      <c r="A171" t="s">
        <v>213</v>
      </c>
      <c r="B171" t="s">
        <v>42</v>
      </c>
      <c r="C171" t="s">
        <v>214</v>
      </c>
      <c r="D171" s="2">
        <v>14</v>
      </c>
      <c r="E171" s="2">
        <v>6</v>
      </c>
      <c r="F171" s="2"/>
      <c r="G171" s="2"/>
      <c r="H171" t="s">
        <v>218</v>
      </c>
      <c r="I171" t="s">
        <v>216</v>
      </c>
      <c r="J171">
        <v>15</v>
      </c>
      <c r="K171">
        <v>1</v>
      </c>
      <c r="L171" t="s">
        <v>45</v>
      </c>
      <c r="M171">
        <v>25</v>
      </c>
      <c r="N171">
        <v>70</v>
      </c>
      <c r="O171">
        <v>90</v>
      </c>
      <c r="P171" t="s">
        <v>46</v>
      </c>
      <c r="Q171">
        <v>1</v>
      </c>
      <c r="R171">
        <v>10</v>
      </c>
      <c r="S171">
        <v>10</v>
      </c>
      <c r="T171">
        <v>3</v>
      </c>
      <c r="U171">
        <v>39.43</v>
      </c>
      <c r="V171">
        <v>30.93</v>
      </c>
      <c r="W171">
        <v>4.28</v>
      </c>
      <c r="X171">
        <v>2.42</v>
      </c>
      <c r="Y171">
        <v>14</v>
      </c>
      <c r="Z171">
        <v>6</v>
      </c>
      <c r="AA171">
        <v>14</v>
      </c>
      <c r="AB171">
        <v>6</v>
      </c>
      <c r="AC171">
        <v>20</v>
      </c>
      <c r="AD171">
        <v>45.23</v>
      </c>
      <c r="AE171">
        <v>90</v>
      </c>
      <c r="AF171">
        <v>1.989829759</v>
      </c>
      <c r="AG171">
        <v>78.458987399999998</v>
      </c>
      <c r="AH171">
        <v>61.545434450000002</v>
      </c>
      <c r="AI171">
        <v>8.5164713689999996</v>
      </c>
      <c r="AJ171">
        <v>4.8153880170000001</v>
      </c>
      <c r="AK171">
        <v>31.865718009999998</v>
      </c>
      <c r="AL171">
        <v>11.79524355</v>
      </c>
      <c r="AO171">
        <v>-21.557189959999999</v>
      </c>
      <c r="AP171">
        <f t="shared" si="19"/>
        <v>10.496131582095751</v>
      </c>
      <c r="AQ171">
        <f t="shared" si="20"/>
        <v>20.572417900907674</v>
      </c>
      <c r="AR171">
        <f t="shared" si="21"/>
        <v>-42.129607860907669</v>
      </c>
      <c r="AS171">
        <f t="shared" si="22"/>
        <v>-0.98477205909232524</v>
      </c>
      <c r="AU171">
        <f t="shared" si="23"/>
        <v>10.496131582095751</v>
      </c>
    </row>
    <row r="172" spans="1:47" x14ac:dyDescent="0.25">
      <c r="A172" t="s">
        <v>213</v>
      </c>
      <c r="B172" t="s">
        <v>42</v>
      </c>
      <c r="C172" t="s">
        <v>214</v>
      </c>
      <c r="D172" s="2">
        <v>14</v>
      </c>
      <c r="E172" s="2">
        <v>6</v>
      </c>
      <c r="F172" s="2"/>
      <c r="G172" s="2"/>
      <c r="H172" t="s">
        <v>215</v>
      </c>
      <c r="I172" t="s">
        <v>216</v>
      </c>
      <c r="J172">
        <v>16</v>
      </c>
      <c r="K172">
        <v>1</v>
      </c>
      <c r="L172" t="s">
        <v>45</v>
      </c>
      <c r="M172">
        <v>25</v>
      </c>
      <c r="N172">
        <v>70</v>
      </c>
      <c r="O172">
        <v>90</v>
      </c>
      <c r="P172" t="s">
        <v>46</v>
      </c>
      <c r="Q172">
        <v>1</v>
      </c>
      <c r="R172">
        <v>15</v>
      </c>
      <c r="S172">
        <v>10</v>
      </c>
      <c r="T172">
        <v>3</v>
      </c>
      <c r="U172">
        <v>40.1</v>
      </c>
      <c r="V172">
        <v>34.39</v>
      </c>
      <c r="W172">
        <v>3.84</v>
      </c>
      <c r="X172">
        <v>4.46</v>
      </c>
      <c r="Y172">
        <v>14</v>
      </c>
      <c r="Z172">
        <v>6</v>
      </c>
      <c r="AA172">
        <v>14</v>
      </c>
      <c r="AB172">
        <v>6</v>
      </c>
      <c r="AC172">
        <v>20</v>
      </c>
      <c r="AD172">
        <v>45.23</v>
      </c>
      <c r="AE172">
        <v>90</v>
      </c>
      <c r="AF172">
        <v>1.989829759</v>
      </c>
      <c r="AG172">
        <v>79.792173340000005</v>
      </c>
      <c r="AH172">
        <v>68.430245409999998</v>
      </c>
      <c r="AI172">
        <v>7.6409462750000001</v>
      </c>
      <c r="AJ172">
        <v>8.8746407250000008</v>
      </c>
      <c r="AK172">
        <v>28.589803069999999</v>
      </c>
      <c r="AL172">
        <v>21.738341429999998</v>
      </c>
      <c r="AO172">
        <v>-14.2394015</v>
      </c>
      <c r="AP172">
        <f t="shared" si="19"/>
        <v>13.825633476585516</v>
      </c>
      <c r="AQ172">
        <f t="shared" si="20"/>
        <v>27.098241614107611</v>
      </c>
      <c r="AR172">
        <f t="shared" si="21"/>
        <v>-41.337643114107607</v>
      </c>
      <c r="AS172">
        <f t="shared" si="22"/>
        <v>12.858840114107611</v>
      </c>
      <c r="AU172">
        <f t="shared" si="23"/>
        <v>13.825633476585516</v>
      </c>
    </row>
    <row r="173" spans="1:47" x14ac:dyDescent="0.25">
      <c r="A173" t="s">
        <v>213</v>
      </c>
      <c r="B173" t="s">
        <v>42</v>
      </c>
      <c r="C173" t="s">
        <v>214</v>
      </c>
      <c r="D173" s="2">
        <v>14</v>
      </c>
      <c r="E173" s="2">
        <v>6</v>
      </c>
      <c r="F173" s="2"/>
      <c r="G173" s="2"/>
      <c r="H173" t="s">
        <v>218</v>
      </c>
      <c r="I173" t="s">
        <v>216</v>
      </c>
      <c r="J173">
        <v>16</v>
      </c>
      <c r="K173">
        <v>1</v>
      </c>
      <c r="L173" t="s">
        <v>45</v>
      </c>
      <c r="M173">
        <v>25</v>
      </c>
      <c r="N173">
        <v>70</v>
      </c>
      <c r="O173">
        <v>90</v>
      </c>
      <c r="P173" t="s">
        <v>46</v>
      </c>
      <c r="Q173">
        <v>1</v>
      </c>
      <c r="R173">
        <v>15</v>
      </c>
      <c r="S173">
        <v>10</v>
      </c>
      <c r="T173">
        <v>3</v>
      </c>
      <c r="U173">
        <v>40.1</v>
      </c>
      <c r="V173">
        <v>34.39</v>
      </c>
      <c r="W173">
        <v>3.84</v>
      </c>
      <c r="X173">
        <v>4</v>
      </c>
      <c r="Y173">
        <v>14</v>
      </c>
      <c r="Z173">
        <v>6</v>
      </c>
      <c r="AA173">
        <v>14</v>
      </c>
      <c r="AB173">
        <v>6</v>
      </c>
      <c r="AC173">
        <v>20</v>
      </c>
      <c r="AD173">
        <v>45.23</v>
      </c>
      <c r="AE173">
        <v>90</v>
      </c>
      <c r="AF173">
        <v>1.989829759</v>
      </c>
      <c r="AG173">
        <v>79.792173340000005</v>
      </c>
      <c r="AH173">
        <v>68.430245409999998</v>
      </c>
      <c r="AI173">
        <v>7.6409462750000001</v>
      </c>
      <c r="AJ173">
        <v>7.9593190360000001</v>
      </c>
      <c r="AK173">
        <v>28.589803069999999</v>
      </c>
      <c r="AL173">
        <v>19.496270339999999</v>
      </c>
      <c r="AO173">
        <v>-14.2394015</v>
      </c>
      <c r="AP173">
        <f t="shared" si="19"/>
        <v>12.920789411015759</v>
      </c>
      <c r="AQ173">
        <f t="shared" si="20"/>
        <v>25.324747245590888</v>
      </c>
      <c r="AR173">
        <f t="shared" si="21"/>
        <v>-39.564148745590884</v>
      </c>
      <c r="AS173">
        <f t="shared" si="22"/>
        <v>11.085345745590889</v>
      </c>
      <c r="AU173">
        <f t="shared" si="23"/>
        <v>12.920789411015759</v>
      </c>
    </row>
    <row r="174" spans="1:47" x14ac:dyDescent="0.25">
      <c r="A174" t="s">
        <v>213</v>
      </c>
      <c r="B174" t="s">
        <v>47</v>
      </c>
      <c r="C174" t="s">
        <v>214</v>
      </c>
      <c r="D174" s="2">
        <v>11</v>
      </c>
      <c r="E174" s="2">
        <v>6</v>
      </c>
      <c r="F174" s="2"/>
      <c r="G174" s="2"/>
      <c r="H174" t="s">
        <v>215</v>
      </c>
      <c r="I174" t="s">
        <v>216</v>
      </c>
      <c r="J174">
        <v>17</v>
      </c>
      <c r="K174">
        <v>1</v>
      </c>
      <c r="L174" t="s">
        <v>45</v>
      </c>
      <c r="M174">
        <v>25</v>
      </c>
      <c r="N174">
        <v>70</v>
      </c>
      <c r="O174">
        <v>90</v>
      </c>
      <c r="P174" t="s">
        <v>46</v>
      </c>
      <c r="Q174">
        <v>1</v>
      </c>
      <c r="R174">
        <v>3</v>
      </c>
      <c r="S174">
        <v>10</v>
      </c>
      <c r="T174">
        <v>3</v>
      </c>
      <c r="U174">
        <v>33.97</v>
      </c>
      <c r="V174">
        <v>32.549999999999997</v>
      </c>
      <c r="W174">
        <v>2.4500000000000002</v>
      </c>
      <c r="X174">
        <v>3.45</v>
      </c>
      <c r="Y174">
        <v>11</v>
      </c>
      <c r="Z174">
        <v>6</v>
      </c>
      <c r="AA174">
        <v>11</v>
      </c>
      <c r="AB174">
        <v>6</v>
      </c>
      <c r="AC174">
        <v>17</v>
      </c>
      <c r="AD174">
        <v>49.29</v>
      </c>
      <c r="AE174">
        <v>90</v>
      </c>
      <c r="AF174">
        <v>1.82592818</v>
      </c>
      <c r="AG174">
        <v>62.026780279999997</v>
      </c>
      <c r="AH174">
        <v>59.433962260000001</v>
      </c>
      <c r="AI174">
        <v>4.4735240410000001</v>
      </c>
      <c r="AJ174">
        <v>6.2994522220000002</v>
      </c>
      <c r="AK174">
        <v>14.837000740000001</v>
      </c>
      <c r="AL174">
        <v>15.4304436</v>
      </c>
      <c r="AO174">
        <v>-4.1801589640000003</v>
      </c>
      <c r="AP174">
        <f t="shared" si="19"/>
        <v>12.284273863507691</v>
      </c>
      <c r="AQ174">
        <f t="shared" si="20"/>
        <v>24.077176772475074</v>
      </c>
      <c r="AR174">
        <f t="shared" si="21"/>
        <v>-28.257335736475074</v>
      </c>
      <c r="AS174">
        <f t="shared" si="22"/>
        <v>19.897017808475074</v>
      </c>
      <c r="AU174">
        <f t="shared" si="23"/>
        <v>12.284273863507691</v>
      </c>
    </row>
    <row r="175" spans="1:47" x14ac:dyDescent="0.25">
      <c r="A175" t="s">
        <v>213</v>
      </c>
      <c r="B175" t="s">
        <v>219</v>
      </c>
      <c r="C175" t="s">
        <v>214</v>
      </c>
      <c r="D175" s="2">
        <v>6</v>
      </c>
      <c r="E175" s="2">
        <v>6</v>
      </c>
      <c r="F175" s="2"/>
      <c r="G175" s="2"/>
      <c r="H175" t="s">
        <v>217</v>
      </c>
      <c r="I175" t="s">
        <v>216</v>
      </c>
      <c r="J175">
        <v>18</v>
      </c>
      <c r="K175">
        <v>1</v>
      </c>
      <c r="L175" t="s">
        <v>45</v>
      </c>
      <c r="M175">
        <v>25</v>
      </c>
      <c r="N175">
        <v>70</v>
      </c>
      <c r="O175">
        <v>90</v>
      </c>
      <c r="P175" t="s">
        <v>46</v>
      </c>
      <c r="Q175">
        <v>12</v>
      </c>
      <c r="R175">
        <v>1</v>
      </c>
      <c r="S175">
        <v>60</v>
      </c>
      <c r="T175">
        <v>3</v>
      </c>
      <c r="U175">
        <v>45.62</v>
      </c>
      <c r="V175">
        <v>32.549999999999997</v>
      </c>
      <c r="W175">
        <v>3.78</v>
      </c>
      <c r="X175">
        <v>2</v>
      </c>
      <c r="Y175">
        <v>6</v>
      </c>
      <c r="Z175">
        <v>6</v>
      </c>
      <c r="AA175">
        <v>6</v>
      </c>
      <c r="AB175">
        <v>6</v>
      </c>
      <c r="AC175">
        <v>12</v>
      </c>
      <c r="AD175">
        <v>51.91</v>
      </c>
      <c r="AE175">
        <v>90</v>
      </c>
      <c r="AF175">
        <v>1.7337699870000001</v>
      </c>
      <c r="AG175">
        <v>79.09458678</v>
      </c>
      <c r="AH175">
        <v>56.434213059999998</v>
      </c>
      <c r="AI175">
        <v>6.5536505490000003</v>
      </c>
      <c r="AJ175">
        <v>3.4675399730000001</v>
      </c>
      <c r="AK175">
        <v>16.053099799999998</v>
      </c>
      <c r="AL175">
        <v>8.4937035969999997</v>
      </c>
      <c r="AO175">
        <v>-28.64971504</v>
      </c>
      <c r="AP175">
        <f t="shared" si="19"/>
        <v>7.36010976829537</v>
      </c>
      <c r="AQ175">
        <f t="shared" si="20"/>
        <v>14.425815145858925</v>
      </c>
      <c r="AR175">
        <f t="shared" si="21"/>
        <v>-43.075530185858923</v>
      </c>
      <c r="AS175">
        <f t="shared" si="22"/>
        <v>-14.223899894141075</v>
      </c>
      <c r="AU175">
        <f t="shared" si="23"/>
        <v>7.36010976829537</v>
      </c>
    </row>
    <row r="176" spans="1:47" x14ac:dyDescent="0.25">
      <c r="A176" t="s">
        <v>220</v>
      </c>
      <c r="B176" t="s">
        <v>90</v>
      </c>
      <c r="C176" t="s">
        <v>214</v>
      </c>
      <c r="D176" s="2">
        <v>12</v>
      </c>
      <c r="E176" s="2">
        <v>8</v>
      </c>
      <c r="F176" s="2"/>
      <c r="G176" s="2"/>
      <c r="H176" t="s">
        <v>221</v>
      </c>
      <c r="I176" t="s">
        <v>222</v>
      </c>
      <c r="J176">
        <v>53</v>
      </c>
      <c r="K176">
        <v>1</v>
      </c>
      <c r="L176" t="s">
        <v>45</v>
      </c>
      <c r="M176">
        <v>25</v>
      </c>
      <c r="N176" t="s">
        <v>46</v>
      </c>
      <c r="O176">
        <v>60</v>
      </c>
      <c r="P176" t="s">
        <v>46</v>
      </c>
      <c r="Q176">
        <v>12</v>
      </c>
      <c r="R176">
        <v>1</v>
      </c>
      <c r="S176">
        <v>60</v>
      </c>
      <c r="T176" t="s">
        <v>61</v>
      </c>
      <c r="U176">
        <v>24.48</v>
      </c>
      <c r="V176">
        <v>18.93</v>
      </c>
      <c r="W176">
        <v>1.24</v>
      </c>
      <c r="X176">
        <v>1.24</v>
      </c>
      <c r="Y176">
        <v>12</v>
      </c>
      <c r="Z176">
        <v>8</v>
      </c>
      <c r="AA176">
        <v>12</v>
      </c>
      <c r="AB176">
        <v>8</v>
      </c>
      <c r="AC176">
        <v>20</v>
      </c>
      <c r="AD176">
        <v>21.78</v>
      </c>
      <c r="AE176">
        <v>80</v>
      </c>
      <c r="AF176">
        <v>3.6730945820000001</v>
      </c>
      <c r="AG176">
        <v>89.917355369999996</v>
      </c>
      <c r="AH176">
        <v>69.531680440000002</v>
      </c>
      <c r="AI176">
        <v>4.5546372819999998</v>
      </c>
      <c r="AJ176">
        <v>4.5546372819999998</v>
      </c>
      <c r="AK176">
        <v>15.777726360000001</v>
      </c>
      <c r="AL176">
        <v>12.88245963</v>
      </c>
      <c r="AO176">
        <v>-22.671568629999999</v>
      </c>
      <c r="AP176">
        <f t="shared" si="19"/>
        <v>6.4031606251412256</v>
      </c>
      <c r="AQ176">
        <f t="shared" si="20"/>
        <v>12.550194825276803</v>
      </c>
      <c r="AR176">
        <f t="shared" si="21"/>
        <v>-35.2217634552768</v>
      </c>
      <c r="AS176">
        <f t="shared" si="22"/>
        <v>-10.121373804723197</v>
      </c>
      <c r="AU176">
        <f t="shared" si="23"/>
        <v>6.4031606251412256</v>
      </c>
    </row>
    <row r="177" spans="1:47" x14ac:dyDescent="0.25">
      <c r="A177" t="s">
        <v>220</v>
      </c>
      <c r="B177" t="s">
        <v>90</v>
      </c>
      <c r="C177" t="s">
        <v>214</v>
      </c>
      <c r="D177" s="2">
        <v>12</v>
      </c>
      <c r="E177" s="2">
        <v>7</v>
      </c>
      <c r="F177" s="2"/>
      <c r="G177" s="2"/>
      <c r="H177" t="s">
        <v>223</v>
      </c>
      <c r="I177" t="s">
        <v>222</v>
      </c>
      <c r="J177">
        <v>53</v>
      </c>
      <c r="K177">
        <v>1</v>
      </c>
      <c r="L177" t="s">
        <v>45</v>
      </c>
      <c r="M177">
        <v>25</v>
      </c>
      <c r="N177" t="s">
        <v>46</v>
      </c>
      <c r="O177">
        <v>60</v>
      </c>
      <c r="P177" t="s">
        <v>46</v>
      </c>
      <c r="Q177">
        <v>12</v>
      </c>
      <c r="R177">
        <v>1</v>
      </c>
      <c r="S177">
        <v>60</v>
      </c>
      <c r="T177" t="s">
        <v>61</v>
      </c>
      <c r="U177">
        <v>24.48</v>
      </c>
      <c r="V177">
        <v>14.55</v>
      </c>
      <c r="W177">
        <v>1.24</v>
      </c>
      <c r="X177">
        <v>1.84</v>
      </c>
      <c r="Y177">
        <v>12</v>
      </c>
      <c r="Z177">
        <v>7</v>
      </c>
      <c r="AA177">
        <v>12</v>
      </c>
      <c r="AB177">
        <v>7</v>
      </c>
      <c r="AC177">
        <v>19</v>
      </c>
      <c r="AD177">
        <v>21.78</v>
      </c>
      <c r="AE177">
        <v>80</v>
      </c>
      <c r="AF177">
        <v>3.6730945820000001</v>
      </c>
      <c r="AG177">
        <v>89.917355369999996</v>
      </c>
      <c r="AH177">
        <v>53.443526169999998</v>
      </c>
      <c r="AI177">
        <v>4.5546372819999998</v>
      </c>
      <c r="AJ177">
        <v>6.7584940309999997</v>
      </c>
      <c r="AK177">
        <v>15.777726360000001</v>
      </c>
      <c r="AL177">
        <v>17.881294440000001</v>
      </c>
      <c r="AO177">
        <v>-40.563725490000003</v>
      </c>
      <c r="AP177">
        <f t="shared" si="19"/>
        <v>8.0968786867919231</v>
      </c>
      <c r="AQ177">
        <f t="shared" si="20"/>
        <v>15.869882226112169</v>
      </c>
      <c r="AR177">
        <f t="shared" si="21"/>
        <v>-56.433607716112171</v>
      </c>
      <c r="AS177">
        <f t="shared" si="22"/>
        <v>-24.693843263887835</v>
      </c>
      <c r="AU177">
        <f t="shared" si="23"/>
        <v>8.0968786867919231</v>
      </c>
    </row>
    <row r="178" spans="1:47" x14ac:dyDescent="0.25">
      <c r="A178" t="s">
        <v>220</v>
      </c>
      <c r="B178" t="s">
        <v>90</v>
      </c>
      <c r="C178" t="s">
        <v>214</v>
      </c>
      <c r="D178" s="2">
        <v>12</v>
      </c>
      <c r="E178" s="2">
        <v>7</v>
      </c>
      <c r="F178" s="2"/>
      <c r="G178" s="2"/>
      <c r="H178" t="s">
        <v>224</v>
      </c>
      <c r="I178" t="s">
        <v>225</v>
      </c>
      <c r="J178">
        <v>54</v>
      </c>
      <c r="K178">
        <v>0</v>
      </c>
      <c r="L178" t="s">
        <v>45</v>
      </c>
      <c r="M178">
        <v>25</v>
      </c>
      <c r="N178" t="s">
        <v>46</v>
      </c>
      <c r="O178">
        <v>60</v>
      </c>
      <c r="P178" t="s">
        <v>46</v>
      </c>
      <c r="Q178">
        <v>12</v>
      </c>
      <c r="R178">
        <v>1</v>
      </c>
      <c r="S178">
        <v>60</v>
      </c>
      <c r="T178" t="s">
        <v>61</v>
      </c>
      <c r="U178">
        <v>20.05</v>
      </c>
      <c r="V178">
        <v>14.39</v>
      </c>
      <c r="W178">
        <v>1.1399999999999999</v>
      </c>
      <c r="X178">
        <v>0.9</v>
      </c>
      <c r="Y178">
        <v>12</v>
      </c>
      <c r="Z178">
        <v>7</v>
      </c>
      <c r="AA178">
        <v>12</v>
      </c>
      <c r="AB178">
        <v>7</v>
      </c>
      <c r="AC178">
        <v>19</v>
      </c>
      <c r="AD178">
        <v>21.78</v>
      </c>
      <c r="AE178">
        <v>80</v>
      </c>
      <c r="AF178">
        <v>3.6730945820000001</v>
      </c>
      <c r="AG178">
        <v>73.645546370000005</v>
      </c>
      <c r="AH178">
        <v>52.855831039999998</v>
      </c>
      <c r="AI178">
        <v>4.1873278239999996</v>
      </c>
      <c r="AJ178">
        <v>3.3057851239999998</v>
      </c>
      <c r="AK178">
        <v>14.505329079999999</v>
      </c>
      <c r="AL178">
        <v>8.7462853260000006</v>
      </c>
      <c r="AO178">
        <v>-28.22942643</v>
      </c>
      <c r="AP178">
        <f t="shared" si="19"/>
        <v>6.0664166873709604</v>
      </c>
      <c r="AQ178">
        <f t="shared" si="20"/>
        <v>11.890176707247083</v>
      </c>
      <c r="AR178">
        <f t="shared" si="21"/>
        <v>-40.119603137247083</v>
      </c>
      <c r="AS178">
        <f t="shared" si="22"/>
        <v>-16.339249722752918</v>
      </c>
      <c r="AU178">
        <f t="shared" si="23"/>
        <v>6.0664166873709604</v>
      </c>
    </row>
    <row r="179" spans="1:47" x14ac:dyDescent="0.25">
      <c r="A179" t="s">
        <v>220</v>
      </c>
      <c r="B179" t="s">
        <v>90</v>
      </c>
      <c r="C179" t="s">
        <v>214</v>
      </c>
      <c r="D179" s="2">
        <v>12</v>
      </c>
      <c r="E179" s="2">
        <v>7</v>
      </c>
      <c r="F179" s="2"/>
      <c r="G179" s="2"/>
      <c r="H179" t="s">
        <v>226</v>
      </c>
      <c r="I179" t="s">
        <v>225</v>
      </c>
      <c r="J179">
        <v>54</v>
      </c>
      <c r="K179">
        <v>0</v>
      </c>
      <c r="L179" t="s">
        <v>45</v>
      </c>
      <c r="M179">
        <v>25</v>
      </c>
      <c r="N179" t="s">
        <v>46</v>
      </c>
      <c r="O179">
        <v>60</v>
      </c>
      <c r="P179" t="s">
        <v>46</v>
      </c>
      <c r="Q179">
        <v>12</v>
      </c>
      <c r="R179">
        <v>1</v>
      </c>
      <c r="S179">
        <v>60</v>
      </c>
      <c r="T179" t="s">
        <v>61</v>
      </c>
      <c r="U179">
        <v>20.05</v>
      </c>
      <c r="V179">
        <v>12.35</v>
      </c>
      <c r="W179">
        <v>1.1399999999999999</v>
      </c>
      <c r="X179">
        <v>2.16</v>
      </c>
      <c r="Y179">
        <v>12</v>
      </c>
      <c r="Z179">
        <v>7</v>
      </c>
      <c r="AA179">
        <v>12</v>
      </c>
      <c r="AB179">
        <v>7</v>
      </c>
      <c r="AC179">
        <v>19</v>
      </c>
      <c r="AD179">
        <v>21.78</v>
      </c>
      <c r="AE179">
        <v>80</v>
      </c>
      <c r="AF179">
        <v>3.6730945820000001</v>
      </c>
      <c r="AG179">
        <v>73.645546370000005</v>
      </c>
      <c r="AH179">
        <v>45.362718090000001</v>
      </c>
      <c r="AI179">
        <v>4.1873278239999996</v>
      </c>
      <c r="AJ179">
        <v>7.9338842979999997</v>
      </c>
      <c r="AK179">
        <v>14.505329079999999</v>
      </c>
      <c r="AL179">
        <v>20.991084780000001</v>
      </c>
      <c r="AO179">
        <v>-38.403990020000002</v>
      </c>
      <c r="AP179">
        <f t="shared" si="19"/>
        <v>11.328040600942941</v>
      </c>
      <c r="AQ179">
        <f t="shared" si="20"/>
        <v>22.202959577848166</v>
      </c>
      <c r="AR179">
        <f t="shared" si="21"/>
        <v>-60.606949597848171</v>
      </c>
      <c r="AS179">
        <f t="shared" si="22"/>
        <v>-16.201030442151836</v>
      </c>
      <c r="AU179">
        <f t="shared" si="23"/>
        <v>11.328040600942941</v>
      </c>
    </row>
    <row r="180" spans="1:47" x14ac:dyDescent="0.25">
      <c r="A180" t="s">
        <v>220</v>
      </c>
      <c r="B180" t="s">
        <v>54</v>
      </c>
      <c r="C180" t="s">
        <v>214</v>
      </c>
      <c r="D180" s="2">
        <v>6</v>
      </c>
      <c r="E180" s="2">
        <v>6</v>
      </c>
      <c r="F180" s="2"/>
      <c r="G180" s="2"/>
      <c r="H180" t="s">
        <v>226</v>
      </c>
      <c r="I180" t="s">
        <v>225</v>
      </c>
      <c r="J180">
        <v>57</v>
      </c>
      <c r="K180">
        <v>1</v>
      </c>
      <c r="L180" t="s">
        <v>45</v>
      </c>
      <c r="M180">
        <v>25</v>
      </c>
      <c r="N180" t="s">
        <v>46</v>
      </c>
      <c r="O180">
        <v>60</v>
      </c>
      <c r="P180" t="s">
        <v>46</v>
      </c>
      <c r="Q180">
        <v>12</v>
      </c>
      <c r="R180">
        <v>1</v>
      </c>
      <c r="S180">
        <v>60</v>
      </c>
      <c r="T180" t="s">
        <v>61</v>
      </c>
      <c r="U180">
        <v>19.37</v>
      </c>
      <c r="V180">
        <v>11.89</v>
      </c>
      <c r="W180">
        <v>1.36</v>
      </c>
      <c r="X180">
        <v>2.5</v>
      </c>
      <c r="Y180">
        <v>6</v>
      </c>
      <c r="Z180">
        <v>6</v>
      </c>
      <c r="AA180">
        <v>6</v>
      </c>
      <c r="AB180">
        <v>6</v>
      </c>
      <c r="AC180">
        <v>12</v>
      </c>
      <c r="AD180">
        <v>21.75</v>
      </c>
      <c r="AE180">
        <v>80</v>
      </c>
      <c r="AF180">
        <v>3.6781609199999998</v>
      </c>
      <c r="AG180">
        <v>71.245977010000004</v>
      </c>
      <c r="AH180">
        <v>43.733333330000001</v>
      </c>
      <c r="AI180">
        <v>5.0022988509999999</v>
      </c>
      <c r="AJ180">
        <v>9.1954022989999995</v>
      </c>
      <c r="AK180">
        <v>12.253079720000001</v>
      </c>
      <c r="AL180">
        <v>22.52404361</v>
      </c>
      <c r="AO180">
        <v>-38.616417140000003</v>
      </c>
      <c r="AP180">
        <f t="shared" si="19"/>
        <v>13.607128804841558</v>
      </c>
      <c r="AQ180">
        <f t="shared" si="20"/>
        <v>26.669972457489454</v>
      </c>
      <c r="AR180">
        <f t="shared" si="21"/>
        <v>-65.28638959748946</v>
      </c>
      <c r="AS180">
        <f t="shared" si="22"/>
        <v>-11.946444682510549</v>
      </c>
      <c r="AU180">
        <f t="shared" si="23"/>
        <v>13.607128804841558</v>
      </c>
    </row>
    <row r="181" spans="1:47" x14ac:dyDescent="0.25">
      <c r="A181" t="s">
        <v>220</v>
      </c>
      <c r="B181" t="s">
        <v>42</v>
      </c>
      <c r="C181" t="s">
        <v>214</v>
      </c>
      <c r="D181" s="2">
        <v>6</v>
      </c>
      <c r="E181" s="2">
        <v>6</v>
      </c>
      <c r="F181" s="2"/>
      <c r="G181" s="2"/>
      <c r="H181" t="s">
        <v>226</v>
      </c>
      <c r="I181" t="s">
        <v>225</v>
      </c>
      <c r="J181">
        <v>58</v>
      </c>
      <c r="K181">
        <v>1</v>
      </c>
      <c r="L181" t="s">
        <v>45</v>
      </c>
      <c r="M181">
        <v>25</v>
      </c>
      <c r="N181" t="s">
        <v>46</v>
      </c>
      <c r="O181">
        <v>60</v>
      </c>
      <c r="P181" t="s">
        <v>46</v>
      </c>
      <c r="Q181">
        <v>12</v>
      </c>
      <c r="R181">
        <v>1</v>
      </c>
      <c r="S181">
        <v>60</v>
      </c>
      <c r="T181" t="s">
        <v>61</v>
      </c>
      <c r="U181">
        <v>22.43</v>
      </c>
      <c r="V181">
        <v>13.82</v>
      </c>
      <c r="W181">
        <v>1.1399999999999999</v>
      </c>
      <c r="X181">
        <v>2.94</v>
      </c>
      <c r="Y181">
        <v>6</v>
      </c>
      <c r="Z181">
        <v>6</v>
      </c>
      <c r="AA181">
        <v>6</v>
      </c>
      <c r="AB181">
        <v>6</v>
      </c>
      <c r="AC181">
        <v>12</v>
      </c>
      <c r="AD181">
        <v>20.16</v>
      </c>
      <c r="AE181">
        <v>80</v>
      </c>
      <c r="AF181">
        <v>3.968253968</v>
      </c>
      <c r="AG181">
        <v>89.007936509999993</v>
      </c>
      <c r="AH181">
        <v>54.841269840000002</v>
      </c>
      <c r="AI181">
        <v>4.5238095239999998</v>
      </c>
      <c r="AJ181">
        <v>11.66666667</v>
      </c>
      <c r="AK181">
        <v>11.081025029999999</v>
      </c>
      <c r="AL181">
        <v>28.57738033</v>
      </c>
      <c r="AO181">
        <v>-38.386090060000001</v>
      </c>
      <c r="AP181">
        <f t="shared" si="19"/>
        <v>13.476331254785871</v>
      </c>
      <c r="AQ181">
        <f t="shared" si="20"/>
        <v>26.413609259380305</v>
      </c>
      <c r="AR181">
        <f t="shared" si="21"/>
        <v>-64.799699319380309</v>
      </c>
      <c r="AS181">
        <f t="shared" si="22"/>
        <v>-11.972480800619696</v>
      </c>
      <c r="AU181">
        <f t="shared" si="23"/>
        <v>13.476331254785871</v>
      </c>
    </row>
    <row r="182" spans="1:47" x14ac:dyDescent="0.25">
      <c r="A182" t="s">
        <v>220</v>
      </c>
      <c r="B182" t="s">
        <v>47</v>
      </c>
      <c r="C182" t="s">
        <v>214</v>
      </c>
      <c r="D182" s="2">
        <v>9</v>
      </c>
      <c r="E182" s="2">
        <v>9</v>
      </c>
      <c r="F182" s="2"/>
      <c r="G182" s="2"/>
      <c r="H182" t="s">
        <v>226</v>
      </c>
      <c r="I182" t="s">
        <v>225</v>
      </c>
      <c r="J182">
        <v>59</v>
      </c>
      <c r="K182">
        <v>1</v>
      </c>
      <c r="L182" t="s">
        <v>45</v>
      </c>
      <c r="M182">
        <v>25</v>
      </c>
      <c r="N182" t="s">
        <v>46</v>
      </c>
      <c r="O182">
        <v>60</v>
      </c>
      <c r="P182" t="s">
        <v>46</v>
      </c>
      <c r="Q182">
        <v>12</v>
      </c>
      <c r="R182">
        <v>1</v>
      </c>
      <c r="S182">
        <v>60</v>
      </c>
      <c r="T182" t="s">
        <v>61</v>
      </c>
      <c r="U182">
        <v>21.65</v>
      </c>
      <c r="V182">
        <v>11.43</v>
      </c>
      <c r="W182">
        <v>3.7</v>
      </c>
      <c r="X182">
        <v>1.84</v>
      </c>
      <c r="Y182" t="s">
        <v>227</v>
      </c>
      <c r="Z182" t="s">
        <v>227</v>
      </c>
      <c r="AA182">
        <v>9</v>
      </c>
      <c r="AB182">
        <v>9</v>
      </c>
      <c r="AC182">
        <v>18</v>
      </c>
      <c r="AD182">
        <v>20.55</v>
      </c>
      <c r="AE182">
        <v>80</v>
      </c>
      <c r="AF182">
        <v>3.8929440390000001</v>
      </c>
      <c r="AG182">
        <v>84.28223844</v>
      </c>
      <c r="AH182">
        <v>44.496350360000001</v>
      </c>
      <c r="AI182">
        <v>14.40389294</v>
      </c>
      <c r="AJ182">
        <v>7.163017032</v>
      </c>
      <c r="AK182">
        <v>43.211678829999997</v>
      </c>
      <c r="AL182">
        <v>21.48905109</v>
      </c>
      <c r="AO182">
        <v>-47.205542729999998</v>
      </c>
      <c r="AP182">
        <f t="shared" si="19"/>
        <v>12.395073612726039</v>
      </c>
      <c r="AQ182">
        <f t="shared" si="20"/>
        <v>24.294344280943037</v>
      </c>
      <c r="AR182">
        <f t="shared" si="21"/>
        <v>-71.499887010943041</v>
      </c>
      <c r="AS182">
        <f t="shared" si="22"/>
        <v>-22.911198449056961</v>
      </c>
      <c r="AU182">
        <f t="shared" si="23"/>
        <v>12.395073612726039</v>
      </c>
    </row>
    <row r="183" spans="1:47" x14ac:dyDescent="0.25">
      <c r="A183" t="s">
        <v>220</v>
      </c>
      <c r="B183" t="s">
        <v>101</v>
      </c>
      <c r="C183" t="s">
        <v>214</v>
      </c>
      <c r="D183" s="2">
        <v>6</v>
      </c>
      <c r="E183" s="2">
        <v>4</v>
      </c>
      <c r="F183" s="2"/>
      <c r="G183" s="2"/>
      <c r="H183" t="s">
        <v>226</v>
      </c>
      <c r="I183" t="s">
        <v>222</v>
      </c>
      <c r="J183">
        <v>55</v>
      </c>
      <c r="K183">
        <v>1</v>
      </c>
      <c r="L183" t="s">
        <v>45</v>
      </c>
      <c r="M183">
        <v>25</v>
      </c>
      <c r="N183" t="s">
        <v>46</v>
      </c>
      <c r="O183">
        <v>60</v>
      </c>
      <c r="P183" t="s">
        <v>46</v>
      </c>
      <c r="Q183">
        <v>12</v>
      </c>
      <c r="R183">
        <v>1</v>
      </c>
      <c r="S183">
        <v>60</v>
      </c>
      <c r="T183" t="s">
        <v>61</v>
      </c>
      <c r="U183">
        <v>24.35</v>
      </c>
      <c r="V183">
        <v>12.12</v>
      </c>
      <c r="W183">
        <v>1.1299999999999999</v>
      </c>
      <c r="X183">
        <v>1.02</v>
      </c>
      <c r="Y183">
        <v>6</v>
      </c>
      <c r="Z183">
        <v>4</v>
      </c>
      <c r="AA183">
        <v>6</v>
      </c>
      <c r="AB183">
        <v>4</v>
      </c>
      <c r="AC183">
        <v>10</v>
      </c>
      <c r="AD183">
        <v>21.75</v>
      </c>
      <c r="AE183">
        <v>80</v>
      </c>
      <c r="AF183">
        <v>3.6781609199999998</v>
      </c>
      <c r="AG183">
        <v>89.563218390000003</v>
      </c>
      <c r="AH183">
        <v>44.579310339999999</v>
      </c>
      <c r="AI183">
        <v>4.1563218390000003</v>
      </c>
      <c r="AJ183">
        <v>3.7517241380000002</v>
      </c>
      <c r="AK183">
        <v>10.180867709999999</v>
      </c>
      <c r="AL183">
        <v>7.5034482760000003</v>
      </c>
      <c r="AO183">
        <v>-50.225872690000003</v>
      </c>
      <c r="AP183">
        <f t="shared" si="19"/>
        <v>4.7835522805392534</v>
      </c>
      <c r="AQ183">
        <f t="shared" si="20"/>
        <v>9.3757624698569373</v>
      </c>
      <c r="AR183">
        <f t="shared" si="21"/>
        <v>-59.60163515985694</v>
      </c>
      <c r="AS183">
        <f t="shared" si="22"/>
        <v>-40.850110220143065</v>
      </c>
      <c r="AU183">
        <f t="shared" si="23"/>
        <v>4.7835522805392534</v>
      </c>
    </row>
    <row r="184" spans="1:47" x14ac:dyDescent="0.25">
      <c r="A184" t="s">
        <v>220</v>
      </c>
      <c r="B184" t="s">
        <v>101</v>
      </c>
      <c r="C184" t="s">
        <v>214</v>
      </c>
      <c r="D184" s="2">
        <v>6</v>
      </c>
      <c r="E184" s="2">
        <v>4</v>
      </c>
      <c r="F184" s="2"/>
      <c r="G184" s="2"/>
      <c r="H184" t="s">
        <v>226</v>
      </c>
      <c r="I184" t="s">
        <v>222</v>
      </c>
      <c r="J184">
        <v>56</v>
      </c>
      <c r="K184">
        <v>1</v>
      </c>
      <c r="L184" t="s">
        <v>45</v>
      </c>
      <c r="M184">
        <v>18</v>
      </c>
      <c r="N184" t="s">
        <v>46</v>
      </c>
      <c r="O184">
        <v>60</v>
      </c>
      <c r="P184" t="s">
        <v>46</v>
      </c>
      <c r="Q184">
        <v>12</v>
      </c>
      <c r="R184">
        <v>1</v>
      </c>
      <c r="S184">
        <v>60</v>
      </c>
      <c r="T184" t="s">
        <v>61</v>
      </c>
      <c r="U184">
        <v>23.56</v>
      </c>
      <c r="V184">
        <v>11.89</v>
      </c>
      <c r="W184">
        <v>1.7</v>
      </c>
      <c r="X184">
        <v>1.47</v>
      </c>
      <c r="Y184">
        <v>6</v>
      </c>
      <c r="Z184">
        <v>4</v>
      </c>
      <c r="AA184">
        <v>6</v>
      </c>
      <c r="AB184">
        <v>4</v>
      </c>
      <c r="AC184">
        <v>10</v>
      </c>
      <c r="AD184">
        <v>21.75</v>
      </c>
      <c r="AE184">
        <v>80</v>
      </c>
      <c r="AF184">
        <v>3.6781609199999998</v>
      </c>
      <c r="AG184">
        <v>86.657471259999994</v>
      </c>
      <c r="AH184">
        <v>43.733333330000001</v>
      </c>
      <c r="AI184">
        <v>6.2528735629999996</v>
      </c>
      <c r="AJ184">
        <v>5.4068965520000001</v>
      </c>
      <c r="AK184">
        <v>15.31634966</v>
      </c>
      <c r="AL184">
        <v>10.8137931</v>
      </c>
      <c r="AO184">
        <v>-49.533106959999998</v>
      </c>
      <c r="AP184">
        <f t="shared" si="19"/>
        <v>7.224298446081943</v>
      </c>
      <c r="AQ184">
        <f t="shared" si="20"/>
        <v>14.159624954320607</v>
      </c>
      <c r="AR184">
        <f t="shared" si="21"/>
        <v>-63.692731914320603</v>
      </c>
      <c r="AS184">
        <f t="shared" si="22"/>
        <v>-35.373482005679392</v>
      </c>
      <c r="AU184">
        <f t="shared" si="23"/>
        <v>7.224298446081943</v>
      </c>
    </row>
    <row r="185" spans="1:47" x14ac:dyDescent="0.25">
      <c r="A185" t="s">
        <v>228</v>
      </c>
      <c r="B185" t="s">
        <v>54</v>
      </c>
      <c r="C185" t="s">
        <v>229</v>
      </c>
      <c r="D185" s="2">
        <v>5</v>
      </c>
      <c r="E185" s="2">
        <v>5</v>
      </c>
      <c r="F185" s="2">
        <v>40</v>
      </c>
      <c r="G185" s="2">
        <v>8</v>
      </c>
      <c r="H185" t="s">
        <v>230</v>
      </c>
      <c r="I185" t="s">
        <v>57</v>
      </c>
      <c r="J185">
        <v>19</v>
      </c>
      <c r="K185">
        <v>1</v>
      </c>
      <c r="L185" t="s">
        <v>59</v>
      </c>
      <c r="M185">
        <v>25</v>
      </c>
      <c r="N185">
        <v>60</v>
      </c>
      <c r="O185">
        <v>60</v>
      </c>
      <c r="P185" t="s">
        <v>46</v>
      </c>
      <c r="Q185">
        <v>12</v>
      </c>
      <c r="R185">
        <v>1</v>
      </c>
      <c r="S185">
        <v>60</v>
      </c>
      <c r="T185">
        <v>3</v>
      </c>
      <c r="U185">
        <v>27.431999999999999</v>
      </c>
      <c r="V185">
        <v>11.176</v>
      </c>
      <c r="W185">
        <v>2.794</v>
      </c>
      <c r="X185">
        <v>2.286</v>
      </c>
      <c r="Y185" t="s">
        <v>231</v>
      </c>
      <c r="Z185" t="s">
        <v>231</v>
      </c>
      <c r="AA185">
        <v>5</v>
      </c>
      <c r="AB185">
        <v>5</v>
      </c>
      <c r="AC185">
        <v>10</v>
      </c>
      <c r="AD185">
        <v>38.862000000000002</v>
      </c>
      <c r="AE185">
        <v>100</v>
      </c>
      <c r="AF185">
        <v>2.5732077609999999</v>
      </c>
      <c r="AG185">
        <v>70.58823529</v>
      </c>
      <c r="AH185">
        <v>28.758169930000001</v>
      </c>
      <c r="AI185">
        <v>7.1895424840000004</v>
      </c>
      <c r="AJ185">
        <v>5.8823529409999997</v>
      </c>
      <c r="AK185">
        <v>16.076305720000001</v>
      </c>
      <c r="AL185">
        <v>13.153341040000001</v>
      </c>
      <c r="AM185">
        <v>40</v>
      </c>
      <c r="AN185">
        <v>8</v>
      </c>
      <c r="AO185">
        <v>-59.25925926</v>
      </c>
      <c r="AP185">
        <f t="shared" si="19"/>
        <v>9.3092942679956643</v>
      </c>
      <c r="AQ185">
        <f t="shared" si="20"/>
        <v>18.246216765271502</v>
      </c>
      <c r="AR185">
        <f t="shared" si="21"/>
        <v>-77.505476025271506</v>
      </c>
      <c r="AS185">
        <f t="shared" si="22"/>
        <v>-41.013042494728495</v>
      </c>
      <c r="AU185">
        <f t="shared" si="23"/>
        <v>9.3092942679956643</v>
      </c>
    </row>
    <row r="186" spans="1:47" x14ac:dyDescent="0.25">
      <c r="A186" t="s">
        <v>228</v>
      </c>
      <c r="B186" t="s">
        <v>54</v>
      </c>
      <c r="C186" t="s">
        <v>229</v>
      </c>
      <c r="D186" s="2">
        <v>5</v>
      </c>
      <c r="E186" s="2">
        <v>5</v>
      </c>
      <c r="F186" s="2"/>
      <c r="G186" s="2"/>
      <c r="H186" t="s">
        <v>232</v>
      </c>
      <c r="I186" t="s">
        <v>57</v>
      </c>
      <c r="J186">
        <v>19</v>
      </c>
      <c r="K186">
        <v>1</v>
      </c>
      <c r="L186" t="s">
        <v>59</v>
      </c>
      <c r="M186">
        <v>25</v>
      </c>
      <c r="N186">
        <v>60</v>
      </c>
      <c r="O186">
        <v>60</v>
      </c>
      <c r="P186" t="s">
        <v>46</v>
      </c>
      <c r="Q186">
        <v>12</v>
      </c>
      <c r="R186">
        <v>1</v>
      </c>
      <c r="S186">
        <v>60</v>
      </c>
      <c r="T186">
        <v>3</v>
      </c>
      <c r="U186">
        <v>27.431999999999999</v>
      </c>
      <c r="V186">
        <v>13.462</v>
      </c>
      <c r="W186">
        <v>2.794</v>
      </c>
      <c r="X186">
        <v>2.032</v>
      </c>
      <c r="Y186" t="s">
        <v>231</v>
      </c>
      <c r="Z186" t="s">
        <v>231</v>
      </c>
      <c r="AA186">
        <v>5</v>
      </c>
      <c r="AB186">
        <v>5</v>
      </c>
      <c r="AC186">
        <v>10</v>
      </c>
      <c r="AD186">
        <v>38.862000000000002</v>
      </c>
      <c r="AE186">
        <v>100</v>
      </c>
      <c r="AF186">
        <v>2.5732077609999999</v>
      </c>
      <c r="AG186">
        <v>70.58823529</v>
      </c>
      <c r="AH186">
        <v>34.640522879999999</v>
      </c>
      <c r="AI186">
        <v>7.1895424840000004</v>
      </c>
      <c r="AJ186">
        <v>5.2287581699999999</v>
      </c>
      <c r="AK186">
        <v>16.076305720000001</v>
      </c>
      <c r="AL186">
        <v>11.69185871</v>
      </c>
      <c r="AO186">
        <v>-50.925925929999998</v>
      </c>
      <c r="AP186">
        <f t="shared" si="19"/>
        <v>8.9360248816252561</v>
      </c>
      <c r="AQ186">
        <f t="shared" si="20"/>
        <v>17.5146087679855</v>
      </c>
      <c r="AR186">
        <f t="shared" si="21"/>
        <v>-68.440534697985498</v>
      </c>
      <c r="AS186">
        <f t="shared" si="22"/>
        <v>-33.411317162014498</v>
      </c>
      <c r="AU186">
        <f t="shared" si="23"/>
        <v>8.9360248816252561</v>
      </c>
    </row>
    <row r="187" spans="1:47" x14ac:dyDescent="0.25">
      <c r="A187" t="s">
        <v>228</v>
      </c>
      <c r="B187" t="s">
        <v>112</v>
      </c>
      <c r="C187" t="s">
        <v>229</v>
      </c>
      <c r="D187" s="2">
        <v>5</v>
      </c>
      <c r="E187" s="2">
        <v>5</v>
      </c>
      <c r="F187" s="2"/>
      <c r="G187" s="2"/>
      <c r="H187" t="s">
        <v>230</v>
      </c>
      <c r="I187" t="s">
        <v>57</v>
      </c>
      <c r="J187">
        <v>20</v>
      </c>
      <c r="K187">
        <v>1</v>
      </c>
      <c r="L187" t="s">
        <v>59</v>
      </c>
      <c r="M187">
        <v>25</v>
      </c>
      <c r="N187">
        <v>60</v>
      </c>
      <c r="O187">
        <v>60</v>
      </c>
      <c r="P187" t="s">
        <v>46</v>
      </c>
      <c r="Q187">
        <v>12</v>
      </c>
      <c r="R187">
        <v>1</v>
      </c>
      <c r="S187">
        <v>60</v>
      </c>
      <c r="T187">
        <v>3</v>
      </c>
      <c r="U187">
        <v>29.29</v>
      </c>
      <c r="V187">
        <v>12.55</v>
      </c>
      <c r="W187">
        <v>2</v>
      </c>
      <c r="X187">
        <v>1.62</v>
      </c>
      <c r="Y187" t="s">
        <v>231</v>
      </c>
      <c r="Z187" t="s">
        <v>231</v>
      </c>
      <c r="AA187">
        <v>5</v>
      </c>
      <c r="AB187">
        <v>5</v>
      </c>
      <c r="AC187">
        <v>10</v>
      </c>
      <c r="AD187">
        <v>39.24</v>
      </c>
      <c r="AE187">
        <v>100</v>
      </c>
      <c r="AF187">
        <v>2.5484199799999998</v>
      </c>
      <c r="AG187">
        <v>74.643221199999999</v>
      </c>
      <c r="AH187">
        <v>31.98267074</v>
      </c>
      <c r="AI187">
        <v>5.0968399590000004</v>
      </c>
      <c r="AJ187">
        <v>4.1284403669999996</v>
      </c>
      <c r="AK187">
        <v>11.396880619999999</v>
      </c>
      <c r="AL187">
        <v>9.2314733019999995</v>
      </c>
      <c r="AO187">
        <v>-57.152611810000003</v>
      </c>
      <c r="AP187">
        <f t="shared" si="19"/>
        <v>6.2570565531245599</v>
      </c>
      <c r="AQ187">
        <f t="shared" si="20"/>
        <v>12.263830844124136</v>
      </c>
      <c r="AR187">
        <f t="shared" si="21"/>
        <v>-69.41644265412414</v>
      </c>
      <c r="AS187">
        <f t="shared" si="22"/>
        <v>-44.888780965875867</v>
      </c>
      <c r="AU187">
        <f t="shared" si="23"/>
        <v>6.2570565531245599</v>
      </c>
    </row>
    <row r="188" spans="1:47" x14ac:dyDescent="0.25">
      <c r="A188" t="s">
        <v>228</v>
      </c>
      <c r="B188" t="s">
        <v>112</v>
      </c>
      <c r="C188" t="s">
        <v>229</v>
      </c>
      <c r="D188" s="2">
        <v>5</v>
      </c>
      <c r="E188" s="2">
        <v>5</v>
      </c>
      <c r="F188" s="2"/>
      <c r="G188" s="2"/>
      <c r="H188" t="s">
        <v>232</v>
      </c>
      <c r="I188" t="s">
        <v>57</v>
      </c>
      <c r="J188">
        <v>20</v>
      </c>
      <c r="K188">
        <v>1</v>
      </c>
      <c r="L188" t="s">
        <v>59</v>
      </c>
      <c r="M188">
        <v>25</v>
      </c>
      <c r="N188">
        <v>60</v>
      </c>
      <c r="O188">
        <v>60</v>
      </c>
      <c r="P188" t="s">
        <v>46</v>
      </c>
      <c r="Q188">
        <v>12</v>
      </c>
      <c r="R188">
        <v>1</v>
      </c>
      <c r="S188">
        <v>60</v>
      </c>
      <c r="T188">
        <v>3</v>
      </c>
      <c r="U188">
        <v>29.29</v>
      </c>
      <c r="V188">
        <v>14.48</v>
      </c>
      <c r="W188">
        <v>2</v>
      </c>
      <c r="X188">
        <v>1.77</v>
      </c>
      <c r="Y188" t="s">
        <v>231</v>
      </c>
      <c r="Z188" t="s">
        <v>231</v>
      </c>
      <c r="AA188">
        <v>5</v>
      </c>
      <c r="AB188">
        <v>5</v>
      </c>
      <c r="AC188">
        <v>10</v>
      </c>
      <c r="AD188">
        <v>39.24</v>
      </c>
      <c r="AE188">
        <v>100</v>
      </c>
      <c r="AF188">
        <v>2.5484199799999998</v>
      </c>
      <c r="AG188">
        <v>74.643221199999999</v>
      </c>
      <c r="AH188">
        <v>36.9011213</v>
      </c>
      <c r="AI188">
        <v>5.0968399590000004</v>
      </c>
      <c r="AJ188">
        <v>4.5107033640000003</v>
      </c>
      <c r="AK188">
        <v>11.396880619999999</v>
      </c>
      <c r="AL188">
        <v>10.08623935</v>
      </c>
      <c r="AO188">
        <v>-50.563332199999998</v>
      </c>
      <c r="AP188">
        <f t="shared" si="19"/>
        <v>6.921936631328796</v>
      </c>
      <c r="AQ188">
        <f t="shared" si="20"/>
        <v>13.56699579740444</v>
      </c>
      <c r="AR188">
        <f t="shared" si="21"/>
        <v>-64.130327997404436</v>
      </c>
      <c r="AS188">
        <f t="shared" si="22"/>
        <v>-36.99633640259556</v>
      </c>
      <c r="AU188">
        <f t="shared" si="23"/>
        <v>6.921936631328796</v>
      </c>
    </row>
    <row r="189" spans="1:47" x14ac:dyDescent="0.25">
      <c r="A189" t="s">
        <v>228</v>
      </c>
      <c r="B189" t="s">
        <v>112</v>
      </c>
      <c r="C189" t="s">
        <v>229</v>
      </c>
      <c r="D189" s="2">
        <v>5</v>
      </c>
      <c r="E189" s="2">
        <v>5</v>
      </c>
      <c r="F189" s="2"/>
      <c r="G189" s="2"/>
      <c r="H189" t="s">
        <v>232</v>
      </c>
      <c r="I189" t="s">
        <v>57</v>
      </c>
      <c r="J189" t="s">
        <v>167</v>
      </c>
      <c r="K189">
        <v>1</v>
      </c>
      <c r="L189" t="s">
        <v>59</v>
      </c>
      <c r="M189">
        <v>25</v>
      </c>
      <c r="N189">
        <v>60</v>
      </c>
      <c r="O189">
        <v>60</v>
      </c>
      <c r="P189" t="s">
        <v>46</v>
      </c>
      <c r="Q189">
        <v>12</v>
      </c>
      <c r="R189">
        <v>1</v>
      </c>
      <c r="S189">
        <v>60</v>
      </c>
      <c r="T189">
        <v>5</v>
      </c>
      <c r="U189">
        <v>30.19</v>
      </c>
      <c r="V189">
        <v>16.170000000000002</v>
      </c>
      <c r="W189">
        <v>1.85</v>
      </c>
      <c r="X189">
        <v>1.85</v>
      </c>
      <c r="Y189" t="s">
        <v>231</v>
      </c>
      <c r="Z189" t="s">
        <v>231</v>
      </c>
      <c r="AA189">
        <v>5</v>
      </c>
      <c r="AB189">
        <v>5</v>
      </c>
      <c r="AC189">
        <v>10</v>
      </c>
      <c r="AD189">
        <v>39.24</v>
      </c>
      <c r="AE189">
        <v>100</v>
      </c>
      <c r="AF189">
        <v>2.5484199799999998</v>
      </c>
      <c r="AG189">
        <v>76.936799179999994</v>
      </c>
      <c r="AH189">
        <v>41.20795107</v>
      </c>
      <c r="AI189">
        <v>4.7145769619999998</v>
      </c>
      <c r="AJ189">
        <v>4.7145769619999998</v>
      </c>
      <c r="AK189">
        <v>10.542114570000001</v>
      </c>
      <c r="AL189">
        <v>10.542114570000001</v>
      </c>
      <c r="AO189">
        <v>-46.439218279999999</v>
      </c>
      <c r="AP189">
        <f t="shared" si="19"/>
        <v>6.951474295147114</v>
      </c>
      <c r="AQ189">
        <f t="shared" si="20"/>
        <v>13.624889618488343</v>
      </c>
      <c r="AR189">
        <f t="shared" si="21"/>
        <v>-60.064107898488345</v>
      </c>
      <c r="AS189">
        <f t="shared" si="22"/>
        <v>-32.814328661511652</v>
      </c>
      <c r="AU189">
        <f t="shared" si="23"/>
        <v>6.951474295147114</v>
      </c>
    </row>
    <row r="190" spans="1:47" x14ac:dyDescent="0.25">
      <c r="A190" t="s">
        <v>228</v>
      </c>
      <c r="B190" t="s">
        <v>112</v>
      </c>
      <c r="C190" t="s">
        <v>229</v>
      </c>
      <c r="D190" s="2">
        <v>5</v>
      </c>
      <c r="E190" s="2">
        <v>5</v>
      </c>
      <c r="F190" s="2"/>
      <c r="G190" s="2"/>
      <c r="H190" t="s">
        <v>230</v>
      </c>
      <c r="I190" t="s">
        <v>57</v>
      </c>
      <c r="J190" t="s">
        <v>167</v>
      </c>
      <c r="K190">
        <v>1</v>
      </c>
      <c r="L190" t="s">
        <v>59</v>
      </c>
      <c r="M190">
        <v>25</v>
      </c>
      <c r="N190">
        <v>60</v>
      </c>
      <c r="O190">
        <v>60</v>
      </c>
      <c r="P190" t="s">
        <v>46</v>
      </c>
      <c r="Q190">
        <v>12</v>
      </c>
      <c r="R190">
        <v>1</v>
      </c>
      <c r="S190">
        <v>60</v>
      </c>
      <c r="T190">
        <v>5</v>
      </c>
      <c r="U190">
        <v>30.19</v>
      </c>
      <c r="V190">
        <v>14.25</v>
      </c>
      <c r="W190">
        <v>1.85</v>
      </c>
      <c r="X190">
        <v>5.08</v>
      </c>
      <c r="Y190" t="s">
        <v>231</v>
      </c>
      <c r="Z190" t="s">
        <v>231</v>
      </c>
      <c r="AA190">
        <v>5</v>
      </c>
      <c r="AB190">
        <v>5</v>
      </c>
      <c r="AC190">
        <v>10</v>
      </c>
      <c r="AD190">
        <v>39.24</v>
      </c>
      <c r="AE190">
        <v>100</v>
      </c>
      <c r="AF190">
        <v>2.5484199799999998</v>
      </c>
      <c r="AG190">
        <v>76.936799179999994</v>
      </c>
      <c r="AH190">
        <v>36.314984709999997</v>
      </c>
      <c r="AI190">
        <v>4.7145769619999998</v>
      </c>
      <c r="AJ190">
        <v>12.945973499999999</v>
      </c>
      <c r="AK190">
        <v>10.542114570000001</v>
      </c>
      <c r="AL190">
        <v>28.94807677</v>
      </c>
      <c r="AO190">
        <v>-52.798940049999999</v>
      </c>
      <c r="AP190">
        <f t="shared" si="19"/>
        <v>17.073547859106199</v>
      </c>
      <c r="AQ190">
        <f t="shared" si="20"/>
        <v>33.464153803848149</v>
      </c>
      <c r="AR190">
        <f t="shared" si="21"/>
        <v>-86.263093853848147</v>
      </c>
      <c r="AS190">
        <f t="shared" si="22"/>
        <v>-19.33478624615185</v>
      </c>
      <c r="AU190">
        <f t="shared" si="23"/>
        <v>17.073547859106199</v>
      </c>
    </row>
    <row r="191" spans="1:47" x14ac:dyDescent="0.25">
      <c r="A191" t="s">
        <v>228</v>
      </c>
      <c r="B191" t="s">
        <v>233</v>
      </c>
      <c r="C191" t="s">
        <v>229</v>
      </c>
      <c r="D191" s="2">
        <v>5</v>
      </c>
      <c r="E191" s="2">
        <v>5</v>
      </c>
      <c r="F191" s="2"/>
      <c r="G191" s="2"/>
      <c r="H191" t="s">
        <v>230</v>
      </c>
      <c r="I191" t="s">
        <v>57</v>
      </c>
      <c r="J191">
        <v>21</v>
      </c>
      <c r="K191">
        <v>1</v>
      </c>
      <c r="L191" t="s">
        <v>59</v>
      </c>
      <c r="M191">
        <v>25</v>
      </c>
      <c r="N191">
        <v>60</v>
      </c>
      <c r="O191">
        <v>60</v>
      </c>
      <c r="P191" t="s">
        <v>46</v>
      </c>
      <c r="Q191">
        <v>12</v>
      </c>
      <c r="R191">
        <v>10</v>
      </c>
      <c r="S191">
        <v>60</v>
      </c>
      <c r="T191">
        <v>3</v>
      </c>
      <c r="U191">
        <v>25.67</v>
      </c>
      <c r="V191">
        <v>19.34</v>
      </c>
      <c r="W191">
        <v>2.71</v>
      </c>
      <c r="X191">
        <v>4.6399999999999997</v>
      </c>
      <c r="Y191" t="s">
        <v>231</v>
      </c>
      <c r="Z191" t="s">
        <v>231</v>
      </c>
      <c r="AA191">
        <v>5</v>
      </c>
      <c r="AB191">
        <v>5</v>
      </c>
      <c r="AC191">
        <v>10</v>
      </c>
      <c r="AD191">
        <v>39.020000000000003</v>
      </c>
      <c r="AE191">
        <v>100</v>
      </c>
      <c r="AF191">
        <v>2.5627883140000001</v>
      </c>
      <c r="AG191">
        <v>65.786776009999997</v>
      </c>
      <c r="AH191">
        <v>49.56432599</v>
      </c>
      <c r="AI191">
        <v>6.9451563299999997</v>
      </c>
      <c r="AJ191">
        <v>11.891337780000001</v>
      </c>
      <c r="AK191">
        <v>15.52984167</v>
      </c>
      <c r="AL191">
        <v>26.589839609999999</v>
      </c>
      <c r="AO191">
        <v>-24.65913518</v>
      </c>
      <c r="AP191">
        <f t="shared" si="19"/>
        <v>19.748142811885316</v>
      </c>
      <c r="AQ191">
        <f t="shared" si="20"/>
        <v>38.706359911295216</v>
      </c>
      <c r="AR191">
        <f t="shared" si="21"/>
        <v>-63.365495091295216</v>
      </c>
      <c r="AS191">
        <f t="shared" si="22"/>
        <v>14.047224731295216</v>
      </c>
      <c r="AU191">
        <f t="shared" si="23"/>
        <v>19.748142811885316</v>
      </c>
    </row>
    <row r="192" spans="1:47" x14ac:dyDescent="0.25">
      <c r="A192" t="s">
        <v>228</v>
      </c>
      <c r="B192" t="s">
        <v>233</v>
      </c>
      <c r="C192" t="s">
        <v>229</v>
      </c>
      <c r="D192" s="2">
        <v>5</v>
      </c>
      <c r="E192" s="2">
        <v>5</v>
      </c>
      <c r="F192" s="2"/>
      <c r="G192" s="2"/>
      <c r="H192" t="s">
        <v>232</v>
      </c>
      <c r="I192" t="s">
        <v>57</v>
      </c>
      <c r="J192">
        <v>21</v>
      </c>
      <c r="K192">
        <v>1</v>
      </c>
      <c r="L192" t="s">
        <v>59</v>
      </c>
      <c r="M192">
        <v>25</v>
      </c>
      <c r="N192">
        <v>60</v>
      </c>
      <c r="O192">
        <v>60</v>
      </c>
      <c r="P192" t="s">
        <v>46</v>
      </c>
      <c r="Q192">
        <v>12</v>
      </c>
      <c r="R192">
        <v>10</v>
      </c>
      <c r="S192">
        <v>60</v>
      </c>
      <c r="T192">
        <v>3</v>
      </c>
      <c r="U192">
        <v>25.67</v>
      </c>
      <c r="V192">
        <v>19.559999999999999</v>
      </c>
      <c r="W192">
        <v>2.71</v>
      </c>
      <c r="X192">
        <v>3.85</v>
      </c>
      <c r="Y192" t="s">
        <v>231</v>
      </c>
      <c r="Z192" t="s">
        <v>231</v>
      </c>
      <c r="AA192">
        <v>5</v>
      </c>
      <c r="AB192">
        <v>5</v>
      </c>
      <c r="AC192">
        <v>10</v>
      </c>
      <c r="AD192">
        <v>39.020000000000003</v>
      </c>
      <c r="AE192">
        <v>100</v>
      </c>
      <c r="AF192">
        <v>2.5627883140000001</v>
      </c>
      <c r="AG192">
        <v>65.786776009999997</v>
      </c>
      <c r="AH192">
        <v>50.128139419999997</v>
      </c>
      <c r="AI192">
        <v>6.9451563299999997</v>
      </c>
      <c r="AJ192">
        <v>9.8667350079999991</v>
      </c>
      <c r="AK192">
        <v>15.52984167</v>
      </c>
      <c r="AL192">
        <v>22.062690190000001</v>
      </c>
      <c r="AO192">
        <v>-23.80210362</v>
      </c>
      <c r="AP192">
        <f t="shared" si="19"/>
        <v>17.019159194479002</v>
      </c>
      <c r="AQ192">
        <f t="shared" si="20"/>
        <v>33.35755202117884</v>
      </c>
      <c r="AR192">
        <f t="shared" si="21"/>
        <v>-57.159655641178844</v>
      </c>
      <c r="AS192">
        <f t="shared" si="22"/>
        <v>9.5554484011788396</v>
      </c>
      <c r="AU192">
        <f t="shared" si="23"/>
        <v>17.019159194479002</v>
      </c>
    </row>
    <row r="193" spans="1:47" x14ac:dyDescent="0.25">
      <c r="A193" s="2" t="s">
        <v>363</v>
      </c>
      <c r="B193" s="2" t="s">
        <v>117</v>
      </c>
      <c r="C193" s="2" t="s">
        <v>364</v>
      </c>
      <c r="D193" s="2">
        <v>8</v>
      </c>
      <c r="E193" s="2">
        <v>8</v>
      </c>
      <c r="F193" s="2">
        <v>16</v>
      </c>
      <c r="G193" s="2">
        <v>2</v>
      </c>
      <c r="H193" s="2" t="s">
        <v>365</v>
      </c>
      <c r="I193" s="2" t="s">
        <v>216</v>
      </c>
      <c r="J193" s="2"/>
      <c r="K193" s="2">
        <v>1</v>
      </c>
      <c r="L193" s="2" t="s">
        <v>59</v>
      </c>
      <c r="M193" s="2">
        <v>22</v>
      </c>
      <c r="N193" s="2">
        <v>50</v>
      </c>
      <c r="O193" s="2">
        <v>60</v>
      </c>
      <c r="P193" s="2" t="s">
        <v>60</v>
      </c>
      <c r="Q193" s="2">
        <v>12</v>
      </c>
      <c r="R193" s="2">
        <v>1</v>
      </c>
      <c r="S193" s="2">
        <v>60</v>
      </c>
      <c r="T193" s="2">
        <v>3</v>
      </c>
      <c r="U193" s="2">
        <v>18.84</v>
      </c>
      <c r="V193" s="2">
        <v>14.52</v>
      </c>
      <c r="W193" s="2">
        <f>2*0.19</f>
        <v>0.38</v>
      </c>
      <c r="X193" s="2">
        <f>2*0.42</f>
        <v>0.84</v>
      </c>
      <c r="Y193" s="2">
        <v>8</v>
      </c>
      <c r="Z193" s="2">
        <v>8</v>
      </c>
      <c r="AA193" s="2">
        <v>8</v>
      </c>
      <c r="AB193" s="2">
        <v>8</v>
      </c>
      <c r="AC193" s="2">
        <f>AA193+AB193</f>
        <v>16</v>
      </c>
      <c r="AD193" s="2">
        <v>22.06</v>
      </c>
      <c r="AE193" s="2">
        <v>100</v>
      </c>
      <c r="AF193" s="2">
        <f>AE193/AD193</f>
        <v>4.5330915684496826</v>
      </c>
      <c r="AG193" s="2">
        <f>U193*AF193</f>
        <v>85.403445149592017</v>
      </c>
      <c r="AH193" s="2">
        <f>V193*AF193</f>
        <v>65.82048957388939</v>
      </c>
      <c r="AI193" s="2">
        <f>W193*AF193</f>
        <v>1.7225747960108795</v>
      </c>
      <c r="AJ193" s="2">
        <f>X193*AF193</f>
        <v>3.8077969174977331</v>
      </c>
      <c r="AK193" s="2">
        <f>(AI193*SQRT(AA193))</f>
        <v>4.872177277441307</v>
      </c>
      <c r="AL193" s="2">
        <f>(AJ193*SQRT(AB193))</f>
        <v>10.77007608697552</v>
      </c>
      <c r="AM193" s="2"/>
      <c r="AN193" s="2"/>
      <c r="AO193" s="2">
        <f>((AH193-AG193)/AG193)*100</f>
        <v>-22.929936305732483</v>
      </c>
      <c r="AP193" s="2">
        <f t="shared" si="19"/>
        <v>4.7218160850357522</v>
      </c>
      <c r="AQ193" s="2">
        <f t="shared" si="20"/>
        <v>9.2547595266700746</v>
      </c>
      <c r="AR193" s="2">
        <f t="shared" si="21"/>
        <v>-32.184695832402554</v>
      </c>
      <c r="AS193" s="2">
        <f t="shared" si="22"/>
        <v>-13.675176779062408</v>
      </c>
      <c r="AT193" s="2"/>
      <c r="AU193" s="2">
        <f t="shared" si="23"/>
        <v>4.7218160850357522</v>
      </c>
    </row>
    <row r="194" spans="1:47" x14ac:dyDescent="0.25">
      <c r="A194" s="2" t="s">
        <v>363</v>
      </c>
      <c r="B194" s="2" t="s">
        <v>149</v>
      </c>
      <c r="C194" s="2" t="s">
        <v>364</v>
      </c>
      <c r="D194" s="2">
        <v>8</v>
      </c>
      <c r="E194" s="2">
        <v>8</v>
      </c>
      <c r="F194" s="2"/>
      <c r="G194" s="2"/>
      <c r="H194" s="2" t="s">
        <v>366</v>
      </c>
      <c r="I194" s="2" t="s">
        <v>216</v>
      </c>
      <c r="J194" s="2"/>
      <c r="K194" s="2">
        <v>1</v>
      </c>
      <c r="L194" s="2" t="s">
        <v>59</v>
      </c>
      <c r="M194" s="2">
        <v>22</v>
      </c>
      <c r="N194" s="2">
        <v>50</v>
      </c>
      <c r="O194" s="2">
        <v>60</v>
      </c>
      <c r="P194" s="2" t="s">
        <v>60</v>
      </c>
      <c r="Q194" s="2">
        <v>12</v>
      </c>
      <c r="R194" s="2">
        <v>1</v>
      </c>
      <c r="S194" s="2">
        <v>60</v>
      </c>
      <c r="T194" s="2">
        <v>3</v>
      </c>
      <c r="U194" s="2">
        <v>15.62</v>
      </c>
      <c r="V194" s="2">
        <v>10.029999999999999</v>
      </c>
      <c r="W194" s="2">
        <f>2*0.39</f>
        <v>0.78</v>
      </c>
      <c r="X194" s="2">
        <f>2*0.59</f>
        <v>1.18</v>
      </c>
      <c r="Y194" s="2">
        <v>8</v>
      </c>
      <c r="Z194" s="2">
        <v>8</v>
      </c>
      <c r="AA194" s="2">
        <v>8</v>
      </c>
      <c r="AB194" s="2">
        <v>8</v>
      </c>
      <c r="AC194" s="2">
        <f>AA194+AB194</f>
        <v>16</v>
      </c>
      <c r="AD194" s="2">
        <v>18.670000000000002</v>
      </c>
      <c r="AE194" s="2">
        <v>100</v>
      </c>
      <c r="AF194" s="2">
        <f>AE194/AD194</f>
        <v>5.3561863952865556</v>
      </c>
      <c r="AG194" s="2">
        <f>U194*AF194</f>
        <v>83.663631494375991</v>
      </c>
      <c r="AH194" s="2">
        <f>V194*AF194</f>
        <v>53.722549544724153</v>
      </c>
      <c r="AI194" s="2">
        <f>W194*AF194</f>
        <v>4.1778253883235132</v>
      </c>
      <c r="AJ194" s="2">
        <f>X194*AF194</f>
        <v>6.3202999464381353</v>
      </c>
      <c r="AK194" s="2">
        <f>(AI194*SQRT(AA194))</f>
        <v>11.81667465078751</v>
      </c>
      <c r="AL194" s="2">
        <f>(AJ194*SQRT(AB194))</f>
        <v>17.876507805037516</v>
      </c>
      <c r="AM194" s="2"/>
      <c r="AN194" s="2"/>
      <c r="AO194" s="2">
        <f>((AH194-AG194)/AG194)*100</f>
        <v>-35.787451984635076</v>
      </c>
      <c r="AP194" s="2">
        <f t="shared" ref="AP194:AP257" si="24">(AH194/AG194)*SQRT((AJ194/AH194)^2+(AI194/AG194)^2)*100</f>
        <v>8.2067636988714252</v>
      </c>
      <c r="AQ194" s="2">
        <f t="shared" ref="AQ194:AQ257" si="25">(1.96*AP194)</f>
        <v>16.085256849787992</v>
      </c>
      <c r="AR194" s="2">
        <f t="shared" ref="AR194:AR257" si="26">AO194-AQ194</f>
        <v>-51.872708834423065</v>
      </c>
      <c r="AS194" s="2">
        <f t="shared" ref="AS194:AS257" si="27">AO194+AQ194</f>
        <v>-19.702195134847084</v>
      </c>
      <c r="AT194" s="2"/>
      <c r="AU194" s="2">
        <f t="shared" ref="AU194:AU257" si="28">(AH194/AG194)*SQRT((AJ194/AH194)^2+(AI194/AG194)^2)*100</f>
        <v>8.2067636988714252</v>
      </c>
    </row>
    <row r="195" spans="1:47" x14ac:dyDescent="0.25">
      <c r="A195" t="s">
        <v>234</v>
      </c>
      <c r="B195" t="s">
        <v>67</v>
      </c>
      <c r="C195" t="s">
        <v>235</v>
      </c>
      <c r="D195" s="2">
        <v>12</v>
      </c>
      <c r="E195" s="2">
        <v>6</v>
      </c>
      <c r="F195" s="2">
        <v>18</v>
      </c>
      <c r="G195" s="2">
        <v>3</v>
      </c>
      <c r="H195" t="s">
        <v>236</v>
      </c>
      <c r="I195" t="s">
        <v>57</v>
      </c>
      <c r="J195">
        <v>48</v>
      </c>
      <c r="K195">
        <v>1</v>
      </c>
      <c r="L195" t="s">
        <v>59</v>
      </c>
      <c r="M195">
        <v>25</v>
      </c>
      <c r="N195">
        <v>70</v>
      </c>
      <c r="O195">
        <v>60</v>
      </c>
      <c r="P195" t="s">
        <v>120</v>
      </c>
      <c r="Q195">
        <v>12</v>
      </c>
      <c r="R195">
        <v>1</v>
      </c>
      <c r="S195">
        <v>60</v>
      </c>
      <c r="T195" t="s">
        <v>61</v>
      </c>
      <c r="U195">
        <v>42.62</v>
      </c>
      <c r="V195">
        <v>33.520000000000003</v>
      </c>
      <c r="W195">
        <v>1.92</v>
      </c>
      <c r="X195">
        <v>2.62</v>
      </c>
      <c r="Y195">
        <v>12</v>
      </c>
      <c r="Z195">
        <v>6</v>
      </c>
      <c r="AA195">
        <v>12</v>
      </c>
      <c r="AB195">
        <v>6</v>
      </c>
      <c r="AC195">
        <v>18</v>
      </c>
      <c r="AD195">
        <v>49.18</v>
      </c>
      <c r="AE195">
        <v>100</v>
      </c>
      <c r="AF195">
        <v>2.0333468890000002</v>
      </c>
      <c r="AG195">
        <v>86.661244409999995</v>
      </c>
      <c r="AH195">
        <v>68.157787720000002</v>
      </c>
      <c r="AI195">
        <v>3.904026027</v>
      </c>
      <c r="AJ195">
        <v>5.327368849</v>
      </c>
      <c r="AK195">
        <v>13.523942870000001</v>
      </c>
      <c r="AL195">
        <v>13.04933535</v>
      </c>
      <c r="AM195">
        <v>18</v>
      </c>
      <c r="AN195">
        <v>3</v>
      </c>
      <c r="AO195">
        <v>-21.351478180000001</v>
      </c>
      <c r="AP195">
        <f t="shared" si="24"/>
        <v>7.095291434848515</v>
      </c>
      <c r="AQ195">
        <f t="shared" si="25"/>
        <v>13.90677121230309</v>
      </c>
      <c r="AR195">
        <f t="shared" si="26"/>
        <v>-35.258249392303092</v>
      </c>
      <c r="AS195">
        <f t="shared" si="27"/>
        <v>-7.4447069676969111</v>
      </c>
      <c r="AU195">
        <f t="shared" si="28"/>
        <v>7.095291434848515</v>
      </c>
    </row>
    <row r="196" spans="1:47" x14ac:dyDescent="0.25">
      <c r="A196" t="s">
        <v>234</v>
      </c>
      <c r="B196" t="s">
        <v>67</v>
      </c>
      <c r="C196" t="s">
        <v>235</v>
      </c>
      <c r="D196" s="2">
        <v>12</v>
      </c>
      <c r="E196" s="2">
        <v>6</v>
      </c>
      <c r="F196" s="2"/>
      <c r="G196" s="2"/>
      <c r="H196" t="s">
        <v>237</v>
      </c>
      <c r="I196" t="s">
        <v>57</v>
      </c>
      <c r="J196">
        <v>48</v>
      </c>
      <c r="K196">
        <v>1</v>
      </c>
      <c r="L196" t="s">
        <v>59</v>
      </c>
      <c r="M196">
        <v>25</v>
      </c>
      <c r="N196">
        <v>70</v>
      </c>
      <c r="O196">
        <v>60</v>
      </c>
      <c r="P196" t="s">
        <v>120</v>
      </c>
      <c r="Q196">
        <v>12</v>
      </c>
      <c r="R196">
        <v>1</v>
      </c>
      <c r="S196">
        <v>60</v>
      </c>
      <c r="T196" t="s">
        <v>61</v>
      </c>
      <c r="U196">
        <v>42.62</v>
      </c>
      <c r="V196">
        <v>32.479999999999997</v>
      </c>
      <c r="W196">
        <v>1.92</v>
      </c>
      <c r="X196">
        <v>2.08</v>
      </c>
      <c r="Y196">
        <v>12</v>
      </c>
      <c r="Z196">
        <v>6</v>
      </c>
      <c r="AA196">
        <v>12</v>
      </c>
      <c r="AB196">
        <v>6</v>
      </c>
      <c r="AC196">
        <v>18</v>
      </c>
      <c r="AD196">
        <v>49.18</v>
      </c>
      <c r="AE196">
        <v>100</v>
      </c>
      <c r="AF196">
        <v>2.0333468890000002</v>
      </c>
      <c r="AG196">
        <v>86.661244409999995</v>
      </c>
      <c r="AH196">
        <v>66.043106949999995</v>
      </c>
      <c r="AI196">
        <v>3.904026027</v>
      </c>
      <c r="AJ196">
        <v>4.2293615290000002</v>
      </c>
      <c r="AK196">
        <v>13.523942870000001</v>
      </c>
      <c r="AL196">
        <v>10.359777680000001</v>
      </c>
      <c r="AO196">
        <v>-23.79164711</v>
      </c>
      <c r="AP196">
        <f t="shared" si="24"/>
        <v>5.9669158923152743</v>
      </c>
      <c r="AQ196">
        <f t="shared" si="25"/>
        <v>11.695155148937937</v>
      </c>
      <c r="AR196">
        <f t="shared" si="26"/>
        <v>-35.486802258937935</v>
      </c>
      <c r="AS196">
        <f t="shared" si="27"/>
        <v>-12.096491961062062</v>
      </c>
      <c r="AU196">
        <f t="shared" si="28"/>
        <v>5.9669158923152743</v>
      </c>
    </row>
    <row r="197" spans="1:47" x14ac:dyDescent="0.25">
      <c r="A197" t="s">
        <v>234</v>
      </c>
      <c r="B197" t="s">
        <v>67</v>
      </c>
      <c r="C197" t="s">
        <v>235</v>
      </c>
      <c r="D197" s="2">
        <v>12</v>
      </c>
      <c r="E197" s="2">
        <v>6</v>
      </c>
      <c r="F197" s="2"/>
      <c r="G197" s="2"/>
      <c r="H197" t="s">
        <v>238</v>
      </c>
      <c r="I197" t="s">
        <v>57</v>
      </c>
      <c r="J197">
        <v>48</v>
      </c>
      <c r="K197">
        <v>1</v>
      </c>
      <c r="L197" t="s">
        <v>59</v>
      </c>
      <c r="M197">
        <v>25</v>
      </c>
      <c r="N197">
        <v>70</v>
      </c>
      <c r="O197">
        <v>60</v>
      </c>
      <c r="P197" t="s">
        <v>120</v>
      </c>
      <c r="Q197">
        <v>12</v>
      </c>
      <c r="R197">
        <v>1</v>
      </c>
      <c r="S197">
        <v>60</v>
      </c>
      <c r="T197" t="s">
        <v>61</v>
      </c>
      <c r="U197">
        <v>42.62</v>
      </c>
      <c r="V197">
        <v>30.06</v>
      </c>
      <c r="W197">
        <v>1.92</v>
      </c>
      <c r="X197">
        <v>2.77</v>
      </c>
      <c r="Y197">
        <v>12</v>
      </c>
      <c r="Z197">
        <v>6</v>
      </c>
      <c r="AA197">
        <v>12</v>
      </c>
      <c r="AB197">
        <v>6</v>
      </c>
      <c r="AC197">
        <v>18</v>
      </c>
      <c r="AD197">
        <v>49.18</v>
      </c>
      <c r="AE197">
        <v>100</v>
      </c>
      <c r="AF197">
        <v>2.0333468890000002</v>
      </c>
      <c r="AG197">
        <v>86.661244409999995</v>
      </c>
      <c r="AH197">
        <v>61.12240748</v>
      </c>
      <c r="AI197">
        <v>3.904026027</v>
      </c>
      <c r="AJ197">
        <v>5.632370882</v>
      </c>
      <c r="AK197">
        <v>13.523942870000001</v>
      </c>
      <c r="AL197">
        <v>13.796434700000001</v>
      </c>
      <c r="AO197">
        <v>-29.469732520000001</v>
      </c>
      <c r="AP197">
        <f t="shared" si="24"/>
        <v>7.2343846903259514</v>
      </c>
      <c r="AQ197">
        <f t="shared" si="25"/>
        <v>14.179393993038865</v>
      </c>
      <c r="AR197">
        <f t="shared" si="26"/>
        <v>-43.649126513038865</v>
      </c>
      <c r="AS197">
        <f t="shared" si="27"/>
        <v>-15.290338526961136</v>
      </c>
      <c r="AU197">
        <f t="shared" si="28"/>
        <v>7.2343846903259514</v>
      </c>
    </row>
    <row r="198" spans="1:47" x14ac:dyDescent="0.25">
      <c r="A198" t="s">
        <v>239</v>
      </c>
      <c r="B198" t="s">
        <v>90</v>
      </c>
      <c r="C198" t="s">
        <v>240</v>
      </c>
      <c r="D198" s="2">
        <v>6</v>
      </c>
      <c r="E198" s="2">
        <v>5</v>
      </c>
      <c r="F198" s="2">
        <v>15</v>
      </c>
      <c r="G198" s="2">
        <v>3</v>
      </c>
      <c r="H198" t="s">
        <v>241</v>
      </c>
      <c r="I198" t="s">
        <v>242</v>
      </c>
      <c r="J198">
        <v>138</v>
      </c>
      <c r="K198" t="s">
        <v>58</v>
      </c>
      <c r="L198" t="s">
        <v>59</v>
      </c>
      <c r="M198">
        <v>24</v>
      </c>
      <c r="N198">
        <v>60</v>
      </c>
      <c r="O198">
        <v>90</v>
      </c>
      <c r="P198" t="s">
        <v>60</v>
      </c>
      <c r="Q198">
        <v>12</v>
      </c>
      <c r="R198">
        <v>1</v>
      </c>
      <c r="S198">
        <v>60</v>
      </c>
      <c r="T198">
        <v>0</v>
      </c>
      <c r="U198">
        <v>35.56</v>
      </c>
      <c r="V198">
        <v>17.09</v>
      </c>
      <c r="W198">
        <v>2.46</v>
      </c>
      <c r="X198">
        <v>5.24</v>
      </c>
      <c r="Y198">
        <v>6</v>
      </c>
      <c r="Z198">
        <v>5</v>
      </c>
      <c r="AA198">
        <v>6</v>
      </c>
      <c r="AB198">
        <v>5</v>
      </c>
      <c r="AC198">
        <v>11</v>
      </c>
      <c r="AD198">
        <v>44.64</v>
      </c>
      <c r="AE198">
        <v>100</v>
      </c>
      <c r="AF198">
        <v>2.2401433690000001</v>
      </c>
      <c r="AG198">
        <v>79.659498209999995</v>
      </c>
      <c r="AH198">
        <v>38.284050180000001</v>
      </c>
      <c r="AI198">
        <v>5.5107526880000002</v>
      </c>
      <c r="AJ198">
        <v>11.738351249999999</v>
      </c>
      <c r="AK198">
        <v>13.49853218</v>
      </c>
      <c r="AL198">
        <v>26.247751350000001</v>
      </c>
      <c r="AM198">
        <v>15</v>
      </c>
      <c r="AN198">
        <v>3</v>
      </c>
      <c r="AO198">
        <v>-51.940382450000001</v>
      </c>
      <c r="AP198">
        <f t="shared" si="24"/>
        <v>15.106068616337446</v>
      </c>
      <c r="AQ198">
        <f t="shared" si="25"/>
        <v>29.607894488021394</v>
      </c>
      <c r="AR198">
        <f t="shared" si="26"/>
        <v>-81.548276938021388</v>
      </c>
      <c r="AS198">
        <f t="shared" si="27"/>
        <v>-22.332487961978607</v>
      </c>
      <c r="AU198">
        <f t="shared" si="28"/>
        <v>15.106068616337446</v>
      </c>
    </row>
    <row r="199" spans="1:47" x14ac:dyDescent="0.25">
      <c r="A199" t="s">
        <v>239</v>
      </c>
      <c r="B199" t="s">
        <v>101</v>
      </c>
      <c r="C199" t="s">
        <v>240</v>
      </c>
      <c r="D199" s="2">
        <v>6</v>
      </c>
      <c r="E199" s="2">
        <v>5</v>
      </c>
      <c r="F199" s="2"/>
      <c r="G199" s="2"/>
      <c r="H199" t="s">
        <v>243</v>
      </c>
      <c r="I199" t="s">
        <v>244</v>
      </c>
      <c r="J199">
        <v>139</v>
      </c>
      <c r="K199" t="s">
        <v>58</v>
      </c>
      <c r="L199" t="s">
        <v>59</v>
      </c>
      <c r="M199">
        <v>24</v>
      </c>
      <c r="N199">
        <v>60</v>
      </c>
      <c r="O199">
        <v>90</v>
      </c>
      <c r="P199" t="s">
        <v>60</v>
      </c>
      <c r="Q199">
        <v>12</v>
      </c>
      <c r="R199">
        <v>1</v>
      </c>
      <c r="S199">
        <v>60</v>
      </c>
      <c r="T199">
        <v>0</v>
      </c>
      <c r="U199">
        <v>25.22</v>
      </c>
      <c r="V199">
        <v>21.26</v>
      </c>
      <c r="W199">
        <v>1.8</v>
      </c>
      <c r="X199">
        <v>3.84</v>
      </c>
      <c r="Y199">
        <v>6</v>
      </c>
      <c r="Z199">
        <v>5</v>
      </c>
      <c r="AA199">
        <v>6</v>
      </c>
      <c r="AB199">
        <v>5</v>
      </c>
      <c r="AC199">
        <v>11</v>
      </c>
      <c r="AD199">
        <v>44.56</v>
      </c>
      <c r="AE199">
        <v>100</v>
      </c>
      <c r="AF199">
        <v>2.2441651710000001</v>
      </c>
      <c r="AG199">
        <v>56.597845599999999</v>
      </c>
      <c r="AH199">
        <v>47.710951530000003</v>
      </c>
      <c r="AI199">
        <v>4.0394973070000004</v>
      </c>
      <c r="AJ199">
        <v>8.6175942550000002</v>
      </c>
      <c r="AK199">
        <v>9.8947072200000008</v>
      </c>
      <c r="AL199">
        <v>19.269526559999999</v>
      </c>
      <c r="AO199">
        <v>-15.70182395</v>
      </c>
      <c r="AP199">
        <f t="shared" si="24"/>
        <v>16.371620762193732</v>
      </c>
      <c r="AQ199">
        <f t="shared" si="25"/>
        <v>32.088376693899711</v>
      </c>
      <c r="AR199">
        <f t="shared" si="26"/>
        <v>-47.790200643899709</v>
      </c>
      <c r="AS199">
        <f t="shared" si="27"/>
        <v>16.386552743899713</v>
      </c>
      <c r="AU199">
        <f t="shared" si="28"/>
        <v>16.371620762193732</v>
      </c>
    </row>
    <row r="200" spans="1:47" x14ac:dyDescent="0.25">
      <c r="A200" t="s">
        <v>239</v>
      </c>
      <c r="B200" t="s">
        <v>101</v>
      </c>
      <c r="C200" t="s">
        <v>240</v>
      </c>
      <c r="D200" s="2">
        <v>6</v>
      </c>
      <c r="E200" s="2">
        <v>5</v>
      </c>
      <c r="F200" s="2"/>
      <c r="G200" s="2"/>
      <c r="H200" t="s">
        <v>245</v>
      </c>
      <c r="I200" t="s">
        <v>244</v>
      </c>
      <c r="J200">
        <v>139</v>
      </c>
      <c r="K200" t="s">
        <v>58</v>
      </c>
      <c r="L200" t="s">
        <v>59</v>
      </c>
      <c r="M200">
        <v>24</v>
      </c>
      <c r="N200">
        <v>60</v>
      </c>
      <c r="O200">
        <v>90</v>
      </c>
      <c r="P200" t="s">
        <v>60</v>
      </c>
      <c r="Q200">
        <v>12</v>
      </c>
      <c r="R200">
        <v>1</v>
      </c>
      <c r="S200">
        <v>60</v>
      </c>
      <c r="T200">
        <v>0</v>
      </c>
      <c r="U200">
        <v>25.22</v>
      </c>
      <c r="V200">
        <v>19.34</v>
      </c>
      <c r="W200">
        <v>1.8</v>
      </c>
      <c r="X200">
        <v>2.64</v>
      </c>
      <c r="Y200">
        <v>6</v>
      </c>
      <c r="Z200">
        <v>5</v>
      </c>
      <c r="AA200">
        <v>6</v>
      </c>
      <c r="AB200">
        <v>5</v>
      </c>
      <c r="AC200">
        <v>11</v>
      </c>
      <c r="AD200">
        <v>44.56</v>
      </c>
      <c r="AE200">
        <v>100</v>
      </c>
      <c r="AF200">
        <v>2.2441651710000001</v>
      </c>
      <c r="AG200">
        <v>56.597845599999999</v>
      </c>
      <c r="AH200">
        <v>43.402154400000001</v>
      </c>
      <c r="AI200">
        <v>4.0394973070000004</v>
      </c>
      <c r="AJ200">
        <v>5.9245960499999999</v>
      </c>
      <c r="AK200">
        <v>9.8947072200000008</v>
      </c>
      <c r="AL200">
        <v>13.24779951</v>
      </c>
      <c r="AO200">
        <v>-23.314829499999998</v>
      </c>
      <c r="AP200">
        <f t="shared" si="24"/>
        <v>11.812372288644434</v>
      </c>
      <c r="AQ200">
        <f t="shared" si="25"/>
        <v>23.15224968574309</v>
      </c>
      <c r="AR200">
        <f t="shared" si="26"/>
        <v>-46.467079185743088</v>
      </c>
      <c r="AS200">
        <f t="shared" si="27"/>
        <v>-0.16257981425690815</v>
      </c>
      <c r="AU200">
        <f t="shared" si="28"/>
        <v>11.812372288644434</v>
      </c>
    </row>
    <row r="201" spans="1:47" x14ac:dyDescent="0.25">
      <c r="A201" t="s">
        <v>246</v>
      </c>
      <c r="B201" t="s">
        <v>112</v>
      </c>
      <c r="C201" t="s">
        <v>247</v>
      </c>
      <c r="D201" s="2">
        <v>8</v>
      </c>
      <c r="E201" s="2">
        <v>8</v>
      </c>
      <c r="F201" s="2">
        <v>18</v>
      </c>
      <c r="G201" s="2">
        <v>2</v>
      </c>
      <c r="H201" t="s">
        <v>247</v>
      </c>
      <c r="I201" t="s">
        <v>93</v>
      </c>
      <c r="J201">
        <v>117</v>
      </c>
      <c r="K201">
        <v>1</v>
      </c>
      <c r="L201" t="s">
        <v>59</v>
      </c>
      <c r="M201">
        <v>25</v>
      </c>
      <c r="N201">
        <v>70</v>
      </c>
      <c r="O201">
        <v>60</v>
      </c>
      <c r="P201" t="s">
        <v>120</v>
      </c>
      <c r="Q201">
        <v>20</v>
      </c>
      <c r="R201">
        <v>1</v>
      </c>
      <c r="S201">
        <v>60</v>
      </c>
      <c r="T201">
        <v>3</v>
      </c>
      <c r="U201">
        <v>67.674999999999997</v>
      </c>
      <c r="V201">
        <v>54.268999999999998</v>
      </c>
      <c r="W201">
        <v>8.32</v>
      </c>
      <c r="X201">
        <v>7.6429999999999998</v>
      </c>
      <c r="Y201" t="s">
        <v>103</v>
      </c>
      <c r="Z201" t="s">
        <v>103</v>
      </c>
      <c r="AA201">
        <v>8</v>
      </c>
      <c r="AB201">
        <v>8</v>
      </c>
      <c r="AC201">
        <v>16</v>
      </c>
      <c r="AD201">
        <v>85.137</v>
      </c>
      <c r="AE201">
        <v>100</v>
      </c>
      <c r="AF201">
        <v>1.174577446</v>
      </c>
      <c r="AG201">
        <v>79.489528640000003</v>
      </c>
      <c r="AH201">
        <v>63.743143400000001</v>
      </c>
      <c r="AI201">
        <v>9.7724843490000008</v>
      </c>
      <c r="AJ201">
        <v>8.9772954180000006</v>
      </c>
      <c r="AK201">
        <v>27.640759809999999</v>
      </c>
      <c r="AL201">
        <v>25.391625869999999</v>
      </c>
      <c r="AM201">
        <v>18</v>
      </c>
      <c r="AN201">
        <v>2</v>
      </c>
      <c r="AO201">
        <v>-19.80938308</v>
      </c>
      <c r="AP201">
        <f t="shared" si="24"/>
        <v>14.991356817252049</v>
      </c>
      <c r="AQ201">
        <f t="shared" si="25"/>
        <v>29.383059361814016</v>
      </c>
      <c r="AR201">
        <f t="shared" si="26"/>
        <v>-49.192442441814016</v>
      </c>
      <c r="AS201">
        <f t="shared" si="27"/>
        <v>9.5736762818140164</v>
      </c>
      <c r="AU201">
        <f t="shared" si="28"/>
        <v>14.991356817252049</v>
      </c>
    </row>
    <row r="202" spans="1:47" x14ac:dyDescent="0.25">
      <c r="A202" t="s">
        <v>246</v>
      </c>
      <c r="B202" t="s">
        <v>248</v>
      </c>
      <c r="C202" t="s">
        <v>247</v>
      </c>
      <c r="D202" s="2">
        <v>12</v>
      </c>
      <c r="E202" s="2">
        <v>10</v>
      </c>
      <c r="F202" s="2"/>
      <c r="G202" s="2"/>
      <c r="H202" t="s">
        <v>247</v>
      </c>
      <c r="I202" t="s">
        <v>93</v>
      </c>
      <c r="J202">
        <v>118</v>
      </c>
      <c r="K202">
        <v>1</v>
      </c>
      <c r="L202" t="s">
        <v>59</v>
      </c>
      <c r="M202">
        <v>25</v>
      </c>
      <c r="N202">
        <v>70</v>
      </c>
      <c r="O202">
        <v>60</v>
      </c>
      <c r="P202" t="s">
        <v>120</v>
      </c>
      <c r="Q202">
        <v>20</v>
      </c>
      <c r="R202">
        <v>1</v>
      </c>
      <c r="S202">
        <v>60</v>
      </c>
      <c r="T202">
        <v>3</v>
      </c>
      <c r="U202">
        <v>22.28</v>
      </c>
      <c r="V202">
        <v>17.78</v>
      </c>
      <c r="W202">
        <v>1.18</v>
      </c>
      <c r="X202">
        <v>0.92</v>
      </c>
      <c r="Y202">
        <v>12</v>
      </c>
      <c r="Z202">
        <v>10</v>
      </c>
      <c r="AA202">
        <v>12</v>
      </c>
      <c r="AB202">
        <v>10</v>
      </c>
      <c r="AC202">
        <v>22</v>
      </c>
      <c r="AD202">
        <v>26.21</v>
      </c>
      <c r="AE202">
        <v>100</v>
      </c>
      <c r="AF202">
        <v>3.8153376570000002</v>
      </c>
      <c r="AG202">
        <v>85.005723009999997</v>
      </c>
      <c r="AH202">
        <v>67.836703549999996</v>
      </c>
      <c r="AI202">
        <v>4.5020984359999998</v>
      </c>
      <c r="AJ202">
        <v>3.5101106450000001</v>
      </c>
      <c r="AK202">
        <v>15.59572646</v>
      </c>
      <c r="AL202">
        <v>11.09994448</v>
      </c>
      <c r="AO202">
        <v>-20.19748654</v>
      </c>
      <c r="AP202">
        <f t="shared" si="24"/>
        <v>5.9088348962257005</v>
      </c>
      <c r="AQ202">
        <f t="shared" si="25"/>
        <v>11.581316396602373</v>
      </c>
      <c r="AR202">
        <f t="shared" si="26"/>
        <v>-31.778802936602375</v>
      </c>
      <c r="AS202">
        <f t="shared" si="27"/>
        <v>-8.6161701433976265</v>
      </c>
      <c r="AU202">
        <f t="shared" si="28"/>
        <v>5.9088348962257005</v>
      </c>
    </row>
    <row r="203" spans="1:47" x14ac:dyDescent="0.25">
      <c r="A203" t="s">
        <v>249</v>
      </c>
      <c r="B203" t="s">
        <v>42</v>
      </c>
      <c r="C203" t="s">
        <v>250</v>
      </c>
      <c r="D203" s="2">
        <v>9</v>
      </c>
      <c r="E203" s="2">
        <v>9</v>
      </c>
      <c r="F203" s="2">
        <v>108</v>
      </c>
      <c r="G203" s="2">
        <v>14</v>
      </c>
      <c r="H203" t="s">
        <v>251</v>
      </c>
      <c r="I203" t="s">
        <v>57</v>
      </c>
      <c r="J203">
        <v>124</v>
      </c>
      <c r="K203">
        <v>0</v>
      </c>
      <c r="L203" t="s">
        <v>59</v>
      </c>
      <c r="M203">
        <v>25</v>
      </c>
      <c r="N203">
        <v>70</v>
      </c>
      <c r="O203" t="s">
        <v>46</v>
      </c>
      <c r="P203" t="s">
        <v>46</v>
      </c>
      <c r="Q203">
        <v>12</v>
      </c>
      <c r="R203">
        <v>1</v>
      </c>
      <c r="S203">
        <v>60</v>
      </c>
      <c r="T203" t="s">
        <v>61</v>
      </c>
      <c r="U203">
        <v>104.422</v>
      </c>
      <c r="V203">
        <v>68.085999999999999</v>
      </c>
      <c r="W203">
        <v>5.9969999999999999</v>
      </c>
      <c r="X203">
        <v>11.994</v>
      </c>
      <c r="Y203" t="s">
        <v>252</v>
      </c>
      <c r="Z203" t="s">
        <v>252</v>
      </c>
      <c r="AA203">
        <v>9</v>
      </c>
      <c r="AB203">
        <v>9</v>
      </c>
      <c r="AC203">
        <v>18</v>
      </c>
      <c r="AD203">
        <v>124.486</v>
      </c>
      <c r="AE203">
        <v>80</v>
      </c>
      <c r="AF203">
        <v>0.64264254600000004</v>
      </c>
      <c r="AG203">
        <v>67.106019950000004</v>
      </c>
      <c r="AH203">
        <v>43.754960400000002</v>
      </c>
      <c r="AI203">
        <v>3.8539273490000001</v>
      </c>
      <c r="AJ203">
        <v>7.7078546990000003</v>
      </c>
      <c r="AK203">
        <v>11.56178205</v>
      </c>
      <c r="AL203">
        <v>23.123564099999999</v>
      </c>
      <c r="AM203">
        <v>108</v>
      </c>
      <c r="AN203">
        <v>14</v>
      </c>
      <c r="AO203">
        <v>-34.797264939999998</v>
      </c>
      <c r="AP203">
        <f t="shared" si="24"/>
        <v>12.081073681968011</v>
      </c>
      <c r="AQ203">
        <f t="shared" si="25"/>
        <v>23.6789044166573</v>
      </c>
      <c r="AR203">
        <f t="shared" si="26"/>
        <v>-58.476169356657294</v>
      </c>
      <c r="AS203">
        <f t="shared" si="27"/>
        <v>-11.118360523342698</v>
      </c>
      <c r="AU203">
        <f t="shared" si="28"/>
        <v>12.081073681968011</v>
      </c>
    </row>
    <row r="204" spans="1:47" x14ac:dyDescent="0.25">
      <c r="A204" t="s">
        <v>249</v>
      </c>
      <c r="B204" t="s">
        <v>42</v>
      </c>
      <c r="C204" t="s">
        <v>250</v>
      </c>
      <c r="D204" s="2">
        <v>9</v>
      </c>
      <c r="E204" s="2">
        <v>9</v>
      </c>
      <c r="F204" s="2"/>
      <c r="G204" s="2"/>
      <c r="H204" t="s">
        <v>253</v>
      </c>
      <c r="I204" t="s">
        <v>57</v>
      </c>
      <c r="J204">
        <v>124</v>
      </c>
      <c r="K204">
        <v>0</v>
      </c>
      <c r="L204" t="s">
        <v>59</v>
      </c>
      <c r="M204">
        <v>25</v>
      </c>
      <c r="N204">
        <v>70</v>
      </c>
      <c r="O204" t="s">
        <v>46</v>
      </c>
      <c r="P204" t="s">
        <v>46</v>
      </c>
      <c r="Q204">
        <v>12</v>
      </c>
      <c r="R204">
        <v>1</v>
      </c>
      <c r="S204">
        <v>60</v>
      </c>
      <c r="T204" t="s">
        <v>61</v>
      </c>
      <c r="U204">
        <v>104.422</v>
      </c>
      <c r="V204">
        <v>57.884999999999998</v>
      </c>
      <c r="W204">
        <v>5.9969999999999999</v>
      </c>
      <c r="X204">
        <v>10.605</v>
      </c>
      <c r="Y204" t="s">
        <v>252</v>
      </c>
      <c r="Z204" t="s">
        <v>252</v>
      </c>
      <c r="AA204">
        <v>9</v>
      </c>
      <c r="AB204">
        <v>9</v>
      </c>
      <c r="AC204">
        <v>18</v>
      </c>
      <c r="AD204">
        <v>124.486</v>
      </c>
      <c r="AE204">
        <v>80</v>
      </c>
      <c r="AF204">
        <v>0.64264254600000004</v>
      </c>
      <c r="AG204">
        <v>67.106019950000004</v>
      </c>
      <c r="AH204">
        <v>37.199363779999999</v>
      </c>
      <c r="AI204">
        <v>3.8539273490000001</v>
      </c>
      <c r="AJ204">
        <v>6.8152242019999996</v>
      </c>
      <c r="AK204">
        <v>11.56178205</v>
      </c>
      <c r="AL204">
        <v>20.445672609999999</v>
      </c>
      <c r="AO204">
        <v>-44.566279139999999</v>
      </c>
      <c r="AP204">
        <f t="shared" si="24"/>
        <v>10.643195918390926</v>
      </c>
      <c r="AQ204">
        <f t="shared" si="25"/>
        <v>20.860664000046214</v>
      </c>
      <c r="AR204">
        <f t="shared" si="26"/>
        <v>-65.426943140046205</v>
      </c>
      <c r="AS204">
        <f t="shared" si="27"/>
        <v>-23.705615139953785</v>
      </c>
      <c r="AU204">
        <f t="shared" si="28"/>
        <v>10.643195918390926</v>
      </c>
    </row>
    <row r="205" spans="1:47" x14ac:dyDescent="0.25">
      <c r="A205" t="s">
        <v>249</v>
      </c>
      <c r="B205" t="s">
        <v>49</v>
      </c>
      <c r="C205" t="s">
        <v>250</v>
      </c>
      <c r="D205" s="2">
        <v>9</v>
      </c>
      <c r="E205" s="2">
        <v>9</v>
      </c>
      <c r="F205" s="2"/>
      <c r="G205" s="2"/>
      <c r="H205" t="s">
        <v>254</v>
      </c>
      <c r="I205" t="s">
        <v>57</v>
      </c>
      <c r="J205">
        <v>126</v>
      </c>
      <c r="K205">
        <v>0</v>
      </c>
      <c r="L205" t="s">
        <v>59</v>
      </c>
      <c r="M205">
        <v>25</v>
      </c>
      <c r="N205">
        <v>70</v>
      </c>
      <c r="O205" t="s">
        <v>46</v>
      </c>
      <c r="P205" t="s">
        <v>46</v>
      </c>
      <c r="Q205">
        <v>12</v>
      </c>
      <c r="R205">
        <v>1</v>
      </c>
      <c r="S205">
        <v>60</v>
      </c>
      <c r="T205" t="s">
        <v>61</v>
      </c>
      <c r="U205">
        <v>109.714</v>
      </c>
      <c r="V205">
        <v>79.403999999999996</v>
      </c>
      <c r="W205">
        <v>6.4089999999999998</v>
      </c>
      <c r="X205">
        <v>11.670999999999999</v>
      </c>
      <c r="Y205" t="s">
        <v>252</v>
      </c>
      <c r="Z205" t="s">
        <v>252</v>
      </c>
      <c r="AA205">
        <v>9</v>
      </c>
      <c r="AB205">
        <v>9</v>
      </c>
      <c r="AC205">
        <v>18</v>
      </c>
      <c r="AD205">
        <v>130.881</v>
      </c>
      <c r="AE205">
        <v>80</v>
      </c>
      <c r="AF205">
        <v>0.61124227399999997</v>
      </c>
      <c r="AG205">
        <v>67.0618348</v>
      </c>
      <c r="AH205">
        <v>48.535081490000003</v>
      </c>
      <c r="AI205">
        <v>3.9174517309999999</v>
      </c>
      <c r="AJ205">
        <v>7.1338085739999997</v>
      </c>
      <c r="AK205">
        <v>11.752355189999999</v>
      </c>
      <c r="AL205">
        <v>21.401425719999999</v>
      </c>
      <c r="AO205">
        <v>-27.626374030000001</v>
      </c>
      <c r="AP205">
        <f t="shared" si="24"/>
        <v>11.446989762566172</v>
      </c>
      <c r="AQ205">
        <f t="shared" si="25"/>
        <v>22.436099934629699</v>
      </c>
      <c r="AR205">
        <f t="shared" si="26"/>
        <v>-50.062473964629703</v>
      </c>
      <c r="AS205">
        <f t="shared" si="27"/>
        <v>-5.1902740953703024</v>
      </c>
      <c r="AU205">
        <f t="shared" si="28"/>
        <v>11.446989762566172</v>
      </c>
    </row>
    <row r="206" spans="1:47" x14ac:dyDescent="0.25">
      <c r="A206" t="s">
        <v>249</v>
      </c>
      <c r="B206" t="s">
        <v>49</v>
      </c>
      <c r="C206" t="s">
        <v>250</v>
      </c>
      <c r="D206" s="2">
        <v>9</v>
      </c>
      <c r="E206" s="2">
        <v>9</v>
      </c>
      <c r="F206" s="2"/>
      <c r="G206" s="2"/>
      <c r="H206" t="s">
        <v>255</v>
      </c>
      <c r="I206" t="s">
        <v>57</v>
      </c>
      <c r="J206">
        <v>126</v>
      </c>
      <c r="K206">
        <v>0</v>
      </c>
      <c r="L206" t="s">
        <v>59</v>
      </c>
      <c r="M206">
        <v>25</v>
      </c>
      <c r="N206">
        <v>70</v>
      </c>
      <c r="O206" t="s">
        <v>46</v>
      </c>
      <c r="P206" t="s">
        <v>46</v>
      </c>
      <c r="Q206">
        <v>12</v>
      </c>
      <c r="R206">
        <v>1</v>
      </c>
      <c r="S206">
        <v>60</v>
      </c>
      <c r="T206" t="s">
        <v>61</v>
      </c>
      <c r="U206">
        <v>109.714</v>
      </c>
      <c r="V206">
        <v>57.531999999999996</v>
      </c>
      <c r="W206">
        <v>6.4089999999999998</v>
      </c>
      <c r="X206">
        <v>17.242000000000001</v>
      </c>
      <c r="Y206" t="s">
        <v>252</v>
      </c>
      <c r="Z206" t="s">
        <v>252</v>
      </c>
      <c r="AA206">
        <v>9</v>
      </c>
      <c r="AB206">
        <v>9</v>
      </c>
      <c r="AC206">
        <v>18</v>
      </c>
      <c r="AD206">
        <v>130.881</v>
      </c>
      <c r="AE206">
        <v>80</v>
      </c>
      <c r="AF206">
        <v>0.61124227399999997</v>
      </c>
      <c r="AG206">
        <v>67.0618348</v>
      </c>
      <c r="AH206">
        <v>35.165990479999998</v>
      </c>
      <c r="AI206">
        <v>3.9174517309999999</v>
      </c>
      <c r="AJ206">
        <v>10.539039280000001</v>
      </c>
      <c r="AK206">
        <v>11.752355189999999</v>
      </c>
      <c r="AL206">
        <v>31.617117839999999</v>
      </c>
      <c r="AO206">
        <v>-47.561842609999999</v>
      </c>
      <c r="AP206">
        <f t="shared" si="24"/>
        <v>16.011157894978457</v>
      </c>
      <c r="AQ206">
        <f t="shared" si="25"/>
        <v>31.381869474157774</v>
      </c>
      <c r="AR206">
        <f t="shared" si="26"/>
        <v>-78.943712084157767</v>
      </c>
      <c r="AS206">
        <f t="shared" si="27"/>
        <v>-16.179973135842225</v>
      </c>
      <c r="AU206">
        <f t="shared" si="28"/>
        <v>16.011157894978457</v>
      </c>
    </row>
    <row r="207" spans="1:47" x14ac:dyDescent="0.25">
      <c r="A207" t="s">
        <v>249</v>
      </c>
      <c r="B207" t="s">
        <v>256</v>
      </c>
      <c r="C207" t="s">
        <v>250</v>
      </c>
      <c r="D207" s="2">
        <v>9</v>
      </c>
      <c r="E207" s="2">
        <v>9</v>
      </c>
      <c r="F207" s="2"/>
      <c r="G207" s="2"/>
      <c r="H207" t="s">
        <v>253</v>
      </c>
      <c r="I207" t="s">
        <v>57</v>
      </c>
      <c r="J207">
        <v>127</v>
      </c>
      <c r="K207">
        <v>0</v>
      </c>
      <c r="L207" t="s">
        <v>59</v>
      </c>
      <c r="M207">
        <v>25</v>
      </c>
      <c r="N207">
        <v>70</v>
      </c>
      <c r="O207" t="s">
        <v>46</v>
      </c>
      <c r="P207" t="s">
        <v>46</v>
      </c>
      <c r="Q207">
        <v>12</v>
      </c>
      <c r="R207">
        <v>1</v>
      </c>
      <c r="S207">
        <v>60</v>
      </c>
      <c r="T207" t="s">
        <v>61</v>
      </c>
      <c r="U207">
        <v>177.036</v>
      </c>
      <c r="V207">
        <v>85.784000000000006</v>
      </c>
      <c r="W207">
        <v>11.994</v>
      </c>
      <c r="X207">
        <v>23.872</v>
      </c>
      <c r="Y207" t="s">
        <v>252</v>
      </c>
      <c r="Z207" t="s">
        <v>252</v>
      </c>
      <c r="AA207">
        <v>9</v>
      </c>
      <c r="AB207">
        <v>9</v>
      </c>
      <c r="AC207">
        <v>18</v>
      </c>
      <c r="AD207">
        <v>209.536</v>
      </c>
      <c r="AE207">
        <v>80</v>
      </c>
      <c r="AF207">
        <v>0.38179596799999999</v>
      </c>
      <c r="AG207">
        <v>67.591631030000002</v>
      </c>
      <c r="AH207">
        <v>32.751985339999997</v>
      </c>
      <c r="AI207">
        <v>4.5792608430000001</v>
      </c>
      <c r="AJ207">
        <v>9.1142333539999996</v>
      </c>
      <c r="AK207">
        <v>13.73778253</v>
      </c>
      <c r="AL207">
        <v>27.342700059999999</v>
      </c>
      <c r="AO207">
        <v>-51.544318670000003</v>
      </c>
      <c r="AP207">
        <f t="shared" si="24"/>
        <v>13.878121726741318</v>
      </c>
      <c r="AQ207">
        <f t="shared" si="25"/>
        <v>27.201118584412981</v>
      </c>
      <c r="AR207">
        <f t="shared" si="26"/>
        <v>-78.745437254412991</v>
      </c>
      <c r="AS207">
        <f t="shared" si="27"/>
        <v>-24.343200085587021</v>
      </c>
      <c r="AU207">
        <f t="shared" si="28"/>
        <v>13.878121726741318</v>
      </c>
    </row>
    <row r="208" spans="1:47" x14ac:dyDescent="0.25">
      <c r="A208" t="s">
        <v>249</v>
      </c>
      <c r="B208" t="s">
        <v>256</v>
      </c>
      <c r="C208" t="s">
        <v>250</v>
      </c>
      <c r="D208" s="2">
        <v>9</v>
      </c>
      <c r="E208" s="2">
        <v>9</v>
      </c>
      <c r="F208" s="2"/>
      <c r="G208" s="2"/>
      <c r="H208" t="s">
        <v>257</v>
      </c>
      <c r="I208" t="s">
        <v>57</v>
      </c>
      <c r="J208">
        <v>127</v>
      </c>
      <c r="K208">
        <v>0</v>
      </c>
      <c r="L208" t="s">
        <v>59</v>
      </c>
      <c r="M208">
        <v>25</v>
      </c>
      <c r="N208">
        <v>70</v>
      </c>
      <c r="O208" t="s">
        <v>46</v>
      </c>
      <c r="P208" t="s">
        <v>46</v>
      </c>
      <c r="Q208">
        <v>12</v>
      </c>
      <c r="R208">
        <v>1</v>
      </c>
      <c r="S208">
        <v>60</v>
      </c>
      <c r="T208" t="s">
        <v>61</v>
      </c>
      <c r="U208">
        <v>177.036</v>
      </c>
      <c r="V208">
        <v>103.379</v>
      </c>
      <c r="W208">
        <v>11.994</v>
      </c>
      <c r="X208">
        <v>27.603999999999999</v>
      </c>
      <c r="Y208" t="s">
        <v>252</v>
      </c>
      <c r="Z208" t="s">
        <v>252</v>
      </c>
      <c r="AA208">
        <v>9</v>
      </c>
      <c r="AB208">
        <v>9</v>
      </c>
      <c r="AC208">
        <v>18</v>
      </c>
      <c r="AD208">
        <v>209.536</v>
      </c>
      <c r="AE208">
        <v>80</v>
      </c>
      <c r="AF208">
        <v>0.38179596799999999</v>
      </c>
      <c r="AG208">
        <v>67.591631030000002</v>
      </c>
      <c r="AH208">
        <v>39.469685400000003</v>
      </c>
      <c r="AI208">
        <v>4.5792608430000001</v>
      </c>
      <c r="AJ208">
        <v>10.53909591</v>
      </c>
      <c r="AK208">
        <v>13.73778253</v>
      </c>
      <c r="AL208">
        <v>31.61728772</v>
      </c>
      <c r="AO208">
        <v>-41.605662129999999</v>
      </c>
      <c r="AP208">
        <f t="shared" si="24"/>
        <v>16.08636851911259</v>
      </c>
      <c r="AQ208">
        <f t="shared" si="25"/>
        <v>31.529282297460675</v>
      </c>
      <c r="AR208">
        <f t="shared" si="26"/>
        <v>-73.134944427460681</v>
      </c>
      <c r="AS208">
        <f t="shared" si="27"/>
        <v>-10.076379832539324</v>
      </c>
      <c r="AU208">
        <f t="shared" si="28"/>
        <v>16.08636851911259</v>
      </c>
    </row>
    <row r="209" spans="1:47" x14ac:dyDescent="0.25">
      <c r="A209" t="s">
        <v>249</v>
      </c>
      <c r="B209" t="s">
        <v>258</v>
      </c>
      <c r="C209" t="s">
        <v>250</v>
      </c>
      <c r="D209" s="2">
        <v>9</v>
      </c>
      <c r="E209" s="2">
        <v>9</v>
      </c>
      <c r="F209" s="2"/>
      <c r="G209" s="2"/>
      <c r="H209" t="s">
        <v>253</v>
      </c>
      <c r="I209" t="s">
        <v>57</v>
      </c>
      <c r="J209">
        <v>129</v>
      </c>
      <c r="K209">
        <v>0</v>
      </c>
      <c r="L209" t="s">
        <v>59</v>
      </c>
      <c r="M209">
        <v>25</v>
      </c>
      <c r="N209">
        <v>70</v>
      </c>
      <c r="O209" t="s">
        <v>46</v>
      </c>
      <c r="P209" t="s">
        <v>46</v>
      </c>
      <c r="Q209">
        <v>12</v>
      </c>
      <c r="R209">
        <v>1</v>
      </c>
      <c r="S209">
        <v>60</v>
      </c>
      <c r="T209" t="s">
        <v>61</v>
      </c>
      <c r="U209">
        <v>136.29</v>
      </c>
      <c r="V209">
        <v>84.343000000000004</v>
      </c>
      <c r="W209">
        <v>13.097</v>
      </c>
      <c r="X209">
        <v>17.638999999999999</v>
      </c>
      <c r="Y209" t="s">
        <v>252</v>
      </c>
      <c r="Z209" t="s">
        <v>252</v>
      </c>
      <c r="AA209">
        <v>9</v>
      </c>
      <c r="AB209">
        <v>9</v>
      </c>
      <c r="AC209">
        <v>18</v>
      </c>
      <c r="AD209">
        <v>165.864</v>
      </c>
      <c r="AE209">
        <v>80</v>
      </c>
      <c r="AF209">
        <v>0.48232286699999999</v>
      </c>
      <c r="AG209">
        <v>65.735783530000006</v>
      </c>
      <c r="AH209">
        <v>40.680557569999998</v>
      </c>
      <c r="AI209">
        <v>6.3169825880000001</v>
      </c>
      <c r="AJ209">
        <v>8.5076930500000003</v>
      </c>
      <c r="AK209">
        <v>18.950947759999998</v>
      </c>
      <c r="AL209">
        <v>25.523079150000001</v>
      </c>
      <c r="AO209">
        <v>-38.115048790000003</v>
      </c>
      <c r="AP209">
        <f t="shared" si="24"/>
        <v>14.243172527310202</v>
      </c>
      <c r="AQ209">
        <f t="shared" si="25"/>
        <v>27.916618153527995</v>
      </c>
      <c r="AR209">
        <f t="shared" si="26"/>
        <v>-66.031666943527995</v>
      </c>
      <c r="AS209">
        <f t="shared" si="27"/>
        <v>-10.198430636472008</v>
      </c>
      <c r="AU209">
        <f t="shared" si="28"/>
        <v>14.243172527310202</v>
      </c>
    </row>
    <row r="210" spans="1:47" x14ac:dyDescent="0.25">
      <c r="A210" t="s">
        <v>249</v>
      </c>
      <c r="B210" t="s">
        <v>258</v>
      </c>
      <c r="C210" t="s">
        <v>250</v>
      </c>
      <c r="D210" s="2">
        <v>9</v>
      </c>
      <c r="E210" s="2">
        <v>9</v>
      </c>
      <c r="F210" s="2"/>
      <c r="G210" s="2"/>
      <c r="H210" t="s">
        <v>255</v>
      </c>
      <c r="I210" t="s">
        <v>57</v>
      </c>
      <c r="J210">
        <v>129</v>
      </c>
      <c r="K210">
        <v>0</v>
      </c>
      <c r="L210" t="s">
        <v>59</v>
      </c>
      <c r="M210">
        <v>25</v>
      </c>
      <c r="N210">
        <v>70</v>
      </c>
      <c r="O210" t="s">
        <v>46</v>
      </c>
      <c r="P210" t="s">
        <v>46</v>
      </c>
      <c r="Q210">
        <v>12</v>
      </c>
      <c r="R210">
        <v>1</v>
      </c>
      <c r="S210">
        <v>60</v>
      </c>
      <c r="T210" t="s">
        <v>61</v>
      </c>
      <c r="U210">
        <v>136.29</v>
      </c>
      <c r="V210">
        <v>91.369</v>
      </c>
      <c r="W210">
        <v>13.097</v>
      </c>
      <c r="X210">
        <v>21.475000000000001</v>
      </c>
      <c r="Y210" t="s">
        <v>252</v>
      </c>
      <c r="Z210" t="s">
        <v>252</v>
      </c>
      <c r="AA210">
        <v>9</v>
      </c>
      <c r="AB210">
        <v>9</v>
      </c>
      <c r="AC210">
        <v>18</v>
      </c>
      <c r="AD210">
        <v>165.864</v>
      </c>
      <c r="AE210">
        <v>80</v>
      </c>
      <c r="AF210">
        <v>0.48232286699999999</v>
      </c>
      <c r="AG210">
        <v>65.735783530000006</v>
      </c>
      <c r="AH210">
        <v>44.069358029999997</v>
      </c>
      <c r="AI210">
        <v>6.3169825880000001</v>
      </c>
      <c r="AJ210">
        <v>10.35788357</v>
      </c>
      <c r="AK210">
        <v>18.950947759999998</v>
      </c>
      <c r="AL210">
        <v>31.073650700000002</v>
      </c>
      <c r="AO210">
        <v>-32.95986499</v>
      </c>
      <c r="AP210">
        <f t="shared" si="24"/>
        <v>17.022973850435658</v>
      </c>
      <c r="AQ210">
        <f t="shared" si="25"/>
        <v>33.365028746853888</v>
      </c>
      <c r="AR210">
        <f t="shared" si="26"/>
        <v>-66.32489373685388</v>
      </c>
      <c r="AS210">
        <f t="shared" si="27"/>
        <v>0.40516375685388795</v>
      </c>
      <c r="AU210">
        <f t="shared" si="28"/>
        <v>17.022973850435658</v>
      </c>
    </row>
    <row r="211" spans="1:47" x14ac:dyDescent="0.25">
      <c r="A211" t="s">
        <v>259</v>
      </c>
      <c r="B211" t="s">
        <v>54</v>
      </c>
      <c r="C211" t="s">
        <v>250</v>
      </c>
      <c r="D211" s="2">
        <v>6</v>
      </c>
      <c r="E211" s="2">
        <v>6</v>
      </c>
      <c r="F211" s="2"/>
      <c r="G211" s="2"/>
      <c r="H211" t="s">
        <v>251</v>
      </c>
      <c r="I211" t="s">
        <v>105</v>
      </c>
      <c r="J211">
        <v>133</v>
      </c>
      <c r="K211">
        <v>1</v>
      </c>
      <c r="L211" t="s">
        <v>59</v>
      </c>
      <c r="M211">
        <v>25</v>
      </c>
      <c r="N211">
        <v>70</v>
      </c>
      <c r="O211">
        <v>60</v>
      </c>
      <c r="P211" t="s">
        <v>46</v>
      </c>
      <c r="Q211">
        <v>12</v>
      </c>
      <c r="R211">
        <v>1</v>
      </c>
      <c r="S211">
        <v>60</v>
      </c>
      <c r="T211">
        <v>3</v>
      </c>
      <c r="U211">
        <v>99.072000000000003</v>
      </c>
      <c r="V211">
        <v>70.908000000000001</v>
      </c>
      <c r="W211">
        <v>7.9080000000000004</v>
      </c>
      <c r="X211">
        <v>7.5839999999999996</v>
      </c>
      <c r="Y211" t="s">
        <v>260</v>
      </c>
      <c r="Z211" t="s">
        <v>260</v>
      </c>
      <c r="AA211">
        <v>6</v>
      </c>
      <c r="AB211">
        <v>6</v>
      </c>
      <c r="AC211">
        <v>12</v>
      </c>
      <c r="AD211">
        <v>108.34699999999999</v>
      </c>
      <c r="AE211">
        <v>80</v>
      </c>
      <c r="AF211">
        <v>0.73836838999999999</v>
      </c>
      <c r="AG211">
        <v>73.151633180000005</v>
      </c>
      <c r="AH211">
        <v>52.35622583</v>
      </c>
      <c r="AI211">
        <v>5.8390172319999998</v>
      </c>
      <c r="AJ211">
        <v>5.5997858730000001</v>
      </c>
      <c r="AK211">
        <v>14.30261282</v>
      </c>
      <c r="AL211">
        <v>13.71661806</v>
      </c>
      <c r="AO211">
        <v>-28.42781008</v>
      </c>
      <c r="AP211">
        <f t="shared" si="24"/>
        <v>9.5518248480322718</v>
      </c>
      <c r="AQ211">
        <f t="shared" si="25"/>
        <v>18.721576702143253</v>
      </c>
      <c r="AR211">
        <f t="shared" si="26"/>
        <v>-47.149386782143253</v>
      </c>
      <c r="AS211">
        <f t="shared" si="27"/>
        <v>-9.7062333778567478</v>
      </c>
      <c r="AU211">
        <f t="shared" si="28"/>
        <v>9.5518248480322718</v>
      </c>
    </row>
    <row r="212" spans="1:47" x14ac:dyDescent="0.25">
      <c r="A212" t="s">
        <v>259</v>
      </c>
      <c r="B212" t="s">
        <v>54</v>
      </c>
      <c r="C212" t="s">
        <v>250</v>
      </c>
      <c r="D212" s="2">
        <v>6</v>
      </c>
      <c r="E212" s="2">
        <v>6</v>
      </c>
      <c r="F212" s="2"/>
      <c r="G212" s="2"/>
      <c r="H212" t="s">
        <v>261</v>
      </c>
      <c r="I212" t="s">
        <v>105</v>
      </c>
      <c r="J212">
        <v>133</v>
      </c>
      <c r="K212">
        <v>1</v>
      </c>
      <c r="L212" t="s">
        <v>59</v>
      </c>
      <c r="M212">
        <v>25</v>
      </c>
      <c r="N212">
        <v>70</v>
      </c>
      <c r="O212">
        <v>60</v>
      </c>
      <c r="P212" t="s">
        <v>46</v>
      </c>
      <c r="Q212">
        <v>12</v>
      </c>
      <c r="R212">
        <v>1</v>
      </c>
      <c r="S212">
        <v>60</v>
      </c>
      <c r="T212">
        <v>3</v>
      </c>
      <c r="U212">
        <v>99.072000000000003</v>
      </c>
      <c r="V212">
        <v>67.631</v>
      </c>
      <c r="W212">
        <v>7.9080000000000004</v>
      </c>
      <c r="X212">
        <v>12.818</v>
      </c>
      <c r="Y212" t="s">
        <v>260</v>
      </c>
      <c r="Z212" t="s">
        <v>260</v>
      </c>
      <c r="AA212">
        <v>6</v>
      </c>
      <c r="AB212">
        <v>6</v>
      </c>
      <c r="AC212">
        <v>12</v>
      </c>
      <c r="AD212">
        <v>108.34699999999999</v>
      </c>
      <c r="AE212">
        <v>80</v>
      </c>
      <c r="AF212">
        <v>0.73836838999999999</v>
      </c>
      <c r="AG212">
        <v>73.151633180000005</v>
      </c>
      <c r="AH212">
        <v>49.936592609999998</v>
      </c>
      <c r="AI212">
        <v>5.8390172319999998</v>
      </c>
      <c r="AJ212">
        <v>9.4644060289999992</v>
      </c>
      <c r="AK212">
        <v>14.30261282</v>
      </c>
      <c r="AL212">
        <v>23.182965490000001</v>
      </c>
      <c r="AO212">
        <v>-31.735505490000001</v>
      </c>
      <c r="AP212">
        <f t="shared" si="24"/>
        <v>14.038671080151854</v>
      </c>
      <c r="AQ212">
        <f t="shared" si="25"/>
        <v>27.515795317097634</v>
      </c>
      <c r="AR212">
        <f t="shared" si="26"/>
        <v>-59.251300807097635</v>
      </c>
      <c r="AS212">
        <f t="shared" si="27"/>
        <v>-4.2197101729023672</v>
      </c>
      <c r="AU212">
        <f t="shared" si="28"/>
        <v>14.038671080151854</v>
      </c>
    </row>
    <row r="213" spans="1:47" x14ac:dyDescent="0.25">
      <c r="A213" t="s">
        <v>259</v>
      </c>
      <c r="B213" t="s">
        <v>112</v>
      </c>
      <c r="C213" t="s">
        <v>250</v>
      </c>
      <c r="D213" s="2">
        <v>6</v>
      </c>
      <c r="E213" s="2">
        <v>6</v>
      </c>
      <c r="F213" s="2"/>
      <c r="G213" s="2"/>
      <c r="H213" t="s">
        <v>262</v>
      </c>
      <c r="I213" t="s">
        <v>105</v>
      </c>
      <c r="J213">
        <v>134</v>
      </c>
      <c r="K213">
        <v>1</v>
      </c>
      <c r="L213" t="s">
        <v>59</v>
      </c>
      <c r="M213">
        <v>25</v>
      </c>
      <c r="N213">
        <v>70</v>
      </c>
      <c r="O213">
        <v>60</v>
      </c>
      <c r="P213" t="s">
        <v>46</v>
      </c>
      <c r="Q213">
        <v>12</v>
      </c>
      <c r="R213">
        <v>1</v>
      </c>
      <c r="S213">
        <v>60</v>
      </c>
      <c r="T213">
        <v>3</v>
      </c>
      <c r="U213">
        <v>128.35300000000001</v>
      </c>
      <c r="V213">
        <v>81.403999999999996</v>
      </c>
      <c r="W213">
        <v>8.5839999999999996</v>
      </c>
      <c r="X213">
        <v>7.7619999999999996</v>
      </c>
      <c r="Y213" t="s">
        <v>260</v>
      </c>
      <c r="Z213" t="s">
        <v>260</v>
      </c>
      <c r="AA213">
        <v>6</v>
      </c>
      <c r="AB213">
        <v>6</v>
      </c>
      <c r="AC213">
        <v>12</v>
      </c>
      <c r="AD213">
        <v>133.64400000000001</v>
      </c>
      <c r="AE213">
        <v>80</v>
      </c>
      <c r="AF213">
        <v>0.59860524999999998</v>
      </c>
      <c r="AG213">
        <v>76.832779619999997</v>
      </c>
      <c r="AH213">
        <v>48.72886175</v>
      </c>
      <c r="AI213">
        <v>5.1384274640000003</v>
      </c>
      <c r="AJ213">
        <v>4.646373949</v>
      </c>
      <c r="AK213">
        <v>12.58652537</v>
      </c>
      <c r="AL213">
        <v>11.38124533</v>
      </c>
      <c r="AO213">
        <v>-36.578030900000002</v>
      </c>
      <c r="AP213">
        <f t="shared" si="24"/>
        <v>7.3865765408438948</v>
      </c>
      <c r="AQ213">
        <f t="shared" si="25"/>
        <v>14.477690020054034</v>
      </c>
      <c r="AR213">
        <f t="shared" si="26"/>
        <v>-51.055720920054036</v>
      </c>
      <c r="AS213">
        <f t="shared" si="27"/>
        <v>-22.100340879945968</v>
      </c>
      <c r="AU213">
        <f t="shared" si="28"/>
        <v>7.3865765408438948</v>
      </c>
    </row>
    <row r="214" spans="1:47" x14ac:dyDescent="0.25">
      <c r="A214" t="s">
        <v>259</v>
      </c>
      <c r="B214" t="s">
        <v>67</v>
      </c>
      <c r="C214" t="s">
        <v>250</v>
      </c>
      <c r="D214" s="2">
        <v>6</v>
      </c>
      <c r="E214" s="2">
        <v>6</v>
      </c>
      <c r="F214" s="2"/>
      <c r="G214" s="2"/>
      <c r="H214" t="s">
        <v>251</v>
      </c>
      <c r="I214" t="s">
        <v>105</v>
      </c>
      <c r="J214">
        <v>135</v>
      </c>
      <c r="K214">
        <v>1</v>
      </c>
      <c r="L214" t="s">
        <v>59</v>
      </c>
      <c r="M214">
        <v>25</v>
      </c>
      <c r="N214">
        <v>70</v>
      </c>
      <c r="O214">
        <v>60</v>
      </c>
      <c r="P214" t="s">
        <v>46</v>
      </c>
      <c r="Q214">
        <v>12</v>
      </c>
      <c r="R214" t="s">
        <v>263</v>
      </c>
      <c r="S214">
        <v>60</v>
      </c>
      <c r="T214">
        <v>3</v>
      </c>
      <c r="U214">
        <v>119.474</v>
      </c>
      <c r="V214">
        <v>79.594999999999999</v>
      </c>
      <c r="W214">
        <v>12.612</v>
      </c>
      <c r="X214">
        <v>11.818</v>
      </c>
      <c r="Y214">
        <v>6</v>
      </c>
      <c r="Z214">
        <v>6</v>
      </c>
      <c r="AA214">
        <v>6</v>
      </c>
      <c r="AB214">
        <v>6</v>
      </c>
      <c r="AC214">
        <v>12</v>
      </c>
      <c r="AD214">
        <v>126.206</v>
      </c>
      <c r="AE214">
        <v>80</v>
      </c>
      <c r="AF214">
        <v>0.63388428399999996</v>
      </c>
      <c r="AG214">
        <v>75.732691000000003</v>
      </c>
      <c r="AH214">
        <v>50.454019619999997</v>
      </c>
      <c r="AI214">
        <v>7.9945485950000004</v>
      </c>
      <c r="AJ214">
        <v>7.4912444730000001</v>
      </c>
      <c r="AK214">
        <v>19.582564779999998</v>
      </c>
      <c r="AL214">
        <v>18.349726499999999</v>
      </c>
      <c r="AO214">
        <v>-33.378810450000003</v>
      </c>
      <c r="AP214">
        <f t="shared" si="24"/>
        <v>12.136911948010129</v>
      </c>
      <c r="AQ214">
        <f t="shared" si="25"/>
        <v>23.788347418099853</v>
      </c>
      <c r="AR214">
        <f t="shared" si="26"/>
        <v>-57.167157868099856</v>
      </c>
      <c r="AS214">
        <f t="shared" si="27"/>
        <v>-9.5904630319001498</v>
      </c>
      <c r="AU214">
        <f t="shared" si="28"/>
        <v>12.136911948010129</v>
      </c>
    </row>
    <row r="215" spans="1:47" x14ac:dyDescent="0.25">
      <c r="A215" t="s">
        <v>259</v>
      </c>
      <c r="B215" t="s">
        <v>209</v>
      </c>
      <c r="C215" t="s">
        <v>250</v>
      </c>
      <c r="D215" s="2">
        <v>6</v>
      </c>
      <c r="E215" s="2">
        <v>6</v>
      </c>
      <c r="F215" s="2"/>
      <c r="G215" s="2"/>
      <c r="H215" t="s">
        <v>251</v>
      </c>
      <c r="I215" t="s">
        <v>105</v>
      </c>
      <c r="J215">
        <v>136</v>
      </c>
      <c r="K215">
        <v>1</v>
      </c>
      <c r="L215" t="s">
        <v>59</v>
      </c>
      <c r="M215">
        <v>25</v>
      </c>
      <c r="N215">
        <v>70</v>
      </c>
      <c r="O215">
        <v>60</v>
      </c>
      <c r="P215" t="s">
        <v>46</v>
      </c>
      <c r="Q215">
        <v>12</v>
      </c>
      <c r="R215" t="s">
        <v>264</v>
      </c>
      <c r="S215">
        <v>60</v>
      </c>
      <c r="T215">
        <v>3</v>
      </c>
      <c r="U215">
        <v>168.27500000000001</v>
      </c>
      <c r="V215">
        <v>128.36699999999999</v>
      </c>
      <c r="W215">
        <v>9.4949999999999992</v>
      </c>
      <c r="X215">
        <v>15.14</v>
      </c>
      <c r="Y215">
        <v>6</v>
      </c>
      <c r="Z215">
        <v>6</v>
      </c>
      <c r="AA215">
        <v>6</v>
      </c>
      <c r="AB215">
        <v>6</v>
      </c>
      <c r="AC215">
        <v>12</v>
      </c>
      <c r="AD215">
        <v>172.36099999999999</v>
      </c>
      <c r="AE215">
        <v>80</v>
      </c>
      <c r="AF215">
        <v>0.46414211999999999</v>
      </c>
      <c r="AG215">
        <v>78.103515299999998</v>
      </c>
      <c r="AH215">
        <v>59.580531559999997</v>
      </c>
      <c r="AI215">
        <v>4.4070294319999999</v>
      </c>
      <c r="AJ215">
        <v>7.027111702</v>
      </c>
      <c r="AK215">
        <v>10.794973389999999</v>
      </c>
      <c r="AL215">
        <v>17.21283803</v>
      </c>
      <c r="AO215">
        <v>-23.715941170000001</v>
      </c>
      <c r="AP215">
        <f t="shared" si="24"/>
        <v>9.9738038069268882</v>
      </c>
      <c r="AQ215">
        <f t="shared" si="25"/>
        <v>19.548655461576701</v>
      </c>
      <c r="AR215">
        <f t="shared" si="26"/>
        <v>-43.264596631576701</v>
      </c>
      <c r="AS215">
        <f t="shared" si="27"/>
        <v>-4.1672857084233002</v>
      </c>
      <c r="AU215">
        <f t="shared" si="28"/>
        <v>9.9738038069268882</v>
      </c>
    </row>
    <row r="216" spans="1:47" x14ac:dyDescent="0.25">
      <c r="A216" t="s">
        <v>259</v>
      </c>
      <c r="B216" t="s">
        <v>116</v>
      </c>
      <c r="C216" t="s">
        <v>250</v>
      </c>
      <c r="D216" s="2">
        <v>6</v>
      </c>
      <c r="E216" s="2">
        <v>6</v>
      </c>
      <c r="F216" s="2"/>
      <c r="G216" s="2"/>
      <c r="H216" t="s">
        <v>265</v>
      </c>
      <c r="I216" t="s">
        <v>266</v>
      </c>
      <c r="J216">
        <v>137</v>
      </c>
      <c r="K216">
        <v>1</v>
      </c>
      <c r="L216" t="s">
        <v>59</v>
      </c>
      <c r="M216">
        <v>30</v>
      </c>
      <c r="N216">
        <v>70</v>
      </c>
      <c r="O216">
        <v>60</v>
      </c>
      <c r="P216" t="s">
        <v>46</v>
      </c>
      <c r="Q216">
        <v>12</v>
      </c>
      <c r="R216">
        <v>1</v>
      </c>
      <c r="S216">
        <v>60</v>
      </c>
      <c r="T216">
        <v>3</v>
      </c>
      <c r="U216">
        <v>130.05799999999999</v>
      </c>
      <c r="V216">
        <v>82.153000000000006</v>
      </c>
      <c r="W216">
        <v>15.964</v>
      </c>
      <c r="X216">
        <v>9.702</v>
      </c>
      <c r="Y216" t="s">
        <v>260</v>
      </c>
      <c r="Z216" t="s">
        <v>260</v>
      </c>
      <c r="AA216">
        <v>6</v>
      </c>
      <c r="AB216">
        <v>6</v>
      </c>
      <c r="AC216">
        <v>12</v>
      </c>
      <c r="AD216">
        <v>148.40899999999999</v>
      </c>
      <c r="AE216">
        <v>80</v>
      </c>
      <c r="AF216">
        <v>0.53905086599999996</v>
      </c>
      <c r="AG216">
        <v>70.107877549999998</v>
      </c>
      <c r="AH216">
        <v>44.284645810000001</v>
      </c>
      <c r="AI216">
        <v>8.6054080279999994</v>
      </c>
      <c r="AJ216">
        <v>5.2298715040000001</v>
      </c>
      <c r="AK216">
        <v>21.078858700000001</v>
      </c>
      <c r="AL216">
        <v>12.8105166</v>
      </c>
      <c r="AO216">
        <v>-36.833566560000001</v>
      </c>
      <c r="AP216">
        <f t="shared" si="24"/>
        <v>10.759309194047182</v>
      </c>
      <c r="AQ216">
        <f t="shared" si="25"/>
        <v>21.088246020332477</v>
      </c>
      <c r="AR216">
        <f t="shared" si="26"/>
        <v>-57.921812580332478</v>
      </c>
      <c r="AS216">
        <f t="shared" si="27"/>
        <v>-15.745320539667524</v>
      </c>
      <c r="AU216">
        <f t="shared" si="28"/>
        <v>10.759309194047182</v>
      </c>
    </row>
    <row r="217" spans="1:47" x14ac:dyDescent="0.25">
      <c r="A217" t="s">
        <v>267</v>
      </c>
      <c r="B217" t="s">
        <v>268</v>
      </c>
      <c r="C217" t="s">
        <v>269</v>
      </c>
      <c r="D217" s="2">
        <v>6</v>
      </c>
      <c r="E217" s="2">
        <v>6</v>
      </c>
      <c r="F217" s="2">
        <v>513</v>
      </c>
      <c r="G217" s="2">
        <v>59</v>
      </c>
      <c r="H217" t="s">
        <v>270</v>
      </c>
      <c r="I217" t="s">
        <v>134</v>
      </c>
      <c r="J217">
        <v>2</v>
      </c>
      <c r="K217">
        <v>1</v>
      </c>
      <c r="L217" t="s">
        <v>94</v>
      </c>
      <c r="M217">
        <v>22.5</v>
      </c>
      <c r="N217">
        <v>65.5</v>
      </c>
      <c r="O217">
        <v>60</v>
      </c>
      <c r="P217" t="s">
        <v>60</v>
      </c>
      <c r="Q217">
        <v>1</v>
      </c>
      <c r="R217">
        <v>1</v>
      </c>
      <c r="S217">
        <v>10</v>
      </c>
      <c r="T217">
        <v>3</v>
      </c>
      <c r="U217">
        <v>24.57</v>
      </c>
      <c r="V217">
        <v>14.47</v>
      </c>
      <c r="W217">
        <v>4.1399999999999997</v>
      </c>
      <c r="X217">
        <v>8.7200000000000006</v>
      </c>
      <c r="Y217">
        <v>6</v>
      </c>
      <c r="Z217">
        <v>6</v>
      </c>
      <c r="AA217">
        <v>6</v>
      </c>
      <c r="AB217">
        <v>6</v>
      </c>
      <c r="AC217">
        <v>12</v>
      </c>
      <c r="AD217">
        <v>37.43</v>
      </c>
      <c r="AE217">
        <v>60</v>
      </c>
      <c r="AF217">
        <v>1.602992252</v>
      </c>
      <c r="AG217">
        <v>39.385519639999998</v>
      </c>
      <c r="AH217">
        <v>23.195297889999999</v>
      </c>
      <c r="AI217">
        <v>6.6363879240000001</v>
      </c>
      <c r="AJ217">
        <v>13.978092439999999</v>
      </c>
      <c r="AK217">
        <v>16.255764150000001</v>
      </c>
      <c r="AL217">
        <v>34.239194050000002</v>
      </c>
      <c r="AM217">
        <v>499</v>
      </c>
      <c r="AN217">
        <v>56</v>
      </c>
      <c r="AO217">
        <v>-41.107041109999997</v>
      </c>
      <c r="AP217">
        <f t="shared" si="24"/>
        <v>36.851648535180637</v>
      </c>
      <c r="AQ217">
        <f t="shared" si="25"/>
        <v>72.229231128954041</v>
      </c>
      <c r="AR217">
        <f t="shared" si="26"/>
        <v>-113.33627223895404</v>
      </c>
      <c r="AS217">
        <f t="shared" si="27"/>
        <v>31.122190018954043</v>
      </c>
      <c r="AU217">
        <f t="shared" si="28"/>
        <v>36.851648535180637</v>
      </c>
    </row>
    <row r="218" spans="1:47" x14ac:dyDescent="0.25">
      <c r="A218" t="s">
        <v>273</v>
      </c>
      <c r="B218" t="s">
        <v>90</v>
      </c>
      <c r="C218" t="s">
        <v>269</v>
      </c>
      <c r="D218" s="2">
        <v>6</v>
      </c>
      <c r="E218" s="2">
        <v>6</v>
      </c>
      <c r="F218" s="2"/>
      <c r="G218" s="2"/>
      <c r="H218" t="s">
        <v>274</v>
      </c>
      <c r="I218" t="s">
        <v>275</v>
      </c>
      <c r="J218">
        <v>8</v>
      </c>
      <c r="K218">
        <v>1</v>
      </c>
      <c r="L218" t="s">
        <v>59</v>
      </c>
      <c r="M218">
        <v>25</v>
      </c>
      <c r="N218">
        <v>70</v>
      </c>
      <c r="O218">
        <v>60</v>
      </c>
      <c r="P218" t="s">
        <v>60</v>
      </c>
      <c r="Q218">
        <v>12</v>
      </c>
      <c r="R218">
        <v>1</v>
      </c>
      <c r="S218">
        <v>60</v>
      </c>
      <c r="T218" t="s">
        <v>61</v>
      </c>
      <c r="U218">
        <v>37.338000000000001</v>
      </c>
      <c r="V218">
        <v>14.224</v>
      </c>
      <c r="W218">
        <v>2.032</v>
      </c>
      <c r="X218">
        <v>4.5720000000000001</v>
      </c>
      <c r="Y218">
        <v>6</v>
      </c>
      <c r="Z218">
        <v>6</v>
      </c>
      <c r="AA218">
        <v>6</v>
      </c>
      <c r="AB218">
        <v>6</v>
      </c>
      <c r="AC218">
        <v>12</v>
      </c>
      <c r="AD218">
        <v>42.417999999999999</v>
      </c>
      <c r="AE218">
        <v>100</v>
      </c>
      <c r="AF218">
        <v>2.3574897450000001</v>
      </c>
      <c r="AG218">
        <v>88.023952100000002</v>
      </c>
      <c r="AH218">
        <v>33.532934130000001</v>
      </c>
      <c r="AI218">
        <v>4.7904191620000001</v>
      </c>
      <c r="AJ218">
        <v>10.77844311</v>
      </c>
      <c r="AK218">
        <v>11.734082600000001</v>
      </c>
      <c r="AL218">
        <v>26.40168585</v>
      </c>
      <c r="AO218">
        <v>-61.904761899999997</v>
      </c>
      <c r="AP218">
        <f t="shared" si="24"/>
        <v>12.419167709453308</v>
      </c>
      <c r="AQ218">
        <f t="shared" si="25"/>
        <v>24.341568710528485</v>
      </c>
      <c r="AR218">
        <f t="shared" si="26"/>
        <v>-86.246330610528474</v>
      </c>
      <c r="AS218">
        <f t="shared" si="27"/>
        <v>-37.563193189471512</v>
      </c>
      <c r="AU218">
        <f t="shared" si="28"/>
        <v>12.419167709453308</v>
      </c>
    </row>
    <row r="219" spans="1:47" x14ac:dyDescent="0.25">
      <c r="A219" t="s">
        <v>273</v>
      </c>
      <c r="B219" t="s">
        <v>90</v>
      </c>
      <c r="C219" t="s">
        <v>269</v>
      </c>
      <c r="D219" s="2">
        <v>6</v>
      </c>
      <c r="E219" s="2">
        <v>6</v>
      </c>
      <c r="F219" s="2"/>
      <c r="G219" s="2"/>
      <c r="H219" t="s">
        <v>270</v>
      </c>
      <c r="I219" t="s">
        <v>275</v>
      </c>
      <c r="J219">
        <v>8</v>
      </c>
      <c r="K219">
        <v>1</v>
      </c>
      <c r="L219" t="s">
        <v>59</v>
      </c>
      <c r="M219">
        <v>25</v>
      </c>
      <c r="N219">
        <v>70</v>
      </c>
      <c r="O219">
        <v>60</v>
      </c>
      <c r="P219" t="s">
        <v>60</v>
      </c>
      <c r="Q219">
        <v>12</v>
      </c>
      <c r="R219">
        <v>1</v>
      </c>
      <c r="S219">
        <v>60</v>
      </c>
      <c r="T219" t="s">
        <v>61</v>
      </c>
      <c r="U219">
        <v>37.338000000000001</v>
      </c>
      <c r="V219">
        <v>11.683999999999999</v>
      </c>
      <c r="W219">
        <v>2.032</v>
      </c>
      <c r="X219">
        <v>3.048</v>
      </c>
      <c r="Y219">
        <v>6</v>
      </c>
      <c r="Z219">
        <v>6</v>
      </c>
      <c r="AA219">
        <v>6</v>
      </c>
      <c r="AB219">
        <v>6</v>
      </c>
      <c r="AC219">
        <v>12</v>
      </c>
      <c r="AD219">
        <v>42.417999999999999</v>
      </c>
      <c r="AE219">
        <v>100</v>
      </c>
      <c r="AF219">
        <v>2.3574897450000001</v>
      </c>
      <c r="AG219">
        <v>88.023952100000002</v>
      </c>
      <c r="AH219">
        <v>27.544910179999999</v>
      </c>
      <c r="AI219">
        <v>4.7904191620000001</v>
      </c>
      <c r="AJ219">
        <v>7.1856287429999997</v>
      </c>
      <c r="AK219">
        <v>11.734082600000001</v>
      </c>
      <c r="AL219">
        <v>17.601123900000001</v>
      </c>
      <c r="AO219">
        <v>-68.707482990000003</v>
      </c>
      <c r="AP219">
        <f t="shared" si="24"/>
        <v>8.3390100997098937</v>
      </c>
      <c r="AQ219">
        <f t="shared" si="25"/>
        <v>16.344459795431391</v>
      </c>
      <c r="AR219">
        <f t="shared" si="26"/>
        <v>-85.051942785431393</v>
      </c>
      <c r="AS219">
        <f t="shared" si="27"/>
        <v>-52.363023194568612</v>
      </c>
      <c r="AU219">
        <f t="shared" si="28"/>
        <v>8.3390100997098937</v>
      </c>
    </row>
    <row r="220" spans="1:47" x14ac:dyDescent="0.25">
      <c r="A220" t="s">
        <v>273</v>
      </c>
      <c r="B220" t="s">
        <v>90</v>
      </c>
      <c r="C220" t="s">
        <v>269</v>
      </c>
      <c r="D220" s="2">
        <v>6</v>
      </c>
      <c r="E220" s="2">
        <v>6</v>
      </c>
      <c r="F220" s="2"/>
      <c r="G220" s="2"/>
      <c r="H220" t="s">
        <v>276</v>
      </c>
      <c r="I220" t="s">
        <v>275</v>
      </c>
      <c r="J220">
        <v>8</v>
      </c>
      <c r="K220">
        <v>1</v>
      </c>
      <c r="L220" t="s">
        <v>59</v>
      </c>
      <c r="M220">
        <v>25</v>
      </c>
      <c r="N220">
        <v>70</v>
      </c>
      <c r="O220">
        <v>60</v>
      </c>
      <c r="P220" t="s">
        <v>60</v>
      </c>
      <c r="Q220">
        <v>12</v>
      </c>
      <c r="R220">
        <v>1</v>
      </c>
      <c r="S220">
        <v>60</v>
      </c>
      <c r="T220" t="s">
        <v>61</v>
      </c>
      <c r="U220">
        <v>37.338000000000001</v>
      </c>
      <c r="V220">
        <v>17.78</v>
      </c>
      <c r="W220">
        <v>2.032</v>
      </c>
      <c r="X220">
        <v>5.08</v>
      </c>
      <c r="Y220">
        <v>6</v>
      </c>
      <c r="Z220">
        <v>6</v>
      </c>
      <c r="AA220">
        <v>6</v>
      </c>
      <c r="AB220">
        <v>6</v>
      </c>
      <c r="AC220">
        <v>12</v>
      </c>
      <c r="AD220">
        <v>42.417999999999999</v>
      </c>
      <c r="AE220">
        <v>100</v>
      </c>
      <c r="AF220">
        <v>2.3574897450000001</v>
      </c>
      <c r="AG220">
        <v>88.023952100000002</v>
      </c>
      <c r="AH220">
        <v>41.916167659999999</v>
      </c>
      <c r="AI220">
        <v>4.7904191620000001</v>
      </c>
      <c r="AJ220">
        <v>11.976047899999999</v>
      </c>
      <c r="AK220">
        <v>11.734082600000001</v>
      </c>
      <c r="AL220">
        <v>29.335206500000002</v>
      </c>
      <c r="AO220">
        <v>-52.380952379999997</v>
      </c>
      <c r="AP220">
        <f t="shared" si="24"/>
        <v>13.850053979996932</v>
      </c>
      <c r="AQ220">
        <f t="shared" si="25"/>
        <v>27.146105800793986</v>
      </c>
      <c r="AR220">
        <f t="shared" si="26"/>
        <v>-79.527058180793986</v>
      </c>
      <c r="AS220">
        <f t="shared" si="27"/>
        <v>-25.23484657920601</v>
      </c>
      <c r="AU220">
        <f t="shared" si="28"/>
        <v>13.850053979996932</v>
      </c>
    </row>
    <row r="221" spans="1:47" x14ac:dyDescent="0.25">
      <c r="A221" t="s">
        <v>213</v>
      </c>
      <c r="B221" t="s">
        <v>101</v>
      </c>
      <c r="C221" t="s">
        <v>269</v>
      </c>
      <c r="D221" s="2">
        <v>14</v>
      </c>
      <c r="E221" s="2">
        <v>6</v>
      </c>
      <c r="F221" s="2"/>
      <c r="G221" s="2"/>
      <c r="H221" t="s">
        <v>270</v>
      </c>
      <c r="I221" t="s">
        <v>216</v>
      </c>
      <c r="J221">
        <v>10</v>
      </c>
      <c r="K221">
        <v>1</v>
      </c>
      <c r="L221" t="s">
        <v>45</v>
      </c>
      <c r="M221">
        <v>25</v>
      </c>
      <c r="N221">
        <v>70</v>
      </c>
      <c r="O221">
        <v>90</v>
      </c>
      <c r="P221" t="s">
        <v>46</v>
      </c>
      <c r="Q221">
        <v>12</v>
      </c>
      <c r="R221">
        <v>1</v>
      </c>
      <c r="S221">
        <v>60</v>
      </c>
      <c r="T221">
        <v>3</v>
      </c>
      <c r="U221">
        <v>35.630000000000003</v>
      </c>
      <c r="V221">
        <v>24.35</v>
      </c>
      <c r="W221">
        <v>1</v>
      </c>
      <c r="X221">
        <v>1</v>
      </c>
      <c r="Y221">
        <v>14</v>
      </c>
      <c r="Z221">
        <v>6</v>
      </c>
      <c r="AA221">
        <v>14</v>
      </c>
      <c r="AB221">
        <v>6</v>
      </c>
      <c r="AC221">
        <v>20</v>
      </c>
      <c r="AD221">
        <v>47.12</v>
      </c>
      <c r="AE221">
        <v>90</v>
      </c>
      <c r="AF221">
        <v>1.910016978</v>
      </c>
      <c r="AG221">
        <v>68.053904919999994</v>
      </c>
      <c r="AH221">
        <v>46.508913409999998</v>
      </c>
      <c r="AI221">
        <v>1.910016978</v>
      </c>
      <c r="AJ221">
        <v>1.910016978</v>
      </c>
      <c r="AK221">
        <v>7.1466291340000003</v>
      </c>
      <c r="AL221">
        <v>4.6785669959999998</v>
      </c>
      <c r="AO221">
        <v>-31.658714570000001</v>
      </c>
      <c r="AP221">
        <f t="shared" si="24"/>
        <v>3.3994377962886486</v>
      </c>
      <c r="AQ221">
        <f t="shared" si="25"/>
        <v>6.6628980807257507</v>
      </c>
      <c r="AR221">
        <f t="shared" si="26"/>
        <v>-38.321612650725754</v>
      </c>
      <c r="AS221">
        <f t="shared" si="27"/>
        <v>-24.995816489274251</v>
      </c>
      <c r="AU221">
        <f t="shared" si="28"/>
        <v>3.3994377962886486</v>
      </c>
    </row>
    <row r="222" spans="1:47" x14ac:dyDescent="0.25">
      <c r="A222" t="s">
        <v>213</v>
      </c>
      <c r="B222" t="s">
        <v>42</v>
      </c>
      <c r="C222" t="s">
        <v>269</v>
      </c>
      <c r="D222" s="2">
        <v>14</v>
      </c>
      <c r="E222" s="2">
        <v>6</v>
      </c>
      <c r="F222" s="2"/>
      <c r="G222" s="2"/>
      <c r="H222" t="s">
        <v>270</v>
      </c>
      <c r="I222" t="s">
        <v>216</v>
      </c>
      <c r="J222">
        <v>11</v>
      </c>
      <c r="K222">
        <v>1</v>
      </c>
      <c r="L222" t="s">
        <v>45</v>
      </c>
      <c r="M222">
        <v>25</v>
      </c>
      <c r="N222">
        <v>70</v>
      </c>
      <c r="O222">
        <v>90</v>
      </c>
      <c r="P222" t="s">
        <v>46</v>
      </c>
      <c r="Q222">
        <v>1</v>
      </c>
      <c r="R222">
        <v>1</v>
      </c>
      <c r="S222">
        <v>10</v>
      </c>
      <c r="T222">
        <v>3</v>
      </c>
      <c r="U222">
        <v>15.9</v>
      </c>
      <c r="V222">
        <v>7.93</v>
      </c>
      <c r="W222">
        <v>6.18</v>
      </c>
      <c r="X222">
        <v>3.38</v>
      </c>
      <c r="Y222">
        <v>14</v>
      </c>
      <c r="Z222">
        <v>6</v>
      </c>
      <c r="AA222">
        <v>14</v>
      </c>
      <c r="AB222">
        <v>6</v>
      </c>
      <c r="AC222">
        <v>20</v>
      </c>
      <c r="AD222">
        <v>45.23</v>
      </c>
      <c r="AE222">
        <v>90</v>
      </c>
      <c r="AF222">
        <v>1.989829759</v>
      </c>
      <c r="AG222">
        <v>31.638293170000001</v>
      </c>
      <c r="AH222">
        <v>15.77934999</v>
      </c>
      <c r="AI222">
        <v>12.29714791</v>
      </c>
      <c r="AJ222">
        <v>6.7256245850000003</v>
      </c>
      <c r="AK222">
        <v>46.011714320000003</v>
      </c>
      <c r="AL222">
        <v>16.47434844</v>
      </c>
      <c r="AO222">
        <v>-50.125786159999997</v>
      </c>
      <c r="AP222">
        <f t="shared" si="24"/>
        <v>28.769388063333256</v>
      </c>
      <c r="AQ222">
        <f t="shared" si="25"/>
        <v>56.388000604133182</v>
      </c>
      <c r="AR222">
        <f t="shared" si="26"/>
        <v>-106.51378676413319</v>
      </c>
      <c r="AS222">
        <f t="shared" si="27"/>
        <v>6.2622144441331855</v>
      </c>
      <c r="AU222">
        <f t="shared" si="28"/>
        <v>28.769388063333256</v>
      </c>
    </row>
    <row r="223" spans="1:47" x14ac:dyDescent="0.25">
      <c r="A223" t="s">
        <v>213</v>
      </c>
      <c r="B223" t="s">
        <v>42</v>
      </c>
      <c r="C223" t="s">
        <v>269</v>
      </c>
      <c r="D223" s="2">
        <v>14</v>
      </c>
      <c r="E223" s="2">
        <v>6</v>
      </c>
      <c r="F223" s="2"/>
      <c r="G223" s="2"/>
      <c r="H223" t="s">
        <v>270</v>
      </c>
      <c r="I223" t="s">
        <v>216</v>
      </c>
      <c r="J223">
        <v>12</v>
      </c>
      <c r="K223">
        <v>1</v>
      </c>
      <c r="L223" t="s">
        <v>45</v>
      </c>
      <c r="M223">
        <v>25</v>
      </c>
      <c r="N223">
        <v>70</v>
      </c>
      <c r="O223">
        <v>90</v>
      </c>
      <c r="P223" t="s">
        <v>46</v>
      </c>
      <c r="Q223">
        <v>1</v>
      </c>
      <c r="R223">
        <v>3</v>
      </c>
      <c r="S223">
        <v>10</v>
      </c>
      <c r="T223">
        <v>3</v>
      </c>
      <c r="U223">
        <v>29.22</v>
      </c>
      <c r="V223">
        <v>17.62</v>
      </c>
      <c r="W223">
        <v>5.24</v>
      </c>
      <c r="X223">
        <v>5.12</v>
      </c>
      <c r="Y223">
        <v>14</v>
      </c>
      <c r="Z223">
        <v>6</v>
      </c>
      <c r="AA223">
        <v>14</v>
      </c>
      <c r="AB223">
        <v>6</v>
      </c>
      <c r="AC223">
        <v>20</v>
      </c>
      <c r="AD223">
        <v>45.23</v>
      </c>
      <c r="AE223">
        <v>90</v>
      </c>
      <c r="AF223">
        <v>1.989829759</v>
      </c>
      <c r="AG223">
        <v>58.142825559999999</v>
      </c>
      <c r="AH223">
        <v>35.060800350000001</v>
      </c>
      <c r="AI223">
        <v>10.42670794</v>
      </c>
      <c r="AJ223">
        <v>10.18792837</v>
      </c>
      <c r="AK223">
        <v>39.01316877</v>
      </c>
      <c r="AL223">
        <v>24.955226029999999</v>
      </c>
      <c r="AO223">
        <v>-39.698836409999998</v>
      </c>
      <c r="AP223">
        <f t="shared" si="24"/>
        <v>20.590446788148739</v>
      </c>
      <c r="AQ223">
        <f t="shared" si="25"/>
        <v>40.357275704771531</v>
      </c>
      <c r="AR223">
        <f t="shared" si="26"/>
        <v>-80.056112114771537</v>
      </c>
      <c r="AS223">
        <f t="shared" si="27"/>
        <v>0.65843929477153296</v>
      </c>
      <c r="AU223">
        <f t="shared" si="28"/>
        <v>20.590446788148739</v>
      </c>
    </row>
    <row r="224" spans="1:47" x14ac:dyDescent="0.25">
      <c r="A224" t="s">
        <v>213</v>
      </c>
      <c r="B224" t="s">
        <v>42</v>
      </c>
      <c r="C224" t="s">
        <v>269</v>
      </c>
      <c r="D224" s="2">
        <v>14</v>
      </c>
      <c r="E224" s="2">
        <v>6</v>
      </c>
      <c r="F224" s="2"/>
      <c r="G224" s="2"/>
      <c r="H224" t="s">
        <v>270</v>
      </c>
      <c r="I224" t="s">
        <v>216</v>
      </c>
      <c r="J224">
        <v>13</v>
      </c>
      <c r="K224">
        <v>1</v>
      </c>
      <c r="L224" t="s">
        <v>45</v>
      </c>
      <c r="M224">
        <v>25</v>
      </c>
      <c r="N224">
        <v>70</v>
      </c>
      <c r="O224">
        <v>90</v>
      </c>
      <c r="P224" t="s">
        <v>46</v>
      </c>
      <c r="Q224">
        <v>1</v>
      </c>
      <c r="R224">
        <v>5</v>
      </c>
      <c r="S224">
        <v>10</v>
      </c>
      <c r="T224">
        <v>3</v>
      </c>
      <c r="U224">
        <v>39.29</v>
      </c>
      <c r="V224">
        <v>23.75</v>
      </c>
      <c r="W224">
        <v>1.98</v>
      </c>
      <c r="X224">
        <v>3.08</v>
      </c>
      <c r="Y224">
        <v>14</v>
      </c>
      <c r="Z224">
        <v>6</v>
      </c>
      <c r="AA224">
        <v>14</v>
      </c>
      <c r="AB224">
        <v>6</v>
      </c>
      <c r="AC224">
        <v>20</v>
      </c>
      <c r="AD224">
        <v>45.23</v>
      </c>
      <c r="AE224">
        <v>90</v>
      </c>
      <c r="AF224">
        <v>1.989829759</v>
      </c>
      <c r="AG224">
        <v>78.180411230000004</v>
      </c>
      <c r="AH224">
        <v>47.258456780000003</v>
      </c>
      <c r="AI224">
        <v>3.9398629230000002</v>
      </c>
      <c r="AJ224">
        <v>6.1286756579999997</v>
      </c>
      <c r="AK224">
        <v>14.741617209999999</v>
      </c>
      <c r="AL224">
        <v>15.01212816</v>
      </c>
      <c r="AO224">
        <v>-39.55204887</v>
      </c>
      <c r="AP224">
        <f t="shared" si="24"/>
        <v>8.4102197706954236</v>
      </c>
      <c r="AQ224">
        <f t="shared" si="25"/>
        <v>16.484030750563029</v>
      </c>
      <c r="AR224">
        <f t="shared" si="26"/>
        <v>-56.036079620563029</v>
      </c>
      <c r="AS224">
        <f t="shared" si="27"/>
        <v>-23.068018119436971</v>
      </c>
      <c r="AU224">
        <f t="shared" si="28"/>
        <v>8.4102197706954236</v>
      </c>
    </row>
    <row r="225" spans="1:47" x14ac:dyDescent="0.25">
      <c r="A225" t="s">
        <v>213</v>
      </c>
      <c r="B225" t="s">
        <v>42</v>
      </c>
      <c r="C225" t="s">
        <v>269</v>
      </c>
      <c r="D225" s="2">
        <v>14</v>
      </c>
      <c r="E225" s="2">
        <v>6</v>
      </c>
      <c r="F225" s="2"/>
      <c r="G225" s="2"/>
      <c r="H225" t="s">
        <v>270</v>
      </c>
      <c r="I225" t="s">
        <v>216</v>
      </c>
      <c r="J225">
        <v>14</v>
      </c>
      <c r="K225">
        <v>1</v>
      </c>
      <c r="L225" t="s">
        <v>45</v>
      </c>
      <c r="M225">
        <v>25</v>
      </c>
      <c r="N225">
        <v>70</v>
      </c>
      <c r="O225">
        <v>90</v>
      </c>
      <c r="P225" t="s">
        <v>46</v>
      </c>
      <c r="Q225">
        <v>1</v>
      </c>
      <c r="R225">
        <v>7</v>
      </c>
      <c r="S225">
        <v>10</v>
      </c>
      <c r="T225">
        <v>3</v>
      </c>
      <c r="U225">
        <v>38.58</v>
      </c>
      <c r="V225">
        <v>27.16</v>
      </c>
      <c r="W225">
        <v>3.48</v>
      </c>
      <c r="X225">
        <v>2.9</v>
      </c>
      <c r="Y225">
        <v>14</v>
      </c>
      <c r="Z225">
        <v>6</v>
      </c>
      <c r="AA225">
        <v>14</v>
      </c>
      <c r="AB225">
        <v>6</v>
      </c>
      <c r="AC225">
        <v>20</v>
      </c>
      <c r="AD225">
        <v>45.23</v>
      </c>
      <c r="AE225">
        <v>90</v>
      </c>
      <c r="AF225">
        <v>1.989829759</v>
      </c>
      <c r="AG225">
        <v>76.7676321</v>
      </c>
      <c r="AH225">
        <v>54.043776250000001</v>
      </c>
      <c r="AI225">
        <v>6.9246075610000002</v>
      </c>
      <c r="AJ225">
        <v>5.7705063010000002</v>
      </c>
      <c r="AK225">
        <v>25.909509029999999</v>
      </c>
      <c r="AL225">
        <v>14.134796</v>
      </c>
      <c r="AO225">
        <v>-29.600829449999999</v>
      </c>
      <c r="AP225">
        <f t="shared" si="24"/>
        <v>9.8400974581624379</v>
      </c>
      <c r="AQ225">
        <f t="shared" si="25"/>
        <v>19.286591017998379</v>
      </c>
      <c r="AR225">
        <f t="shared" si="26"/>
        <v>-48.887420467998382</v>
      </c>
      <c r="AS225">
        <f t="shared" si="27"/>
        <v>-10.31423843200162</v>
      </c>
      <c r="AU225">
        <f t="shared" si="28"/>
        <v>9.8400974581624379</v>
      </c>
    </row>
    <row r="226" spans="1:47" x14ac:dyDescent="0.25">
      <c r="A226" t="s">
        <v>213</v>
      </c>
      <c r="B226" t="s">
        <v>42</v>
      </c>
      <c r="C226" t="s">
        <v>269</v>
      </c>
      <c r="D226" s="2">
        <v>14</v>
      </c>
      <c r="E226" s="2">
        <v>6</v>
      </c>
      <c r="F226" s="2"/>
      <c r="G226" s="2"/>
      <c r="H226" t="s">
        <v>270</v>
      </c>
      <c r="I226" t="s">
        <v>216</v>
      </c>
      <c r="J226">
        <v>15</v>
      </c>
      <c r="K226">
        <v>1</v>
      </c>
      <c r="L226" t="s">
        <v>45</v>
      </c>
      <c r="M226">
        <v>25</v>
      </c>
      <c r="N226">
        <v>70</v>
      </c>
      <c r="O226">
        <v>90</v>
      </c>
      <c r="P226" t="s">
        <v>46</v>
      </c>
      <c r="Q226">
        <v>1</v>
      </c>
      <c r="R226">
        <v>10</v>
      </c>
      <c r="S226">
        <v>10</v>
      </c>
      <c r="T226">
        <v>3</v>
      </c>
      <c r="U226">
        <v>39.43</v>
      </c>
      <c r="V226">
        <v>31.47</v>
      </c>
      <c r="W226">
        <v>4.28</v>
      </c>
      <c r="X226">
        <v>5.54</v>
      </c>
      <c r="Y226">
        <v>14</v>
      </c>
      <c r="Z226">
        <v>6</v>
      </c>
      <c r="AA226">
        <v>14</v>
      </c>
      <c r="AB226">
        <v>6</v>
      </c>
      <c r="AC226">
        <v>20</v>
      </c>
      <c r="AD226">
        <v>45.23</v>
      </c>
      <c r="AE226">
        <v>90</v>
      </c>
      <c r="AF226">
        <v>1.989829759</v>
      </c>
      <c r="AG226">
        <v>78.458987399999998</v>
      </c>
      <c r="AH226">
        <v>62.619942520000002</v>
      </c>
      <c r="AI226">
        <v>8.5164713689999996</v>
      </c>
      <c r="AJ226">
        <v>11.023656859999999</v>
      </c>
      <c r="AK226">
        <v>31.865718009999998</v>
      </c>
      <c r="AL226">
        <v>27.00233442</v>
      </c>
      <c r="AO226">
        <v>-20.187674359999999</v>
      </c>
      <c r="AP226">
        <f t="shared" si="24"/>
        <v>16.50644025810913</v>
      </c>
      <c r="AQ226">
        <f t="shared" si="25"/>
        <v>32.352622905893895</v>
      </c>
      <c r="AR226">
        <f t="shared" si="26"/>
        <v>-52.540297265893898</v>
      </c>
      <c r="AS226">
        <f t="shared" si="27"/>
        <v>12.164948545893896</v>
      </c>
      <c r="AU226">
        <f t="shared" si="28"/>
        <v>16.50644025810913</v>
      </c>
    </row>
    <row r="227" spans="1:47" x14ac:dyDescent="0.25">
      <c r="A227" t="s">
        <v>277</v>
      </c>
      <c r="B227" t="s">
        <v>67</v>
      </c>
      <c r="C227" t="s">
        <v>269</v>
      </c>
      <c r="D227" s="2">
        <v>17</v>
      </c>
      <c r="E227" s="2">
        <v>17</v>
      </c>
      <c r="F227" s="2"/>
      <c r="G227" s="2"/>
      <c r="H227" t="s">
        <v>278</v>
      </c>
      <c r="I227" t="s">
        <v>279</v>
      </c>
      <c r="J227">
        <v>31</v>
      </c>
      <c r="K227">
        <v>1</v>
      </c>
      <c r="L227" t="s">
        <v>59</v>
      </c>
      <c r="M227" t="s">
        <v>46</v>
      </c>
      <c r="N227" t="s">
        <v>46</v>
      </c>
      <c r="O227">
        <v>60</v>
      </c>
      <c r="P227" t="s">
        <v>46</v>
      </c>
      <c r="Q227" t="s">
        <v>46</v>
      </c>
      <c r="R227">
        <v>1</v>
      </c>
      <c r="S227">
        <v>60</v>
      </c>
      <c r="T227">
        <v>2</v>
      </c>
      <c r="U227">
        <v>92.825000000000003</v>
      </c>
      <c r="V227">
        <v>43.347999999999999</v>
      </c>
      <c r="W227">
        <v>3.0419999999999998</v>
      </c>
      <c r="X227">
        <v>4.2919999999999998</v>
      </c>
      <c r="Y227">
        <v>17</v>
      </c>
      <c r="Z227">
        <v>17</v>
      </c>
      <c r="AA227">
        <v>17</v>
      </c>
      <c r="AB227">
        <v>17</v>
      </c>
      <c r="AC227">
        <v>34</v>
      </c>
      <c r="AD227">
        <v>109.773</v>
      </c>
      <c r="AE227">
        <v>100</v>
      </c>
      <c r="AF227">
        <v>0.91097082200000001</v>
      </c>
      <c r="AG227">
        <v>84.560866520000005</v>
      </c>
      <c r="AH227">
        <v>39.488763169999999</v>
      </c>
      <c r="AI227">
        <v>2.7711732389999999</v>
      </c>
      <c r="AJ227">
        <v>3.9098867660000001</v>
      </c>
      <c r="AK227">
        <v>11.42583997</v>
      </c>
      <c r="AL227">
        <v>16.120876119999998</v>
      </c>
      <c r="AO227">
        <v>-53.301373550000001</v>
      </c>
      <c r="AP227">
        <f t="shared" si="24"/>
        <v>4.8704370972562252</v>
      </c>
      <c r="AQ227">
        <f t="shared" si="25"/>
        <v>9.5460567106222012</v>
      </c>
      <c r="AR227">
        <f t="shared" si="26"/>
        <v>-62.847430260622204</v>
      </c>
      <c r="AS227">
        <f t="shared" si="27"/>
        <v>-43.755316839377798</v>
      </c>
      <c r="AU227">
        <f t="shared" si="28"/>
        <v>4.8704370972562252</v>
      </c>
    </row>
    <row r="228" spans="1:47" x14ac:dyDescent="0.25">
      <c r="A228" t="s">
        <v>277</v>
      </c>
      <c r="B228" t="s">
        <v>209</v>
      </c>
      <c r="C228" t="s">
        <v>269</v>
      </c>
      <c r="D228" s="2">
        <v>17</v>
      </c>
      <c r="E228" s="2">
        <v>17</v>
      </c>
      <c r="F228" s="2"/>
      <c r="G228" s="2"/>
      <c r="H228" t="s">
        <v>278</v>
      </c>
      <c r="I228" t="s">
        <v>279</v>
      </c>
      <c r="J228">
        <v>32</v>
      </c>
      <c r="K228">
        <v>1</v>
      </c>
      <c r="L228" t="s">
        <v>59</v>
      </c>
      <c r="M228" t="s">
        <v>46</v>
      </c>
      <c r="N228" t="s">
        <v>46</v>
      </c>
      <c r="O228">
        <v>60</v>
      </c>
      <c r="P228" t="s">
        <v>46</v>
      </c>
      <c r="Q228" t="s">
        <v>46</v>
      </c>
      <c r="R228">
        <v>1</v>
      </c>
      <c r="S228">
        <v>60</v>
      </c>
      <c r="T228">
        <v>2</v>
      </c>
      <c r="U228">
        <v>88.518000000000001</v>
      </c>
      <c r="V228">
        <v>40.951999999999998</v>
      </c>
      <c r="W228">
        <v>6.4379999999999997</v>
      </c>
      <c r="X228">
        <v>4.234</v>
      </c>
      <c r="Y228">
        <v>17</v>
      </c>
      <c r="Z228">
        <v>17</v>
      </c>
      <c r="AA228">
        <v>17</v>
      </c>
      <c r="AB228">
        <v>17</v>
      </c>
      <c r="AC228">
        <v>34</v>
      </c>
      <c r="AD228">
        <v>107.252</v>
      </c>
      <c r="AE228">
        <v>100</v>
      </c>
      <c r="AF228">
        <v>0.93238354499999998</v>
      </c>
      <c r="AG228">
        <v>82.532726659999994</v>
      </c>
      <c r="AH228">
        <v>38.182970949999998</v>
      </c>
      <c r="AI228">
        <v>6.0026852650000002</v>
      </c>
      <c r="AJ228">
        <v>3.9477119310000002</v>
      </c>
      <c r="AK228">
        <v>24.749705380000002</v>
      </c>
      <c r="AL228">
        <v>16.276833270000001</v>
      </c>
      <c r="AO228">
        <v>-53.735963310000002</v>
      </c>
      <c r="AP228">
        <f t="shared" si="24"/>
        <v>5.848174706863996</v>
      </c>
      <c r="AQ228">
        <f t="shared" si="25"/>
        <v>11.462422425453433</v>
      </c>
      <c r="AR228">
        <f t="shared" si="26"/>
        <v>-65.198385735453428</v>
      </c>
      <c r="AS228">
        <f t="shared" si="27"/>
        <v>-42.27354088454657</v>
      </c>
      <c r="AU228">
        <f t="shared" si="28"/>
        <v>5.848174706863996</v>
      </c>
    </row>
    <row r="229" spans="1:47" x14ac:dyDescent="0.25">
      <c r="A229" t="s">
        <v>277</v>
      </c>
      <c r="B229" t="s">
        <v>280</v>
      </c>
      <c r="C229" t="s">
        <v>269</v>
      </c>
      <c r="D229" s="2">
        <v>17</v>
      </c>
      <c r="E229" s="2">
        <v>17</v>
      </c>
      <c r="F229" s="2"/>
      <c r="G229" s="2"/>
      <c r="H229" t="s">
        <v>278</v>
      </c>
      <c r="I229" t="s">
        <v>279</v>
      </c>
      <c r="J229">
        <v>33</v>
      </c>
      <c r="K229">
        <v>1</v>
      </c>
      <c r="L229" t="s">
        <v>59</v>
      </c>
      <c r="M229" t="s">
        <v>46</v>
      </c>
      <c r="N229" t="s">
        <v>46</v>
      </c>
      <c r="O229">
        <v>60</v>
      </c>
      <c r="P229" t="s">
        <v>46</v>
      </c>
      <c r="Q229" t="s">
        <v>46</v>
      </c>
      <c r="R229">
        <v>1</v>
      </c>
      <c r="S229">
        <v>60</v>
      </c>
      <c r="T229">
        <v>2</v>
      </c>
      <c r="U229">
        <v>122.723</v>
      </c>
      <c r="V229">
        <v>49.286000000000001</v>
      </c>
      <c r="W229">
        <v>7.1719999999999997</v>
      </c>
      <c r="X229">
        <v>12.406000000000001</v>
      </c>
      <c r="Y229">
        <v>17</v>
      </c>
      <c r="Z229">
        <v>17</v>
      </c>
      <c r="AA229">
        <v>17</v>
      </c>
      <c r="AB229">
        <v>17</v>
      </c>
      <c r="AC229">
        <v>34</v>
      </c>
      <c r="AD229">
        <v>139.64099999999999</v>
      </c>
      <c r="AE229">
        <v>100</v>
      </c>
      <c r="AF229">
        <v>0.71612205600000001</v>
      </c>
      <c r="AG229">
        <v>87.884647060000006</v>
      </c>
      <c r="AH229">
        <v>35.29479164</v>
      </c>
      <c r="AI229">
        <v>5.1360273850000002</v>
      </c>
      <c r="AJ229">
        <v>8.8842102250000003</v>
      </c>
      <c r="AK229">
        <v>21.176383399999999</v>
      </c>
      <c r="AL229">
        <v>36.630537160000003</v>
      </c>
      <c r="AO229">
        <v>-59.839638860000001</v>
      </c>
      <c r="AP229">
        <f t="shared" si="24"/>
        <v>10.377819573494651</v>
      </c>
      <c r="AQ229">
        <f t="shared" si="25"/>
        <v>20.340526364049516</v>
      </c>
      <c r="AR229">
        <f t="shared" si="26"/>
        <v>-80.180165224049517</v>
      </c>
      <c r="AS229">
        <f t="shared" si="27"/>
        <v>-39.499112495950484</v>
      </c>
      <c r="AU229">
        <f t="shared" si="28"/>
        <v>10.377819573494651</v>
      </c>
    </row>
    <row r="230" spans="1:47" x14ac:dyDescent="0.25">
      <c r="A230" t="s">
        <v>220</v>
      </c>
      <c r="B230" t="s">
        <v>42</v>
      </c>
      <c r="C230" t="s">
        <v>269</v>
      </c>
      <c r="D230" s="2">
        <v>6</v>
      </c>
      <c r="E230" s="2">
        <v>6</v>
      </c>
      <c r="F230" s="2"/>
      <c r="G230" s="2"/>
      <c r="H230" t="s">
        <v>274</v>
      </c>
      <c r="I230" t="s">
        <v>225</v>
      </c>
      <c r="J230">
        <v>58</v>
      </c>
      <c r="K230">
        <v>1</v>
      </c>
      <c r="L230" t="s">
        <v>45</v>
      </c>
      <c r="M230">
        <v>25</v>
      </c>
      <c r="N230" t="s">
        <v>46</v>
      </c>
      <c r="O230">
        <v>60</v>
      </c>
      <c r="P230" t="s">
        <v>46</v>
      </c>
      <c r="Q230">
        <v>12</v>
      </c>
      <c r="R230">
        <v>1</v>
      </c>
      <c r="S230">
        <v>60</v>
      </c>
      <c r="T230" t="s">
        <v>61</v>
      </c>
      <c r="U230">
        <v>22.43</v>
      </c>
      <c r="V230">
        <v>12.12</v>
      </c>
      <c r="W230">
        <v>1.1399999999999999</v>
      </c>
      <c r="X230">
        <v>2.04</v>
      </c>
      <c r="Y230">
        <v>6</v>
      </c>
      <c r="Z230">
        <v>6</v>
      </c>
      <c r="AA230">
        <v>6</v>
      </c>
      <c r="AB230">
        <v>6</v>
      </c>
      <c r="AC230">
        <v>12</v>
      </c>
      <c r="AD230">
        <v>20.16</v>
      </c>
      <c r="AE230">
        <v>80</v>
      </c>
      <c r="AF230">
        <v>3.968253968</v>
      </c>
      <c r="AG230">
        <v>89.007936509999993</v>
      </c>
      <c r="AH230">
        <v>48.095238100000003</v>
      </c>
      <c r="AI230">
        <v>4.5238095239999998</v>
      </c>
      <c r="AJ230">
        <v>8.0952380949999991</v>
      </c>
      <c r="AK230">
        <v>11.081025029999999</v>
      </c>
      <c r="AL230">
        <v>19.829202680000002</v>
      </c>
      <c r="AO230">
        <v>-45.965225140000001</v>
      </c>
      <c r="AP230">
        <f t="shared" si="24"/>
        <v>9.5005543131664005</v>
      </c>
      <c r="AQ230">
        <f t="shared" si="25"/>
        <v>18.621086453806146</v>
      </c>
      <c r="AR230">
        <f t="shared" si="26"/>
        <v>-64.586311593806144</v>
      </c>
      <c r="AS230">
        <f t="shared" si="27"/>
        <v>-27.344138686193855</v>
      </c>
      <c r="AU230">
        <f t="shared" si="28"/>
        <v>9.5005543131664005</v>
      </c>
    </row>
    <row r="231" spans="1:47" x14ac:dyDescent="0.25">
      <c r="A231" t="s">
        <v>281</v>
      </c>
      <c r="B231" t="s">
        <v>42</v>
      </c>
      <c r="C231" t="s">
        <v>269</v>
      </c>
      <c r="D231" s="2">
        <v>7</v>
      </c>
      <c r="E231" s="2">
        <v>7</v>
      </c>
      <c r="F231" s="2"/>
      <c r="G231" s="2"/>
      <c r="H231" t="s">
        <v>274</v>
      </c>
      <c r="I231" t="s">
        <v>192</v>
      </c>
      <c r="J231">
        <v>60</v>
      </c>
      <c r="K231">
        <v>1</v>
      </c>
      <c r="L231" t="s">
        <v>59</v>
      </c>
      <c r="M231" t="s">
        <v>46</v>
      </c>
      <c r="N231" t="s">
        <v>46</v>
      </c>
      <c r="O231">
        <v>90</v>
      </c>
      <c r="P231" t="s">
        <v>46</v>
      </c>
      <c r="Q231">
        <v>12</v>
      </c>
      <c r="R231">
        <v>1</v>
      </c>
      <c r="S231">
        <v>60</v>
      </c>
      <c r="T231" t="s">
        <v>61</v>
      </c>
      <c r="U231">
        <v>1.05</v>
      </c>
      <c r="V231">
        <v>0.35</v>
      </c>
      <c r="W231">
        <v>0.08</v>
      </c>
      <c r="X231">
        <v>0.12</v>
      </c>
      <c r="Y231" t="s">
        <v>282</v>
      </c>
      <c r="Z231" t="s">
        <v>282</v>
      </c>
      <c r="AA231">
        <v>7</v>
      </c>
      <c r="AB231">
        <v>7</v>
      </c>
      <c r="AC231">
        <v>14</v>
      </c>
      <c r="AD231">
        <v>1.17</v>
      </c>
      <c r="AE231">
        <v>60</v>
      </c>
      <c r="AF231">
        <v>51.282051279999997</v>
      </c>
      <c r="AG231">
        <v>53.84615385</v>
      </c>
      <c r="AH231">
        <v>17.948717949999999</v>
      </c>
      <c r="AI231">
        <v>4.1025641029999997</v>
      </c>
      <c r="AJ231">
        <v>6.153846154</v>
      </c>
      <c r="AK231">
        <v>10.854364350000001</v>
      </c>
      <c r="AL231">
        <v>16.28154653</v>
      </c>
      <c r="AO231">
        <v>-66.666666669999998</v>
      </c>
      <c r="AP231">
        <f t="shared" si="24"/>
        <v>11.70735804050805</v>
      </c>
      <c r="AQ231">
        <f t="shared" si="25"/>
        <v>22.946421759395776</v>
      </c>
      <c r="AR231">
        <f t="shared" si="26"/>
        <v>-89.613088429395773</v>
      </c>
      <c r="AS231">
        <f t="shared" si="27"/>
        <v>-43.720244910604222</v>
      </c>
      <c r="AU231">
        <f t="shared" si="28"/>
        <v>11.70735804050805</v>
      </c>
    </row>
    <row r="232" spans="1:47" x14ac:dyDescent="0.25">
      <c r="A232" t="s">
        <v>281</v>
      </c>
      <c r="B232" t="s">
        <v>42</v>
      </c>
      <c r="C232" t="s">
        <v>269</v>
      </c>
      <c r="D232" s="2">
        <v>7</v>
      </c>
      <c r="E232" s="2">
        <v>7</v>
      </c>
      <c r="F232" s="2"/>
      <c r="G232" s="2"/>
      <c r="H232" t="s">
        <v>283</v>
      </c>
      <c r="I232" t="s">
        <v>192</v>
      </c>
      <c r="J232">
        <v>60</v>
      </c>
      <c r="K232">
        <v>1</v>
      </c>
      <c r="L232" t="s">
        <v>59</v>
      </c>
      <c r="M232" t="s">
        <v>46</v>
      </c>
      <c r="N232" t="s">
        <v>46</v>
      </c>
      <c r="O232">
        <v>90</v>
      </c>
      <c r="P232" t="s">
        <v>46</v>
      </c>
      <c r="Q232">
        <v>12</v>
      </c>
      <c r="R232">
        <v>1</v>
      </c>
      <c r="S232">
        <v>60</v>
      </c>
      <c r="T232" t="s">
        <v>61</v>
      </c>
      <c r="U232">
        <v>1.05</v>
      </c>
      <c r="V232">
        <v>0.37</v>
      </c>
      <c r="W232">
        <v>0.08</v>
      </c>
      <c r="X232">
        <v>0.1</v>
      </c>
      <c r="Y232" t="s">
        <v>282</v>
      </c>
      <c r="Z232" t="s">
        <v>282</v>
      </c>
      <c r="AA232">
        <v>7</v>
      </c>
      <c r="AB232">
        <v>7</v>
      </c>
      <c r="AC232">
        <v>14</v>
      </c>
      <c r="AD232">
        <v>1.17</v>
      </c>
      <c r="AE232">
        <v>60</v>
      </c>
      <c r="AF232">
        <v>51.282051279999997</v>
      </c>
      <c r="AG232">
        <v>53.84615385</v>
      </c>
      <c r="AH232">
        <v>18.974358970000001</v>
      </c>
      <c r="AI232">
        <v>4.1025641029999997</v>
      </c>
      <c r="AJ232">
        <v>5.1282051280000003</v>
      </c>
      <c r="AK232">
        <v>10.854364350000001</v>
      </c>
      <c r="AL232">
        <v>13.56795544</v>
      </c>
      <c r="AO232">
        <v>-64.761904759999993</v>
      </c>
      <c r="AP232">
        <f t="shared" si="24"/>
        <v>9.8950057011043793</v>
      </c>
      <c r="AQ232">
        <f t="shared" si="25"/>
        <v>19.394211174164582</v>
      </c>
      <c r="AR232">
        <f t="shared" si="26"/>
        <v>-84.156115934164575</v>
      </c>
      <c r="AS232">
        <f t="shared" si="27"/>
        <v>-45.367693585835411</v>
      </c>
      <c r="AU232">
        <f t="shared" si="28"/>
        <v>9.8950057011043793</v>
      </c>
    </row>
    <row r="233" spans="1:47" x14ac:dyDescent="0.25">
      <c r="A233" t="s">
        <v>281</v>
      </c>
      <c r="B233" t="s">
        <v>42</v>
      </c>
      <c r="C233" t="s">
        <v>269</v>
      </c>
      <c r="D233" s="2">
        <v>7</v>
      </c>
      <c r="E233" s="2">
        <v>7</v>
      </c>
      <c r="F233" s="2"/>
      <c r="G233" s="2"/>
      <c r="H233" t="s">
        <v>270</v>
      </c>
      <c r="I233" t="s">
        <v>192</v>
      </c>
      <c r="J233">
        <v>60</v>
      </c>
      <c r="K233">
        <v>1</v>
      </c>
      <c r="L233" t="s">
        <v>59</v>
      </c>
      <c r="M233" t="s">
        <v>46</v>
      </c>
      <c r="N233" t="s">
        <v>46</v>
      </c>
      <c r="O233">
        <v>90</v>
      </c>
      <c r="P233" t="s">
        <v>46</v>
      </c>
      <c r="Q233">
        <v>12</v>
      </c>
      <c r="R233">
        <v>1</v>
      </c>
      <c r="S233">
        <v>60</v>
      </c>
      <c r="T233" t="s">
        <v>61</v>
      </c>
      <c r="U233">
        <v>1.05</v>
      </c>
      <c r="V233">
        <v>0.31</v>
      </c>
      <c r="W233">
        <v>0.08</v>
      </c>
      <c r="X233">
        <v>0.16</v>
      </c>
      <c r="Y233" t="s">
        <v>282</v>
      </c>
      <c r="Z233" t="s">
        <v>282</v>
      </c>
      <c r="AA233">
        <v>7</v>
      </c>
      <c r="AB233">
        <v>7</v>
      </c>
      <c r="AC233">
        <v>14</v>
      </c>
      <c r="AD233">
        <v>1.17</v>
      </c>
      <c r="AE233">
        <v>60</v>
      </c>
      <c r="AF233">
        <v>51.282051279999997</v>
      </c>
      <c r="AG233">
        <v>53.84615385</v>
      </c>
      <c r="AH233">
        <v>15.8974359</v>
      </c>
      <c r="AI233">
        <v>4.1025641029999997</v>
      </c>
      <c r="AJ233">
        <v>8.2051282049999994</v>
      </c>
      <c r="AK233">
        <v>10.854364350000001</v>
      </c>
      <c r="AL233">
        <v>21.708728709999999</v>
      </c>
      <c r="AO233">
        <v>-70.47619048</v>
      </c>
      <c r="AP233">
        <f t="shared" si="24"/>
        <v>15.40323004265842</v>
      </c>
      <c r="AQ233">
        <f t="shared" si="25"/>
        <v>30.190330883610503</v>
      </c>
      <c r="AR233">
        <f t="shared" si="26"/>
        <v>-100.6665213636105</v>
      </c>
      <c r="AS233">
        <f t="shared" si="27"/>
        <v>-40.2858595963895</v>
      </c>
      <c r="AU233">
        <f t="shared" si="28"/>
        <v>15.40323004265842</v>
      </c>
    </row>
    <row r="234" spans="1:47" x14ac:dyDescent="0.25">
      <c r="A234" t="s">
        <v>281</v>
      </c>
      <c r="B234" t="s">
        <v>42</v>
      </c>
      <c r="C234" t="s">
        <v>269</v>
      </c>
      <c r="D234" s="2">
        <v>7</v>
      </c>
      <c r="E234" s="2">
        <v>7</v>
      </c>
      <c r="F234" s="2"/>
      <c r="G234" s="2"/>
      <c r="H234" t="s">
        <v>284</v>
      </c>
      <c r="I234" t="s">
        <v>192</v>
      </c>
      <c r="J234">
        <v>60</v>
      </c>
      <c r="K234">
        <v>1</v>
      </c>
      <c r="L234" t="s">
        <v>59</v>
      </c>
      <c r="M234" t="s">
        <v>46</v>
      </c>
      <c r="N234" t="s">
        <v>46</v>
      </c>
      <c r="O234">
        <v>90</v>
      </c>
      <c r="P234" t="s">
        <v>46</v>
      </c>
      <c r="Q234">
        <v>12</v>
      </c>
      <c r="R234">
        <v>1</v>
      </c>
      <c r="S234">
        <v>60</v>
      </c>
      <c r="T234" t="s">
        <v>61</v>
      </c>
      <c r="U234">
        <v>1.05</v>
      </c>
      <c r="V234">
        <v>0.48</v>
      </c>
      <c r="W234">
        <v>0.08</v>
      </c>
      <c r="X234">
        <v>0.14000000000000001</v>
      </c>
      <c r="Y234" t="s">
        <v>282</v>
      </c>
      <c r="Z234" t="s">
        <v>282</v>
      </c>
      <c r="AA234">
        <v>7</v>
      </c>
      <c r="AB234">
        <v>7</v>
      </c>
      <c r="AC234">
        <v>14</v>
      </c>
      <c r="AD234">
        <v>1.17</v>
      </c>
      <c r="AE234">
        <v>60</v>
      </c>
      <c r="AF234">
        <v>51.282051279999997</v>
      </c>
      <c r="AG234">
        <v>53.84615385</v>
      </c>
      <c r="AH234">
        <v>24.61538462</v>
      </c>
      <c r="AI234">
        <v>4.1025641029999997</v>
      </c>
      <c r="AJ234">
        <v>7.1794871789999997</v>
      </c>
      <c r="AK234">
        <v>10.854364350000001</v>
      </c>
      <c r="AL234">
        <v>18.995137620000001</v>
      </c>
      <c r="AO234">
        <v>-54.285714290000001</v>
      </c>
      <c r="AP234">
        <f t="shared" si="24"/>
        <v>13.780748141672358</v>
      </c>
      <c r="AQ234">
        <f t="shared" si="25"/>
        <v>27.010266357677821</v>
      </c>
      <c r="AR234">
        <f t="shared" si="26"/>
        <v>-81.295980647677823</v>
      </c>
      <c r="AS234">
        <f t="shared" si="27"/>
        <v>-27.27544793232218</v>
      </c>
      <c r="AU234">
        <f t="shared" si="28"/>
        <v>13.780748141672358</v>
      </c>
    </row>
    <row r="235" spans="1:47" x14ac:dyDescent="0.25">
      <c r="A235" t="s">
        <v>281</v>
      </c>
      <c r="B235" t="s">
        <v>42</v>
      </c>
      <c r="C235" t="s">
        <v>269</v>
      </c>
      <c r="D235" s="2">
        <v>7</v>
      </c>
      <c r="E235" s="2">
        <v>7</v>
      </c>
      <c r="F235" s="2"/>
      <c r="G235" s="2"/>
      <c r="H235" t="s">
        <v>285</v>
      </c>
      <c r="I235" t="s">
        <v>192</v>
      </c>
      <c r="J235">
        <v>60</v>
      </c>
      <c r="K235">
        <v>1</v>
      </c>
      <c r="L235" t="s">
        <v>59</v>
      </c>
      <c r="M235" t="s">
        <v>46</v>
      </c>
      <c r="N235" t="s">
        <v>46</v>
      </c>
      <c r="O235">
        <v>90</v>
      </c>
      <c r="P235" t="s">
        <v>46</v>
      </c>
      <c r="Q235">
        <v>12</v>
      </c>
      <c r="R235">
        <v>1</v>
      </c>
      <c r="S235">
        <v>60</v>
      </c>
      <c r="T235" t="s">
        <v>61</v>
      </c>
      <c r="U235">
        <v>1.05</v>
      </c>
      <c r="V235">
        <v>0.45</v>
      </c>
      <c r="W235">
        <v>0.08</v>
      </c>
      <c r="X235">
        <v>0.12</v>
      </c>
      <c r="Y235" t="s">
        <v>282</v>
      </c>
      <c r="Z235" t="s">
        <v>282</v>
      </c>
      <c r="AA235">
        <v>7</v>
      </c>
      <c r="AB235">
        <v>7</v>
      </c>
      <c r="AC235">
        <v>14</v>
      </c>
      <c r="AD235">
        <v>1.17</v>
      </c>
      <c r="AE235">
        <v>60</v>
      </c>
      <c r="AF235">
        <v>51.282051279999997</v>
      </c>
      <c r="AG235">
        <v>53.84615385</v>
      </c>
      <c r="AH235">
        <v>23.07692308</v>
      </c>
      <c r="AI235">
        <v>4.1025641029999997</v>
      </c>
      <c r="AJ235">
        <v>6.153846154</v>
      </c>
      <c r="AK235">
        <v>10.854364350000001</v>
      </c>
      <c r="AL235">
        <v>16.28154653</v>
      </c>
      <c r="AO235">
        <v>-57.142857139999997</v>
      </c>
      <c r="AP235">
        <f t="shared" si="24"/>
        <v>11.885893696361089</v>
      </c>
      <c r="AQ235">
        <f t="shared" si="25"/>
        <v>23.296351644867734</v>
      </c>
      <c r="AR235">
        <f t="shared" si="26"/>
        <v>-80.439208784867731</v>
      </c>
      <c r="AS235">
        <f t="shared" si="27"/>
        <v>-33.846505495132263</v>
      </c>
      <c r="AU235">
        <f t="shared" si="28"/>
        <v>11.885893696361089</v>
      </c>
    </row>
    <row r="236" spans="1:47" x14ac:dyDescent="0.25">
      <c r="A236" t="s">
        <v>281</v>
      </c>
      <c r="B236" t="s">
        <v>42</v>
      </c>
      <c r="C236" t="s">
        <v>269</v>
      </c>
      <c r="D236" s="2">
        <v>7</v>
      </c>
      <c r="E236" s="2">
        <v>7</v>
      </c>
      <c r="F236" s="2"/>
      <c r="G236" s="2"/>
      <c r="H236" t="s">
        <v>286</v>
      </c>
      <c r="I236" t="s">
        <v>287</v>
      </c>
      <c r="K236">
        <v>1</v>
      </c>
      <c r="L236" t="s">
        <v>59</v>
      </c>
      <c r="M236" t="s">
        <v>46</v>
      </c>
      <c r="N236" t="s">
        <v>46</v>
      </c>
      <c r="O236">
        <v>90</v>
      </c>
      <c r="P236" t="s">
        <v>46</v>
      </c>
      <c r="Q236">
        <v>12</v>
      </c>
      <c r="R236">
        <v>1</v>
      </c>
      <c r="S236">
        <v>60</v>
      </c>
      <c r="T236">
        <v>0</v>
      </c>
      <c r="U236">
        <v>1.05</v>
      </c>
      <c r="V236">
        <v>0.83</v>
      </c>
      <c r="W236">
        <v>0.08</v>
      </c>
      <c r="X236">
        <v>0.06</v>
      </c>
      <c r="Y236" t="s">
        <v>282</v>
      </c>
      <c r="Z236" t="s">
        <v>282</v>
      </c>
      <c r="AA236">
        <v>7</v>
      </c>
      <c r="AB236">
        <v>7</v>
      </c>
      <c r="AC236">
        <v>14</v>
      </c>
      <c r="AD236">
        <v>1.17</v>
      </c>
      <c r="AE236">
        <v>60</v>
      </c>
      <c r="AF236">
        <v>51.282051279999997</v>
      </c>
      <c r="AG236">
        <v>53.84615385</v>
      </c>
      <c r="AH236">
        <v>42.564102560000002</v>
      </c>
      <c r="AI236">
        <v>4.1025641029999997</v>
      </c>
      <c r="AJ236">
        <v>3.076923077</v>
      </c>
      <c r="AK236">
        <v>10.854364350000001</v>
      </c>
      <c r="AL236">
        <v>8.140773265</v>
      </c>
      <c r="AO236">
        <v>-20.952380949999998</v>
      </c>
      <c r="AP236">
        <f t="shared" si="24"/>
        <v>8.3021493749747659</v>
      </c>
      <c r="AQ236">
        <f t="shared" si="25"/>
        <v>16.272212774950543</v>
      </c>
      <c r="AR236">
        <f t="shared" si="26"/>
        <v>-37.224593724950537</v>
      </c>
      <c r="AS236">
        <f t="shared" si="27"/>
        <v>-4.6801681750494559</v>
      </c>
      <c r="AU236">
        <f t="shared" si="28"/>
        <v>8.3021493749747659</v>
      </c>
    </row>
    <row r="237" spans="1:47" x14ac:dyDescent="0.25">
      <c r="A237" t="s">
        <v>281</v>
      </c>
      <c r="B237" t="s">
        <v>42</v>
      </c>
      <c r="C237" t="s">
        <v>269</v>
      </c>
      <c r="D237" s="2">
        <v>7</v>
      </c>
      <c r="E237" s="2">
        <v>7</v>
      </c>
      <c r="F237" s="2"/>
      <c r="G237" s="2"/>
      <c r="H237" t="s">
        <v>288</v>
      </c>
      <c r="I237" t="s">
        <v>287</v>
      </c>
      <c r="K237">
        <v>1</v>
      </c>
      <c r="L237" t="s">
        <v>59</v>
      </c>
      <c r="M237" t="s">
        <v>46</v>
      </c>
      <c r="N237" t="s">
        <v>46</v>
      </c>
      <c r="O237">
        <v>90</v>
      </c>
      <c r="P237" t="s">
        <v>46</v>
      </c>
      <c r="Q237">
        <v>12</v>
      </c>
      <c r="R237">
        <v>1</v>
      </c>
      <c r="S237">
        <v>60</v>
      </c>
      <c r="T237">
        <v>0</v>
      </c>
      <c r="U237">
        <v>1.05</v>
      </c>
      <c r="V237">
        <v>0.8</v>
      </c>
      <c r="W237">
        <v>0.08</v>
      </c>
      <c r="X237">
        <v>0.14000000000000001</v>
      </c>
      <c r="Y237" t="s">
        <v>282</v>
      </c>
      <c r="Z237" t="s">
        <v>282</v>
      </c>
      <c r="AA237">
        <v>7</v>
      </c>
      <c r="AB237">
        <v>7</v>
      </c>
      <c r="AC237">
        <v>14</v>
      </c>
      <c r="AD237">
        <v>1.17</v>
      </c>
      <c r="AE237">
        <v>60</v>
      </c>
      <c r="AF237">
        <v>51.282051279999997</v>
      </c>
      <c r="AG237">
        <v>53.84615385</v>
      </c>
      <c r="AH237">
        <v>41.025641030000003</v>
      </c>
      <c r="AI237">
        <v>4.1025641029999997</v>
      </c>
      <c r="AJ237">
        <v>7.1794871789999997</v>
      </c>
      <c r="AK237">
        <v>10.854364350000001</v>
      </c>
      <c r="AL237">
        <v>18.995137620000001</v>
      </c>
      <c r="AO237">
        <v>-23.809523810000002</v>
      </c>
      <c r="AP237">
        <f t="shared" si="24"/>
        <v>14.542203103396096</v>
      </c>
      <c r="AQ237">
        <f t="shared" si="25"/>
        <v>28.502718082656347</v>
      </c>
      <c r="AR237">
        <f t="shared" si="26"/>
        <v>-52.312241892656345</v>
      </c>
      <c r="AS237">
        <f t="shared" si="27"/>
        <v>4.6931942726563456</v>
      </c>
      <c r="AU237">
        <f t="shared" si="28"/>
        <v>14.542203103396096</v>
      </c>
    </row>
    <row r="238" spans="1:47" x14ac:dyDescent="0.25">
      <c r="A238" t="s">
        <v>281</v>
      </c>
      <c r="B238" t="s">
        <v>47</v>
      </c>
      <c r="C238" t="s">
        <v>269</v>
      </c>
      <c r="D238" s="2">
        <v>7</v>
      </c>
      <c r="E238" s="2">
        <v>7</v>
      </c>
      <c r="F238" s="2"/>
      <c r="G238" s="2"/>
      <c r="H238" t="s">
        <v>274</v>
      </c>
      <c r="I238" t="s">
        <v>192</v>
      </c>
      <c r="J238">
        <v>61</v>
      </c>
      <c r="K238">
        <v>1</v>
      </c>
      <c r="L238" t="s">
        <v>59</v>
      </c>
      <c r="M238" t="s">
        <v>46</v>
      </c>
      <c r="N238" t="s">
        <v>46</v>
      </c>
      <c r="O238">
        <v>90</v>
      </c>
      <c r="P238" t="s">
        <v>46</v>
      </c>
      <c r="Q238">
        <v>12</v>
      </c>
      <c r="R238">
        <v>1</v>
      </c>
      <c r="S238">
        <v>60</v>
      </c>
      <c r="T238" t="s">
        <v>61</v>
      </c>
      <c r="U238">
        <v>1.18</v>
      </c>
      <c r="V238">
        <v>0.28999999999999998</v>
      </c>
      <c r="W238">
        <v>0.08</v>
      </c>
      <c r="X238">
        <v>0.1</v>
      </c>
      <c r="Y238" t="s">
        <v>282</v>
      </c>
      <c r="Z238" t="s">
        <v>282</v>
      </c>
      <c r="AA238">
        <v>7</v>
      </c>
      <c r="AB238">
        <v>7</v>
      </c>
      <c r="AC238">
        <v>14</v>
      </c>
      <c r="AD238">
        <v>1.31</v>
      </c>
      <c r="AE238">
        <v>60</v>
      </c>
      <c r="AF238">
        <v>45.801526719999998</v>
      </c>
      <c r="AG238">
        <v>54.045801529999999</v>
      </c>
      <c r="AH238">
        <v>13.28244275</v>
      </c>
      <c r="AI238">
        <v>3.6641221370000001</v>
      </c>
      <c r="AJ238">
        <v>4.5801526719999996</v>
      </c>
      <c r="AK238">
        <v>9.6943559490000002</v>
      </c>
      <c r="AL238">
        <v>12.117944939999999</v>
      </c>
      <c r="AO238">
        <v>-75.42372881</v>
      </c>
      <c r="AP238">
        <f t="shared" si="24"/>
        <v>8.6368179913797682</v>
      </c>
      <c r="AQ238">
        <f t="shared" si="25"/>
        <v>16.928163263104345</v>
      </c>
      <c r="AR238">
        <f t="shared" si="26"/>
        <v>-92.351892073104352</v>
      </c>
      <c r="AS238">
        <f t="shared" si="27"/>
        <v>-58.495565546895655</v>
      </c>
      <c r="AU238">
        <f t="shared" si="28"/>
        <v>8.6368179913797682</v>
      </c>
    </row>
    <row r="239" spans="1:47" x14ac:dyDescent="0.25">
      <c r="A239" t="s">
        <v>281</v>
      </c>
      <c r="B239" t="s">
        <v>47</v>
      </c>
      <c r="C239" t="s">
        <v>269</v>
      </c>
      <c r="D239" s="2">
        <v>7</v>
      </c>
      <c r="E239" s="2">
        <v>7</v>
      </c>
      <c r="F239" s="2"/>
      <c r="G239" s="2"/>
      <c r="H239" t="s">
        <v>283</v>
      </c>
      <c r="I239" t="s">
        <v>192</v>
      </c>
      <c r="J239">
        <v>61</v>
      </c>
      <c r="K239">
        <v>1</v>
      </c>
      <c r="L239" t="s">
        <v>59</v>
      </c>
      <c r="M239" t="s">
        <v>46</v>
      </c>
      <c r="N239" t="s">
        <v>46</v>
      </c>
      <c r="O239">
        <v>90</v>
      </c>
      <c r="P239" t="s">
        <v>46</v>
      </c>
      <c r="Q239">
        <v>12</v>
      </c>
      <c r="R239">
        <v>1</v>
      </c>
      <c r="S239">
        <v>60</v>
      </c>
      <c r="T239" t="s">
        <v>61</v>
      </c>
      <c r="U239">
        <v>1.18</v>
      </c>
      <c r="V239">
        <v>0.4</v>
      </c>
      <c r="W239">
        <v>0.08</v>
      </c>
      <c r="X239">
        <v>0.1</v>
      </c>
      <c r="Y239" t="s">
        <v>282</v>
      </c>
      <c r="Z239" t="s">
        <v>282</v>
      </c>
      <c r="AA239">
        <v>7</v>
      </c>
      <c r="AB239">
        <v>7</v>
      </c>
      <c r="AC239">
        <v>14</v>
      </c>
      <c r="AD239">
        <v>1.31</v>
      </c>
      <c r="AE239">
        <v>60</v>
      </c>
      <c r="AF239">
        <v>45.801526719999998</v>
      </c>
      <c r="AG239">
        <v>54.045801529999999</v>
      </c>
      <c r="AH239">
        <v>18.320610689999999</v>
      </c>
      <c r="AI239">
        <v>3.6641221370000001</v>
      </c>
      <c r="AJ239">
        <v>4.5801526719999996</v>
      </c>
      <c r="AK239">
        <v>9.6943559490000002</v>
      </c>
      <c r="AL239">
        <v>12.117944939999999</v>
      </c>
      <c r="AO239">
        <v>-66.10169492</v>
      </c>
      <c r="AP239">
        <f t="shared" si="24"/>
        <v>8.7806674607296298</v>
      </c>
      <c r="AQ239">
        <f t="shared" si="25"/>
        <v>17.210108223030073</v>
      </c>
      <c r="AR239">
        <f t="shared" si="26"/>
        <v>-83.311803143030076</v>
      </c>
      <c r="AS239">
        <f t="shared" si="27"/>
        <v>-48.891586696969924</v>
      </c>
      <c r="AU239">
        <f t="shared" si="28"/>
        <v>8.7806674607296298</v>
      </c>
    </row>
    <row r="240" spans="1:47" x14ac:dyDescent="0.25">
      <c r="A240" t="s">
        <v>281</v>
      </c>
      <c r="B240" t="s">
        <v>47</v>
      </c>
      <c r="C240" t="s">
        <v>269</v>
      </c>
      <c r="D240" s="2">
        <v>7</v>
      </c>
      <c r="E240" s="2">
        <v>7</v>
      </c>
      <c r="F240" s="2"/>
      <c r="G240" s="2"/>
      <c r="H240" t="s">
        <v>289</v>
      </c>
      <c r="I240" t="s">
        <v>192</v>
      </c>
      <c r="J240">
        <v>61</v>
      </c>
      <c r="K240">
        <v>1</v>
      </c>
      <c r="L240" t="s">
        <v>59</v>
      </c>
      <c r="M240" t="s">
        <v>46</v>
      </c>
      <c r="N240" t="s">
        <v>46</v>
      </c>
      <c r="O240">
        <v>90</v>
      </c>
      <c r="P240" t="s">
        <v>46</v>
      </c>
      <c r="Q240">
        <v>12</v>
      </c>
      <c r="R240">
        <v>1</v>
      </c>
      <c r="S240">
        <v>60</v>
      </c>
      <c r="T240" t="s">
        <v>61</v>
      </c>
      <c r="U240">
        <v>1.18</v>
      </c>
      <c r="V240">
        <v>0.45</v>
      </c>
      <c r="W240">
        <v>0.08</v>
      </c>
      <c r="X240">
        <v>0.2</v>
      </c>
      <c r="Y240" t="s">
        <v>282</v>
      </c>
      <c r="Z240" t="s">
        <v>282</v>
      </c>
      <c r="AA240">
        <v>7</v>
      </c>
      <c r="AB240">
        <v>7</v>
      </c>
      <c r="AC240">
        <v>14</v>
      </c>
      <c r="AD240">
        <v>1.31</v>
      </c>
      <c r="AE240">
        <v>60</v>
      </c>
      <c r="AF240">
        <v>45.801526719999998</v>
      </c>
      <c r="AG240">
        <v>54.045801529999999</v>
      </c>
      <c r="AH240">
        <v>20.61068702</v>
      </c>
      <c r="AI240">
        <v>3.6641221370000001</v>
      </c>
      <c r="AJ240">
        <v>9.1603053439999993</v>
      </c>
      <c r="AK240">
        <v>9.6943559490000002</v>
      </c>
      <c r="AL240">
        <v>24.235889870000001</v>
      </c>
      <c r="AO240">
        <v>-61.864406780000003</v>
      </c>
      <c r="AP240">
        <f t="shared" si="24"/>
        <v>17.145214951039843</v>
      </c>
      <c r="AQ240">
        <f t="shared" si="25"/>
        <v>33.604621304038091</v>
      </c>
      <c r="AR240">
        <f t="shared" si="26"/>
        <v>-95.469028084038086</v>
      </c>
      <c r="AS240">
        <f t="shared" si="27"/>
        <v>-28.259785475961912</v>
      </c>
      <c r="AU240">
        <f t="shared" si="28"/>
        <v>17.145214951039843</v>
      </c>
    </row>
    <row r="241" spans="1:47" x14ac:dyDescent="0.25">
      <c r="A241" t="s">
        <v>281</v>
      </c>
      <c r="B241" t="s">
        <v>47</v>
      </c>
      <c r="C241" t="s">
        <v>269</v>
      </c>
      <c r="D241" s="2">
        <v>7</v>
      </c>
      <c r="E241" s="2">
        <v>7</v>
      </c>
      <c r="F241" s="2"/>
      <c r="G241" s="2"/>
      <c r="H241" t="s">
        <v>284</v>
      </c>
      <c r="I241" t="s">
        <v>192</v>
      </c>
      <c r="J241">
        <v>61</v>
      </c>
      <c r="K241">
        <v>1</v>
      </c>
      <c r="L241" t="s">
        <v>59</v>
      </c>
      <c r="M241" t="s">
        <v>46</v>
      </c>
      <c r="N241" t="s">
        <v>46</v>
      </c>
      <c r="O241">
        <v>90</v>
      </c>
      <c r="P241" t="s">
        <v>46</v>
      </c>
      <c r="Q241">
        <v>12</v>
      </c>
      <c r="R241">
        <v>1</v>
      </c>
      <c r="S241">
        <v>60</v>
      </c>
      <c r="T241" t="s">
        <v>61</v>
      </c>
      <c r="U241">
        <v>1.18</v>
      </c>
      <c r="V241">
        <v>0.52</v>
      </c>
      <c r="W241">
        <v>0.08</v>
      </c>
      <c r="X241">
        <v>0.18</v>
      </c>
      <c r="Y241" t="s">
        <v>282</v>
      </c>
      <c r="Z241" t="s">
        <v>282</v>
      </c>
      <c r="AA241">
        <v>7</v>
      </c>
      <c r="AB241">
        <v>7</v>
      </c>
      <c r="AC241">
        <v>14</v>
      </c>
      <c r="AD241">
        <v>1.31</v>
      </c>
      <c r="AE241">
        <v>60</v>
      </c>
      <c r="AF241">
        <v>45.801526719999998</v>
      </c>
      <c r="AG241">
        <v>54.045801529999999</v>
      </c>
      <c r="AH241">
        <v>23.81679389</v>
      </c>
      <c r="AI241">
        <v>3.6641221370000001</v>
      </c>
      <c r="AJ241">
        <v>8.2442748090000002</v>
      </c>
      <c r="AK241">
        <v>9.6943559490000002</v>
      </c>
      <c r="AL241">
        <v>21.812300889999999</v>
      </c>
      <c r="AO241">
        <v>-55.932203389999998</v>
      </c>
      <c r="AP241">
        <f t="shared" si="24"/>
        <v>15.544059674254221</v>
      </c>
      <c r="AQ241">
        <f t="shared" si="25"/>
        <v>30.466356961538274</v>
      </c>
      <c r="AR241">
        <f t="shared" si="26"/>
        <v>-86.398560351538265</v>
      </c>
      <c r="AS241">
        <f t="shared" si="27"/>
        <v>-25.465846428461724</v>
      </c>
      <c r="AU241">
        <f t="shared" si="28"/>
        <v>15.544059674254221</v>
      </c>
    </row>
    <row r="242" spans="1:47" x14ac:dyDescent="0.25">
      <c r="A242" t="s">
        <v>281</v>
      </c>
      <c r="B242" t="s">
        <v>47</v>
      </c>
      <c r="C242" t="s">
        <v>269</v>
      </c>
      <c r="D242" s="2">
        <v>7</v>
      </c>
      <c r="E242" s="2">
        <v>7</v>
      </c>
      <c r="F242" s="2"/>
      <c r="G242" s="2"/>
      <c r="H242" t="s">
        <v>290</v>
      </c>
      <c r="I242" t="s">
        <v>192</v>
      </c>
      <c r="J242">
        <v>61</v>
      </c>
      <c r="K242">
        <v>1</v>
      </c>
      <c r="L242" t="s">
        <v>59</v>
      </c>
      <c r="M242" t="s">
        <v>46</v>
      </c>
      <c r="N242" t="s">
        <v>46</v>
      </c>
      <c r="O242">
        <v>90</v>
      </c>
      <c r="P242" t="s">
        <v>46</v>
      </c>
      <c r="Q242">
        <v>12</v>
      </c>
      <c r="R242">
        <v>1</v>
      </c>
      <c r="S242">
        <v>60</v>
      </c>
      <c r="T242" t="s">
        <v>61</v>
      </c>
      <c r="U242">
        <v>1.18</v>
      </c>
      <c r="V242">
        <v>0.4</v>
      </c>
      <c r="W242">
        <v>0.08</v>
      </c>
      <c r="X242">
        <v>0.14000000000000001</v>
      </c>
      <c r="Y242" t="s">
        <v>282</v>
      </c>
      <c r="Z242" t="s">
        <v>282</v>
      </c>
      <c r="AA242">
        <v>7</v>
      </c>
      <c r="AB242">
        <v>7</v>
      </c>
      <c r="AC242">
        <v>14</v>
      </c>
      <c r="AD242">
        <v>1.31</v>
      </c>
      <c r="AE242">
        <v>60</v>
      </c>
      <c r="AF242">
        <v>45.801526719999998</v>
      </c>
      <c r="AG242">
        <v>54.045801529999999</v>
      </c>
      <c r="AH242">
        <v>18.320610689999999</v>
      </c>
      <c r="AI242">
        <v>3.6641221370000001</v>
      </c>
      <c r="AJ242">
        <v>6.4122137400000003</v>
      </c>
      <c r="AK242">
        <v>9.6943559490000002</v>
      </c>
      <c r="AL242">
        <v>16.965122910000002</v>
      </c>
      <c r="AO242">
        <v>-66.10169492</v>
      </c>
      <c r="AP242">
        <f t="shared" si="24"/>
        <v>12.084942129645539</v>
      </c>
      <c r="AQ242">
        <f t="shared" si="25"/>
        <v>23.686486574105256</v>
      </c>
      <c r="AR242">
        <f t="shared" si="26"/>
        <v>-89.78818149410526</v>
      </c>
      <c r="AS242">
        <f t="shared" si="27"/>
        <v>-42.41520834589474</v>
      </c>
      <c r="AU242">
        <f t="shared" si="28"/>
        <v>12.084942129645539</v>
      </c>
    </row>
    <row r="243" spans="1:47" x14ac:dyDescent="0.25">
      <c r="A243" t="s">
        <v>281</v>
      </c>
      <c r="B243" t="s">
        <v>47</v>
      </c>
      <c r="C243" t="s">
        <v>269</v>
      </c>
      <c r="D243" s="2">
        <v>7</v>
      </c>
      <c r="E243" s="2">
        <v>7</v>
      </c>
      <c r="F243" s="2"/>
      <c r="G243" s="2"/>
      <c r="H243" t="s">
        <v>285</v>
      </c>
      <c r="I243" t="s">
        <v>192</v>
      </c>
      <c r="J243">
        <v>61</v>
      </c>
      <c r="K243">
        <v>1</v>
      </c>
      <c r="L243" t="s">
        <v>59</v>
      </c>
      <c r="M243" t="s">
        <v>46</v>
      </c>
      <c r="N243" t="s">
        <v>46</v>
      </c>
      <c r="O243">
        <v>90</v>
      </c>
      <c r="P243" t="s">
        <v>46</v>
      </c>
      <c r="Q243">
        <v>12</v>
      </c>
      <c r="R243">
        <v>1</v>
      </c>
      <c r="S243">
        <v>60</v>
      </c>
      <c r="T243" t="s">
        <v>61</v>
      </c>
      <c r="U243">
        <v>1.18</v>
      </c>
      <c r="V243">
        <v>0.5</v>
      </c>
      <c r="W243">
        <v>0.08</v>
      </c>
      <c r="X243">
        <v>0.16</v>
      </c>
      <c r="Y243" t="s">
        <v>282</v>
      </c>
      <c r="Z243" t="s">
        <v>282</v>
      </c>
      <c r="AA243">
        <v>7</v>
      </c>
      <c r="AB243">
        <v>7</v>
      </c>
      <c r="AC243">
        <v>14</v>
      </c>
      <c r="AD243">
        <v>1.31</v>
      </c>
      <c r="AE243">
        <v>60</v>
      </c>
      <c r="AF243">
        <v>45.801526719999998</v>
      </c>
      <c r="AG243">
        <v>54.045801529999999</v>
      </c>
      <c r="AH243">
        <v>22.900763359999999</v>
      </c>
      <c r="AI243">
        <v>3.6641221370000001</v>
      </c>
      <c r="AJ243">
        <v>7.3282442750000003</v>
      </c>
      <c r="AK243">
        <v>9.6943559490000002</v>
      </c>
      <c r="AL243">
        <v>19.388711900000001</v>
      </c>
      <c r="AO243">
        <v>-57.627118639999999</v>
      </c>
      <c r="AP243">
        <f t="shared" si="24"/>
        <v>13.860297111017761</v>
      </c>
      <c r="AQ243">
        <f t="shared" si="25"/>
        <v>27.166182337594812</v>
      </c>
      <c r="AR243">
        <f t="shared" si="26"/>
        <v>-84.793300977594811</v>
      </c>
      <c r="AS243">
        <f t="shared" si="27"/>
        <v>-30.460936302405187</v>
      </c>
      <c r="AU243">
        <f t="shared" si="28"/>
        <v>13.860297111017761</v>
      </c>
    </row>
    <row r="244" spans="1:47" x14ac:dyDescent="0.25">
      <c r="A244" t="s">
        <v>281</v>
      </c>
      <c r="B244" t="s">
        <v>47</v>
      </c>
      <c r="C244" t="s">
        <v>269</v>
      </c>
      <c r="D244" s="2">
        <v>7</v>
      </c>
      <c r="E244" s="2">
        <v>7</v>
      </c>
      <c r="F244" s="2"/>
      <c r="G244" s="2"/>
      <c r="H244" t="s">
        <v>291</v>
      </c>
      <c r="I244" t="s">
        <v>192</v>
      </c>
      <c r="J244">
        <v>61</v>
      </c>
      <c r="K244">
        <v>1</v>
      </c>
      <c r="L244" t="s">
        <v>59</v>
      </c>
      <c r="M244" t="s">
        <v>46</v>
      </c>
      <c r="N244" t="s">
        <v>46</v>
      </c>
      <c r="O244">
        <v>90</v>
      </c>
      <c r="P244" t="s">
        <v>46</v>
      </c>
      <c r="Q244">
        <v>12</v>
      </c>
      <c r="R244">
        <v>1</v>
      </c>
      <c r="S244">
        <v>60</v>
      </c>
      <c r="T244" t="s">
        <v>61</v>
      </c>
      <c r="U244">
        <v>1.18</v>
      </c>
      <c r="V244">
        <v>0.32</v>
      </c>
      <c r="W244">
        <v>0.08</v>
      </c>
      <c r="X244">
        <v>0.14000000000000001</v>
      </c>
      <c r="Y244" t="s">
        <v>282</v>
      </c>
      <c r="Z244" t="s">
        <v>282</v>
      </c>
      <c r="AA244">
        <v>7</v>
      </c>
      <c r="AB244">
        <v>7</v>
      </c>
      <c r="AC244">
        <v>14</v>
      </c>
      <c r="AD244">
        <v>1.31</v>
      </c>
      <c r="AE244">
        <v>60</v>
      </c>
      <c r="AF244">
        <v>45.801526719999998</v>
      </c>
      <c r="AG244">
        <v>54.045801529999999</v>
      </c>
      <c r="AH244">
        <v>14.656488550000001</v>
      </c>
      <c r="AI244">
        <v>3.6641221370000001</v>
      </c>
      <c r="AJ244">
        <v>6.4122137400000003</v>
      </c>
      <c r="AK244">
        <v>9.6943559490000002</v>
      </c>
      <c r="AL244">
        <v>16.965122910000002</v>
      </c>
      <c r="AO244">
        <v>-72.881355929999998</v>
      </c>
      <c r="AP244">
        <f t="shared" si="24"/>
        <v>12.006016082234057</v>
      </c>
      <c r="AQ244">
        <f t="shared" si="25"/>
        <v>23.53179152117875</v>
      </c>
      <c r="AR244">
        <f t="shared" si="26"/>
        <v>-96.413147451178745</v>
      </c>
      <c r="AS244">
        <f t="shared" si="27"/>
        <v>-49.349564408821252</v>
      </c>
      <c r="AU244">
        <f t="shared" si="28"/>
        <v>12.006016082234057</v>
      </c>
    </row>
    <row r="245" spans="1:47" x14ac:dyDescent="0.25">
      <c r="A245" t="s">
        <v>281</v>
      </c>
      <c r="B245" t="s">
        <v>47</v>
      </c>
      <c r="C245" t="s">
        <v>269</v>
      </c>
      <c r="D245" s="2">
        <v>7</v>
      </c>
      <c r="E245" s="2">
        <v>7</v>
      </c>
      <c r="F245" s="2"/>
      <c r="G245" s="2"/>
      <c r="H245" t="s">
        <v>286</v>
      </c>
      <c r="I245" t="s">
        <v>287</v>
      </c>
      <c r="K245">
        <v>1</v>
      </c>
      <c r="L245" t="s">
        <v>59</v>
      </c>
      <c r="M245" t="s">
        <v>46</v>
      </c>
      <c r="N245" t="s">
        <v>46</v>
      </c>
      <c r="O245">
        <v>90</v>
      </c>
      <c r="P245" t="s">
        <v>46</v>
      </c>
      <c r="Q245">
        <v>12</v>
      </c>
      <c r="R245">
        <v>1</v>
      </c>
      <c r="S245">
        <v>60</v>
      </c>
      <c r="T245">
        <v>0</v>
      </c>
      <c r="U245">
        <v>1.18</v>
      </c>
      <c r="V245">
        <v>0.94</v>
      </c>
      <c r="W245">
        <v>0.08</v>
      </c>
      <c r="X245">
        <v>0.1</v>
      </c>
      <c r="Y245" t="s">
        <v>282</v>
      </c>
      <c r="Z245" t="s">
        <v>282</v>
      </c>
      <c r="AA245">
        <v>7</v>
      </c>
      <c r="AB245">
        <v>7</v>
      </c>
      <c r="AC245">
        <v>14</v>
      </c>
      <c r="AD245">
        <v>1.31</v>
      </c>
      <c r="AE245">
        <v>60</v>
      </c>
      <c r="AF245">
        <v>45.801526719999998</v>
      </c>
      <c r="AG245">
        <v>54.045801529999999</v>
      </c>
      <c r="AH245">
        <v>43.053435110000002</v>
      </c>
      <c r="AI245">
        <v>3.6641221370000001</v>
      </c>
      <c r="AJ245">
        <v>4.5801526719999996</v>
      </c>
      <c r="AK245">
        <v>9.6943559490000002</v>
      </c>
      <c r="AL245">
        <v>12.117944939999999</v>
      </c>
      <c r="AO245">
        <v>-20.33898305</v>
      </c>
      <c r="AP245">
        <f t="shared" si="24"/>
        <v>10.049204454127485</v>
      </c>
      <c r="AQ245">
        <f t="shared" si="25"/>
        <v>19.696440730089872</v>
      </c>
      <c r="AR245">
        <f t="shared" si="26"/>
        <v>-40.035423780089872</v>
      </c>
      <c r="AS245">
        <f t="shared" si="27"/>
        <v>-0.64254231991012745</v>
      </c>
      <c r="AU245">
        <f t="shared" si="28"/>
        <v>10.049204454127485</v>
      </c>
    </row>
    <row r="246" spans="1:47" x14ac:dyDescent="0.25">
      <c r="A246" t="s">
        <v>281</v>
      </c>
      <c r="B246" t="s">
        <v>47</v>
      </c>
      <c r="C246" t="s">
        <v>269</v>
      </c>
      <c r="D246" s="2">
        <v>7</v>
      </c>
      <c r="E246" s="2">
        <v>7</v>
      </c>
      <c r="F246" s="2"/>
      <c r="G246" s="2"/>
      <c r="H246" t="s">
        <v>288</v>
      </c>
      <c r="I246" t="s">
        <v>287</v>
      </c>
      <c r="K246">
        <v>1</v>
      </c>
      <c r="L246" t="s">
        <v>59</v>
      </c>
      <c r="M246" t="s">
        <v>46</v>
      </c>
      <c r="N246" t="s">
        <v>46</v>
      </c>
      <c r="O246">
        <v>90</v>
      </c>
      <c r="P246" t="s">
        <v>46</v>
      </c>
      <c r="Q246">
        <v>12</v>
      </c>
      <c r="R246">
        <v>1</v>
      </c>
      <c r="S246">
        <v>60</v>
      </c>
      <c r="T246">
        <v>0</v>
      </c>
      <c r="U246">
        <v>1.18</v>
      </c>
      <c r="V246">
        <v>0.9</v>
      </c>
      <c r="W246">
        <v>0.08</v>
      </c>
      <c r="X246">
        <v>0.16</v>
      </c>
      <c r="Y246" t="s">
        <v>282</v>
      </c>
      <c r="Z246" t="s">
        <v>282</v>
      </c>
      <c r="AA246">
        <v>7</v>
      </c>
      <c r="AB246">
        <v>7</v>
      </c>
      <c r="AC246">
        <v>14</v>
      </c>
      <c r="AD246">
        <v>1.31</v>
      </c>
      <c r="AE246">
        <v>60</v>
      </c>
      <c r="AF246">
        <v>45.801526719999998</v>
      </c>
      <c r="AG246">
        <v>54.045801529999999</v>
      </c>
      <c r="AH246">
        <v>41.221374050000001</v>
      </c>
      <c r="AI246">
        <v>3.6641221370000001</v>
      </c>
      <c r="AJ246">
        <v>7.3282442750000003</v>
      </c>
      <c r="AK246">
        <v>9.6943559490000002</v>
      </c>
      <c r="AL246">
        <v>19.388711900000001</v>
      </c>
      <c r="AO246">
        <v>-23.728813559999999</v>
      </c>
      <c r="AP246">
        <f t="shared" si="24"/>
        <v>14.511847204512801</v>
      </c>
      <c r="AQ246">
        <f t="shared" si="25"/>
        <v>28.443220520845088</v>
      </c>
      <c r="AR246">
        <f t="shared" si="26"/>
        <v>-52.172034080845087</v>
      </c>
      <c r="AS246">
        <f t="shared" si="27"/>
        <v>4.7144069608450891</v>
      </c>
      <c r="AU246">
        <f t="shared" si="28"/>
        <v>14.511847204512801</v>
      </c>
    </row>
    <row r="247" spans="1:47" x14ac:dyDescent="0.25">
      <c r="A247" t="s">
        <v>292</v>
      </c>
      <c r="B247" t="s">
        <v>67</v>
      </c>
      <c r="C247" t="s">
        <v>269</v>
      </c>
      <c r="D247" s="2">
        <v>6</v>
      </c>
      <c r="E247" s="2">
        <v>6</v>
      </c>
      <c r="F247" s="2"/>
      <c r="G247" s="2"/>
      <c r="H247" t="s">
        <v>293</v>
      </c>
      <c r="I247" t="s">
        <v>294</v>
      </c>
      <c r="J247">
        <v>80</v>
      </c>
      <c r="K247" t="s">
        <v>58</v>
      </c>
      <c r="L247" t="s">
        <v>94</v>
      </c>
      <c r="M247">
        <v>25</v>
      </c>
      <c r="N247">
        <v>60</v>
      </c>
      <c r="O247">
        <v>90</v>
      </c>
      <c r="P247" t="s">
        <v>46</v>
      </c>
      <c r="Q247">
        <v>12</v>
      </c>
      <c r="R247">
        <v>1</v>
      </c>
      <c r="S247">
        <v>60</v>
      </c>
      <c r="T247">
        <v>3</v>
      </c>
      <c r="U247">
        <v>40.71</v>
      </c>
      <c r="V247">
        <v>21.26</v>
      </c>
      <c r="W247">
        <v>3.84</v>
      </c>
      <c r="X247">
        <v>5.88</v>
      </c>
      <c r="Y247">
        <v>6</v>
      </c>
      <c r="Z247">
        <v>6</v>
      </c>
      <c r="AA247">
        <v>6</v>
      </c>
      <c r="AB247">
        <v>6</v>
      </c>
      <c r="AC247">
        <v>12</v>
      </c>
      <c r="AD247">
        <v>46.25</v>
      </c>
      <c r="AE247">
        <v>90</v>
      </c>
      <c r="AF247">
        <v>1.9459459459999999</v>
      </c>
      <c r="AG247">
        <v>79.219459459999996</v>
      </c>
      <c r="AH247">
        <v>41.370810810000002</v>
      </c>
      <c r="AI247">
        <v>7.4724324319999997</v>
      </c>
      <c r="AJ247">
        <v>11.442162160000001</v>
      </c>
      <c r="AK247">
        <v>18.3036466</v>
      </c>
      <c r="AL247">
        <v>28.027458849999999</v>
      </c>
      <c r="AO247">
        <v>-47.776958980000003</v>
      </c>
      <c r="AP247">
        <f t="shared" si="24"/>
        <v>15.260522924139364</v>
      </c>
      <c r="AQ247">
        <f t="shared" si="25"/>
        <v>29.910624931313151</v>
      </c>
      <c r="AR247">
        <f t="shared" si="26"/>
        <v>-77.687583911313155</v>
      </c>
      <c r="AS247">
        <f t="shared" si="27"/>
        <v>-17.866334048686852</v>
      </c>
      <c r="AU247">
        <f t="shared" si="28"/>
        <v>15.260522924139364</v>
      </c>
    </row>
    <row r="248" spans="1:47" x14ac:dyDescent="0.25">
      <c r="A248" t="s">
        <v>292</v>
      </c>
      <c r="B248" t="s">
        <v>78</v>
      </c>
      <c r="C248" t="s">
        <v>269</v>
      </c>
      <c r="D248" s="2">
        <v>7</v>
      </c>
      <c r="E248" s="2">
        <v>7</v>
      </c>
      <c r="F248" s="2"/>
      <c r="G248" s="2"/>
      <c r="H248" t="s">
        <v>295</v>
      </c>
      <c r="I248" t="s">
        <v>296</v>
      </c>
      <c r="J248">
        <v>81</v>
      </c>
      <c r="K248" t="s">
        <v>58</v>
      </c>
      <c r="L248" t="s">
        <v>94</v>
      </c>
      <c r="M248">
        <v>25</v>
      </c>
      <c r="N248">
        <v>60</v>
      </c>
      <c r="O248">
        <v>90</v>
      </c>
      <c r="P248" t="s">
        <v>46</v>
      </c>
      <c r="Q248">
        <v>12</v>
      </c>
      <c r="R248">
        <v>1</v>
      </c>
      <c r="S248">
        <v>60</v>
      </c>
      <c r="T248">
        <v>3</v>
      </c>
      <c r="U248">
        <v>29.74</v>
      </c>
      <c r="V248">
        <v>8.48</v>
      </c>
      <c r="W248">
        <v>2.72</v>
      </c>
      <c r="X248">
        <v>3.84</v>
      </c>
      <c r="Y248" t="s">
        <v>297</v>
      </c>
      <c r="Z248" t="s">
        <v>297</v>
      </c>
      <c r="AA248">
        <v>7</v>
      </c>
      <c r="AB248">
        <v>7</v>
      </c>
      <c r="AC248">
        <v>14</v>
      </c>
      <c r="AD248">
        <v>37.090000000000003</v>
      </c>
      <c r="AE248">
        <v>90</v>
      </c>
      <c r="AF248">
        <v>2.4265300619999999</v>
      </c>
      <c r="AG248">
        <v>72.165004039999999</v>
      </c>
      <c r="AH248">
        <v>20.576974929999999</v>
      </c>
      <c r="AI248">
        <v>6.6001617689999996</v>
      </c>
      <c r="AJ248">
        <v>9.3178754379999997</v>
      </c>
      <c r="AK248">
        <v>17.462386649999999</v>
      </c>
      <c r="AL248">
        <v>24.65278116</v>
      </c>
      <c r="AO248">
        <v>-71.486213849999999</v>
      </c>
      <c r="AP248">
        <f t="shared" si="24"/>
        <v>13.172628126920538</v>
      </c>
      <c r="AQ248">
        <f t="shared" si="25"/>
        <v>25.818351128764252</v>
      </c>
      <c r="AR248">
        <f t="shared" si="26"/>
        <v>-97.304564978764247</v>
      </c>
      <c r="AS248">
        <f t="shared" si="27"/>
        <v>-45.66786272123575</v>
      </c>
      <c r="AU248">
        <f t="shared" si="28"/>
        <v>13.172628126920538</v>
      </c>
    </row>
    <row r="249" spans="1:47" x14ac:dyDescent="0.25">
      <c r="A249" t="s">
        <v>111</v>
      </c>
      <c r="B249" t="s">
        <v>112</v>
      </c>
      <c r="C249" t="s">
        <v>269</v>
      </c>
      <c r="D249" s="2">
        <v>6</v>
      </c>
      <c r="E249" s="2">
        <v>6</v>
      </c>
      <c r="F249" s="2"/>
      <c r="G249" s="2"/>
      <c r="H249" t="s">
        <v>274</v>
      </c>
      <c r="I249" t="s">
        <v>57</v>
      </c>
      <c r="J249">
        <v>102</v>
      </c>
      <c r="K249">
        <v>0</v>
      </c>
      <c r="L249" t="s">
        <v>114</v>
      </c>
      <c r="M249">
        <v>25</v>
      </c>
      <c r="N249">
        <v>70</v>
      </c>
      <c r="O249">
        <v>120</v>
      </c>
      <c r="P249" t="s">
        <v>60</v>
      </c>
      <c r="Q249">
        <v>12</v>
      </c>
      <c r="R249">
        <v>1</v>
      </c>
      <c r="S249">
        <v>60</v>
      </c>
      <c r="T249">
        <v>3</v>
      </c>
      <c r="U249">
        <v>99.777000000000001</v>
      </c>
      <c r="V249">
        <v>41.274999999999999</v>
      </c>
      <c r="W249">
        <v>14.067</v>
      </c>
      <c r="X249">
        <v>12.259</v>
      </c>
      <c r="Y249">
        <v>6</v>
      </c>
      <c r="Z249">
        <v>6</v>
      </c>
      <c r="AA249">
        <v>6</v>
      </c>
      <c r="AB249">
        <v>6</v>
      </c>
      <c r="AC249">
        <v>12</v>
      </c>
      <c r="AD249">
        <v>125.295</v>
      </c>
      <c r="AE249">
        <v>70</v>
      </c>
      <c r="AF249">
        <v>0.55868151200000005</v>
      </c>
      <c r="AG249">
        <v>55.743565189999998</v>
      </c>
      <c r="AH249">
        <v>23.05957939</v>
      </c>
      <c r="AI249">
        <v>7.8589728240000003</v>
      </c>
      <c r="AJ249">
        <v>6.8488766510000003</v>
      </c>
      <c r="AK249">
        <v>19.250473320000001</v>
      </c>
      <c r="AL249">
        <v>16.776253109999999</v>
      </c>
      <c r="AO249">
        <v>-58.632751030000001</v>
      </c>
      <c r="AP249">
        <f t="shared" si="24"/>
        <v>13.600345924191387</v>
      </c>
      <c r="AQ249">
        <f t="shared" si="25"/>
        <v>26.656678011415117</v>
      </c>
      <c r="AR249">
        <f t="shared" si="26"/>
        <v>-85.289429041415119</v>
      </c>
      <c r="AS249">
        <f t="shared" si="27"/>
        <v>-31.976073018584884</v>
      </c>
      <c r="AU249">
        <f t="shared" si="28"/>
        <v>13.600345924191387</v>
      </c>
    </row>
    <row r="250" spans="1:47" x14ac:dyDescent="0.25">
      <c r="A250" t="s">
        <v>111</v>
      </c>
      <c r="B250" t="s">
        <v>78</v>
      </c>
      <c r="C250" t="s">
        <v>269</v>
      </c>
      <c r="D250" s="2">
        <v>8</v>
      </c>
      <c r="E250" s="2">
        <v>8</v>
      </c>
      <c r="F250" s="2"/>
      <c r="G250" s="2"/>
      <c r="H250" t="s">
        <v>274</v>
      </c>
      <c r="I250" t="s">
        <v>57</v>
      </c>
      <c r="J250">
        <v>108</v>
      </c>
      <c r="K250">
        <v>0</v>
      </c>
      <c r="L250" t="s">
        <v>114</v>
      </c>
      <c r="M250">
        <v>25</v>
      </c>
      <c r="N250">
        <v>70</v>
      </c>
      <c r="O250">
        <v>120</v>
      </c>
      <c r="P250" t="s">
        <v>60</v>
      </c>
      <c r="Q250">
        <v>12</v>
      </c>
      <c r="R250">
        <v>1</v>
      </c>
      <c r="S250">
        <v>60</v>
      </c>
      <c r="T250">
        <v>3</v>
      </c>
      <c r="U250">
        <v>1.54</v>
      </c>
      <c r="V250">
        <v>0.46</v>
      </c>
      <c r="W250">
        <v>0.15</v>
      </c>
      <c r="X250">
        <v>0.14000000000000001</v>
      </c>
      <c r="Y250" t="s">
        <v>103</v>
      </c>
      <c r="Z250" t="s">
        <v>103</v>
      </c>
      <c r="AA250">
        <v>8</v>
      </c>
      <c r="AB250">
        <v>8</v>
      </c>
      <c r="AC250">
        <v>16</v>
      </c>
      <c r="AD250">
        <v>1.66</v>
      </c>
      <c r="AE250">
        <v>70</v>
      </c>
      <c r="AF250">
        <v>42.168674699999997</v>
      </c>
      <c r="AG250">
        <v>64.939759039999998</v>
      </c>
      <c r="AH250">
        <v>19.397590359999999</v>
      </c>
      <c r="AI250">
        <v>6.3253012049999997</v>
      </c>
      <c r="AJ250">
        <v>5.9036144579999998</v>
      </c>
      <c r="AK250">
        <v>17.890653499999999</v>
      </c>
      <c r="AL250">
        <v>16.69794327</v>
      </c>
      <c r="AO250">
        <v>-70.12987013</v>
      </c>
      <c r="AP250">
        <f t="shared" si="24"/>
        <v>9.545124448675022</v>
      </c>
      <c r="AQ250">
        <f t="shared" si="25"/>
        <v>18.708443919403042</v>
      </c>
      <c r="AR250">
        <f t="shared" si="26"/>
        <v>-88.838314049403039</v>
      </c>
      <c r="AS250">
        <f t="shared" si="27"/>
        <v>-51.421426210596962</v>
      </c>
      <c r="AU250">
        <f t="shared" si="28"/>
        <v>9.545124448675022</v>
      </c>
    </row>
    <row r="251" spans="1:47" x14ac:dyDescent="0.25">
      <c r="A251" t="s">
        <v>118</v>
      </c>
      <c r="B251" t="s">
        <v>298</v>
      </c>
      <c r="C251" t="s">
        <v>269</v>
      </c>
      <c r="D251" s="2">
        <v>7</v>
      </c>
      <c r="E251" s="2">
        <v>7</v>
      </c>
      <c r="F251" s="2"/>
      <c r="G251" s="2"/>
      <c r="H251" t="s">
        <v>274</v>
      </c>
      <c r="I251" t="s">
        <v>57</v>
      </c>
      <c r="J251">
        <v>110</v>
      </c>
      <c r="K251">
        <v>0</v>
      </c>
      <c r="L251" t="s">
        <v>114</v>
      </c>
      <c r="M251" t="s">
        <v>46</v>
      </c>
      <c r="N251">
        <v>70</v>
      </c>
      <c r="O251">
        <v>120</v>
      </c>
      <c r="P251" t="s">
        <v>120</v>
      </c>
      <c r="Q251">
        <v>2</v>
      </c>
      <c r="R251">
        <v>1</v>
      </c>
      <c r="S251">
        <v>60</v>
      </c>
      <c r="T251">
        <v>3</v>
      </c>
      <c r="U251">
        <v>110.24299999999999</v>
      </c>
      <c r="V251">
        <v>69.13</v>
      </c>
      <c r="W251">
        <v>14.361000000000001</v>
      </c>
      <c r="X251">
        <v>19.167999999999999</v>
      </c>
      <c r="Y251" t="s">
        <v>121</v>
      </c>
      <c r="Z251" t="s">
        <v>121</v>
      </c>
      <c r="AA251">
        <v>7</v>
      </c>
      <c r="AB251">
        <v>7</v>
      </c>
      <c r="AC251">
        <v>14</v>
      </c>
      <c r="AD251">
        <v>201.458</v>
      </c>
      <c r="AE251">
        <v>70</v>
      </c>
      <c r="AF251">
        <v>0.34746696599999999</v>
      </c>
      <c r="AG251">
        <v>38.30580071</v>
      </c>
      <c r="AH251">
        <v>24.020391350000001</v>
      </c>
      <c r="AI251">
        <v>4.9899730959999999</v>
      </c>
      <c r="AJ251">
        <v>6.6602468010000004</v>
      </c>
      <c r="AK251">
        <v>13.202227860000001</v>
      </c>
      <c r="AL251">
        <v>17.621356710000001</v>
      </c>
      <c r="AO251">
        <v>-37.293070759999999</v>
      </c>
      <c r="AP251">
        <f t="shared" si="24"/>
        <v>19.210305556286951</v>
      </c>
      <c r="AQ251">
        <f t="shared" si="25"/>
        <v>37.652198890322424</v>
      </c>
      <c r="AR251">
        <f t="shared" si="26"/>
        <v>-74.945269650322416</v>
      </c>
      <c r="AS251">
        <f t="shared" si="27"/>
        <v>0.35912813032242497</v>
      </c>
      <c r="AU251">
        <f t="shared" si="28"/>
        <v>19.210305556286951</v>
      </c>
    </row>
    <row r="252" spans="1:47" x14ac:dyDescent="0.25">
      <c r="A252" t="s">
        <v>118</v>
      </c>
      <c r="B252" t="s">
        <v>298</v>
      </c>
      <c r="C252" t="s">
        <v>269</v>
      </c>
      <c r="D252" s="2">
        <v>7</v>
      </c>
      <c r="E252" s="2">
        <v>7</v>
      </c>
      <c r="F252" s="2"/>
      <c r="G252" s="2"/>
      <c r="H252" t="s">
        <v>274</v>
      </c>
      <c r="I252" t="s">
        <v>57</v>
      </c>
      <c r="J252">
        <v>113</v>
      </c>
      <c r="K252">
        <v>0</v>
      </c>
      <c r="L252" t="s">
        <v>114</v>
      </c>
      <c r="M252" t="s">
        <v>46</v>
      </c>
      <c r="N252">
        <v>70</v>
      </c>
      <c r="O252">
        <v>120</v>
      </c>
      <c r="P252" t="s">
        <v>120</v>
      </c>
      <c r="Q252">
        <v>12</v>
      </c>
      <c r="R252">
        <v>1</v>
      </c>
      <c r="S252">
        <v>60</v>
      </c>
      <c r="T252">
        <v>3</v>
      </c>
      <c r="U252">
        <v>184.459</v>
      </c>
      <c r="V252">
        <v>61.323999999999998</v>
      </c>
      <c r="W252">
        <v>17.638999999999999</v>
      </c>
      <c r="X252">
        <v>17.167999999999999</v>
      </c>
      <c r="Y252" t="s">
        <v>121</v>
      </c>
      <c r="Z252" t="s">
        <v>121</v>
      </c>
      <c r="AA252">
        <v>7</v>
      </c>
      <c r="AB252">
        <v>7</v>
      </c>
      <c r="AC252">
        <v>14</v>
      </c>
      <c r="AD252">
        <v>201.458</v>
      </c>
      <c r="AE252">
        <v>70</v>
      </c>
      <c r="AF252">
        <v>0.34746696599999999</v>
      </c>
      <c r="AG252">
        <v>64.093409050000005</v>
      </c>
      <c r="AH252">
        <v>21.308064210000001</v>
      </c>
      <c r="AI252">
        <v>6.1289698100000001</v>
      </c>
      <c r="AJ252">
        <v>5.9653128689999999</v>
      </c>
      <c r="AK252">
        <v>16.21572991</v>
      </c>
      <c r="AL252">
        <v>15.782734339999999</v>
      </c>
      <c r="AO252">
        <v>-66.754671770000002</v>
      </c>
      <c r="AP252">
        <f t="shared" si="24"/>
        <v>9.835191737073707</v>
      </c>
      <c r="AQ252">
        <f t="shared" si="25"/>
        <v>19.276975804664467</v>
      </c>
      <c r="AR252">
        <f t="shared" si="26"/>
        <v>-86.031647574664476</v>
      </c>
      <c r="AS252">
        <f t="shared" si="27"/>
        <v>-47.477695965335535</v>
      </c>
      <c r="AU252">
        <f t="shared" si="28"/>
        <v>9.835191737073707</v>
      </c>
    </row>
    <row r="253" spans="1:47" x14ac:dyDescent="0.25">
      <c r="A253" t="s">
        <v>299</v>
      </c>
      <c r="B253" t="s">
        <v>108</v>
      </c>
      <c r="C253" t="s">
        <v>269</v>
      </c>
      <c r="D253" s="2">
        <v>6</v>
      </c>
      <c r="E253" s="2">
        <v>6</v>
      </c>
      <c r="F253" s="2"/>
      <c r="G253" s="2"/>
      <c r="H253" t="s">
        <v>270</v>
      </c>
      <c r="I253" t="s">
        <v>57</v>
      </c>
      <c r="J253">
        <v>130</v>
      </c>
      <c r="K253">
        <v>1</v>
      </c>
      <c r="L253" t="s">
        <v>45</v>
      </c>
      <c r="M253">
        <v>25</v>
      </c>
      <c r="N253">
        <v>60</v>
      </c>
      <c r="O253">
        <v>120</v>
      </c>
      <c r="P253" t="s">
        <v>120</v>
      </c>
      <c r="Q253">
        <v>12</v>
      </c>
      <c r="R253">
        <v>1</v>
      </c>
      <c r="S253">
        <v>60</v>
      </c>
      <c r="T253">
        <v>2</v>
      </c>
      <c r="U253">
        <v>38.862000000000002</v>
      </c>
      <c r="V253">
        <v>22.097999999999999</v>
      </c>
      <c r="W253">
        <v>2.794</v>
      </c>
      <c r="X253">
        <v>5.3339999999999996</v>
      </c>
      <c r="Y253">
        <v>6</v>
      </c>
      <c r="Z253">
        <v>6</v>
      </c>
      <c r="AA253">
        <v>6</v>
      </c>
      <c r="AB253">
        <v>6</v>
      </c>
      <c r="AC253">
        <v>12</v>
      </c>
      <c r="AD253">
        <v>43.688000000000002</v>
      </c>
      <c r="AE253">
        <v>100</v>
      </c>
      <c r="AF253">
        <v>2.2889580660000002</v>
      </c>
      <c r="AG253">
        <v>88.953488370000002</v>
      </c>
      <c r="AH253">
        <v>50.581395350000001</v>
      </c>
      <c r="AI253">
        <v>6.3953488370000002</v>
      </c>
      <c r="AJ253">
        <v>12.20930233</v>
      </c>
      <c r="AK253">
        <v>15.665341379999999</v>
      </c>
      <c r="AL253">
        <v>29.906560809999998</v>
      </c>
      <c r="AO253">
        <v>-43.137254900000002</v>
      </c>
      <c r="AP253">
        <f t="shared" si="24"/>
        <v>14.32139047586068</v>
      </c>
      <c r="AQ253">
        <f t="shared" si="25"/>
        <v>28.069925332686932</v>
      </c>
      <c r="AR253">
        <f t="shared" si="26"/>
        <v>-71.207180232686937</v>
      </c>
      <c r="AS253">
        <f t="shared" si="27"/>
        <v>-15.06732956731307</v>
      </c>
      <c r="AU253">
        <f t="shared" si="28"/>
        <v>14.32139047586068</v>
      </c>
    </row>
    <row r="254" spans="1:47" x14ac:dyDescent="0.25">
      <c r="A254" t="s">
        <v>299</v>
      </c>
      <c r="B254" t="s">
        <v>108</v>
      </c>
      <c r="C254" t="s">
        <v>269</v>
      </c>
      <c r="D254" s="2">
        <v>6</v>
      </c>
      <c r="E254" s="2">
        <v>6</v>
      </c>
      <c r="F254" s="2"/>
      <c r="G254" s="2"/>
      <c r="H254" t="s">
        <v>300</v>
      </c>
      <c r="I254" t="s">
        <v>57</v>
      </c>
      <c r="J254">
        <v>130</v>
      </c>
      <c r="K254">
        <v>1</v>
      </c>
      <c r="L254" t="s">
        <v>45</v>
      </c>
      <c r="M254">
        <v>25</v>
      </c>
      <c r="N254">
        <v>60</v>
      </c>
      <c r="O254">
        <v>120</v>
      </c>
      <c r="P254" t="s">
        <v>120</v>
      </c>
      <c r="Q254">
        <v>12</v>
      </c>
      <c r="R254">
        <v>1</v>
      </c>
      <c r="S254">
        <v>60</v>
      </c>
      <c r="T254">
        <v>2</v>
      </c>
      <c r="U254">
        <v>1.53</v>
      </c>
      <c r="V254">
        <v>0.97</v>
      </c>
      <c r="W254">
        <v>0.1</v>
      </c>
      <c r="X254">
        <v>0.21</v>
      </c>
      <c r="Y254">
        <v>6</v>
      </c>
      <c r="Z254">
        <v>6</v>
      </c>
      <c r="AA254">
        <v>6</v>
      </c>
      <c r="AB254">
        <v>6</v>
      </c>
      <c r="AC254">
        <v>12</v>
      </c>
      <c r="AD254">
        <v>1.72</v>
      </c>
      <c r="AE254">
        <v>100</v>
      </c>
      <c r="AF254">
        <v>58.139534879999999</v>
      </c>
      <c r="AG254">
        <v>88.953488370000002</v>
      </c>
      <c r="AH254">
        <v>56.395348839999997</v>
      </c>
      <c r="AI254">
        <v>5.8139534880000001</v>
      </c>
      <c r="AJ254">
        <v>12.20930233</v>
      </c>
      <c r="AK254">
        <v>14.241219429999999</v>
      </c>
      <c r="AL254">
        <v>29.906560809999998</v>
      </c>
      <c r="AO254">
        <v>-36.60130719</v>
      </c>
      <c r="AP254">
        <f t="shared" si="24"/>
        <v>14.337342006597261</v>
      </c>
      <c r="AQ254">
        <f t="shared" si="25"/>
        <v>28.101190332930631</v>
      </c>
      <c r="AR254">
        <f t="shared" si="26"/>
        <v>-64.702497522930628</v>
      </c>
      <c r="AS254">
        <f t="shared" si="27"/>
        <v>-8.5001168570693686</v>
      </c>
      <c r="AU254">
        <f t="shared" si="28"/>
        <v>14.337342006597261</v>
      </c>
    </row>
    <row r="255" spans="1:47" x14ac:dyDescent="0.25">
      <c r="A255" t="s">
        <v>64</v>
      </c>
      <c r="B255" t="s">
        <v>65</v>
      </c>
      <c r="C255" t="s">
        <v>269</v>
      </c>
      <c r="D255" s="2">
        <v>4</v>
      </c>
      <c r="E255" s="2">
        <v>4</v>
      </c>
      <c r="F255" s="2"/>
      <c r="G255" s="2"/>
      <c r="H255" t="s">
        <v>301</v>
      </c>
      <c r="I255" t="s">
        <v>57</v>
      </c>
      <c r="J255">
        <v>120</v>
      </c>
      <c r="K255" t="s">
        <v>58</v>
      </c>
      <c r="L255" t="s">
        <v>59</v>
      </c>
      <c r="M255">
        <v>22</v>
      </c>
      <c r="N255">
        <v>50</v>
      </c>
      <c r="O255">
        <v>60</v>
      </c>
      <c r="P255" t="s">
        <v>60</v>
      </c>
      <c r="Q255">
        <v>12</v>
      </c>
      <c r="R255">
        <v>1</v>
      </c>
      <c r="S255">
        <v>60</v>
      </c>
      <c r="T255">
        <v>0</v>
      </c>
      <c r="U255">
        <v>1.34</v>
      </c>
      <c r="V255">
        <v>0.72</v>
      </c>
      <c r="W255">
        <v>0.04</v>
      </c>
      <c r="X255">
        <v>7.0000000000000007E-2</v>
      </c>
      <c r="Y255">
        <v>4</v>
      </c>
      <c r="Z255">
        <v>4</v>
      </c>
      <c r="AA255">
        <v>4</v>
      </c>
      <c r="AB255">
        <v>4</v>
      </c>
      <c r="AC255">
        <v>8</v>
      </c>
      <c r="AD255">
        <v>1.43</v>
      </c>
      <c r="AE255">
        <v>100</v>
      </c>
      <c r="AF255">
        <v>69.930069930000002</v>
      </c>
      <c r="AG255">
        <v>93.706293709999997</v>
      </c>
      <c r="AH255">
        <v>50.349650349999997</v>
      </c>
      <c r="AI255">
        <v>2.7972027970000002</v>
      </c>
      <c r="AJ255">
        <v>4.8951048950000002</v>
      </c>
      <c r="AK255">
        <v>5.5944055940000004</v>
      </c>
      <c r="AL255">
        <v>9.7902097900000005</v>
      </c>
      <c r="AO255">
        <v>-46.268656720000003</v>
      </c>
      <c r="AP255">
        <f t="shared" si="24"/>
        <v>5.4645667791463053</v>
      </c>
      <c r="AQ255">
        <f t="shared" si="25"/>
        <v>10.710550887126757</v>
      </c>
      <c r="AR255">
        <f t="shared" si="26"/>
        <v>-56.97920760712676</v>
      </c>
      <c r="AS255">
        <f t="shared" si="27"/>
        <v>-35.558105832873245</v>
      </c>
      <c r="AU255">
        <f t="shared" si="28"/>
        <v>5.4645667791463053</v>
      </c>
    </row>
    <row r="256" spans="1:47" x14ac:dyDescent="0.25">
      <c r="A256" t="s">
        <v>302</v>
      </c>
      <c r="B256" t="s">
        <v>280</v>
      </c>
      <c r="C256" t="s">
        <v>269</v>
      </c>
      <c r="D256" s="2">
        <v>24</v>
      </c>
      <c r="E256" s="2">
        <v>24</v>
      </c>
      <c r="F256" s="2"/>
      <c r="G256" s="2"/>
      <c r="H256" t="s">
        <v>303</v>
      </c>
      <c r="I256" t="s">
        <v>304</v>
      </c>
      <c r="J256" t="s">
        <v>167</v>
      </c>
      <c r="K256" t="s">
        <v>58</v>
      </c>
      <c r="L256" t="s">
        <v>45</v>
      </c>
      <c r="M256">
        <v>23</v>
      </c>
      <c r="N256">
        <v>65</v>
      </c>
      <c r="O256">
        <v>90</v>
      </c>
      <c r="P256" t="s">
        <v>120</v>
      </c>
      <c r="Q256">
        <v>12</v>
      </c>
      <c r="R256">
        <v>1</v>
      </c>
      <c r="S256">
        <v>60</v>
      </c>
      <c r="T256">
        <v>0</v>
      </c>
      <c r="U256">
        <v>17.018000000000001</v>
      </c>
      <c r="V256">
        <v>4.0640000000000001</v>
      </c>
      <c r="W256">
        <v>1.016</v>
      </c>
      <c r="X256">
        <v>1.27</v>
      </c>
      <c r="Y256">
        <v>24</v>
      </c>
      <c r="Z256">
        <v>24</v>
      </c>
      <c r="AA256">
        <v>24</v>
      </c>
      <c r="AB256">
        <v>24</v>
      </c>
      <c r="AC256">
        <v>48</v>
      </c>
      <c r="AD256">
        <v>24</v>
      </c>
      <c r="AE256">
        <v>100</v>
      </c>
      <c r="AF256">
        <v>4.1666666670000003</v>
      </c>
      <c r="AG256">
        <v>70.908333330000005</v>
      </c>
      <c r="AH256">
        <v>16.93333333</v>
      </c>
      <c r="AI256">
        <v>4.233333333</v>
      </c>
      <c r="AJ256">
        <v>5.2916666670000003</v>
      </c>
      <c r="AK256">
        <v>20.739013159999999</v>
      </c>
      <c r="AL256">
        <v>25.923766440000001</v>
      </c>
      <c r="AO256">
        <v>-76.119402989999998</v>
      </c>
      <c r="AP256">
        <f t="shared" si="24"/>
        <v>7.5976530634299602</v>
      </c>
      <c r="AQ256">
        <f t="shared" si="25"/>
        <v>14.891400004322721</v>
      </c>
      <c r="AR256">
        <f t="shared" si="26"/>
        <v>-91.010802994322717</v>
      </c>
      <c r="AS256">
        <f t="shared" si="27"/>
        <v>-61.228002985677279</v>
      </c>
      <c r="AU256">
        <f t="shared" si="28"/>
        <v>7.5976530634299602</v>
      </c>
    </row>
    <row r="257" spans="1:47" x14ac:dyDescent="0.25">
      <c r="A257" t="s">
        <v>302</v>
      </c>
      <c r="B257" t="s">
        <v>204</v>
      </c>
      <c r="C257" t="s">
        <v>269</v>
      </c>
      <c r="D257" s="2">
        <v>12</v>
      </c>
      <c r="E257" s="2">
        <v>12</v>
      </c>
      <c r="F257" s="2"/>
      <c r="G257" s="2"/>
      <c r="H257" t="s">
        <v>303</v>
      </c>
      <c r="I257" t="s">
        <v>304</v>
      </c>
      <c r="J257" t="s">
        <v>167</v>
      </c>
      <c r="K257" t="s">
        <v>58</v>
      </c>
      <c r="L257" t="s">
        <v>59</v>
      </c>
      <c r="M257">
        <v>23</v>
      </c>
      <c r="N257">
        <v>65</v>
      </c>
      <c r="O257">
        <v>90</v>
      </c>
      <c r="P257" t="s">
        <v>120</v>
      </c>
      <c r="Q257">
        <v>12</v>
      </c>
      <c r="R257">
        <v>1</v>
      </c>
      <c r="S257">
        <v>60</v>
      </c>
      <c r="T257">
        <v>0</v>
      </c>
      <c r="U257">
        <v>16.001999999999999</v>
      </c>
      <c r="V257">
        <v>4.5720000000000001</v>
      </c>
      <c r="W257">
        <v>1.016</v>
      </c>
      <c r="X257">
        <v>1.016</v>
      </c>
      <c r="Y257">
        <v>12</v>
      </c>
      <c r="Z257">
        <v>12</v>
      </c>
      <c r="AA257">
        <v>12</v>
      </c>
      <c r="AB257">
        <v>12</v>
      </c>
      <c r="AC257">
        <v>24</v>
      </c>
      <c r="AD257">
        <v>24</v>
      </c>
      <c r="AE257">
        <v>100</v>
      </c>
      <c r="AF257">
        <v>4.1666666670000003</v>
      </c>
      <c r="AG257">
        <v>66.674999999999997</v>
      </c>
      <c r="AH257">
        <v>19.05</v>
      </c>
      <c r="AI257">
        <v>4.233333333</v>
      </c>
      <c r="AJ257">
        <v>4.233333333</v>
      </c>
      <c r="AK257">
        <v>14.66469684</v>
      </c>
      <c r="AL257">
        <v>14.66469684</v>
      </c>
      <c r="AO257">
        <v>-71.428571430000005</v>
      </c>
      <c r="AP257">
        <f t="shared" si="24"/>
        <v>6.6032742754714571</v>
      </c>
      <c r="AQ257">
        <f t="shared" si="25"/>
        <v>12.942417579924056</v>
      </c>
      <c r="AR257">
        <f t="shared" si="26"/>
        <v>-84.37098900992406</v>
      </c>
      <c r="AS257">
        <f t="shared" si="27"/>
        <v>-58.486153850075951</v>
      </c>
      <c r="AU257">
        <f t="shared" si="28"/>
        <v>6.6032742754714571</v>
      </c>
    </row>
    <row r="258" spans="1:47" x14ac:dyDescent="0.25">
      <c r="A258" t="s">
        <v>302</v>
      </c>
      <c r="B258" t="s">
        <v>258</v>
      </c>
      <c r="C258" t="s">
        <v>269</v>
      </c>
      <c r="D258" s="2">
        <v>12</v>
      </c>
      <c r="E258" s="2">
        <v>12</v>
      </c>
      <c r="F258" s="2"/>
      <c r="G258" s="2"/>
      <c r="H258" t="s">
        <v>303</v>
      </c>
      <c r="I258" t="s">
        <v>304</v>
      </c>
      <c r="J258" t="s">
        <v>167</v>
      </c>
      <c r="K258" t="s">
        <v>58</v>
      </c>
      <c r="L258" t="s">
        <v>94</v>
      </c>
      <c r="M258">
        <v>23</v>
      </c>
      <c r="N258">
        <v>65</v>
      </c>
      <c r="O258">
        <v>90</v>
      </c>
      <c r="P258" t="s">
        <v>120</v>
      </c>
      <c r="Q258">
        <v>12</v>
      </c>
      <c r="R258">
        <v>1</v>
      </c>
      <c r="S258">
        <v>60</v>
      </c>
      <c r="T258">
        <v>0</v>
      </c>
      <c r="U258">
        <v>17.018000000000001</v>
      </c>
      <c r="V258">
        <v>6.0960000000000001</v>
      </c>
      <c r="W258">
        <v>1.016</v>
      </c>
      <c r="X258">
        <v>1.524</v>
      </c>
      <c r="Y258">
        <v>12</v>
      </c>
      <c r="Z258">
        <v>12</v>
      </c>
      <c r="AA258">
        <v>12</v>
      </c>
      <c r="AB258">
        <v>12</v>
      </c>
      <c r="AC258">
        <v>24</v>
      </c>
      <c r="AD258">
        <v>24</v>
      </c>
      <c r="AE258">
        <v>100</v>
      </c>
      <c r="AF258">
        <v>4.1666666670000003</v>
      </c>
      <c r="AG258">
        <v>70.908333330000005</v>
      </c>
      <c r="AH258">
        <v>25.4</v>
      </c>
      <c r="AI258">
        <v>4.233333333</v>
      </c>
      <c r="AJ258">
        <v>6.35</v>
      </c>
      <c r="AK258">
        <v>14.66469684</v>
      </c>
      <c r="AL258">
        <v>21.99704526</v>
      </c>
      <c r="AO258">
        <v>-64.179104480000007</v>
      </c>
      <c r="AP258">
        <f t="shared" ref="AP258:AP304" si="29">(AH258/AG258)*SQRT((AJ258/AH258)^2+(AI258/AG258)^2)*100</f>
        <v>9.2070341368186668</v>
      </c>
      <c r="AQ258">
        <f t="shared" ref="AQ258:AQ304" si="30">(1.96*AP258)</f>
        <v>18.045786908164587</v>
      </c>
      <c r="AR258">
        <f t="shared" ref="AR258:AR304" si="31">AO258-AQ258</f>
        <v>-82.224891388164593</v>
      </c>
      <c r="AS258">
        <f t="shared" ref="AS258:AS304" si="32">AO258+AQ258</f>
        <v>-46.13331757183542</v>
      </c>
      <c r="AU258">
        <f t="shared" ref="AU258:AU304" si="33">(AH258/AG258)*SQRT((AJ258/AH258)^2+(AI258/AG258)^2)*100</f>
        <v>9.2070341368186668</v>
      </c>
    </row>
    <row r="259" spans="1:47" x14ac:dyDescent="0.25">
      <c r="A259" t="s">
        <v>302</v>
      </c>
      <c r="B259" t="s">
        <v>67</v>
      </c>
      <c r="C259" t="s">
        <v>269</v>
      </c>
      <c r="D259" s="2">
        <v>12</v>
      </c>
      <c r="E259" s="2">
        <v>12</v>
      </c>
      <c r="F259" s="2"/>
      <c r="G259" s="2"/>
      <c r="H259" t="s">
        <v>305</v>
      </c>
      <c r="I259" t="s">
        <v>306</v>
      </c>
      <c r="J259" t="s">
        <v>167</v>
      </c>
      <c r="K259" t="s">
        <v>58</v>
      </c>
      <c r="L259" t="s">
        <v>45</v>
      </c>
      <c r="M259">
        <v>23</v>
      </c>
      <c r="N259">
        <v>65</v>
      </c>
      <c r="O259">
        <v>90</v>
      </c>
      <c r="P259" t="s">
        <v>120</v>
      </c>
      <c r="Q259">
        <v>12</v>
      </c>
      <c r="R259">
        <v>1</v>
      </c>
      <c r="S259">
        <v>60</v>
      </c>
      <c r="T259">
        <v>0</v>
      </c>
      <c r="U259">
        <v>18.795999999999999</v>
      </c>
      <c r="V259">
        <v>6.35</v>
      </c>
      <c r="W259">
        <v>1.016</v>
      </c>
      <c r="X259">
        <v>2.032</v>
      </c>
      <c r="Y259">
        <v>12</v>
      </c>
      <c r="Z259">
        <v>12</v>
      </c>
      <c r="AA259">
        <v>12</v>
      </c>
      <c r="AB259">
        <v>12</v>
      </c>
      <c r="AC259">
        <v>24</v>
      </c>
      <c r="AD259">
        <v>24</v>
      </c>
      <c r="AE259">
        <v>100</v>
      </c>
      <c r="AF259">
        <v>4.1666666670000003</v>
      </c>
      <c r="AG259">
        <v>78.316666670000004</v>
      </c>
      <c r="AH259">
        <v>26.458333329999999</v>
      </c>
      <c r="AI259">
        <v>4.233333333</v>
      </c>
      <c r="AJ259">
        <v>8.4666666670000001</v>
      </c>
      <c r="AK259">
        <v>14.66469684</v>
      </c>
      <c r="AL259">
        <v>29.329393670000002</v>
      </c>
      <c r="AO259">
        <v>-66.216216220000007</v>
      </c>
      <c r="AP259">
        <f t="shared" si="29"/>
        <v>10.963961690058644</v>
      </c>
      <c r="AQ259">
        <f t="shared" si="30"/>
        <v>21.489364912514944</v>
      </c>
      <c r="AR259">
        <f t="shared" si="31"/>
        <v>-87.705581132514951</v>
      </c>
      <c r="AS259">
        <f t="shared" si="32"/>
        <v>-44.726851307485063</v>
      </c>
      <c r="AU259">
        <f t="shared" si="33"/>
        <v>10.963961690058644</v>
      </c>
    </row>
    <row r="260" spans="1:47" x14ac:dyDescent="0.25">
      <c r="A260" t="s">
        <v>302</v>
      </c>
      <c r="B260" t="s">
        <v>209</v>
      </c>
      <c r="C260" t="s">
        <v>269</v>
      </c>
      <c r="D260" s="2">
        <v>10</v>
      </c>
      <c r="E260" s="2">
        <v>10</v>
      </c>
      <c r="F260" s="2"/>
      <c r="G260" s="2"/>
      <c r="H260" t="s">
        <v>305</v>
      </c>
      <c r="I260" t="s">
        <v>306</v>
      </c>
      <c r="J260" t="s">
        <v>167</v>
      </c>
      <c r="K260" t="s">
        <v>58</v>
      </c>
      <c r="L260" t="s">
        <v>59</v>
      </c>
      <c r="M260">
        <v>23</v>
      </c>
      <c r="N260">
        <v>65</v>
      </c>
      <c r="O260">
        <v>90</v>
      </c>
      <c r="P260" t="s">
        <v>120</v>
      </c>
      <c r="Q260">
        <v>12</v>
      </c>
      <c r="R260">
        <v>1</v>
      </c>
      <c r="S260">
        <v>60</v>
      </c>
      <c r="T260">
        <v>0</v>
      </c>
      <c r="U260">
        <v>19.812000000000001</v>
      </c>
      <c r="V260">
        <v>5.5880000000000001</v>
      </c>
      <c r="W260">
        <v>1.016</v>
      </c>
      <c r="X260">
        <v>1.016</v>
      </c>
      <c r="Y260">
        <v>10</v>
      </c>
      <c r="Z260">
        <v>10</v>
      </c>
      <c r="AA260">
        <v>10</v>
      </c>
      <c r="AB260">
        <v>10</v>
      </c>
      <c r="AC260">
        <v>20</v>
      </c>
      <c r="AD260">
        <v>24</v>
      </c>
      <c r="AE260">
        <v>100</v>
      </c>
      <c r="AF260">
        <v>4.1666666670000003</v>
      </c>
      <c r="AG260">
        <v>82.55</v>
      </c>
      <c r="AH260">
        <v>23.283333330000001</v>
      </c>
      <c r="AI260">
        <v>4.233333333</v>
      </c>
      <c r="AJ260">
        <v>4.233333333</v>
      </c>
      <c r="AK260">
        <v>13.38697543</v>
      </c>
      <c r="AL260">
        <v>13.38697543</v>
      </c>
      <c r="AO260">
        <v>-71.794871790000002</v>
      </c>
      <c r="AP260">
        <f t="shared" si="29"/>
        <v>5.3282839151994024</v>
      </c>
      <c r="AQ260">
        <f t="shared" si="30"/>
        <v>10.443436473790829</v>
      </c>
      <c r="AR260">
        <f t="shared" si="31"/>
        <v>-82.238308263790827</v>
      </c>
      <c r="AS260">
        <f t="shared" si="32"/>
        <v>-61.351435316209177</v>
      </c>
      <c r="AU260">
        <f t="shared" si="33"/>
        <v>5.3282839151994024</v>
      </c>
    </row>
    <row r="261" spans="1:47" x14ac:dyDescent="0.25">
      <c r="A261" t="s">
        <v>302</v>
      </c>
      <c r="B261" t="s">
        <v>62</v>
      </c>
      <c r="C261" t="s">
        <v>269</v>
      </c>
      <c r="D261" s="2">
        <v>12</v>
      </c>
      <c r="E261" s="2">
        <v>12</v>
      </c>
      <c r="F261" s="2"/>
      <c r="G261" s="2"/>
      <c r="H261" t="s">
        <v>305</v>
      </c>
      <c r="I261" t="s">
        <v>306</v>
      </c>
      <c r="J261" t="s">
        <v>167</v>
      </c>
      <c r="K261" t="s">
        <v>58</v>
      </c>
      <c r="L261" t="s">
        <v>94</v>
      </c>
      <c r="M261">
        <v>23</v>
      </c>
      <c r="N261">
        <v>65</v>
      </c>
      <c r="O261">
        <v>90</v>
      </c>
      <c r="P261" t="s">
        <v>120</v>
      </c>
      <c r="Q261">
        <v>12</v>
      </c>
      <c r="R261">
        <v>1</v>
      </c>
      <c r="S261">
        <v>60</v>
      </c>
      <c r="T261">
        <v>0</v>
      </c>
      <c r="U261">
        <v>16.001999999999999</v>
      </c>
      <c r="V261">
        <v>8.1280000000000001</v>
      </c>
      <c r="W261">
        <v>2.54</v>
      </c>
      <c r="X261">
        <v>2.286</v>
      </c>
      <c r="Y261">
        <v>12</v>
      </c>
      <c r="Z261">
        <v>12</v>
      </c>
      <c r="AA261">
        <v>12</v>
      </c>
      <c r="AB261">
        <v>12</v>
      </c>
      <c r="AC261">
        <v>24</v>
      </c>
      <c r="AD261">
        <v>24</v>
      </c>
      <c r="AE261">
        <v>100</v>
      </c>
      <c r="AF261">
        <v>4.1666666670000003</v>
      </c>
      <c r="AG261">
        <v>66.674999999999997</v>
      </c>
      <c r="AH261">
        <v>33.866666670000001</v>
      </c>
      <c r="AI261">
        <v>10.58333333</v>
      </c>
      <c r="AJ261">
        <v>9.5250000000000004</v>
      </c>
      <c r="AK261">
        <v>36.661742089999997</v>
      </c>
      <c r="AL261">
        <v>32.995567880000003</v>
      </c>
      <c r="AO261">
        <v>-49.206349209999999</v>
      </c>
      <c r="AP261">
        <f t="shared" si="29"/>
        <v>16.4038192185279</v>
      </c>
      <c r="AQ261">
        <f t="shared" si="30"/>
        <v>32.151485668314685</v>
      </c>
      <c r="AR261">
        <f t="shared" si="31"/>
        <v>-81.357834878314691</v>
      </c>
      <c r="AS261">
        <f t="shared" si="32"/>
        <v>-17.054863541685314</v>
      </c>
      <c r="AU261">
        <f t="shared" si="33"/>
        <v>16.4038192185279</v>
      </c>
    </row>
    <row r="262" spans="1:47" x14ac:dyDescent="0.25">
      <c r="A262" t="s">
        <v>302</v>
      </c>
      <c r="B262" t="s">
        <v>78</v>
      </c>
      <c r="C262" t="s">
        <v>269</v>
      </c>
      <c r="D262" s="2">
        <v>6</v>
      </c>
      <c r="E262" s="2">
        <v>6</v>
      </c>
      <c r="F262" s="2"/>
      <c r="G262" s="2"/>
      <c r="H262" t="s">
        <v>307</v>
      </c>
      <c r="I262" t="s">
        <v>308</v>
      </c>
      <c r="J262" t="s">
        <v>167</v>
      </c>
      <c r="K262" t="s">
        <v>58</v>
      </c>
      <c r="L262" t="s">
        <v>45</v>
      </c>
      <c r="M262">
        <v>23</v>
      </c>
      <c r="N262">
        <v>65</v>
      </c>
      <c r="O262">
        <v>90</v>
      </c>
      <c r="P262" t="s">
        <v>120</v>
      </c>
      <c r="Q262">
        <v>12</v>
      </c>
      <c r="R262">
        <v>1</v>
      </c>
      <c r="S262">
        <v>60</v>
      </c>
      <c r="T262">
        <v>0</v>
      </c>
      <c r="U262">
        <v>18.033999999999999</v>
      </c>
      <c r="V262">
        <v>4.8259999999999996</v>
      </c>
      <c r="W262">
        <v>2.032</v>
      </c>
      <c r="X262">
        <v>2.54</v>
      </c>
      <c r="Y262">
        <v>6</v>
      </c>
      <c r="Z262">
        <v>6</v>
      </c>
      <c r="AA262">
        <v>6</v>
      </c>
      <c r="AB262">
        <v>6</v>
      </c>
      <c r="AC262">
        <v>12</v>
      </c>
      <c r="AD262">
        <v>24.24</v>
      </c>
      <c r="AE262">
        <v>100</v>
      </c>
      <c r="AF262">
        <v>4.1254125410000002</v>
      </c>
      <c r="AG262">
        <v>74.397689769999999</v>
      </c>
      <c r="AH262">
        <v>19.909240919999998</v>
      </c>
      <c r="AI262">
        <v>8.382838284</v>
      </c>
      <c r="AJ262">
        <v>10.47854785</v>
      </c>
      <c r="AK262">
        <v>20.53367639</v>
      </c>
      <c r="AL262">
        <v>25.667095490000001</v>
      </c>
      <c r="AO262">
        <v>-73.239436620000006</v>
      </c>
      <c r="AP262">
        <f t="shared" si="29"/>
        <v>14.403653016964766</v>
      </c>
      <c r="AQ262">
        <f t="shared" si="30"/>
        <v>28.231159913250941</v>
      </c>
      <c r="AR262">
        <f t="shared" si="31"/>
        <v>-101.47059653325095</v>
      </c>
      <c r="AS262">
        <f t="shared" si="32"/>
        <v>-45.008276706749065</v>
      </c>
      <c r="AU262">
        <f t="shared" si="33"/>
        <v>14.403653016964766</v>
      </c>
    </row>
    <row r="263" spans="1:47" x14ac:dyDescent="0.25">
      <c r="A263" t="s">
        <v>302</v>
      </c>
      <c r="B263" t="s">
        <v>80</v>
      </c>
      <c r="C263" t="s">
        <v>269</v>
      </c>
      <c r="D263" s="2">
        <v>6</v>
      </c>
      <c r="E263" s="2">
        <v>6</v>
      </c>
      <c r="F263" s="2"/>
      <c r="G263" s="2"/>
      <c r="H263" t="s">
        <v>307</v>
      </c>
      <c r="I263" t="s">
        <v>308</v>
      </c>
      <c r="J263" t="s">
        <v>167</v>
      </c>
      <c r="K263" t="s">
        <v>58</v>
      </c>
      <c r="L263" t="s">
        <v>59</v>
      </c>
      <c r="M263">
        <v>23</v>
      </c>
      <c r="N263">
        <v>65</v>
      </c>
      <c r="O263">
        <v>90</v>
      </c>
      <c r="P263" t="s">
        <v>120</v>
      </c>
      <c r="Q263">
        <v>12</v>
      </c>
      <c r="R263">
        <v>1</v>
      </c>
      <c r="S263">
        <v>60</v>
      </c>
      <c r="T263">
        <v>0</v>
      </c>
      <c r="U263">
        <v>13.97</v>
      </c>
      <c r="V263">
        <v>4.0640000000000001</v>
      </c>
      <c r="W263">
        <v>2.54</v>
      </c>
      <c r="X263">
        <v>1.016</v>
      </c>
      <c r="Y263">
        <v>6</v>
      </c>
      <c r="Z263">
        <v>6</v>
      </c>
      <c r="AA263">
        <v>6</v>
      </c>
      <c r="AB263">
        <v>6</v>
      </c>
      <c r="AC263">
        <v>12</v>
      </c>
      <c r="AD263">
        <v>24.24</v>
      </c>
      <c r="AE263">
        <v>100</v>
      </c>
      <c r="AF263">
        <v>4.1254125410000002</v>
      </c>
      <c r="AG263">
        <v>57.632013200000003</v>
      </c>
      <c r="AH263">
        <v>16.76567657</v>
      </c>
      <c r="AI263">
        <v>10.47854785</v>
      </c>
      <c r="AJ263">
        <v>4.191419142</v>
      </c>
      <c r="AK263">
        <v>25.667095490000001</v>
      </c>
      <c r="AL263">
        <v>10.2668382</v>
      </c>
      <c r="AO263">
        <v>-70.909090910000003</v>
      </c>
      <c r="AP263">
        <f t="shared" si="29"/>
        <v>8.9927077737822412</v>
      </c>
      <c r="AQ263">
        <f t="shared" si="30"/>
        <v>17.625707236613191</v>
      </c>
      <c r="AR263">
        <f t="shared" si="31"/>
        <v>-88.534798146613198</v>
      </c>
      <c r="AS263">
        <f t="shared" si="32"/>
        <v>-53.283383673386808</v>
      </c>
      <c r="AU263">
        <f t="shared" si="33"/>
        <v>8.9927077737822412</v>
      </c>
    </row>
    <row r="264" spans="1:47" x14ac:dyDescent="0.25">
      <c r="A264" t="s">
        <v>302</v>
      </c>
      <c r="B264" t="s">
        <v>166</v>
      </c>
      <c r="C264" t="s">
        <v>269</v>
      </c>
      <c r="D264" s="2">
        <v>6</v>
      </c>
      <c r="E264" s="2">
        <v>6</v>
      </c>
      <c r="F264" s="2"/>
      <c r="G264" s="2"/>
      <c r="H264" t="s">
        <v>307</v>
      </c>
      <c r="I264" t="s">
        <v>308</v>
      </c>
      <c r="J264" t="s">
        <v>167</v>
      </c>
      <c r="K264" t="s">
        <v>58</v>
      </c>
      <c r="L264" t="s">
        <v>94</v>
      </c>
      <c r="M264">
        <v>23</v>
      </c>
      <c r="N264">
        <v>65</v>
      </c>
      <c r="O264">
        <v>90</v>
      </c>
      <c r="P264" t="s">
        <v>120</v>
      </c>
      <c r="Q264">
        <v>12</v>
      </c>
      <c r="R264">
        <v>1</v>
      </c>
      <c r="S264">
        <v>60</v>
      </c>
      <c r="T264">
        <v>0</v>
      </c>
      <c r="U264">
        <v>20.827999999999999</v>
      </c>
      <c r="V264">
        <v>4.5720000000000001</v>
      </c>
      <c r="W264">
        <v>0.50800000000000001</v>
      </c>
      <c r="X264">
        <v>3.556</v>
      </c>
      <c r="Y264">
        <v>6</v>
      </c>
      <c r="Z264">
        <v>6</v>
      </c>
      <c r="AA264">
        <v>6</v>
      </c>
      <c r="AB264">
        <v>6</v>
      </c>
      <c r="AC264">
        <v>12</v>
      </c>
      <c r="AD264">
        <v>24.24</v>
      </c>
      <c r="AE264">
        <v>100</v>
      </c>
      <c r="AF264">
        <v>4.1254125410000002</v>
      </c>
      <c r="AG264">
        <v>85.92409241</v>
      </c>
      <c r="AH264">
        <v>18.86138614</v>
      </c>
      <c r="AI264">
        <v>2.095709571</v>
      </c>
      <c r="AJ264">
        <v>14.669967</v>
      </c>
      <c r="AK264">
        <v>5.1334190980000001</v>
      </c>
      <c r="AL264">
        <v>35.933933690000003</v>
      </c>
      <c r="AO264">
        <v>-78.048780489999999</v>
      </c>
      <c r="AP264">
        <f t="shared" si="29"/>
        <v>17.081563377111667</v>
      </c>
      <c r="AQ264">
        <f t="shared" si="30"/>
        <v>33.479864219138868</v>
      </c>
      <c r="AR264">
        <f t="shared" si="31"/>
        <v>-111.52864470913886</v>
      </c>
      <c r="AS264">
        <f t="shared" si="32"/>
        <v>-44.568916270861131</v>
      </c>
      <c r="AU264">
        <f t="shared" si="33"/>
        <v>17.081563377111667</v>
      </c>
    </row>
    <row r="265" spans="1:47" x14ac:dyDescent="0.25">
      <c r="A265" t="s">
        <v>302</v>
      </c>
      <c r="B265" t="s">
        <v>42</v>
      </c>
      <c r="C265" t="s">
        <v>269</v>
      </c>
      <c r="D265" s="2">
        <v>12</v>
      </c>
      <c r="E265" s="2">
        <v>12</v>
      </c>
      <c r="F265" s="2"/>
      <c r="G265" s="2"/>
      <c r="H265" t="s">
        <v>309</v>
      </c>
      <c r="I265" t="s">
        <v>310</v>
      </c>
      <c r="J265" t="s">
        <v>167</v>
      </c>
      <c r="K265" t="s">
        <v>58</v>
      </c>
      <c r="L265" t="s">
        <v>45</v>
      </c>
      <c r="M265">
        <v>23</v>
      </c>
      <c r="N265">
        <v>65</v>
      </c>
      <c r="O265">
        <v>90</v>
      </c>
      <c r="P265" t="s">
        <v>120</v>
      </c>
      <c r="Q265">
        <v>12</v>
      </c>
      <c r="R265">
        <v>1</v>
      </c>
      <c r="S265">
        <v>60</v>
      </c>
      <c r="T265">
        <v>0</v>
      </c>
      <c r="U265">
        <v>18.033999999999999</v>
      </c>
      <c r="V265">
        <v>9.1440000000000001</v>
      </c>
      <c r="W265">
        <v>0.76200000000000001</v>
      </c>
      <c r="X265">
        <v>1.778</v>
      </c>
      <c r="Y265">
        <v>12</v>
      </c>
      <c r="Z265">
        <v>12</v>
      </c>
      <c r="AA265">
        <v>12</v>
      </c>
      <c r="AB265">
        <v>12</v>
      </c>
      <c r="AC265">
        <v>24</v>
      </c>
      <c r="AD265">
        <v>22.32</v>
      </c>
      <c r="AE265">
        <v>100</v>
      </c>
      <c r="AF265">
        <v>4.4802867380000002</v>
      </c>
      <c r="AG265">
        <v>80.797491039999997</v>
      </c>
      <c r="AH265">
        <v>40.967741940000003</v>
      </c>
      <c r="AI265">
        <v>3.4139784949999998</v>
      </c>
      <c r="AJ265">
        <v>7.9659498209999997</v>
      </c>
      <c r="AK265">
        <v>11.82636842</v>
      </c>
      <c r="AL265">
        <v>27.594859639999999</v>
      </c>
      <c r="AO265">
        <v>-49.295774649999998</v>
      </c>
      <c r="AP265">
        <f t="shared" si="29"/>
        <v>10.089249280819216</v>
      </c>
      <c r="AQ265">
        <f t="shared" si="30"/>
        <v>19.774928590405661</v>
      </c>
      <c r="AR265">
        <f t="shared" si="31"/>
        <v>-69.070703240405663</v>
      </c>
      <c r="AS265">
        <f t="shared" si="32"/>
        <v>-29.520846059594337</v>
      </c>
      <c r="AU265">
        <f t="shared" si="33"/>
        <v>10.089249280819216</v>
      </c>
    </row>
    <row r="266" spans="1:47" x14ac:dyDescent="0.25">
      <c r="A266" t="s">
        <v>302</v>
      </c>
      <c r="B266" t="s">
        <v>47</v>
      </c>
      <c r="C266" t="s">
        <v>269</v>
      </c>
      <c r="D266" s="2">
        <v>18</v>
      </c>
      <c r="E266" s="2">
        <v>18</v>
      </c>
      <c r="F266" s="2"/>
      <c r="G266" s="2"/>
      <c r="H266" t="s">
        <v>309</v>
      </c>
      <c r="I266" t="s">
        <v>310</v>
      </c>
      <c r="J266" t="s">
        <v>167</v>
      </c>
      <c r="K266" t="s">
        <v>58</v>
      </c>
      <c r="L266" t="s">
        <v>59</v>
      </c>
      <c r="M266">
        <v>23</v>
      </c>
      <c r="N266">
        <v>65</v>
      </c>
      <c r="O266">
        <v>90</v>
      </c>
      <c r="P266" t="s">
        <v>120</v>
      </c>
      <c r="Q266">
        <v>12</v>
      </c>
      <c r="R266">
        <v>1</v>
      </c>
      <c r="S266">
        <v>60</v>
      </c>
      <c r="T266">
        <v>0</v>
      </c>
      <c r="U266">
        <v>15.494</v>
      </c>
      <c r="V266">
        <v>5.5880000000000001</v>
      </c>
      <c r="W266">
        <v>1.524</v>
      </c>
      <c r="X266">
        <v>1.524</v>
      </c>
      <c r="Y266">
        <v>18</v>
      </c>
      <c r="Z266">
        <v>18</v>
      </c>
      <c r="AA266">
        <v>18</v>
      </c>
      <c r="AB266">
        <v>18</v>
      </c>
      <c r="AC266">
        <v>36</v>
      </c>
      <c r="AD266">
        <v>22.32</v>
      </c>
      <c r="AE266">
        <v>100</v>
      </c>
      <c r="AF266">
        <v>4.4802867380000002</v>
      </c>
      <c r="AG266">
        <v>69.417562720000006</v>
      </c>
      <c r="AH266">
        <v>25.035842290000001</v>
      </c>
      <c r="AI266">
        <v>6.8279569889999996</v>
      </c>
      <c r="AJ266">
        <v>6.8279569889999996</v>
      </c>
      <c r="AK266">
        <v>28.968568130000001</v>
      </c>
      <c r="AL266">
        <v>28.968568130000001</v>
      </c>
      <c r="AO266">
        <v>-63.93442623</v>
      </c>
      <c r="AP266">
        <f t="shared" si="29"/>
        <v>10.45621682582564</v>
      </c>
      <c r="AQ266">
        <f t="shared" si="30"/>
        <v>20.494184978618254</v>
      </c>
      <c r="AR266">
        <f t="shared" si="31"/>
        <v>-84.42861120861825</v>
      </c>
      <c r="AS266">
        <f t="shared" si="32"/>
        <v>-43.44024125138175</v>
      </c>
      <c r="AU266">
        <f t="shared" si="33"/>
        <v>10.45621682582564</v>
      </c>
    </row>
    <row r="267" spans="1:47" x14ac:dyDescent="0.25">
      <c r="A267" t="s">
        <v>302</v>
      </c>
      <c r="B267" t="s">
        <v>49</v>
      </c>
      <c r="C267" t="s">
        <v>269</v>
      </c>
      <c r="D267" s="2">
        <v>18</v>
      </c>
      <c r="E267" s="2">
        <v>18</v>
      </c>
      <c r="F267" s="2"/>
      <c r="G267" s="2"/>
      <c r="H267" t="s">
        <v>309</v>
      </c>
      <c r="I267" t="s">
        <v>310</v>
      </c>
      <c r="J267" t="s">
        <v>167</v>
      </c>
      <c r="K267" t="s">
        <v>58</v>
      </c>
      <c r="L267" t="s">
        <v>94</v>
      </c>
      <c r="M267">
        <v>23</v>
      </c>
      <c r="N267">
        <v>65</v>
      </c>
      <c r="O267">
        <v>90</v>
      </c>
      <c r="P267" t="s">
        <v>120</v>
      </c>
      <c r="Q267">
        <v>12</v>
      </c>
      <c r="R267">
        <v>1</v>
      </c>
      <c r="S267">
        <v>60</v>
      </c>
      <c r="T267">
        <v>0</v>
      </c>
      <c r="U267">
        <v>16.763999999999999</v>
      </c>
      <c r="V267">
        <v>6.8579999999999997</v>
      </c>
      <c r="W267">
        <v>1.016</v>
      </c>
      <c r="X267">
        <v>1.016</v>
      </c>
      <c r="Y267">
        <v>18</v>
      </c>
      <c r="Z267">
        <v>18</v>
      </c>
      <c r="AA267">
        <v>18</v>
      </c>
      <c r="AB267">
        <v>18</v>
      </c>
      <c r="AC267">
        <v>36</v>
      </c>
      <c r="AD267">
        <v>22.32</v>
      </c>
      <c r="AE267">
        <v>100</v>
      </c>
      <c r="AF267">
        <v>4.4802867380000002</v>
      </c>
      <c r="AG267">
        <v>75.107526879999995</v>
      </c>
      <c r="AH267">
        <v>30.72580645</v>
      </c>
      <c r="AI267">
        <v>4.5519713260000003</v>
      </c>
      <c r="AJ267">
        <v>4.5519713260000003</v>
      </c>
      <c r="AK267">
        <v>19.312378750000001</v>
      </c>
      <c r="AL267">
        <v>19.312378750000001</v>
      </c>
      <c r="AO267">
        <v>-59.090909089999997</v>
      </c>
      <c r="AP267">
        <f t="shared" si="29"/>
        <v>6.5481346136617438</v>
      </c>
      <c r="AQ267">
        <f t="shared" si="30"/>
        <v>12.834343842777017</v>
      </c>
      <c r="AR267">
        <f t="shared" si="31"/>
        <v>-71.925252932777013</v>
      </c>
      <c r="AS267">
        <f t="shared" si="32"/>
        <v>-46.25656524722298</v>
      </c>
      <c r="AU267">
        <f t="shared" si="33"/>
        <v>6.5481346136617438</v>
      </c>
    </row>
    <row r="268" spans="1:47" x14ac:dyDescent="0.25">
      <c r="A268" t="s">
        <v>302</v>
      </c>
      <c r="B268" t="s">
        <v>153</v>
      </c>
      <c r="C268" t="s">
        <v>269</v>
      </c>
      <c r="D268" s="2">
        <v>17</v>
      </c>
      <c r="E268" s="2">
        <v>17</v>
      </c>
      <c r="F268" s="2"/>
      <c r="G268" s="2"/>
      <c r="H268" t="s">
        <v>311</v>
      </c>
      <c r="I268" t="s">
        <v>312</v>
      </c>
      <c r="J268" t="s">
        <v>167</v>
      </c>
      <c r="K268" t="s">
        <v>58</v>
      </c>
      <c r="L268" t="s">
        <v>45</v>
      </c>
      <c r="M268">
        <v>23</v>
      </c>
      <c r="N268">
        <v>65</v>
      </c>
      <c r="O268">
        <v>90</v>
      </c>
      <c r="P268" t="s">
        <v>120</v>
      </c>
      <c r="Q268">
        <v>12</v>
      </c>
      <c r="R268">
        <v>1</v>
      </c>
      <c r="S268">
        <v>60</v>
      </c>
      <c r="T268">
        <v>0</v>
      </c>
      <c r="U268">
        <v>15.747999999999999</v>
      </c>
      <c r="V268">
        <v>3.556</v>
      </c>
      <c r="W268">
        <v>1.524</v>
      </c>
      <c r="X268">
        <v>1.016</v>
      </c>
      <c r="Y268">
        <v>17</v>
      </c>
      <c r="Z268">
        <v>17</v>
      </c>
      <c r="AA268">
        <v>17</v>
      </c>
      <c r="AB268">
        <v>17</v>
      </c>
      <c r="AC268">
        <v>34</v>
      </c>
      <c r="AD268">
        <v>22.32</v>
      </c>
      <c r="AE268">
        <v>100</v>
      </c>
      <c r="AF268">
        <v>4.4802867380000002</v>
      </c>
      <c r="AG268">
        <v>70.555555560000002</v>
      </c>
      <c r="AH268">
        <v>15.931899639999999</v>
      </c>
      <c r="AI268">
        <v>6.8279569889999996</v>
      </c>
      <c r="AJ268">
        <v>4.5519713260000003</v>
      </c>
      <c r="AK268">
        <v>28.152387869999998</v>
      </c>
      <c r="AL268">
        <v>18.768258580000001</v>
      </c>
      <c r="AO268">
        <v>-77.419354839999997</v>
      </c>
      <c r="AP268">
        <f t="shared" si="29"/>
        <v>6.8116453057884367</v>
      </c>
      <c r="AQ268">
        <f t="shared" si="30"/>
        <v>13.350824799345336</v>
      </c>
      <c r="AR268">
        <f t="shared" si="31"/>
        <v>-90.770179639345329</v>
      </c>
      <c r="AS268">
        <f t="shared" si="32"/>
        <v>-64.068530040654665</v>
      </c>
      <c r="AU268">
        <f t="shared" si="33"/>
        <v>6.8116453057884367</v>
      </c>
    </row>
    <row r="269" spans="1:47" x14ac:dyDescent="0.25">
      <c r="A269" t="s">
        <v>302</v>
      </c>
      <c r="B269" t="s">
        <v>313</v>
      </c>
      <c r="C269" t="s">
        <v>269</v>
      </c>
      <c r="D269" s="2">
        <v>18</v>
      </c>
      <c r="E269" s="2">
        <v>18</v>
      </c>
      <c r="F269" s="2"/>
      <c r="G269" s="2"/>
      <c r="H269" t="s">
        <v>311</v>
      </c>
      <c r="I269" t="s">
        <v>312</v>
      </c>
      <c r="J269" t="s">
        <v>167</v>
      </c>
      <c r="K269" t="s">
        <v>58</v>
      </c>
      <c r="L269" t="s">
        <v>59</v>
      </c>
      <c r="M269">
        <v>23</v>
      </c>
      <c r="N269">
        <v>65</v>
      </c>
      <c r="O269">
        <v>90</v>
      </c>
      <c r="P269" t="s">
        <v>120</v>
      </c>
      <c r="Q269">
        <v>12</v>
      </c>
      <c r="R269">
        <v>1</v>
      </c>
      <c r="S269">
        <v>60</v>
      </c>
      <c r="T269">
        <v>0</v>
      </c>
      <c r="U269">
        <v>14.731999999999999</v>
      </c>
      <c r="V269">
        <v>4.3179999999999996</v>
      </c>
      <c r="W269">
        <v>1.524</v>
      </c>
      <c r="X269">
        <v>0.76200000000000001</v>
      </c>
      <c r="Y269">
        <v>18</v>
      </c>
      <c r="Z269">
        <v>18</v>
      </c>
      <c r="AA269">
        <v>18</v>
      </c>
      <c r="AB269">
        <v>18</v>
      </c>
      <c r="AC269">
        <v>36</v>
      </c>
      <c r="AD269">
        <v>22.32</v>
      </c>
      <c r="AE269">
        <v>100</v>
      </c>
      <c r="AF269">
        <v>4.4802867380000002</v>
      </c>
      <c r="AG269">
        <v>66.003584230000001</v>
      </c>
      <c r="AH269">
        <v>19.34587814</v>
      </c>
      <c r="AI269">
        <v>6.8279569889999996</v>
      </c>
      <c r="AJ269">
        <v>3.4139784949999998</v>
      </c>
      <c r="AK269">
        <v>28.968568130000001</v>
      </c>
      <c r="AL269">
        <v>14.484284069999999</v>
      </c>
      <c r="AO269">
        <v>-70.689655169999995</v>
      </c>
      <c r="AP269">
        <f t="shared" si="29"/>
        <v>5.9956253207529908</v>
      </c>
      <c r="AQ269">
        <f t="shared" si="30"/>
        <v>11.751425628675861</v>
      </c>
      <c r="AR269">
        <f t="shared" si="31"/>
        <v>-82.441080798675856</v>
      </c>
      <c r="AS269">
        <f t="shared" si="32"/>
        <v>-58.938229541324134</v>
      </c>
      <c r="AU269">
        <f t="shared" si="33"/>
        <v>5.9956253207529908</v>
      </c>
    </row>
    <row r="270" spans="1:47" x14ac:dyDescent="0.25">
      <c r="A270" t="s">
        <v>302</v>
      </c>
      <c r="B270" t="s">
        <v>256</v>
      </c>
      <c r="C270" t="s">
        <v>269</v>
      </c>
      <c r="D270" s="2">
        <v>18</v>
      </c>
      <c r="E270" s="2">
        <v>18</v>
      </c>
      <c r="F270" s="2"/>
      <c r="G270" s="2"/>
      <c r="H270" t="s">
        <v>311</v>
      </c>
      <c r="I270" t="s">
        <v>312</v>
      </c>
      <c r="J270" t="s">
        <v>167</v>
      </c>
      <c r="K270" t="s">
        <v>58</v>
      </c>
      <c r="L270" t="s">
        <v>94</v>
      </c>
      <c r="M270">
        <v>23</v>
      </c>
      <c r="N270">
        <v>65</v>
      </c>
      <c r="O270">
        <v>90</v>
      </c>
      <c r="P270" t="s">
        <v>120</v>
      </c>
      <c r="Q270">
        <v>12</v>
      </c>
      <c r="R270">
        <v>1</v>
      </c>
      <c r="S270">
        <v>60</v>
      </c>
      <c r="T270">
        <v>0</v>
      </c>
      <c r="U270">
        <v>16.510000000000002</v>
      </c>
      <c r="V270">
        <v>4.3179999999999996</v>
      </c>
      <c r="W270">
        <v>1.524</v>
      </c>
      <c r="X270">
        <v>2.032</v>
      </c>
      <c r="Y270">
        <v>18</v>
      </c>
      <c r="Z270">
        <v>18</v>
      </c>
      <c r="AA270">
        <v>18</v>
      </c>
      <c r="AB270">
        <v>18</v>
      </c>
      <c r="AC270">
        <v>36</v>
      </c>
      <c r="AD270">
        <v>22.32</v>
      </c>
      <c r="AE270">
        <v>100</v>
      </c>
      <c r="AF270">
        <v>4.4802867380000002</v>
      </c>
      <c r="AG270">
        <v>73.969534049999993</v>
      </c>
      <c r="AH270">
        <v>19.34587814</v>
      </c>
      <c r="AI270">
        <v>6.8279569889999996</v>
      </c>
      <c r="AJ270">
        <v>9.1039426520000006</v>
      </c>
      <c r="AK270">
        <v>28.968568130000001</v>
      </c>
      <c r="AL270">
        <v>38.624757510000002</v>
      </c>
      <c r="AO270">
        <v>-73.846153849999993</v>
      </c>
      <c r="AP270">
        <f t="shared" si="29"/>
        <v>12.542234939858082</v>
      </c>
      <c r="AQ270">
        <f t="shared" si="30"/>
        <v>24.582780482121841</v>
      </c>
      <c r="AR270">
        <f t="shared" si="31"/>
        <v>-98.428934332121827</v>
      </c>
      <c r="AS270">
        <f t="shared" si="32"/>
        <v>-49.263373367878152</v>
      </c>
      <c r="AU270">
        <f t="shared" si="33"/>
        <v>12.542234939858082</v>
      </c>
    </row>
    <row r="271" spans="1:47" x14ac:dyDescent="0.25">
      <c r="A271" s="2" t="s">
        <v>370</v>
      </c>
      <c r="B271" s="2" t="s">
        <v>371</v>
      </c>
      <c r="C271" s="2" t="s">
        <v>269</v>
      </c>
      <c r="D271" s="2">
        <v>6</v>
      </c>
      <c r="E271" s="2">
        <v>6</v>
      </c>
      <c r="F271" s="2"/>
      <c r="G271" s="2"/>
      <c r="H271" s="2" t="s">
        <v>301</v>
      </c>
      <c r="I271" s="2" t="s">
        <v>57</v>
      </c>
      <c r="J271" s="2"/>
      <c r="K271" s="2" t="s">
        <v>46</v>
      </c>
      <c r="L271" s="2" t="s">
        <v>59</v>
      </c>
      <c r="M271" s="2">
        <v>22</v>
      </c>
      <c r="N271" s="2">
        <v>70</v>
      </c>
      <c r="O271" s="2">
        <v>60</v>
      </c>
      <c r="P271" s="2" t="s">
        <v>60</v>
      </c>
      <c r="Q271" s="2">
        <v>12</v>
      </c>
      <c r="R271" s="2">
        <v>2</v>
      </c>
      <c r="S271" s="2">
        <v>60</v>
      </c>
      <c r="T271" s="2">
        <v>3</v>
      </c>
      <c r="U271" s="2">
        <v>38.61</v>
      </c>
      <c r="V271" s="2">
        <v>20.83</v>
      </c>
      <c r="W271" s="2">
        <v>3.68</v>
      </c>
      <c r="X271" s="2">
        <v>1.98</v>
      </c>
      <c r="Y271" s="2">
        <v>6</v>
      </c>
      <c r="Z271" s="2">
        <v>6</v>
      </c>
      <c r="AA271" s="2">
        <v>6</v>
      </c>
      <c r="AB271" s="2">
        <v>6</v>
      </c>
      <c r="AC271" s="2">
        <f>AA271+AB271</f>
        <v>12</v>
      </c>
      <c r="AD271" s="2">
        <v>41.39</v>
      </c>
      <c r="AE271" s="2">
        <v>90</v>
      </c>
      <c r="AF271" s="2">
        <f>AE271/AD271</f>
        <v>2.1744382701135541</v>
      </c>
      <c r="AG271" s="2">
        <f>U271*AF271</f>
        <v>83.955061609084325</v>
      </c>
      <c r="AH271" s="2">
        <f>V271*AF271</f>
        <v>45.293549166465326</v>
      </c>
      <c r="AI271" s="2">
        <f>W271*AF271</f>
        <v>8.0019328340178788</v>
      </c>
      <c r="AJ271" s="2">
        <f>X271*AF271</f>
        <v>4.3053877748248368</v>
      </c>
      <c r="AK271" s="2">
        <f t="shared" ref="AK271:AL275" si="34">(AI271*SQRT(AA271))</f>
        <v>19.600652399366719</v>
      </c>
      <c r="AL271" s="2">
        <f t="shared" si="34"/>
        <v>10.546003193137528</v>
      </c>
      <c r="AM271" s="2"/>
      <c r="AN271" s="2"/>
      <c r="AO271" s="2">
        <f>((AH271-AG271)/AG271)*100</f>
        <v>-46.050246050246059</v>
      </c>
      <c r="AP271" s="2">
        <f t="shared" si="29"/>
        <v>7.2621836211979591</v>
      </c>
      <c r="AQ271" s="2">
        <f t="shared" si="30"/>
        <v>14.233879897548</v>
      </c>
      <c r="AR271" s="2">
        <f t="shared" si="31"/>
        <v>-60.28412594779406</v>
      </c>
      <c r="AS271" s="2">
        <f t="shared" si="32"/>
        <v>-31.816366152698059</v>
      </c>
      <c r="AT271" s="2"/>
      <c r="AU271" s="2">
        <f t="shared" si="33"/>
        <v>7.2621836211979591</v>
      </c>
    </row>
    <row r="272" spans="1:47" s="2" customFormat="1" x14ac:dyDescent="0.25">
      <c r="A272" s="2" t="s">
        <v>372</v>
      </c>
      <c r="B272" s="2" t="s">
        <v>42</v>
      </c>
      <c r="C272" s="2" t="s">
        <v>373</v>
      </c>
      <c r="D272" s="2">
        <v>5</v>
      </c>
      <c r="E272" s="2">
        <v>5</v>
      </c>
      <c r="H272" s="2" t="s">
        <v>270</v>
      </c>
      <c r="I272" s="2" t="s">
        <v>57</v>
      </c>
      <c r="K272" s="2" t="s">
        <v>46</v>
      </c>
      <c r="L272" s="2" t="s">
        <v>377</v>
      </c>
      <c r="M272" s="2">
        <v>25</v>
      </c>
      <c r="N272" s="2" t="s">
        <v>46</v>
      </c>
      <c r="O272" s="2">
        <v>90</v>
      </c>
      <c r="P272" s="2" t="s">
        <v>46</v>
      </c>
      <c r="Q272" s="2">
        <v>12</v>
      </c>
      <c r="R272" s="2">
        <v>2</v>
      </c>
      <c r="S272" s="2">
        <v>60</v>
      </c>
      <c r="T272" s="2">
        <v>3</v>
      </c>
      <c r="U272" s="2">
        <v>27.9</v>
      </c>
      <c r="V272" s="2">
        <v>11.3</v>
      </c>
      <c r="W272" s="2">
        <v>1.9</v>
      </c>
      <c r="X272" s="2">
        <v>1.44</v>
      </c>
      <c r="Y272" s="2">
        <v>5</v>
      </c>
      <c r="Z272" s="2">
        <v>5</v>
      </c>
      <c r="AA272" s="2">
        <v>5</v>
      </c>
      <c r="AB272" s="2">
        <v>5</v>
      </c>
      <c r="AC272" s="2">
        <f>AA272+AB272</f>
        <v>10</v>
      </c>
      <c r="AD272" s="2">
        <v>30.44</v>
      </c>
      <c r="AE272" s="2">
        <v>80</v>
      </c>
      <c r="AF272" s="2">
        <f>AE272/AD272</f>
        <v>2.6281208935611038</v>
      </c>
      <c r="AG272" s="2">
        <f>U272*AF272</f>
        <v>73.32457293035479</v>
      </c>
      <c r="AH272" s="2">
        <f>V272*AF272</f>
        <v>29.697766097240475</v>
      </c>
      <c r="AI272" s="2">
        <f>W272*AF272</f>
        <v>4.9934296977660972</v>
      </c>
      <c r="AJ272" s="2">
        <f>X272*AF272</f>
        <v>3.7844940867279893</v>
      </c>
      <c r="AK272" s="2">
        <f t="shared" si="34"/>
        <v>11.165648245071223</v>
      </c>
      <c r="AL272" s="2">
        <f t="shared" si="34"/>
        <v>8.4623860383697682</v>
      </c>
      <c r="AO272" s="2">
        <f>((AH272-AG272)/AG272)*100</f>
        <v>-59.498207885304652</v>
      </c>
      <c r="AP272" s="2">
        <f t="shared" si="29"/>
        <v>5.8520518531987875</v>
      </c>
      <c r="AQ272" s="2">
        <f t="shared" si="30"/>
        <v>11.470021632269622</v>
      </c>
      <c r="AR272" s="2">
        <f t="shared" si="31"/>
        <v>-70.968229517574272</v>
      </c>
      <c r="AS272" s="2">
        <f t="shared" si="32"/>
        <v>-48.028186253035031</v>
      </c>
      <c r="AU272" s="2">
        <f t="shared" si="33"/>
        <v>5.8520518531987875</v>
      </c>
    </row>
    <row r="273" spans="1:47" s="2" customFormat="1" x14ac:dyDescent="0.25">
      <c r="A273" s="2" t="s">
        <v>372</v>
      </c>
      <c r="B273" s="2" t="s">
        <v>42</v>
      </c>
      <c r="C273" s="2" t="s">
        <v>373</v>
      </c>
      <c r="D273" s="2">
        <v>5</v>
      </c>
      <c r="E273" s="2">
        <v>5</v>
      </c>
      <c r="H273" s="2" t="s">
        <v>374</v>
      </c>
      <c r="I273" s="2" t="s">
        <v>57</v>
      </c>
      <c r="K273" s="2" t="s">
        <v>46</v>
      </c>
      <c r="L273" s="2" t="s">
        <v>377</v>
      </c>
      <c r="M273" s="2">
        <v>25</v>
      </c>
      <c r="N273" s="2" t="s">
        <v>46</v>
      </c>
      <c r="O273" s="2">
        <v>90</v>
      </c>
      <c r="P273" s="2" t="s">
        <v>46</v>
      </c>
      <c r="Q273" s="2">
        <v>12</v>
      </c>
      <c r="R273" s="2">
        <v>2</v>
      </c>
      <c r="S273" s="2">
        <v>60</v>
      </c>
      <c r="T273" s="2">
        <v>3</v>
      </c>
      <c r="U273" s="2">
        <v>27.9</v>
      </c>
      <c r="V273" s="2">
        <v>11.26</v>
      </c>
      <c r="W273" s="2">
        <v>1.9</v>
      </c>
      <c r="X273" s="2">
        <v>2.0299999999999998</v>
      </c>
      <c r="Y273" s="2">
        <v>5</v>
      </c>
      <c r="Z273" s="2">
        <v>5</v>
      </c>
      <c r="AA273" s="2">
        <v>5</v>
      </c>
      <c r="AB273" s="2">
        <v>5</v>
      </c>
      <c r="AC273" s="2">
        <f>AA273+AB273</f>
        <v>10</v>
      </c>
      <c r="AD273" s="2">
        <v>30.44</v>
      </c>
      <c r="AE273" s="2">
        <v>80</v>
      </c>
      <c r="AF273" s="2">
        <f>AE273/AD273</f>
        <v>2.6281208935611038</v>
      </c>
      <c r="AG273" s="2">
        <f>U273*AF273</f>
        <v>73.32457293035479</v>
      </c>
      <c r="AH273" s="2">
        <f>V273*AF273</f>
        <v>29.592641261498027</v>
      </c>
      <c r="AI273" s="2">
        <f>W273*AF273</f>
        <v>4.9934296977660972</v>
      </c>
      <c r="AJ273" s="2">
        <f>X273*AF273</f>
        <v>5.3350854139290398</v>
      </c>
      <c r="AK273" s="2">
        <f t="shared" si="34"/>
        <v>11.165648245071223</v>
      </c>
      <c r="AL273" s="2">
        <f t="shared" si="34"/>
        <v>11.929613651312938</v>
      </c>
      <c r="AO273" s="2">
        <f>((AH273-AG273)/AG273)*100</f>
        <v>-59.641577060931894</v>
      </c>
      <c r="AP273" s="2">
        <f t="shared" si="29"/>
        <v>7.7777758213733712</v>
      </c>
      <c r="AQ273" s="2">
        <f t="shared" si="30"/>
        <v>15.244440609891807</v>
      </c>
      <c r="AR273" s="2">
        <f t="shared" si="31"/>
        <v>-74.886017670823705</v>
      </c>
      <c r="AS273" s="2">
        <f t="shared" si="32"/>
        <v>-44.397136451040083</v>
      </c>
      <c r="AU273" s="2">
        <f t="shared" si="33"/>
        <v>7.7777758213733712</v>
      </c>
    </row>
    <row r="274" spans="1:47" s="2" customFormat="1" x14ac:dyDescent="0.25">
      <c r="A274" s="2" t="s">
        <v>372</v>
      </c>
      <c r="B274" s="2" t="s">
        <v>42</v>
      </c>
      <c r="C274" s="2" t="s">
        <v>373</v>
      </c>
      <c r="D274" s="2">
        <v>5</v>
      </c>
      <c r="E274" s="2">
        <v>5</v>
      </c>
      <c r="H274" s="2" t="s">
        <v>375</v>
      </c>
      <c r="I274" s="2" t="s">
        <v>57</v>
      </c>
      <c r="K274" s="2" t="s">
        <v>46</v>
      </c>
      <c r="L274" s="2" t="s">
        <v>377</v>
      </c>
      <c r="M274" s="2">
        <v>25</v>
      </c>
      <c r="N274" s="2" t="s">
        <v>46</v>
      </c>
      <c r="O274" s="2">
        <v>90</v>
      </c>
      <c r="P274" s="2" t="s">
        <v>46</v>
      </c>
      <c r="Q274" s="2">
        <v>12</v>
      </c>
      <c r="R274" s="2">
        <v>2</v>
      </c>
      <c r="S274" s="2">
        <v>60</v>
      </c>
      <c r="T274" s="2">
        <v>3</v>
      </c>
      <c r="U274" s="2">
        <v>27.9</v>
      </c>
      <c r="V274" s="2">
        <v>10.92</v>
      </c>
      <c r="W274" s="2">
        <v>1.9</v>
      </c>
      <c r="X274" s="2">
        <v>1.82</v>
      </c>
      <c r="Y274" s="2">
        <v>5</v>
      </c>
      <c r="Z274" s="2">
        <v>5</v>
      </c>
      <c r="AA274" s="2">
        <v>5</v>
      </c>
      <c r="AB274" s="2">
        <v>5</v>
      </c>
      <c r="AC274" s="2">
        <f>AA274+AB274</f>
        <v>10</v>
      </c>
      <c r="AD274" s="2">
        <v>30.44</v>
      </c>
      <c r="AE274" s="2">
        <v>80</v>
      </c>
      <c r="AF274" s="2">
        <f>AE274/AD274</f>
        <v>2.6281208935611038</v>
      </c>
      <c r="AG274" s="2">
        <f>U274*AF274</f>
        <v>73.32457293035479</v>
      </c>
      <c r="AH274" s="2">
        <f>V274*AF274</f>
        <v>28.699080157687252</v>
      </c>
      <c r="AI274" s="2">
        <f>W274*AF274</f>
        <v>4.9934296977660972</v>
      </c>
      <c r="AJ274" s="2">
        <f>X274*AF274</f>
        <v>4.783180026281209</v>
      </c>
      <c r="AK274" s="2">
        <f t="shared" si="34"/>
        <v>11.165648245071223</v>
      </c>
      <c r="AL274" s="2">
        <f t="shared" si="34"/>
        <v>10.695515687384015</v>
      </c>
      <c r="AO274" s="2">
        <f>((AH274-AG274)/AG274)*100</f>
        <v>-60.860215053763447</v>
      </c>
      <c r="AP274" s="2">
        <f t="shared" si="29"/>
        <v>7.0468393821722302</v>
      </c>
      <c r="AQ274" s="2">
        <f t="shared" si="30"/>
        <v>13.811805189057571</v>
      </c>
      <c r="AR274" s="2">
        <f t="shared" si="31"/>
        <v>-74.67202024282102</v>
      </c>
      <c r="AS274" s="2">
        <f t="shared" si="32"/>
        <v>-47.048409864705874</v>
      </c>
      <c r="AU274" s="2">
        <f t="shared" si="33"/>
        <v>7.0468393821722302</v>
      </c>
    </row>
    <row r="275" spans="1:47" s="2" customFormat="1" x14ac:dyDescent="0.25">
      <c r="A275" s="2" t="s">
        <v>372</v>
      </c>
      <c r="B275" s="2" t="s">
        <v>42</v>
      </c>
      <c r="C275" s="2" t="s">
        <v>373</v>
      </c>
      <c r="D275" s="2">
        <v>5</v>
      </c>
      <c r="E275" s="2">
        <v>5</v>
      </c>
      <c r="H275" s="2" t="s">
        <v>376</v>
      </c>
      <c r="I275" s="2" t="s">
        <v>57</v>
      </c>
      <c r="K275" s="2" t="s">
        <v>46</v>
      </c>
      <c r="L275" s="2" t="s">
        <v>377</v>
      </c>
      <c r="M275" s="2">
        <v>25</v>
      </c>
      <c r="N275" s="2" t="s">
        <v>46</v>
      </c>
      <c r="O275" s="2">
        <v>90</v>
      </c>
      <c r="P275" s="2" t="s">
        <v>46</v>
      </c>
      <c r="Q275" s="2">
        <v>12</v>
      </c>
      <c r="R275" s="2">
        <v>2</v>
      </c>
      <c r="S275" s="2">
        <v>60</v>
      </c>
      <c r="T275" s="2">
        <v>3</v>
      </c>
      <c r="U275" s="2">
        <v>27.9</v>
      </c>
      <c r="V275" s="2">
        <v>9.61</v>
      </c>
      <c r="W275" s="2">
        <v>1.9</v>
      </c>
      <c r="X275" s="2">
        <v>2.88</v>
      </c>
      <c r="Y275" s="2">
        <v>5</v>
      </c>
      <c r="Z275" s="2">
        <v>5</v>
      </c>
      <c r="AA275" s="2">
        <v>5</v>
      </c>
      <c r="AB275" s="2">
        <v>5</v>
      </c>
      <c r="AC275" s="2">
        <f>AA275+AB275</f>
        <v>10</v>
      </c>
      <c r="AD275" s="2">
        <v>30.44</v>
      </c>
      <c r="AE275" s="2">
        <v>80</v>
      </c>
      <c r="AF275" s="2">
        <f>AE275/AD275</f>
        <v>2.6281208935611038</v>
      </c>
      <c r="AG275" s="2">
        <f>U275*AF275</f>
        <v>73.32457293035479</v>
      </c>
      <c r="AH275" s="2">
        <f>V275*AF275</f>
        <v>25.256241787122207</v>
      </c>
      <c r="AI275" s="2">
        <f>W275*AF275</f>
        <v>4.9934296977660972</v>
      </c>
      <c r="AJ275" s="2">
        <f>X275*AF275</f>
        <v>7.5689881734559785</v>
      </c>
      <c r="AK275" s="2">
        <f t="shared" si="34"/>
        <v>11.165648245071223</v>
      </c>
      <c r="AL275" s="2">
        <f t="shared" si="34"/>
        <v>16.924772076739536</v>
      </c>
      <c r="AO275" s="2">
        <f>((AH275-AG275)/AG275)*100</f>
        <v>-65.555555555555557</v>
      </c>
      <c r="AP275" s="2">
        <f t="shared" si="29"/>
        <v>10.585739520922356</v>
      </c>
      <c r="AQ275" s="2">
        <f t="shared" si="30"/>
        <v>20.748049461007817</v>
      </c>
      <c r="AR275" s="2">
        <f t="shared" si="31"/>
        <v>-86.303605016563381</v>
      </c>
      <c r="AS275" s="2">
        <f t="shared" si="32"/>
        <v>-44.80750609454774</v>
      </c>
      <c r="AU275" s="2">
        <f t="shared" si="33"/>
        <v>10.585739520922356</v>
      </c>
    </row>
    <row r="276" spans="1:47" s="2" customFormat="1" x14ac:dyDescent="0.25">
      <c r="A276" t="s">
        <v>314</v>
      </c>
      <c r="B276" t="s">
        <v>268</v>
      </c>
      <c r="C276" t="s">
        <v>315</v>
      </c>
      <c r="D276" s="2">
        <v>6</v>
      </c>
      <c r="E276" s="2">
        <v>6</v>
      </c>
      <c r="F276" s="2">
        <v>39</v>
      </c>
      <c r="G276" s="2">
        <v>3</v>
      </c>
      <c r="H276" t="s">
        <v>316</v>
      </c>
      <c r="I276" t="s">
        <v>57</v>
      </c>
      <c r="J276">
        <v>94</v>
      </c>
      <c r="K276">
        <v>1</v>
      </c>
      <c r="L276" t="s">
        <v>94</v>
      </c>
      <c r="M276">
        <v>25</v>
      </c>
      <c r="N276">
        <v>75</v>
      </c>
      <c r="O276">
        <v>130</v>
      </c>
      <c r="P276" t="s">
        <v>120</v>
      </c>
      <c r="Q276">
        <v>12</v>
      </c>
      <c r="R276">
        <v>1</v>
      </c>
      <c r="S276">
        <v>60</v>
      </c>
      <c r="T276">
        <v>3</v>
      </c>
      <c r="U276">
        <v>45.72</v>
      </c>
      <c r="V276">
        <v>32.33</v>
      </c>
      <c r="W276">
        <v>4.8499999999999996</v>
      </c>
      <c r="X276">
        <v>5.54</v>
      </c>
      <c r="Y276">
        <v>6</v>
      </c>
      <c r="Z276">
        <v>6</v>
      </c>
      <c r="AA276">
        <v>6</v>
      </c>
      <c r="AB276">
        <v>6</v>
      </c>
      <c r="AC276">
        <v>12</v>
      </c>
      <c r="AD276">
        <v>76.66</v>
      </c>
      <c r="AE276">
        <v>100</v>
      </c>
      <c r="AF276">
        <v>1.3044612579999999</v>
      </c>
      <c r="AG276">
        <v>59.639968690000003</v>
      </c>
      <c r="AH276">
        <v>42.17323245</v>
      </c>
      <c r="AI276">
        <v>6.326637099</v>
      </c>
      <c r="AJ276">
        <v>7.2267153669999997</v>
      </c>
      <c r="AK276">
        <v>15.49703268</v>
      </c>
      <c r="AL276">
        <v>17.701765160000001</v>
      </c>
      <c r="AM276">
        <v>39</v>
      </c>
      <c r="AN276">
        <v>3</v>
      </c>
      <c r="AO276">
        <v>-29.286964130000001</v>
      </c>
      <c r="AP276">
        <f t="shared" si="29"/>
        <v>14.251192807181809</v>
      </c>
      <c r="AQ276">
        <f t="shared" si="30"/>
        <v>27.932337902076345</v>
      </c>
      <c r="AR276">
        <f t="shared" si="31"/>
        <v>-57.219302032076342</v>
      </c>
      <c r="AS276">
        <f t="shared" si="32"/>
        <v>-1.3546262279236565</v>
      </c>
      <c r="AT276"/>
      <c r="AU276">
        <f t="shared" si="33"/>
        <v>14.251192807181809</v>
      </c>
    </row>
    <row r="277" spans="1:47" s="2" customFormat="1" x14ac:dyDescent="0.25">
      <c r="A277" t="s">
        <v>314</v>
      </c>
      <c r="B277" t="s">
        <v>317</v>
      </c>
      <c r="C277" t="s">
        <v>315</v>
      </c>
      <c r="D277" s="2">
        <v>21</v>
      </c>
      <c r="E277" s="2">
        <v>15</v>
      </c>
      <c r="H277" t="s">
        <v>316</v>
      </c>
      <c r="I277" t="s">
        <v>57</v>
      </c>
      <c r="J277">
        <v>95</v>
      </c>
      <c r="K277">
        <v>1</v>
      </c>
      <c r="L277" t="s">
        <v>94</v>
      </c>
      <c r="M277">
        <v>25</v>
      </c>
      <c r="N277">
        <v>75</v>
      </c>
      <c r="O277">
        <v>130</v>
      </c>
      <c r="P277" t="s">
        <v>120</v>
      </c>
      <c r="Q277">
        <v>12</v>
      </c>
      <c r="R277">
        <v>1</v>
      </c>
      <c r="S277">
        <v>60</v>
      </c>
      <c r="T277">
        <v>3</v>
      </c>
      <c r="U277">
        <v>40.76</v>
      </c>
      <c r="V277">
        <v>26.79</v>
      </c>
      <c r="W277">
        <v>3.35</v>
      </c>
      <c r="X277">
        <v>5.77</v>
      </c>
      <c r="Y277">
        <v>21</v>
      </c>
      <c r="Z277">
        <v>15</v>
      </c>
      <c r="AA277">
        <v>21</v>
      </c>
      <c r="AB277">
        <v>15</v>
      </c>
      <c r="AC277">
        <v>36</v>
      </c>
      <c r="AD277">
        <v>61.88</v>
      </c>
      <c r="AE277">
        <v>100</v>
      </c>
      <c r="AF277">
        <v>1.6160310280000001</v>
      </c>
      <c r="AG277">
        <v>65.869424690000002</v>
      </c>
      <c r="AH277">
        <v>43.293471230000002</v>
      </c>
      <c r="AI277">
        <v>5.4137039429999998</v>
      </c>
      <c r="AJ277">
        <v>9.3244990300000001</v>
      </c>
      <c r="AK277">
        <v>24.808708110000001</v>
      </c>
      <c r="AL277">
        <v>36.113629459999999</v>
      </c>
      <c r="AM277"/>
      <c r="AN277"/>
      <c r="AO277">
        <v>-34.27379784</v>
      </c>
      <c r="AP277">
        <f t="shared" si="29"/>
        <v>15.151706610954177</v>
      </c>
      <c r="AQ277">
        <f t="shared" si="30"/>
        <v>29.697344957470186</v>
      </c>
      <c r="AR277">
        <f t="shared" si="31"/>
        <v>-63.971142797470186</v>
      </c>
      <c r="AS277">
        <f t="shared" si="32"/>
        <v>-4.5764528825298143</v>
      </c>
      <c r="AT277"/>
      <c r="AU277">
        <f t="shared" si="33"/>
        <v>15.151706610954177</v>
      </c>
    </row>
    <row r="278" spans="1:47" s="2" customFormat="1" x14ac:dyDescent="0.25">
      <c r="A278" t="s">
        <v>314</v>
      </c>
      <c r="B278" t="s">
        <v>317</v>
      </c>
      <c r="C278" t="s">
        <v>315</v>
      </c>
      <c r="D278" s="2">
        <v>21</v>
      </c>
      <c r="E278" s="2">
        <v>18</v>
      </c>
      <c r="H278" t="s">
        <v>318</v>
      </c>
      <c r="I278" t="s">
        <v>57</v>
      </c>
      <c r="J278">
        <v>95</v>
      </c>
      <c r="K278">
        <v>1</v>
      </c>
      <c r="L278" t="s">
        <v>94</v>
      </c>
      <c r="M278">
        <v>25</v>
      </c>
      <c r="N278">
        <v>75</v>
      </c>
      <c r="O278">
        <v>130</v>
      </c>
      <c r="P278" t="s">
        <v>120</v>
      </c>
      <c r="Q278">
        <v>12</v>
      </c>
      <c r="R278">
        <v>1</v>
      </c>
      <c r="S278">
        <v>60</v>
      </c>
      <c r="T278">
        <v>3</v>
      </c>
      <c r="U278">
        <v>40.76</v>
      </c>
      <c r="V278">
        <v>23.09</v>
      </c>
      <c r="W278">
        <v>3.35</v>
      </c>
      <c r="X278">
        <v>3.93</v>
      </c>
      <c r="Y278">
        <v>21</v>
      </c>
      <c r="Z278">
        <v>18</v>
      </c>
      <c r="AA278">
        <v>21</v>
      </c>
      <c r="AB278">
        <v>18</v>
      </c>
      <c r="AC278">
        <v>39</v>
      </c>
      <c r="AD278">
        <v>61.88</v>
      </c>
      <c r="AE278">
        <v>100</v>
      </c>
      <c r="AF278">
        <v>1.6160310280000001</v>
      </c>
      <c r="AG278">
        <v>65.869424690000002</v>
      </c>
      <c r="AH278">
        <v>37.314156429999997</v>
      </c>
      <c r="AI278">
        <v>5.4137039429999998</v>
      </c>
      <c r="AJ278">
        <v>6.3510019389999997</v>
      </c>
      <c r="AK278">
        <v>24.808708110000001</v>
      </c>
      <c r="AL278">
        <v>26.94501923</v>
      </c>
      <c r="AM278"/>
      <c r="AN278"/>
      <c r="AO278">
        <v>-43.351324830000003</v>
      </c>
      <c r="AP278">
        <f t="shared" si="29"/>
        <v>10.707076954563451</v>
      </c>
      <c r="AQ278">
        <f t="shared" si="30"/>
        <v>20.985870830944364</v>
      </c>
      <c r="AR278">
        <f t="shared" si="31"/>
        <v>-64.33719566094436</v>
      </c>
      <c r="AS278">
        <f t="shared" si="32"/>
        <v>-22.365453999055639</v>
      </c>
      <c r="AT278"/>
      <c r="AU278">
        <f t="shared" si="33"/>
        <v>10.707076954563451</v>
      </c>
    </row>
    <row r="279" spans="1:47" s="2" customFormat="1" x14ac:dyDescent="0.25">
      <c r="A279" t="s">
        <v>319</v>
      </c>
      <c r="B279" t="s">
        <v>320</v>
      </c>
      <c r="C279" t="s">
        <v>321</v>
      </c>
      <c r="D279" s="2">
        <v>9</v>
      </c>
      <c r="E279" s="2">
        <v>9</v>
      </c>
      <c r="F279" s="2">
        <v>9</v>
      </c>
      <c r="G279" s="2">
        <v>1</v>
      </c>
      <c r="H279" t="s">
        <v>322</v>
      </c>
      <c r="I279" t="s">
        <v>57</v>
      </c>
      <c r="J279">
        <v>47</v>
      </c>
      <c r="K279" t="s">
        <v>58</v>
      </c>
      <c r="L279" t="s">
        <v>94</v>
      </c>
      <c r="M279">
        <v>25</v>
      </c>
      <c r="N279">
        <v>85</v>
      </c>
      <c r="O279" t="s">
        <v>46</v>
      </c>
      <c r="P279" t="s">
        <v>46</v>
      </c>
      <c r="Q279">
        <v>12</v>
      </c>
      <c r="R279">
        <v>1</v>
      </c>
      <c r="S279">
        <v>60</v>
      </c>
      <c r="T279">
        <v>3</v>
      </c>
      <c r="U279">
        <v>16.97</v>
      </c>
      <c r="V279">
        <v>12.59</v>
      </c>
      <c r="W279">
        <v>1.39</v>
      </c>
      <c r="X279">
        <v>1.1599999999999999</v>
      </c>
      <c r="Y279">
        <v>9</v>
      </c>
      <c r="Z279">
        <v>9</v>
      </c>
      <c r="AA279">
        <v>9</v>
      </c>
      <c r="AB279">
        <v>9</v>
      </c>
      <c r="AC279">
        <v>18</v>
      </c>
      <c r="AD279">
        <v>20.9</v>
      </c>
      <c r="AE279">
        <v>80</v>
      </c>
      <c r="AF279">
        <v>3.8277511959999999</v>
      </c>
      <c r="AG279">
        <v>64.956937800000006</v>
      </c>
      <c r="AH279">
        <v>48.191387560000003</v>
      </c>
      <c r="AI279">
        <v>5.3205741629999999</v>
      </c>
      <c r="AJ279">
        <v>4.4401913879999997</v>
      </c>
      <c r="AK279">
        <v>15.96172249</v>
      </c>
      <c r="AL279">
        <v>13.32057416</v>
      </c>
      <c r="AM279">
        <v>9</v>
      </c>
      <c r="AN279">
        <v>1</v>
      </c>
      <c r="AO279">
        <v>-25.81025339</v>
      </c>
      <c r="AP279">
        <f t="shared" si="29"/>
        <v>9.1462092057044053</v>
      </c>
      <c r="AQ279">
        <f t="shared" si="30"/>
        <v>17.926570043180636</v>
      </c>
      <c r="AR279">
        <f t="shared" si="31"/>
        <v>-43.736823433180632</v>
      </c>
      <c r="AS279">
        <f t="shared" si="32"/>
        <v>-7.8836833468193639</v>
      </c>
      <c r="AT279"/>
      <c r="AU279">
        <f t="shared" si="33"/>
        <v>9.1462092057044053</v>
      </c>
    </row>
    <row r="280" spans="1:47" s="2" customFormat="1" x14ac:dyDescent="0.25">
      <c r="A280" t="s">
        <v>158</v>
      </c>
      <c r="B280" t="s">
        <v>209</v>
      </c>
      <c r="C280" t="s">
        <v>323</v>
      </c>
      <c r="D280" s="2">
        <v>6</v>
      </c>
      <c r="E280" s="2">
        <v>6</v>
      </c>
      <c r="F280" s="2">
        <v>12</v>
      </c>
      <c r="G280" s="2">
        <v>2</v>
      </c>
      <c r="H280" t="s">
        <v>324</v>
      </c>
      <c r="I280" t="s">
        <v>57</v>
      </c>
      <c r="J280">
        <v>72</v>
      </c>
      <c r="K280">
        <v>1</v>
      </c>
      <c r="L280" t="s">
        <v>59</v>
      </c>
      <c r="M280">
        <v>25</v>
      </c>
      <c r="N280">
        <v>70</v>
      </c>
      <c r="O280">
        <v>100</v>
      </c>
      <c r="P280" t="s">
        <v>46</v>
      </c>
      <c r="Q280">
        <v>12</v>
      </c>
      <c r="R280">
        <v>1</v>
      </c>
      <c r="S280">
        <v>60</v>
      </c>
      <c r="T280">
        <v>3</v>
      </c>
      <c r="U280">
        <v>18.37</v>
      </c>
      <c r="V280">
        <v>21.81</v>
      </c>
      <c r="W280">
        <v>1.08</v>
      </c>
      <c r="X280">
        <v>0.62</v>
      </c>
      <c r="Y280">
        <v>6</v>
      </c>
      <c r="Z280">
        <v>6</v>
      </c>
      <c r="AA280">
        <v>6</v>
      </c>
      <c r="AB280">
        <v>6</v>
      </c>
      <c r="AC280">
        <v>12</v>
      </c>
      <c r="AD280">
        <v>23.3</v>
      </c>
      <c r="AE280">
        <v>90</v>
      </c>
      <c r="AF280">
        <v>3.8626609439999999</v>
      </c>
      <c r="AG280">
        <v>70.957081549999998</v>
      </c>
      <c r="AH280">
        <v>84.244635189999997</v>
      </c>
      <c r="AI280">
        <v>4.1716738199999996</v>
      </c>
      <c r="AJ280">
        <v>2.3948497849999999</v>
      </c>
      <c r="AK280">
        <v>10.21847223</v>
      </c>
      <c r="AL280">
        <v>5.8661599850000004</v>
      </c>
      <c r="AM280">
        <v>12</v>
      </c>
      <c r="AN280">
        <v>2</v>
      </c>
      <c r="AO280">
        <v>18.726184</v>
      </c>
      <c r="AP280">
        <f t="shared" si="29"/>
        <v>7.753241903808604</v>
      </c>
      <c r="AQ280">
        <f t="shared" si="30"/>
        <v>15.196354131464863</v>
      </c>
      <c r="AR280">
        <f t="shared" si="31"/>
        <v>3.5298298685351366</v>
      </c>
      <c r="AS280">
        <f t="shared" si="32"/>
        <v>33.922538131464862</v>
      </c>
      <c r="AT280"/>
      <c r="AU280">
        <f t="shared" si="33"/>
        <v>7.753241903808604</v>
      </c>
    </row>
    <row r="281" spans="1:47" s="2" customFormat="1" x14ac:dyDescent="0.25">
      <c r="A281" t="s">
        <v>158</v>
      </c>
      <c r="B281" t="s">
        <v>280</v>
      </c>
      <c r="C281" t="s">
        <v>323</v>
      </c>
      <c r="D281" s="2">
        <v>6</v>
      </c>
      <c r="E281" s="2">
        <v>6</v>
      </c>
      <c r="H281" t="s">
        <v>324</v>
      </c>
      <c r="I281" t="s">
        <v>57</v>
      </c>
      <c r="J281">
        <v>74</v>
      </c>
      <c r="K281">
        <v>1</v>
      </c>
      <c r="L281" t="s">
        <v>59</v>
      </c>
      <c r="M281">
        <v>25</v>
      </c>
      <c r="N281">
        <v>70</v>
      </c>
      <c r="O281">
        <v>100</v>
      </c>
      <c r="P281" t="s">
        <v>46</v>
      </c>
      <c r="Q281">
        <v>12</v>
      </c>
      <c r="R281">
        <v>1</v>
      </c>
      <c r="S281">
        <v>60</v>
      </c>
      <c r="T281">
        <v>3</v>
      </c>
      <c r="U281">
        <v>15.78</v>
      </c>
      <c r="V281">
        <v>19.55</v>
      </c>
      <c r="W281">
        <v>1.46</v>
      </c>
      <c r="X281">
        <v>1.54</v>
      </c>
      <c r="Y281">
        <v>6</v>
      </c>
      <c r="Z281">
        <v>6</v>
      </c>
      <c r="AA281">
        <v>6</v>
      </c>
      <c r="AB281">
        <v>6</v>
      </c>
      <c r="AC281">
        <v>12</v>
      </c>
      <c r="AD281">
        <v>20.78</v>
      </c>
      <c r="AE281">
        <v>90</v>
      </c>
      <c r="AF281">
        <v>4.3310875839999996</v>
      </c>
      <c r="AG281">
        <v>68.344562080000003</v>
      </c>
      <c r="AH281">
        <v>84.672762270000007</v>
      </c>
      <c r="AI281">
        <v>6.3233878729999997</v>
      </c>
      <c r="AJ281">
        <v>6.6698748800000001</v>
      </c>
      <c r="AK281">
        <v>15.489073729999999</v>
      </c>
      <c r="AL281">
        <v>16.337790099999999</v>
      </c>
      <c r="AM281"/>
      <c r="AN281"/>
      <c r="AO281">
        <v>23.89100127</v>
      </c>
      <c r="AP281">
        <f t="shared" si="29"/>
        <v>15.054383669970159</v>
      </c>
      <c r="AQ281">
        <f t="shared" si="30"/>
        <v>29.506591993141512</v>
      </c>
      <c r="AR281">
        <f t="shared" si="31"/>
        <v>-5.6155907231415121</v>
      </c>
      <c r="AS281">
        <f t="shared" si="32"/>
        <v>53.397593263141516</v>
      </c>
      <c r="AT281"/>
      <c r="AU281">
        <f t="shared" si="33"/>
        <v>15.054383669970159</v>
      </c>
    </row>
    <row r="282" spans="1:47" s="2" customFormat="1" x14ac:dyDescent="0.25">
      <c r="A282" t="s">
        <v>267</v>
      </c>
      <c r="B282" t="s">
        <v>268</v>
      </c>
      <c r="C282" t="s">
        <v>325</v>
      </c>
      <c r="D282" s="2">
        <v>6</v>
      </c>
      <c r="E282" s="2">
        <v>6</v>
      </c>
      <c r="F282" s="2">
        <v>150</v>
      </c>
      <c r="G282" s="2">
        <v>23</v>
      </c>
      <c r="H282" t="s">
        <v>326</v>
      </c>
      <c r="I282" t="s">
        <v>134</v>
      </c>
      <c r="J282">
        <v>2</v>
      </c>
      <c r="K282">
        <v>1</v>
      </c>
      <c r="L282" t="s">
        <v>94</v>
      </c>
      <c r="M282">
        <v>22.5</v>
      </c>
      <c r="N282">
        <v>65.5</v>
      </c>
      <c r="O282">
        <v>60</v>
      </c>
      <c r="P282" t="s">
        <v>60</v>
      </c>
      <c r="Q282">
        <v>1</v>
      </c>
      <c r="R282">
        <v>1</v>
      </c>
      <c r="S282">
        <v>10</v>
      </c>
      <c r="T282">
        <v>3</v>
      </c>
      <c r="U282">
        <v>24.57</v>
      </c>
      <c r="V282">
        <v>14.47</v>
      </c>
      <c r="W282">
        <v>4.1399999999999997</v>
      </c>
      <c r="X282">
        <v>10.1</v>
      </c>
      <c r="Y282">
        <v>6</v>
      </c>
      <c r="Z282">
        <v>6</v>
      </c>
      <c r="AA282">
        <v>6</v>
      </c>
      <c r="AB282">
        <v>6</v>
      </c>
      <c r="AC282">
        <v>12</v>
      </c>
      <c r="AD282">
        <v>37.43</v>
      </c>
      <c r="AE282">
        <v>60</v>
      </c>
      <c r="AF282">
        <v>1.602992252</v>
      </c>
      <c r="AG282">
        <v>39.385519639999998</v>
      </c>
      <c r="AH282">
        <v>23.195297889999999</v>
      </c>
      <c r="AI282">
        <v>6.6363879240000001</v>
      </c>
      <c r="AJ282">
        <v>16.190221749999999</v>
      </c>
      <c r="AK282">
        <v>16.255764150000001</v>
      </c>
      <c r="AL282">
        <v>39.657782099999999</v>
      </c>
      <c r="AM282">
        <v>150</v>
      </c>
      <c r="AN282">
        <v>23</v>
      </c>
      <c r="AO282">
        <v>-41.107041109999997</v>
      </c>
      <c r="AP282">
        <f t="shared" si="29"/>
        <v>42.287844794853811</v>
      </c>
      <c r="AQ282">
        <f t="shared" si="30"/>
        <v>82.884175797913471</v>
      </c>
      <c r="AR282">
        <f t="shared" si="31"/>
        <v>-123.99121690791347</v>
      </c>
      <c r="AS282">
        <f t="shared" si="32"/>
        <v>41.777134687913474</v>
      </c>
      <c r="AT282"/>
      <c r="AU282">
        <f t="shared" si="33"/>
        <v>42.287844794853811</v>
      </c>
    </row>
    <row r="283" spans="1:47" s="2" customFormat="1" x14ac:dyDescent="0.25">
      <c r="A283" t="s">
        <v>267</v>
      </c>
      <c r="B283" t="s">
        <v>268</v>
      </c>
      <c r="C283" t="s">
        <v>325</v>
      </c>
      <c r="D283" s="2">
        <v>6</v>
      </c>
      <c r="E283" s="2">
        <v>6</v>
      </c>
      <c r="H283" t="s">
        <v>326</v>
      </c>
      <c r="I283" t="s">
        <v>134</v>
      </c>
      <c r="J283">
        <v>3</v>
      </c>
      <c r="K283">
        <v>1</v>
      </c>
      <c r="L283" t="s">
        <v>94</v>
      </c>
      <c r="M283">
        <v>22.5</v>
      </c>
      <c r="N283">
        <v>65.5</v>
      </c>
      <c r="O283">
        <v>60</v>
      </c>
      <c r="P283" t="s">
        <v>60</v>
      </c>
      <c r="Q283">
        <v>1</v>
      </c>
      <c r="R283" t="s">
        <v>271</v>
      </c>
      <c r="S283">
        <v>10</v>
      </c>
      <c r="T283">
        <v>3</v>
      </c>
      <c r="U283">
        <v>0.95</v>
      </c>
      <c r="V283">
        <v>0.54</v>
      </c>
      <c r="W283">
        <v>0.22</v>
      </c>
      <c r="X283">
        <v>0.46</v>
      </c>
      <c r="Y283">
        <v>6</v>
      </c>
      <c r="Z283">
        <v>6</v>
      </c>
      <c r="AA283">
        <v>6</v>
      </c>
      <c r="AB283">
        <v>6</v>
      </c>
      <c r="AC283">
        <v>12</v>
      </c>
      <c r="AD283">
        <v>1.48</v>
      </c>
      <c r="AE283">
        <v>60</v>
      </c>
      <c r="AF283">
        <v>40.540540540000002</v>
      </c>
      <c r="AG283">
        <v>38.513513510000003</v>
      </c>
      <c r="AH283">
        <v>21.89189189</v>
      </c>
      <c r="AI283">
        <v>8.9189189189999993</v>
      </c>
      <c r="AJ283">
        <v>18.648648649999998</v>
      </c>
      <c r="AK283">
        <v>21.84680041</v>
      </c>
      <c r="AL283">
        <v>45.679673579999999</v>
      </c>
      <c r="AM283"/>
      <c r="AN283"/>
      <c r="AO283">
        <v>-43.157894740000003</v>
      </c>
      <c r="AP283">
        <f t="shared" si="29"/>
        <v>50.178425216430533</v>
      </c>
      <c r="AQ283">
        <f t="shared" si="30"/>
        <v>98.349713424203841</v>
      </c>
      <c r="AR283">
        <f t="shared" si="31"/>
        <v>-141.50760816420384</v>
      </c>
      <c r="AS283">
        <f t="shared" si="32"/>
        <v>55.191818684203838</v>
      </c>
      <c r="AT283"/>
      <c r="AU283">
        <f t="shared" si="33"/>
        <v>50.178425216430533</v>
      </c>
    </row>
    <row r="284" spans="1:47" s="2" customFormat="1" x14ac:dyDescent="0.25">
      <c r="A284" t="s">
        <v>267</v>
      </c>
      <c r="B284" t="s">
        <v>268</v>
      </c>
      <c r="C284" t="s">
        <v>325</v>
      </c>
      <c r="D284" s="2">
        <v>6</v>
      </c>
      <c r="E284" s="2">
        <v>6</v>
      </c>
      <c r="H284" t="s">
        <v>326</v>
      </c>
      <c r="I284" t="s">
        <v>134</v>
      </c>
      <c r="J284">
        <v>4</v>
      </c>
      <c r="K284">
        <v>1</v>
      </c>
      <c r="L284" t="s">
        <v>94</v>
      </c>
      <c r="M284">
        <v>22.5</v>
      </c>
      <c r="N284">
        <v>65.5</v>
      </c>
      <c r="O284">
        <v>60</v>
      </c>
      <c r="P284" t="s">
        <v>60</v>
      </c>
      <c r="Q284">
        <v>1</v>
      </c>
      <c r="R284" t="s">
        <v>272</v>
      </c>
      <c r="S284">
        <v>10</v>
      </c>
      <c r="T284">
        <v>3</v>
      </c>
      <c r="U284">
        <v>1.25</v>
      </c>
      <c r="V284">
        <v>0.89</v>
      </c>
      <c r="W284">
        <v>0.1</v>
      </c>
      <c r="X284">
        <v>0.2</v>
      </c>
      <c r="Y284">
        <v>6</v>
      </c>
      <c r="Z284">
        <v>6</v>
      </c>
      <c r="AA284">
        <v>6</v>
      </c>
      <c r="AB284">
        <v>6</v>
      </c>
      <c r="AC284">
        <v>12</v>
      </c>
      <c r="AD284">
        <v>1.48</v>
      </c>
      <c r="AE284">
        <v>60</v>
      </c>
      <c r="AF284">
        <v>40.540540540000002</v>
      </c>
      <c r="AG284">
        <v>50.675675679999998</v>
      </c>
      <c r="AH284">
        <v>36.081081079999997</v>
      </c>
      <c r="AI284">
        <v>4.0540540539999999</v>
      </c>
      <c r="AJ284">
        <v>8.1081081079999997</v>
      </c>
      <c r="AK284">
        <v>9.9303638220000003</v>
      </c>
      <c r="AL284">
        <v>19.86072764</v>
      </c>
      <c r="AM284"/>
      <c r="AN284"/>
      <c r="AO284">
        <v>-28.8</v>
      </c>
      <c r="AP284">
        <f t="shared" si="29"/>
        <v>16.983651431173421</v>
      </c>
      <c r="AQ284">
        <f t="shared" si="30"/>
        <v>33.287956805099903</v>
      </c>
      <c r="AR284">
        <f t="shared" si="31"/>
        <v>-62.087956805099907</v>
      </c>
      <c r="AS284">
        <f t="shared" si="32"/>
        <v>4.4879568050999019</v>
      </c>
      <c r="AT284"/>
      <c r="AU284">
        <f t="shared" si="33"/>
        <v>16.983651431173421</v>
      </c>
    </row>
    <row r="285" spans="1:47" s="2" customFormat="1" x14ac:dyDescent="0.25">
      <c r="A285" t="s">
        <v>267</v>
      </c>
      <c r="B285" t="s">
        <v>268</v>
      </c>
      <c r="C285" t="s">
        <v>325</v>
      </c>
      <c r="D285" s="2">
        <v>6</v>
      </c>
      <c r="E285" s="2">
        <v>6</v>
      </c>
      <c r="H285" t="s">
        <v>327</v>
      </c>
      <c r="I285" t="s">
        <v>134</v>
      </c>
      <c r="J285">
        <v>2</v>
      </c>
      <c r="K285">
        <v>1</v>
      </c>
      <c r="L285" t="s">
        <v>94</v>
      </c>
      <c r="M285">
        <v>22.5</v>
      </c>
      <c r="N285">
        <v>65.5</v>
      </c>
      <c r="O285">
        <v>60</v>
      </c>
      <c r="P285" t="s">
        <v>60</v>
      </c>
      <c r="Q285">
        <v>1</v>
      </c>
      <c r="R285">
        <v>1</v>
      </c>
      <c r="S285">
        <v>10</v>
      </c>
      <c r="T285">
        <v>3</v>
      </c>
      <c r="U285">
        <v>24.57</v>
      </c>
      <c r="V285">
        <v>1.49</v>
      </c>
      <c r="W285">
        <v>4.1399999999999997</v>
      </c>
      <c r="X285">
        <v>9.8800000000000008</v>
      </c>
      <c r="Y285">
        <v>6</v>
      </c>
      <c r="Z285">
        <v>6</v>
      </c>
      <c r="AA285">
        <v>6</v>
      </c>
      <c r="AB285">
        <v>6</v>
      </c>
      <c r="AC285">
        <v>12</v>
      </c>
      <c r="AD285">
        <v>37.43</v>
      </c>
      <c r="AE285">
        <v>60</v>
      </c>
      <c r="AF285">
        <v>1.602992252</v>
      </c>
      <c r="AG285">
        <v>39.385519639999998</v>
      </c>
      <c r="AH285">
        <v>2.388458456</v>
      </c>
      <c r="AI285">
        <v>6.6363879240000001</v>
      </c>
      <c r="AJ285">
        <v>15.837563449999999</v>
      </c>
      <c r="AK285">
        <v>16.255764150000001</v>
      </c>
      <c r="AL285">
        <v>38.793949230000003</v>
      </c>
      <c r="AM285"/>
      <c r="AN285"/>
      <c r="AO285">
        <v>-93.935693939999993</v>
      </c>
      <c r="AP285">
        <f t="shared" si="29"/>
        <v>40.224620981559681</v>
      </c>
      <c r="AQ285">
        <f t="shared" si="30"/>
        <v>78.840257123856972</v>
      </c>
      <c r="AR285">
        <f t="shared" si="31"/>
        <v>-172.77595106385695</v>
      </c>
      <c r="AS285">
        <f t="shared" si="32"/>
        <v>-15.095436816143021</v>
      </c>
      <c r="AT285"/>
      <c r="AU285">
        <f t="shared" si="33"/>
        <v>40.224620981559681</v>
      </c>
    </row>
    <row r="286" spans="1:47" s="2" customFormat="1" x14ac:dyDescent="0.25">
      <c r="A286" t="s">
        <v>267</v>
      </c>
      <c r="B286" t="s">
        <v>268</v>
      </c>
      <c r="C286" t="s">
        <v>325</v>
      </c>
      <c r="D286" s="2">
        <v>6</v>
      </c>
      <c r="E286" s="2">
        <v>6</v>
      </c>
      <c r="H286" t="s">
        <v>327</v>
      </c>
      <c r="I286" t="s">
        <v>134</v>
      </c>
      <c r="J286">
        <v>3</v>
      </c>
      <c r="K286">
        <v>1</v>
      </c>
      <c r="L286" t="s">
        <v>94</v>
      </c>
      <c r="M286">
        <v>22.5</v>
      </c>
      <c r="N286">
        <v>65.5</v>
      </c>
      <c r="O286">
        <v>60</v>
      </c>
      <c r="P286" t="s">
        <v>60</v>
      </c>
      <c r="Q286">
        <v>1</v>
      </c>
      <c r="R286" t="s">
        <v>271</v>
      </c>
      <c r="S286">
        <v>10</v>
      </c>
      <c r="T286">
        <v>3</v>
      </c>
      <c r="U286">
        <v>0.95</v>
      </c>
      <c r="V286">
        <v>0.47</v>
      </c>
      <c r="W286">
        <v>0.22</v>
      </c>
      <c r="X286">
        <v>0.14000000000000001</v>
      </c>
      <c r="Y286">
        <v>6</v>
      </c>
      <c r="Z286">
        <v>6</v>
      </c>
      <c r="AA286">
        <v>6</v>
      </c>
      <c r="AB286">
        <v>6</v>
      </c>
      <c r="AC286">
        <v>12</v>
      </c>
      <c r="AD286">
        <v>1.48</v>
      </c>
      <c r="AE286">
        <v>60</v>
      </c>
      <c r="AF286">
        <v>40.540540540000002</v>
      </c>
      <c r="AG286">
        <v>38.513513510000003</v>
      </c>
      <c r="AH286">
        <v>19.054054050000001</v>
      </c>
      <c r="AI286">
        <v>8.9189189189999993</v>
      </c>
      <c r="AJ286">
        <v>5.675675676</v>
      </c>
      <c r="AK286">
        <v>21.84680041</v>
      </c>
      <c r="AL286">
        <v>13.902509350000001</v>
      </c>
      <c r="AM286"/>
      <c r="AN286"/>
      <c r="AO286">
        <v>-50.526315789999998</v>
      </c>
      <c r="AP286">
        <f t="shared" si="29"/>
        <v>18.666516123613619</v>
      </c>
      <c r="AQ286">
        <f t="shared" si="30"/>
        <v>36.586371602282689</v>
      </c>
      <c r="AR286">
        <f t="shared" si="31"/>
        <v>-87.11268739228268</v>
      </c>
      <c r="AS286">
        <f t="shared" si="32"/>
        <v>-13.939944187717309</v>
      </c>
      <c r="AT286"/>
      <c r="AU286">
        <f t="shared" si="33"/>
        <v>18.666516123613619</v>
      </c>
    </row>
    <row r="287" spans="1:47" s="2" customFormat="1" x14ac:dyDescent="0.25">
      <c r="A287" t="s">
        <v>267</v>
      </c>
      <c r="B287" t="s">
        <v>268</v>
      </c>
      <c r="C287" t="s">
        <v>325</v>
      </c>
      <c r="D287" s="2">
        <v>6</v>
      </c>
      <c r="E287" s="2">
        <v>6</v>
      </c>
      <c r="H287" t="s">
        <v>327</v>
      </c>
      <c r="I287" t="s">
        <v>134</v>
      </c>
      <c r="J287">
        <v>4</v>
      </c>
      <c r="K287">
        <v>1</v>
      </c>
      <c r="L287" t="s">
        <v>94</v>
      </c>
      <c r="M287">
        <v>22.5</v>
      </c>
      <c r="N287">
        <v>65.5</v>
      </c>
      <c r="O287">
        <v>60</v>
      </c>
      <c r="P287" t="s">
        <v>60</v>
      </c>
      <c r="Q287">
        <v>1</v>
      </c>
      <c r="R287" t="s">
        <v>272</v>
      </c>
      <c r="S287">
        <v>10</v>
      </c>
      <c r="T287">
        <v>3</v>
      </c>
      <c r="U287">
        <v>1.25</v>
      </c>
      <c r="V287">
        <v>0.3</v>
      </c>
      <c r="W287">
        <v>0.1</v>
      </c>
      <c r="X287">
        <v>0.2</v>
      </c>
      <c r="Y287">
        <v>6</v>
      </c>
      <c r="Z287">
        <v>6</v>
      </c>
      <c r="AA287">
        <v>6</v>
      </c>
      <c r="AB287">
        <v>6</v>
      </c>
      <c r="AC287">
        <v>12</v>
      </c>
      <c r="AD287">
        <v>1.48</v>
      </c>
      <c r="AE287">
        <v>60</v>
      </c>
      <c r="AF287">
        <v>40.540540540000002</v>
      </c>
      <c r="AG287">
        <v>50.675675679999998</v>
      </c>
      <c r="AH287">
        <v>12.162162159999999</v>
      </c>
      <c r="AI287">
        <v>4.0540540539999999</v>
      </c>
      <c r="AJ287">
        <v>8.1081081079999997</v>
      </c>
      <c r="AK287">
        <v>9.9303638220000003</v>
      </c>
      <c r="AL287">
        <v>19.86072764</v>
      </c>
      <c r="AM287"/>
      <c r="AN287"/>
      <c r="AO287">
        <v>-76</v>
      </c>
      <c r="AP287">
        <f t="shared" si="29"/>
        <v>16.114788237727957</v>
      </c>
      <c r="AQ287">
        <f t="shared" si="30"/>
        <v>31.584984945946797</v>
      </c>
      <c r="AR287">
        <f t="shared" si="31"/>
        <v>-107.5849849459468</v>
      </c>
      <c r="AS287">
        <f t="shared" si="32"/>
        <v>-44.4150150540532</v>
      </c>
      <c r="AT287"/>
      <c r="AU287">
        <f t="shared" si="33"/>
        <v>16.114788237727957</v>
      </c>
    </row>
    <row r="288" spans="1:47" s="2" customFormat="1" x14ac:dyDescent="0.25">
      <c r="A288" t="s">
        <v>267</v>
      </c>
      <c r="B288" t="s">
        <v>328</v>
      </c>
      <c r="C288" t="s">
        <v>325</v>
      </c>
      <c r="D288" s="2">
        <v>6</v>
      </c>
      <c r="E288" s="2">
        <v>6</v>
      </c>
      <c r="H288" t="s">
        <v>326</v>
      </c>
      <c r="I288" t="s">
        <v>134</v>
      </c>
      <c r="J288">
        <v>5</v>
      </c>
      <c r="K288">
        <v>1</v>
      </c>
      <c r="L288" t="s">
        <v>94</v>
      </c>
      <c r="M288">
        <v>22.5</v>
      </c>
      <c r="N288">
        <v>65.5</v>
      </c>
      <c r="O288">
        <v>60</v>
      </c>
      <c r="P288" t="s">
        <v>60</v>
      </c>
      <c r="Q288">
        <v>1</v>
      </c>
      <c r="R288">
        <v>1</v>
      </c>
      <c r="S288">
        <v>10</v>
      </c>
      <c r="T288">
        <v>3</v>
      </c>
      <c r="U288">
        <v>28.36</v>
      </c>
      <c r="V288">
        <v>17.91</v>
      </c>
      <c r="W288">
        <v>5.96</v>
      </c>
      <c r="X288">
        <v>2.1800000000000002</v>
      </c>
      <c r="Y288">
        <v>6</v>
      </c>
      <c r="Z288">
        <v>6</v>
      </c>
      <c r="AA288">
        <v>6</v>
      </c>
      <c r="AB288">
        <v>6</v>
      </c>
      <c r="AC288">
        <v>12</v>
      </c>
      <c r="AD288">
        <v>47.53</v>
      </c>
      <c r="AE288">
        <v>60</v>
      </c>
      <c r="AF288">
        <v>1.2623606140000001</v>
      </c>
      <c r="AG288">
        <v>35.800547020000003</v>
      </c>
      <c r="AH288">
        <v>22.608878600000001</v>
      </c>
      <c r="AI288">
        <v>7.5236692620000003</v>
      </c>
      <c r="AJ288">
        <v>2.7519461390000002</v>
      </c>
      <c r="AK288">
        <v>18.429150679999999</v>
      </c>
      <c r="AL288">
        <v>6.7408638410000004</v>
      </c>
      <c r="AM288"/>
      <c r="AN288"/>
      <c r="AO288">
        <v>-36.847672780000003</v>
      </c>
      <c r="AP288">
        <f t="shared" si="29"/>
        <v>15.337160458918126</v>
      </c>
      <c r="AQ288">
        <f t="shared" si="30"/>
        <v>30.060834499479526</v>
      </c>
      <c r="AR288">
        <f t="shared" si="31"/>
        <v>-66.908507279479522</v>
      </c>
      <c r="AS288">
        <f t="shared" si="32"/>
        <v>-6.7868382805204774</v>
      </c>
      <c r="AT288"/>
      <c r="AU288">
        <f t="shared" si="33"/>
        <v>15.337160458918126</v>
      </c>
    </row>
    <row r="289" spans="1:47" s="2" customFormat="1" x14ac:dyDescent="0.25">
      <c r="A289" t="s">
        <v>267</v>
      </c>
      <c r="B289" t="s">
        <v>328</v>
      </c>
      <c r="C289" t="s">
        <v>325</v>
      </c>
      <c r="D289" s="2">
        <v>6</v>
      </c>
      <c r="E289" s="2">
        <v>6</v>
      </c>
      <c r="H289" t="s">
        <v>326</v>
      </c>
      <c r="I289" t="s">
        <v>134</v>
      </c>
      <c r="J289">
        <v>6</v>
      </c>
      <c r="K289">
        <v>1</v>
      </c>
      <c r="L289" t="s">
        <v>94</v>
      </c>
      <c r="M289">
        <v>22.5</v>
      </c>
      <c r="N289">
        <v>65.5</v>
      </c>
      <c r="O289">
        <v>60</v>
      </c>
      <c r="P289" t="s">
        <v>60</v>
      </c>
      <c r="Q289">
        <v>1</v>
      </c>
      <c r="R289" t="s">
        <v>271</v>
      </c>
      <c r="S289">
        <v>10</v>
      </c>
      <c r="T289">
        <v>3</v>
      </c>
      <c r="U289">
        <v>0.99</v>
      </c>
      <c r="V289">
        <v>0.72</v>
      </c>
      <c r="W289">
        <v>0.24</v>
      </c>
      <c r="X289">
        <v>0.2</v>
      </c>
      <c r="Y289">
        <v>6</v>
      </c>
      <c r="Z289">
        <v>6</v>
      </c>
      <c r="AA289">
        <v>6</v>
      </c>
      <c r="AB289">
        <v>6</v>
      </c>
      <c r="AC289">
        <v>12</v>
      </c>
      <c r="AD289">
        <v>1.87</v>
      </c>
      <c r="AE289">
        <v>60</v>
      </c>
      <c r="AF289">
        <v>32.085561499999997</v>
      </c>
      <c r="AG289">
        <v>31.764705880000001</v>
      </c>
      <c r="AH289">
        <v>23.10160428</v>
      </c>
      <c r="AI289">
        <v>7.700534759</v>
      </c>
      <c r="AJ289">
        <v>6.4171122990000002</v>
      </c>
      <c r="AK289">
        <v>18.862380909999999</v>
      </c>
      <c r="AL289">
        <v>15.718650759999999</v>
      </c>
      <c r="AM289"/>
      <c r="AN289"/>
      <c r="AO289">
        <v>-27.272727270000001</v>
      </c>
      <c r="AP289">
        <f t="shared" si="29"/>
        <v>26.813590452122192</v>
      </c>
      <c r="AQ289">
        <f t="shared" si="30"/>
        <v>52.554637286159497</v>
      </c>
      <c r="AR289">
        <f t="shared" si="31"/>
        <v>-79.827364556159495</v>
      </c>
      <c r="AS289">
        <f t="shared" si="32"/>
        <v>25.281910016159497</v>
      </c>
      <c r="AT289"/>
      <c r="AU289">
        <f t="shared" si="33"/>
        <v>26.813590452122192</v>
      </c>
    </row>
    <row r="290" spans="1:47" s="2" customFormat="1" x14ac:dyDescent="0.25">
      <c r="A290" t="s">
        <v>267</v>
      </c>
      <c r="B290" t="s">
        <v>328</v>
      </c>
      <c r="C290" t="s">
        <v>325</v>
      </c>
      <c r="D290" s="2">
        <v>6</v>
      </c>
      <c r="E290" s="2">
        <v>6</v>
      </c>
      <c r="H290" t="s">
        <v>326</v>
      </c>
      <c r="I290" t="s">
        <v>134</v>
      </c>
      <c r="J290">
        <v>7</v>
      </c>
      <c r="K290">
        <v>1</v>
      </c>
      <c r="L290" t="s">
        <v>94</v>
      </c>
      <c r="M290">
        <v>22.5</v>
      </c>
      <c r="N290">
        <v>65.5</v>
      </c>
      <c r="O290">
        <v>60</v>
      </c>
      <c r="P290" t="s">
        <v>60</v>
      </c>
      <c r="Q290">
        <v>1</v>
      </c>
      <c r="R290" t="s">
        <v>272</v>
      </c>
      <c r="S290">
        <v>10</v>
      </c>
      <c r="T290">
        <v>3</v>
      </c>
      <c r="U290">
        <v>1.53</v>
      </c>
      <c r="V290">
        <v>1.0900000000000001</v>
      </c>
      <c r="W290">
        <v>0.14000000000000001</v>
      </c>
      <c r="X290">
        <v>0.1</v>
      </c>
      <c r="Y290">
        <v>6</v>
      </c>
      <c r="Z290">
        <v>6</v>
      </c>
      <c r="AA290">
        <v>6</v>
      </c>
      <c r="AB290">
        <v>6</v>
      </c>
      <c r="AC290">
        <v>12</v>
      </c>
      <c r="AD290">
        <v>1.87</v>
      </c>
      <c r="AE290">
        <v>60</v>
      </c>
      <c r="AF290">
        <v>32.085561499999997</v>
      </c>
      <c r="AG290">
        <v>49.090909089999997</v>
      </c>
      <c r="AH290">
        <v>34.973262030000001</v>
      </c>
      <c r="AI290">
        <v>4.4919786100000003</v>
      </c>
      <c r="AJ290">
        <v>3.2085561500000002</v>
      </c>
      <c r="AK290">
        <v>11.003055529999999</v>
      </c>
      <c r="AL290">
        <v>7.8593253780000003</v>
      </c>
      <c r="AM290"/>
      <c r="AN290"/>
      <c r="AO290">
        <v>-28.758169930000001</v>
      </c>
      <c r="AP290">
        <f t="shared" si="29"/>
        <v>9.2311511578707197</v>
      </c>
      <c r="AQ290">
        <f t="shared" si="30"/>
        <v>18.093056269426611</v>
      </c>
      <c r="AR290">
        <f t="shared" si="31"/>
        <v>-46.851226199426613</v>
      </c>
      <c r="AS290">
        <f t="shared" si="32"/>
        <v>-10.66511366057339</v>
      </c>
      <c r="AT290"/>
      <c r="AU290">
        <f t="shared" si="33"/>
        <v>9.2311511578707197</v>
      </c>
    </row>
    <row r="291" spans="1:47" s="2" customFormat="1" x14ac:dyDescent="0.25">
      <c r="A291" t="s">
        <v>267</v>
      </c>
      <c r="B291" t="s">
        <v>328</v>
      </c>
      <c r="C291" t="s">
        <v>325</v>
      </c>
      <c r="D291" s="2">
        <v>6</v>
      </c>
      <c r="E291" s="2">
        <v>6</v>
      </c>
      <c r="H291" t="s">
        <v>327</v>
      </c>
      <c r="I291" t="s">
        <v>134</v>
      </c>
      <c r="J291">
        <v>6</v>
      </c>
      <c r="K291">
        <v>1</v>
      </c>
      <c r="L291" t="s">
        <v>94</v>
      </c>
      <c r="M291">
        <v>22.5</v>
      </c>
      <c r="N291">
        <v>65.5</v>
      </c>
      <c r="O291">
        <v>60</v>
      </c>
      <c r="P291" t="s">
        <v>60</v>
      </c>
      <c r="Q291">
        <v>1</v>
      </c>
      <c r="R291" t="s">
        <v>271</v>
      </c>
      <c r="S291">
        <v>10</v>
      </c>
      <c r="T291">
        <v>3</v>
      </c>
      <c r="U291" t="s">
        <v>329</v>
      </c>
      <c r="V291">
        <v>0.64</v>
      </c>
      <c r="W291">
        <v>0.24</v>
      </c>
      <c r="X291">
        <v>0.18</v>
      </c>
      <c r="Y291">
        <v>6</v>
      </c>
      <c r="Z291">
        <v>6</v>
      </c>
      <c r="AA291">
        <v>6</v>
      </c>
      <c r="AB291">
        <v>6</v>
      </c>
      <c r="AC291">
        <v>12</v>
      </c>
      <c r="AD291">
        <v>1.87</v>
      </c>
      <c r="AE291">
        <v>60</v>
      </c>
      <c r="AF291">
        <v>32.085561499999997</v>
      </c>
      <c r="AG291">
        <v>31.764705880000001</v>
      </c>
      <c r="AH291">
        <v>20.534759359999999</v>
      </c>
      <c r="AI291">
        <v>7.700534759</v>
      </c>
      <c r="AJ291">
        <v>5.77540107</v>
      </c>
      <c r="AK291">
        <v>18.862380909999999</v>
      </c>
      <c r="AL291">
        <v>14.146785680000001</v>
      </c>
      <c r="AM291"/>
      <c r="AN291"/>
      <c r="AO291">
        <v>-35.353535350000001</v>
      </c>
      <c r="AP291">
        <f t="shared" si="29"/>
        <v>24.003875285051123</v>
      </c>
      <c r="AQ291">
        <f t="shared" si="30"/>
        <v>47.047595558700202</v>
      </c>
      <c r="AR291">
        <f t="shared" si="31"/>
        <v>-82.401130908700196</v>
      </c>
      <c r="AS291">
        <f t="shared" si="32"/>
        <v>11.694060208700201</v>
      </c>
      <c r="AT291"/>
      <c r="AU291">
        <f t="shared" si="33"/>
        <v>24.003875285051123</v>
      </c>
    </row>
    <row r="292" spans="1:47" s="2" customFormat="1" x14ac:dyDescent="0.25">
      <c r="A292" t="s">
        <v>267</v>
      </c>
      <c r="B292" t="s">
        <v>328</v>
      </c>
      <c r="C292" t="s">
        <v>325</v>
      </c>
      <c r="D292" s="2">
        <v>6</v>
      </c>
      <c r="E292" s="2">
        <v>6</v>
      </c>
      <c r="H292" t="s">
        <v>327</v>
      </c>
      <c r="I292" t="s">
        <v>134</v>
      </c>
      <c r="J292">
        <v>7</v>
      </c>
      <c r="K292">
        <v>1</v>
      </c>
      <c r="L292" t="s">
        <v>94</v>
      </c>
      <c r="M292">
        <v>22.5</v>
      </c>
      <c r="N292">
        <v>65.5</v>
      </c>
      <c r="O292">
        <v>60</v>
      </c>
      <c r="P292" t="s">
        <v>60</v>
      </c>
      <c r="Q292">
        <v>1</v>
      </c>
      <c r="R292" t="s">
        <v>272</v>
      </c>
      <c r="S292">
        <v>10</v>
      </c>
      <c r="T292">
        <v>3</v>
      </c>
      <c r="U292">
        <v>1.53</v>
      </c>
      <c r="V292">
        <v>0.61</v>
      </c>
      <c r="W292">
        <v>0.14000000000000001</v>
      </c>
      <c r="X292">
        <v>0.18</v>
      </c>
      <c r="Y292">
        <v>6</v>
      </c>
      <c r="Z292">
        <v>6</v>
      </c>
      <c r="AA292">
        <v>6</v>
      </c>
      <c r="AB292">
        <v>6</v>
      </c>
      <c r="AC292">
        <v>12</v>
      </c>
      <c r="AD292">
        <v>1.87</v>
      </c>
      <c r="AE292">
        <v>60</v>
      </c>
      <c r="AF292">
        <v>32.085561499999997</v>
      </c>
      <c r="AG292">
        <v>49.090909089999997</v>
      </c>
      <c r="AH292">
        <v>19.572192510000001</v>
      </c>
      <c r="AI292">
        <v>4.4919786100000003</v>
      </c>
      <c r="AJ292">
        <v>5.77540107</v>
      </c>
      <c r="AK292">
        <v>11.003055529999999</v>
      </c>
      <c r="AL292">
        <v>14.146785680000001</v>
      </c>
      <c r="AM292"/>
      <c r="AN292"/>
      <c r="AO292">
        <v>-60.130718950000002</v>
      </c>
      <c r="AP292">
        <f t="shared" si="29"/>
        <v>12.317363568564764</v>
      </c>
      <c r="AQ292">
        <f t="shared" si="30"/>
        <v>24.142032594386936</v>
      </c>
      <c r="AR292">
        <f t="shared" si="31"/>
        <v>-84.272751544386935</v>
      </c>
      <c r="AS292">
        <f t="shared" si="32"/>
        <v>-35.988686355613069</v>
      </c>
      <c r="AT292"/>
      <c r="AU292">
        <f t="shared" si="33"/>
        <v>12.317363568564764</v>
      </c>
    </row>
    <row r="293" spans="1:47" s="2" customFormat="1" x14ac:dyDescent="0.25">
      <c r="A293" t="s">
        <v>267</v>
      </c>
      <c r="B293" t="s">
        <v>328</v>
      </c>
      <c r="C293" t="s">
        <v>325</v>
      </c>
      <c r="D293" s="2">
        <v>6</v>
      </c>
      <c r="E293" s="2">
        <v>6</v>
      </c>
      <c r="H293" t="s">
        <v>330</v>
      </c>
      <c r="I293" t="s">
        <v>134</v>
      </c>
      <c r="J293">
        <v>5</v>
      </c>
      <c r="K293">
        <v>1</v>
      </c>
      <c r="L293" t="s">
        <v>94</v>
      </c>
      <c r="M293">
        <v>22.5</v>
      </c>
      <c r="N293">
        <v>65.5</v>
      </c>
      <c r="O293">
        <v>60</v>
      </c>
      <c r="P293" t="s">
        <v>60</v>
      </c>
      <c r="Q293">
        <v>1</v>
      </c>
      <c r="R293">
        <v>1</v>
      </c>
      <c r="S293">
        <v>10</v>
      </c>
      <c r="T293">
        <v>3</v>
      </c>
      <c r="U293">
        <v>28.36</v>
      </c>
      <c r="V293">
        <v>16.989999999999998</v>
      </c>
      <c r="W293">
        <v>5.96</v>
      </c>
      <c r="X293">
        <v>2.2999999999999998</v>
      </c>
      <c r="Y293">
        <v>6</v>
      </c>
      <c r="Z293">
        <v>6</v>
      </c>
      <c r="AA293">
        <v>6</v>
      </c>
      <c r="AB293">
        <v>6</v>
      </c>
      <c r="AC293">
        <v>12</v>
      </c>
      <c r="AD293">
        <v>47.53</v>
      </c>
      <c r="AE293">
        <v>60</v>
      </c>
      <c r="AF293">
        <v>1.2623606140000001</v>
      </c>
      <c r="AG293">
        <v>35.800547020000003</v>
      </c>
      <c r="AH293">
        <v>21.447506839999999</v>
      </c>
      <c r="AI293">
        <v>7.5236692620000003</v>
      </c>
      <c r="AJ293">
        <v>2.903429413</v>
      </c>
      <c r="AK293">
        <v>18.429150679999999</v>
      </c>
      <c r="AL293">
        <v>7.1119205660000002</v>
      </c>
      <c r="AM293"/>
      <c r="AN293"/>
      <c r="AO293">
        <v>-40.091678420000001</v>
      </c>
      <c r="AP293">
        <f t="shared" si="29"/>
        <v>14.976030559841186</v>
      </c>
      <c r="AQ293">
        <f t="shared" si="30"/>
        <v>29.353019897288725</v>
      </c>
      <c r="AR293">
        <f t="shared" si="31"/>
        <v>-69.444698317288726</v>
      </c>
      <c r="AS293">
        <f t="shared" si="32"/>
        <v>-10.738658522711276</v>
      </c>
      <c r="AT293"/>
      <c r="AU293">
        <f t="shared" si="33"/>
        <v>14.976030559841186</v>
      </c>
    </row>
    <row r="294" spans="1:47" s="2" customFormat="1" x14ac:dyDescent="0.25">
      <c r="A294" t="s">
        <v>267</v>
      </c>
      <c r="B294" t="s">
        <v>328</v>
      </c>
      <c r="C294" t="s">
        <v>325</v>
      </c>
      <c r="D294" s="2">
        <v>6</v>
      </c>
      <c r="E294" s="2">
        <v>6</v>
      </c>
      <c r="H294" t="s">
        <v>330</v>
      </c>
      <c r="I294" t="s">
        <v>134</v>
      </c>
      <c r="J294">
        <v>6</v>
      </c>
      <c r="K294">
        <v>1</v>
      </c>
      <c r="L294" t="s">
        <v>94</v>
      </c>
      <c r="M294">
        <v>22.5</v>
      </c>
      <c r="N294">
        <v>65.5</v>
      </c>
      <c r="O294">
        <v>60</v>
      </c>
      <c r="P294" t="s">
        <v>60</v>
      </c>
      <c r="Q294">
        <v>1</v>
      </c>
      <c r="R294" t="s">
        <v>271</v>
      </c>
      <c r="S294">
        <v>10</v>
      </c>
      <c r="T294">
        <v>3</v>
      </c>
      <c r="U294">
        <v>0.99</v>
      </c>
      <c r="V294">
        <v>0.75</v>
      </c>
      <c r="W294">
        <v>0.24</v>
      </c>
      <c r="X294">
        <v>0.28000000000000003</v>
      </c>
      <c r="Y294">
        <v>6</v>
      </c>
      <c r="Z294">
        <v>6</v>
      </c>
      <c r="AA294">
        <v>6</v>
      </c>
      <c r="AB294">
        <v>6</v>
      </c>
      <c r="AC294">
        <v>12</v>
      </c>
      <c r="AD294">
        <v>1.87</v>
      </c>
      <c r="AE294">
        <v>60</v>
      </c>
      <c r="AF294">
        <v>32.085561499999997</v>
      </c>
      <c r="AG294">
        <v>31.764705880000001</v>
      </c>
      <c r="AH294">
        <v>24.064171120000001</v>
      </c>
      <c r="AI294">
        <v>7.700534759</v>
      </c>
      <c r="AJ294">
        <v>8.9839572190000005</v>
      </c>
      <c r="AK294">
        <v>18.862380909999999</v>
      </c>
      <c r="AL294">
        <v>22.006111059999999</v>
      </c>
      <c r="AM294"/>
      <c r="AN294"/>
      <c r="AO294">
        <v>-24.242424239999998</v>
      </c>
      <c r="AP294">
        <f t="shared" si="29"/>
        <v>33.722529130780124</v>
      </c>
      <c r="AQ294">
        <f t="shared" si="30"/>
        <v>66.096157096329037</v>
      </c>
      <c r="AR294">
        <f t="shared" si="31"/>
        <v>-90.338581336329042</v>
      </c>
      <c r="AS294">
        <f t="shared" si="32"/>
        <v>41.853732856329039</v>
      </c>
      <c r="AT294"/>
      <c r="AU294">
        <f t="shared" si="33"/>
        <v>33.722529130780124</v>
      </c>
    </row>
    <row r="295" spans="1:47" s="2" customFormat="1" x14ac:dyDescent="0.25">
      <c r="A295" t="s">
        <v>267</v>
      </c>
      <c r="B295" t="s">
        <v>328</v>
      </c>
      <c r="C295" t="s">
        <v>325</v>
      </c>
      <c r="D295" s="2">
        <v>6</v>
      </c>
      <c r="E295" s="2">
        <v>6</v>
      </c>
      <c r="H295" t="s">
        <v>330</v>
      </c>
      <c r="I295" t="s">
        <v>134</v>
      </c>
      <c r="J295">
        <v>7</v>
      </c>
      <c r="K295">
        <v>1</v>
      </c>
      <c r="L295" t="s">
        <v>94</v>
      </c>
      <c r="M295">
        <v>22.5</v>
      </c>
      <c r="N295">
        <v>65.5</v>
      </c>
      <c r="O295">
        <v>60</v>
      </c>
      <c r="P295" t="s">
        <v>60</v>
      </c>
      <c r="Q295">
        <v>1</v>
      </c>
      <c r="R295" t="s">
        <v>272</v>
      </c>
      <c r="S295">
        <v>10</v>
      </c>
      <c r="T295">
        <v>3</v>
      </c>
      <c r="U295">
        <v>1.53</v>
      </c>
      <c r="V295">
        <v>0.72</v>
      </c>
      <c r="W295">
        <v>0.14000000000000001</v>
      </c>
      <c r="X295">
        <v>0.2</v>
      </c>
      <c r="Y295">
        <v>6</v>
      </c>
      <c r="Z295">
        <v>6</v>
      </c>
      <c r="AA295">
        <v>6</v>
      </c>
      <c r="AB295">
        <v>6</v>
      </c>
      <c r="AC295">
        <v>12</v>
      </c>
      <c r="AD295">
        <v>1.87</v>
      </c>
      <c r="AE295">
        <v>60</v>
      </c>
      <c r="AF295">
        <v>32.085561499999997</v>
      </c>
      <c r="AG295">
        <v>49.090909089999997</v>
      </c>
      <c r="AH295">
        <v>23.10160428</v>
      </c>
      <c r="AI295">
        <v>4.4919786100000003</v>
      </c>
      <c r="AJ295">
        <v>6.4171122990000002</v>
      </c>
      <c r="AK295">
        <v>11.003055529999999</v>
      </c>
      <c r="AL295">
        <v>15.718650759999999</v>
      </c>
      <c r="AM295"/>
      <c r="AN295"/>
      <c r="AO295">
        <v>-52.941176470000002</v>
      </c>
      <c r="AP295">
        <f t="shared" si="29"/>
        <v>13.762862973432988</v>
      </c>
      <c r="AQ295">
        <f t="shared" si="30"/>
        <v>26.975211427928656</v>
      </c>
      <c r="AR295">
        <f t="shared" si="31"/>
        <v>-79.916387897928658</v>
      </c>
      <c r="AS295">
        <f t="shared" si="32"/>
        <v>-25.965965042071346</v>
      </c>
      <c r="AT295"/>
      <c r="AU295">
        <f t="shared" si="33"/>
        <v>13.762862973432988</v>
      </c>
    </row>
    <row r="296" spans="1:47" s="2" customFormat="1" x14ac:dyDescent="0.25">
      <c r="A296" t="s">
        <v>267</v>
      </c>
      <c r="B296" t="s">
        <v>328</v>
      </c>
      <c r="C296" t="s">
        <v>325</v>
      </c>
      <c r="D296" s="2">
        <v>6</v>
      </c>
      <c r="E296" s="2">
        <v>6</v>
      </c>
      <c r="H296" t="s">
        <v>331</v>
      </c>
      <c r="I296" t="s">
        <v>134</v>
      </c>
      <c r="J296">
        <v>5</v>
      </c>
      <c r="K296">
        <v>1</v>
      </c>
      <c r="L296" t="s">
        <v>94</v>
      </c>
      <c r="M296">
        <v>22.5</v>
      </c>
      <c r="N296">
        <v>65.5</v>
      </c>
      <c r="O296">
        <v>60</v>
      </c>
      <c r="P296" t="s">
        <v>60</v>
      </c>
      <c r="Q296">
        <v>1</v>
      </c>
      <c r="R296">
        <v>1</v>
      </c>
      <c r="S296">
        <v>10</v>
      </c>
      <c r="T296">
        <v>3</v>
      </c>
      <c r="U296">
        <v>28.36</v>
      </c>
      <c r="V296">
        <v>3.21</v>
      </c>
      <c r="W296">
        <v>5.96</v>
      </c>
      <c r="X296">
        <v>2.87</v>
      </c>
      <c r="Y296">
        <v>6</v>
      </c>
      <c r="Z296">
        <v>6</v>
      </c>
      <c r="AA296">
        <v>6</v>
      </c>
      <c r="AB296">
        <v>6</v>
      </c>
      <c r="AC296">
        <v>12</v>
      </c>
      <c r="AD296">
        <v>47.53</v>
      </c>
      <c r="AE296">
        <v>60</v>
      </c>
      <c r="AF296">
        <v>1.2623606140000001</v>
      </c>
      <c r="AG296">
        <v>35.800547020000003</v>
      </c>
      <c r="AH296">
        <v>4.0521775719999997</v>
      </c>
      <c r="AI296">
        <v>7.5236692620000003</v>
      </c>
      <c r="AJ296">
        <v>3.6229749629999999</v>
      </c>
      <c r="AK296">
        <v>18.429150679999999</v>
      </c>
      <c r="AL296">
        <v>8.8744400110000008</v>
      </c>
      <c r="AM296"/>
      <c r="AN296"/>
      <c r="AO296">
        <v>-88.681241180000001</v>
      </c>
      <c r="AP296">
        <f t="shared" si="29"/>
        <v>10.39568700060587</v>
      </c>
      <c r="AQ296">
        <f t="shared" si="30"/>
        <v>20.375546521187506</v>
      </c>
      <c r="AR296">
        <f t="shared" si="31"/>
        <v>-109.0567877011875</v>
      </c>
      <c r="AS296">
        <f t="shared" si="32"/>
        <v>-68.305694658812499</v>
      </c>
      <c r="AT296"/>
      <c r="AU296">
        <f t="shared" si="33"/>
        <v>10.39568700060587</v>
      </c>
    </row>
    <row r="297" spans="1:47" s="2" customFormat="1" x14ac:dyDescent="0.25">
      <c r="A297" t="s">
        <v>267</v>
      </c>
      <c r="B297" t="s">
        <v>328</v>
      </c>
      <c r="C297" t="s">
        <v>325</v>
      </c>
      <c r="D297" s="2">
        <v>6</v>
      </c>
      <c r="E297" s="2">
        <v>6</v>
      </c>
      <c r="H297" t="s">
        <v>331</v>
      </c>
      <c r="I297" t="s">
        <v>134</v>
      </c>
      <c r="J297">
        <v>6</v>
      </c>
      <c r="K297">
        <v>1</v>
      </c>
      <c r="L297" t="s">
        <v>94</v>
      </c>
      <c r="M297">
        <v>22.5</v>
      </c>
      <c r="N297">
        <v>65.5</v>
      </c>
      <c r="O297">
        <v>60</v>
      </c>
      <c r="P297" t="s">
        <v>60</v>
      </c>
      <c r="Q297">
        <v>1</v>
      </c>
      <c r="R297" t="s">
        <v>271</v>
      </c>
      <c r="S297">
        <v>10</v>
      </c>
      <c r="T297">
        <v>3</v>
      </c>
      <c r="U297">
        <v>0.99</v>
      </c>
      <c r="V297">
        <v>0.73</v>
      </c>
      <c r="W297">
        <v>0.24</v>
      </c>
      <c r="X297">
        <v>0.24</v>
      </c>
      <c r="Y297">
        <v>6</v>
      </c>
      <c r="Z297">
        <v>6</v>
      </c>
      <c r="AA297">
        <v>6</v>
      </c>
      <c r="AB297">
        <v>6</v>
      </c>
      <c r="AC297">
        <v>12</v>
      </c>
      <c r="AD297">
        <v>1.87</v>
      </c>
      <c r="AE297">
        <v>60</v>
      </c>
      <c r="AF297">
        <v>32.085561499999997</v>
      </c>
      <c r="AG297">
        <v>31.764705880000001</v>
      </c>
      <c r="AH297">
        <v>23.422459889999999</v>
      </c>
      <c r="AI297">
        <v>7.700534759</v>
      </c>
      <c r="AJ297">
        <v>7.700534759</v>
      </c>
      <c r="AK297">
        <v>18.862380909999999</v>
      </c>
      <c r="AL297">
        <v>18.862380909999999</v>
      </c>
      <c r="AM297"/>
      <c r="AN297"/>
      <c r="AO297">
        <v>-26.262626260000001</v>
      </c>
      <c r="AP297">
        <f t="shared" si="29"/>
        <v>30.120370976293621</v>
      </c>
      <c r="AQ297">
        <f t="shared" si="30"/>
        <v>59.0359271135355</v>
      </c>
      <c r="AR297">
        <f t="shared" si="31"/>
        <v>-85.298553373535498</v>
      </c>
      <c r="AS297">
        <f t="shared" si="32"/>
        <v>32.773300853535503</v>
      </c>
      <c r="AT297"/>
      <c r="AU297">
        <f t="shared" si="33"/>
        <v>30.120370976293621</v>
      </c>
    </row>
    <row r="298" spans="1:47" s="2" customFormat="1" x14ac:dyDescent="0.25">
      <c r="A298" t="s">
        <v>267</v>
      </c>
      <c r="B298" t="s">
        <v>328</v>
      </c>
      <c r="C298" t="s">
        <v>325</v>
      </c>
      <c r="D298" s="2">
        <v>6</v>
      </c>
      <c r="E298" s="2">
        <v>6</v>
      </c>
      <c r="H298" t="s">
        <v>331</v>
      </c>
      <c r="I298" t="s">
        <v>134</v>
      </c>
      <c r="J298">
        <v>7</v>
      </c>
      <c r="K298">
        <v>1</v>
      </c>
      <c r="L298" t="s">
        <v>94</v>
      </c>
      <c r="M298">
        <v>22.5</v>
      </c>
      <c r="N298">
        <v>65.5</v>
      </c>
      <c r="O298">
        <v>60</v>
      </c>
      <c r="P298" t="s">
        <v>60</v>
      </c>
      <c r="Q298">
        <v>1</v>
      </c>
      <c r="R298" t="s">
        <v>272</v>
      </c>
      <c r="S298">
        <v>10</v>
      </c>
      <c r="T298">
        <v>3</v>
      </c>
      <c r="U298">
        <v>1.53</v>
      </c>
      <c r="V298">
        <v>0.61</v>
      </c>
      <c r="W298">
        <v>0.14000000000000001</v>
      </c>
      <c r="X298">
        <v>0.2</v>
      </c>
      <c r="Y298">
        <v>6</v>
      </c>
      <c r="Z298">
        <v>6</v>
      </c>
      <c r="AA298">
        <v>6</v>
      </c>
      <c r="AB298">
        <v>6</v>
      </c>
      <c r="AC298">
        <v>12</v>
      </c>
      <c r="AD298">
        <v>1.87</v>
      </c>
      <c r="AE298">
        <v>60</v>
      </c>
      <c r="AF298">
        <v>32.085561499999997</v>
      </c>
      <c r="AG298">
        <v>49.090909089999997</v>
      </c>
      <c r="AH298">
        <v>19.572192510000001</v>
      </c>
      <c r="AI298">
        <v>4.4919786100000003</v>
      </c>
      <c r="AJ298">
        <v>6.4171122990000002</v>
      </c>
      <c r="AK298">
        <v>11.003055529999999</v>
      </c>
      <c r="AL298">
        <v>15.718650759999999</v>
      </c>
      <c r="AM298"/>
      <c r="AN298"/>
      <c r="AO298">
        <v>-60.130718950000002</v>
      </c>
      <c r="AP298">
        <f t="shared" si="29"/>
        <v>13.571425523251355</v>
      </c>
      <c r="AQ298">
        <f t="shared" si="30"/>
        <v>26.599994025572656</v>
      </c>
      <c r="AR298">
        <f t="shared" si="31"/>
        <v>-86.730712975572658</v>
      </c>
      <c r="AS298">
        <f t="shared" si="32"/>
        <v>-33.530724924427346</v>
      </c>
      <c r="AT298"/>
      <c r="AU298">
        <f t="shared" si="33"/>
        <v>13.571425523251355</v>
      </c>
    </row>
    <row r="299" spans="1:47" s="2" customFormat="1" x14ac:dyDescent="0.25">
      <c r="A299" t="s">
        <v>332</v>
      </c>
      <c r="B299" t="s">
        <v>116</v>
      </c>
      <c r="C299" t="s">
        <v>325</v>
      </c>
      <c r="D299" s="2">
        <v>10</v>
      </c>
      <c r="E299" s="2">
        <v>10</v>
      </c>
      <c r="H299" t="s">
        <v>326</v>
      </c>
      <c r="I299" t="s">
        <v>134</v>
      </c>
      <c r="J299">
        <v>50</v>
      </c>
      <c r="K299" t="s">
        <v>58</v>
      </c>
      <c r="L299" t="s">
        <v>94</v>
      </c>
      <c r="M299">
        <v>22.5</v>
      </c>
      <c r="N299">
        <v>65.5</v>
      </c>
      <c r="O299" t="s">
        <v>46</v>
      </c>
      <c r="P299" t="s">
        <v>46</v>
      </c>
      <c r="Q299">
        <v>11</v>
      </c>
      <c r="R299">
        <v>1</v>
      </c>
      <c r="S299">
        <v>60</v>
      </c>
      <c r="T299">
        <v>3</v>
      </c>
      <c r="U299">
        <v>25.63</v>
      </c>
      <c r="V299">
        <v>14.47</v>
      </c>
      <c r="W299">
        <v>1.38</v>
      </c>
      <c r="X299">
        <v>4</v>
      </c>
      <c r="Y299" t="s">
        <v>333</v>
      </c>
      <c r="Z299" t="s">
        <v>333</v>
      </c>
      <c r="AA299">
        <v>10</v>
      </c>
      <c r="AB299">
        <v>10</v>
      </c>
      <c r="AC299">
        <v>20</v>
      </c>
      <c r="AD299">
        <v>32.56</v>
      </c>
      <c r="AE299">
        <v>100</v>
      </c>
      <c r="AF299">
        <v>3.0712530710000001</v>
      </c>
      <c r="AG299">
        <v>78.716216220000007</v>
      </c>
      <c r="AH299">
        <v>44.441031940000002</v>
      </c>
      <c r="AI299">
        <v>4.2383292380000004</v>
      </c>
      <c r="AJ299">
        <v>12.285012289999999</v>
      </c>
      <c r="AK299">
        <v>13.402773870000001</v>
      </c>
      <c r="AL299">
        <v>38.848619900000003</v>
      </c>
      <c r="AM299"/>
      <c r="AN299"/>
      <c r="AO299">
        <v>-43.542723369999997</v>
      </c>
      <c r="AP299">
        <f t="shared" si="29"/>
        <v>15.900001208722653</v>
      </c>
      <c r="AQ299">
        <f t="shared" si="30"/>
        <v>31.164002369096398</v>
      </c>
      <c r="AR299">
        <f t="shared" si="31"/>
        <v>-74.706725739096399</v>
      </c>
      <c r="AS299">
        <f t="shared" si="32"/>
        <v>-12.3787210009036</v>
      </c>
      <c r="AT299"/>
      <c r="AU299">
        <f t="shared" si="33"/>
        <v>15.900001208722653</v>
      </c>
    </row>
    <row r="300" spans="1:47" s="2" customFormat="1" x14ac:dyDescent="0.25">
      <c r="A300" t="s">
        <v>332</v>
      </c>
      <c r="B300" t="s">
        <v>116</v>
      </c>
      <c r="C300" t="s">
        <v>325</v>
      </c>
      <c r="D300" s="2">
        <v>10</v>
      </c>
      <c r="E300" s="2">
        <v>10</v>
      </c>
      <c r="H300" t="s">
        <v>327</v>
      </c>
      <c r="I300" t="s">
        <v>134</v>
      </c>
      <c r="J300">
        <v>50</v>
      </c>
      <c r="K300" t="s">
        <v>58</v>
      </c>
      <c r="L300" t="s">
        <v>94</v>
      </c>
      <c r="M300">
        <v>22.5</v>
      </c>
      <c r="N300">
        <v>65.5</v>
      </c>
      <c r="O300" t="s">
        <v>46</v>
      </c>
      <c r="P300" t="s">
        <v>46</v>
      </c>
      <c r="Q300">
        <v>11</v>
      </c>
      <c r="R300">
        <v>1</v>
      </c>
      <c r="S300">
        <v>60</v>
      </c>
      <c r="T300">
        <v>3</v>
      </c>
      <c r="U300">
        <v>25.63</v>
      </c>
      <c r="V300">
        <v>18.63</v>
      </c>
      <c r="W300">
        <v>1.38</v>
      </c>
      <c r="X300">
        <v>2.78</v>
      </c>
      <c r="Y300" t="s">
        <v>333</v>
      </c>
      <c r="Z300" t="s">
        <v>333</v>
      </c>
      <c r="AA300">
        <v>10</v>
      </c>
      <c r="AB300">
        <v>10</v>
      </c>
      <c r="AC300">
        <v>20</v>
      </c>
      <c r="AD300">
        <v>32.56</v>
      </c>
      <c r="AE300">
        <v>100</v>
      </c>
      <c r="AF300">
        <v>3.0712530710000001</v>
      </c>
      <c r="AG300">
        <v>78.716216220000007</v>
      </c>
      <c r="AH300">
        <v>57.217444720000003</v>
      </c>
      <c r="AI300">
        <v>4.2383292380000004</v>
      </c>
      <c r="AJ300">
        <v>8.5380835380000004</v>
      </c>
      <c r="AK300">
        <v>13.402773870000001</v>
      </c>
      <c r="AL300">
        <v>26.999790829999998</v>
      </c>
      <c r="AM300"/>
      <c r="AN300"/>
      <c r="AO300">
        <v>-27.311744050000001</v>
      </c>
      <c r="AP300">
        <f t="shared" si="29"/>
        <v>11.531161115283451</v>
      </c>
      <c r="AQ300">
        <f t="shared" si="30"/>
        <v>22.601075785955565</v>
      </c>
      <c r="AR300">
        <f t="shared" si="31"/>
        <v>-49.912819835955567</v>
      </c>
      <c r="AS300">
        <f t="shared" si="32"/>
        <v>-4.7106682640444362</v>
      </c>
      <c r="AT300"/>
      <c r="AU300">
        <f t="shared" si="33"/>
        <v>11.531161115283451</v>
      </c>
    </row>
    <row r="301" spans="1:47" s="2" customFormat="1" x14ac:dyDescent="0.25">
      <c r="A301" t="s">
        <v>332</v>
      </c>
      <c r="B301" t="s">
        <v>165</v>
      </c>
      <c r="C301" t="s">
        <v>325</v>
      </c>
      <c r="D301" s="2">
        <v>6</v>
      </c>
      <c r="E301" s="2">
        <v>6</v>
      </c>
      <c r="H301" t="s">
        <v>327</v>
      </c>
      <c r="I301" t="s">
        <v>134</v>
      </c>
      <c r="J301">
        <v>51</v>
      </c>
      <c r="K301" t="s">
        <v>58</v>
      </c>
      <c r="L301" t="s">
        <v>94</v>
      </c>
      <c r="M301">
        <v>22.5</v>
      </c>
      <c r="N301">
        <v>65.5</v>
      </c>
      <c r="O301" t="s">
        <v>46</v>
      </c>
      <c r="P301" t="s">
        <v>46</v>
      </c>
      <c r="Q301">
        <v>11</v>
      </c>
      <c r="R301">
        <v>1</v>
      </c>
      <c r="S301">
        <v>60</v>
      </c>
      <c r="T301">
        <v>3</v>
      </c>
      <c r="U301">
        <v>27.48</v>
      </c>
      <c r="V301">
        <v>15.47</v>
      </c>
      <c r="W301">
        <v>1.4</v>
      </c>
      <c r="X301">
        <v>2.2999999999999998</v>
      </c>
      <c r="Y301">
        <v>6</v>
      </c>
      <c r="Z301">
        <v>6</v>
      </c>
      <c r="AA301">
        <v>6</v>
      </c>
      <c r="AB301">
        <v>6</v>
      </c>
      <c r="AC301">
        <v>12</v>
      </c>
      <c r="AD301">
        <v>34.33</v>
      </c>
      <c r="AE301">
        <v>100</v>
      </c>
      <c r="AF301">
        <v>2.912904165</v>
      </c>
      <c r="AG301">
        <v>80.04660647</v>
      </c>
      <c r="AH301">
        <v>45.06262744</v>
      </c>
      <c r="AI301">
        <v>4.0780658320000001</v>
      </c>
      <c r="AJ301">
        <v>6.6996795809999998</v>
      </c>
      <c r="AK301">
        <v>9.9891804250000007</v>
      </c>
      <c r="AL301">
        <v>16.41079641</v>
      </c>
      <c r="AM301"/>
      <c r="AN301"/>
      <c r="AO301">
        <v>-43.704512370000003</v>
      </c>
      <c r="AP301">
        <f t="shared" si="29"/>
        <v>8.8474805470032436</v>
      </c>
      <c r="AQ301">
        <f t="shared" si="30"/>
        <v>17.341061872126357</v>
      </c>
      <c r="AR301">
        <f t="shared" si="31"/>
        <v>-61.045574242126364</v>
      </c>
      <c r="AS301">
        <f t="shared" si="32"/>
        <v>-26.363450497873647</v>
      </c>
      <c r="AT301"/>
      <c r="AU301">
        <f t="shared" si="33"/>
        <v>8.8474805470032436</v>
      </c>
    </row>
    <row r="302" spans="1:47" s="2" customFormat="1" x14ac:dyDescent="0.25">
      <c r="A302" t="s">
        <v>332</v>
      </c>
      <c r="B302" t="s">
        <v>334</v>
      </c>
      <c r="C302" t="s">
        <v>325</v>
      </c>
      <c r="D302" s="2">
        <v>6</v>
      </c>
      <c r="E302" s="2">
        <v>6</v>
      </c>
      <c r="H302" t="s">
        <v>327</v>
      </c>
      <c r="I302" t="s">
        <v>134</v>
      </c>
      <c r="J302">
        <v>52</v>
      </c>
      <c r="K302" t="s">
        <v>58</v>
      </c>
      <c r="L302" t="s">
        <v>94</v>
      </c>
      <c r="M302">
        <v>22.5</v>
      </c>
      <c r="N302">
        <v>65.5</v>
      </c>
      <c r="O302" t="s">
        <v>46</v>
      </c>
      <c r="P302" t="s">
        <v>46</v>
      </c>
      <c r="Q302">
        <v>11</v>
      </c>
      <c r="R302">
        <v>1</v>
      </c>
      <c r="S302">
        <v>60</v>
      </c>
      <c r="T302">
        <v>3</v>
      </c>
      <c r="U302">
        <v>25.87</v>
      </c>
      <c r="V302">
        <v>10.02</v>
      </c>
      <c r="W302">
        <v>0.76</v>
      </c>
      <c r="X302">
        <v>2.2999999999999998</v>
      </c>
      <c r="Y302">
        <v>6</v>
      </c>
      <c r="Z302">
        <v>6</v>
      </c>
      <c r="AA302">
        <v>6</v>
      </c>
      <c r="AB302">
        <v>6</v>
      </c>
      <c r="AC302">
        <v>12</v>
      </c>
      <c r="AD302">
        <v>33.090000000000003</v>
      </c>
      <c r="AE302">
        <v>100</v>
      </c>
      <c r="AF302">
        <v>3.0220610460000001</v>
      </c>
      <c r="AG302">
        <v>78.180719249999996</v>
      </c>
      <c r="AH302">
        <v>30.281051680000001</v>
      </c>
      <c r="AI302">
        <v>2.2967663950000001</v>
      </c>
      <c r="AJ302">
        <v>6.9507404050000003</v>
      </c>
      <c r="AK302">
        <v>5.625905725</v>
      </c>
      <c r="AL302">
        <v>17.025767330000001</v>
      </c>
      <c r="AM302"/>
      <c r="AN302"/>
      <c r="AO302">
        <v>-61.267877849999998</v>
      </c>
      <c r="AP302">
        <f t="shared" si="29"/>
        <v>8.9631252281478648</v>
      </c>
      <c r="AQ302">
        <f t="shared" si="30"/>
        <v>17.567725447169813</v>
      </c>
      <c r="AR302">
        <f t="shared" si="31"/>
        <v>-78.835603297169811</v>
      </c>
      <c r="AS302">
        <f t="shared" si="32"/>
        <v>-43.700152402830184</v>
      </c>
      <c r="AT302"/>
      <c r="AU302">
        <f t="shared" si="33"/>
        <v>8.9631252281478648</v>
      </c>
    </row>
    <row r="303" spans="1:47" s="2" customFormat="1" x14ac:dyDescent="0.25">
      <c r="A303" t="s">
        <v>332</v>
      </c>
      <c r="B303" t="s">
        <v>115</v>
      </c>
      <c r="C303" t="s">
        <v>325</v>
      </c>
      <c r="D303" s="2">
        <v>8</v>
      </c>
      <c r="E303" s="2">
        <v>8</v>
      </c>
      <c r="H303" t="s">
        <v>327</v>
      </c>
      <c r="I303" t="s">
        <v>134</v>
      </c>
      <c r="J303">
        <v>49</v>
      </c>
      <c r="K303" t="s">
        <v>58</v>
      </c>
      <c r="L303" t="s">
        <v>94</v>
      </c>
      <c r="M303">
        <v>22.5</v>
      </c>
      <c r="N303">
        <v>65.5</v>
      </c>
      <c r="O303" t="s">
        <v>46</v>
      </c>
      <c r="P303" t="s">
        <v>46</v>
      </c>
      <c r="Q303">
        <v>11</v>
      </c>
      <c r="R303">
        <v>1</v>
      </c>
      <c r="S303">
        <v>60</v>
      </c>
      <c r="T303">
        <v>3</v>
      </c>
      <c r="U303">
        <v>25.17</v>
      </c>
      <c r="V303">
        <v>13.63</v>
      </c>
      <c r="W303" t="s">
        <v>68</v>
      </c>
      <c r="X303">
        <v>3.93</v>
      </c>
      <c r="Y303" t="s">
        <v>335</v>
      </c>
      <c r="Z303" t="s">
        <v>335</v>
      </c>
      <c r="AA303">
        <v>8</v>
      </c>
      <c r="AB303">
        <v>8</v>
      </c>
      <c r="AC303">
        <v>16</v>
      </c>
      <c r="AD303">
        <v>32.619999999999997</v>
      </c>
      <c r="AE303">
        <v>100</v>
      </c>
      <c r="AF303">
        <v>3.0656039239999999</v>
      </c>
      <c r="AG303">
        <v>77.161250769999995</v>
      </c>
      <c r="AH303">
        <v>41.784181480000001</v>
      </c>
      <c r="AI303" t="s">
        <v>68</v>
      </c>
      <c r="AJ303">
        <v>12.04782342</v>
      </c>
      <c r="AK303" t="e">
        <v>#VALUE!</v>
      </c>
      <c r="AL303">
        <v>34.07639056</v>
      </c>
      <c r="AM303"/>
      <c r="AN303"/>
      <c r="AO303">
        <v>-45.848232019999998</v>
      </c>
      <c r="AP303" t="e">
        <f t="shared" si="29"/>
        <v>#VALUE!</v>
      </c>
      <c r="AQ303" t="e">
        <f t="shared" si="30"/>
        <v>#VALUE!</v>
      </c>
      <c r="AR303" t="e">
        <f t="shared" si="31"/>
        <v>#VALUE!</v>
      </c>
      <c r="AS303" t="e">
        <f t="shared" si="32"/>
        <v>#VALUE!</v>
      </c>
      <c r="AT303"/>
      <c r="AU303" t="e">
        <f t="shared" si="33"/>
        <v>#VALUE!</v>
      </c>
    </row>
    <row r="304" spans="1:47" s="2" customFormat="1" x14ac:dyDescent="0.25">
      <c r="A304" t="s">
        <v>332</v>
      </c>
      <c r="B304" t="s">
        <v>115</v>
      </c>
      <c r="C304" t="s">
        <v>325</v>
      </c>
      <c r="D304" s="2">
        <v>8</v>
      </c>
      <c r="E304" s="2">
        <v>8</v>
      </c>
      <c r="H304" t="s">
        <v>326</v>
      </c>
      <c r="I304" t="s">
        <v>134</v>
      </c>
      <c r="J304">
        <v>49</v>
      </c>
      <c r="K304" t="s">
        <v>58</v>
      </c>
      <c r="L304" t="s">
        <v>94</v>
      </c>
      <c r="M304">
        <v>22.5</v>
      </c>
      <c r="N304">
        <v>65.5</v>
      </c>
      <c r="O304" t="s">
        <v>46</v>
      </c>
      <c r="P304" t="s">
        <v>46</v>
      </c>
      <c r="Q304">
        <v>11</v>
      </c>
      <c r="R304">
        <v>1</v>
      </c>
      <c r="S304">
        <v>60</v>
      </c>
      <c r="T304">
        <v>3</v>
      </c>
      <c r="U304">
        <v>25.17</v>
      </c>
      <c r="V304">
        <v>13.05</v>
      </c>
      <c r="W304" t="s">
        <v>68</v>
      </c>
      <c r="X304">
        <v>4</v>
      </c>
      <c r="Y304" t="s">
        <v>335</v>
      </c>
      <c r="Z304" t="s">
        <v>335</v>
      </c>
      <c r="AA304">
        <v>8</v>
      </c>
      <c r="AB304">
        <v>8</v>
      </c>
      <c r="AC304">
        <v>16</v>
      </c>
      <c r="AD304">
        <v>32.619999999999997</v>
      </c>
      <c r="AE304">
        <v>100</v>
      </c>
      <c r="AF304">
        <v>3.0656039239999999</v>
      </c>
      <c r="AG304">
        <v>77.161250769999995</v>
      </c>
      <c r="AH304">
        <v>40.006131209999999</v>
      </c>
      <c r="AI304" t="s">
        <v>68</v>
      </c>
      <c r="AJ304">
        <v>12.2624157</v>
      </c>
      <c r="AK304" t="e">
        <v>#VALUE!</v>
      </c>
      <c r="AL304">
        <v>34.68334917</v>
      </c>
      <c r="AM304"/>
      <c r="AN304"/>
      <c r="AO304">
        <v>-48.152562570000001</v>
      </c>
      <c r="AP304" t="e">
        <f t="shared" si="29"/>
        <v>#VALUE!</v>
      </c>
      <c r="AQ304" t="e">
        <f t="shared" si="30"/>
        <v>#VALUE!</v>
      </c>
      <c r="AR304" t="e">
        <f t="shared" si="31"/>
        <v>#VALUE!</v>
      </c>
      <c r="AS304" t="e">
        <f t="shared" si="32"/>
        <v>#VALUE!</v>
      </c>
      <c r="AT304"/>
      <c r="AU304" t="e">
        <f t="shared" si="33"/>
        <v>#VALUE!</v>
      </c>
    </row>
  </sheetData>
  <sortState ref="A1:AQ308">
    <sortCondition ref="C1:C3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DataTablePlottingFromScratch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Tayfun TUMKAYA (IMCB)</dc:creator>
  <cp:lastModifiedBy>Tayfun TUMKAYA (IMCB)</cp:lastModifiedBy>
  <dcterms:created xsi:type="dcterms:W3CDTF">2015-12-02T08:52:01Z</dcterms:created>
  <dcterms:modified xsi:type="dcterms:W3CDTF">2017-05-15T08:51:22Z</dcterms:modified>
</cp:coreProperties>
</file>