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0"/>
  <workbookPr defaultThemeVersion="166925"/>
  <mc:AlternateContent xmlns:mc="http://schemas.openxmlformats.org/markup-compatibility/2006">
    <mc:Choice Requires="x15">
      <x15ac:absPath xmlns:x15ac="http://schemas.microsoft.com/office/spreadsheetml/2010/11/ac" url="C:\Users\emanuele.bartolini\Downloads\"/>
    </mc:Choice>
  </mc:AlternateContent>
  <xr:revisionPtr revIDLastSave="0" documentId="8_{736A1811-AF9A-49AE-B458-AAB88F5EC562}" xr6:coauthVersionLast="36" xr6:coauthVersionMax="36" xr10:uidLastSave="{00000000-0000-0000-0000-000000000000}"/>
  <bookViews>
    <workbookView xWindow="0" yWindow="0" windowWidth="28800" windowHeight="13620" xr2:uid="{00000000-000D-0000-FFFF-FFFF00000000}"/>
  </bookViews>
  <sheets>
    <sheet name="Sudoscan database" sheetId="1" r:id="rId1"/>
    <sheet name="Analisi" sheetId="3" r:id="rId2"/>
    <sheet name="Interpretazione Sudoscan" sheetId="4" r:id="rId3"/>
    <sheet name="Legenda" sheetId="2" r:id="rId4"/>
  </sheets>
  <calcPr calcId="191029"/>
</workbook>
</file>

<file path=xl/calcChain.xml><?xml version="1.0" encoding="utf-8"?>
<calcChain xmlns="http://schemas.openxmlformats.org/spreadsheetml/2006/main">
  <c r="AM22" i="1" l="1"/>
  <c r="AM21" i="1"/>
  <c r="AK24" i="1" l="1"/>
  <c r="AK23" i="1"/>
  <c r="AK22" i="1"/>
  <c r="AK21" i="1"/>
  <c r="AH19" i="1" l="1"/>
  <c r="AH18" i="1"/>
  <c r="AH17" i="1"/>
  <c r="AH16" i="1"/>
  <c r="AH15" i="1"/>
  <c r="AH14" i="1"/>
  <c r="AH13" i="1"/>
  <c r="AH12" i="1"/>
  <c r="AI23" i="1" s="1"/>
  <c r="AH11" i="1"/>
  <c r="AH10" i="1"/>
  <c r="AH9" i="1"/>
  <c r="AH8" i="1"/>
  <c r="AH7" i="1"/>
  <c r="AH6" i="1"/>
  <c r="AI24" i="1" s="1"/>
  <c r="AH5" i="1"/>
  <c r="AH4" i="1"/>
  <c r="AH3" i="1"/>
  <c r="AH2" i="1"/>
  <c r="A3" i="1"/>
  <c r="A4" i="1" s="1"/>
  <c r="A5" i="1" s="1"/>
  <c r="A6" i="1" s="1"/>
  <c r="A7" i="1" s="1"/>
  <c r="A8" i="1" s="1"/>
  <c r="A9" i="1" s="1"/>
  <c r="A10" i="1" s="1"/>
  <c r="A11" i="1" s="1"/>
  <c r="A12" i="1" s="1"/>
  <c r="A13" i="1" s="1"/>
  <c r="A14" i="1" s="1"/>
  <c r="A15" i="1" s="1"/>
  <c r="A16" i="1" s="1"/>
  <c r="A17" i="1" s="1"/>
  <c r="A18" i="1" s="1"/>
  <c r="A19" i="1" s="1"/>
  <c r="AG22" i="1" l="1"/>
  <c r="AI22" i="1"/>
  <c r="AG21" i="1"/>
  <c r="AI21" i="1"/>
</calcChain>
</file>

<file path=xl/sharedStrings.xml><?xml version="1.0" encoding="utf-8"?>
<sst xmlns="http://schemas.openxmlformats.org/spreadsheetml/2006/main" count="620" uniqueCount="361">
  <si>
    <t>Name</t>
  </si>
  <si>
    <t>Firstname</t>
  </si>
  <si>
    <t>Gender</t>
  </si>
  <si>
    <t>Age</t>
  </si>
  <si>
    <t>DoB</t>
  </si>
  <si>
    <t>Date</t>
  </si>
  <si>
    <t>Time</t>
  </si>
  <si>
    <t>R_Hand</t>
  </si>
  <si>
    <t>R_Foot</t>
  </si>
  <si>
    <t>Comment3</t>
  </si>
  <si>
    <t>Comment4</t>
  </si>
  <si>
    <t>Comment5</t>
  </si>
  <si>
    <t>QoM</t>
  </si>
  <si>
    <t>QoM_Accepted</t>
  </si>
  <si>
    <t>Medication</t>
  </si>
  <si>
    <t>ReportDoctorComment</t>
  </si>
  <si>
    <t>ReportPatientComment</t>
  </si>
  <si>
    <t>ReportEzscanComment</t>
  </si>
  <si>
    <t>Height</t>
  </si>
  <si>
    <t>Weight</t>
  </si>
  <si>
    <t>SBP</t>
  </si>
  <si>
    <t>DBP</t>
  </si>
  <si>
    <t>HB1AC</t>
  </si>
  <si>
    <t>Waist</t>
  </si>
  <si>
    <t>Nephro Sc.</t>
  </si>
  <si>
    <t>Hands_Asym</t>
  </si>
  <si>
    <t>Feet_Asym</t>
  </si>
  <si>
    <t>CAN Sc.</t>
  </si>
  <si>
    <t>HW Module ID</t>
  </si>
  <si>
    <t xml:space="preserve"> SW Version</t>
  </si>
  <si>
    <t>v3.3.5737</t>
  </si>
  <si>
    <t>test ipotensione ortostatica T0</t>
  </si>
  <si>
    <t>114/66</t>
  </si>
  <si>
    <t>test ipotensione ortostatica T3</t>
  </si>
  <si>
    <t>124/69</t>
  </si>
  <si>
    <t>BMI</t>
  </si>
  <si>
    <t>110/65</t>
  </si>
  <si>
    <t>115/75</t>
  </si>
  <si>
    <t>117/66</t>
  </si>
  <si>
    <t>129/78</t>
  </si>
  <si>
    <t>114/69</t>
  </si>
  <si>
    <t>117/83</t>
  </si>
  <si>
    <t>91/76</t>
  </si>
  <si>
    <t>134/56</t>
  </si>
  <si>
    <t>96/74</t>
  </si>
  <si>
    <t>123/54</t>
  </si>
  <si>
    <t>90/45</t>
  </si>
  <si>
    <t>141/75</t>
  </si>
  <si>
    <t>118/76</t>
  </si>
  <si>
    <t>118/74</t>
  </si>
  <si>
    <t>105/59</t>
  </si>
  <si>
    <t>111/69</t>
  </si>
  <si>
    <t>112/64</t>
  </si>
  <si>
    <t>121/76</t>
  </si>
  <si>
    <t>120/67</t>
  </si>
  <si>
    <t>120/74</t>
  </si>
  <si>
    <t>105/67</t>
  </si>
  <si>
    <t>114/81</t>
  </si>
  <si>
    <t>134/84</t>
  </si>
  <si>
    <t>131/96</t>
  </si>
  <si>
    <t>92/49</t>
  </si>
  <si>
    <t>87/43</t>
  </si>
  <si>
    <t>107/63</t>
  </si>
  <si>
    <t>104/66</t>
  </si>
  <si>
    <t>Subject_ID</t>
  </si>
  <si>
    <t>Epilessia=1</t>
  </si>
  <si>
    <t>Controlli=0</t>
  </si>
  <si>
    <t>Epilessia</t>
  </si>
  <si>
    <t>Ezscan_Sc</t>
  </si>
  <si>
    <t>T Test Epilessia contro Controlli per Ezscan</t>
  </si>
  <si>
    <t>INDEPENDENT SAMPLES T-TEST</t>
  </si>
  <si>
    <t xml:space="preserve"> Independent Samples T-Test                                                                       </t>
  </si>
  <si>
    <t xml:space="preserve"> ──────────────────────────────────────────────────────────────────────────────────────────────── </t>
  </si>
  <si>
    <t xml:space="preserve">                               Statistic      df          p                         Effect Size   </t>
  </si>
  <si>
    <t xml:space="preserve">   Ezscan_Sc    Student's t    -4.105432 ᵃ    31.00000    0.0002723    Cohen's d      -1.435271   </t>
  </si>
  <si>
    <t xml:space="preserve">   ᵃ Levene's test is significant (p &lt; .05), suggesting a violation of the assumption of</t>
  </si>
  <si>
    <t xml:space="preserve">   equal variances</t>
  </si>
  <si>
    <t xml:space="preserve"> Group Descriptives                                                            </t>
  </si>
  <si>
    <t xml:space="preserve"> ───────────────────────────────────────────────────────────────────────────── </t>
  </si>
  <si>
    <t xml:space="preserve">                Group    N     Mean        Median      SD          SE          </t>
  </si>
  <si>
    <t xml:space="preserve">   Ezscan_Sc    0        15    4.600000    4.000000    3.202677    0.8269278   </t>
  </si>
  <si>
    <t xml:space="preserve">                1        18    13.27778    12.00000    7.629706     1.798339   </t>
  </si>
  <si>
    <t>&gt;</t>
  </si>
  <si>
    <t>https://www.sudoscan.com/ezscan/</t>
  </si>
  <si>
    <t>The EZSCAN score, calculated from hands and feet ESC values relies on the following parameters:</t>
  </si>
  <si>
    <t>comparison between hands and feet patterns</t>
  </si>
  <si>
    <t>demographic data (age and BMI)</t>
  </si>
  <si>
    <t>The algorithm was developed and refined through numerous clinical studies and is continuously improved with new data.[/su_spoiler] [su_spoiler title=”What is the shelf life of the electrodes?”] Electrodes are made of stainless steel with high Nickel grade, so they are more resistant to corrosive influences. Their shelf-life depends on how often they are used and how good their cleaning is done. Cleaning must be performed after each patient using the proper ANIOS cleaner product. This cleaning is necessary</t>
  </si>
  <si>
    <t>In one French hospital in which the EZSCAN system has experienced moderately heavy use, the electrodes are still functional and performing satisfactorily even after 5 years. A large study is ongoing in Netherlands with more than 15000 people tested with 4 devices (electrodes are still in service).</t>
  </si>
  <si>
    <t>to respect hygiene and safety standards</t>
  </si>
  <si>
    <t>to stop the corrosion process being initiated by electrochemical reaction</t>
  </si>
  <si>
    <t>mano_destra</t>
  </si>
  <si>
    <t>mano_sinistra</t>
  </si>
  <si>
    <t>piede_destro</t>
  </si>
  <si>
    <t>piede_sinistro</t>
  </si>
  <si>
    <t>media_mani</t>
  </si>
  <si>
    <t>media_piedi</t>
  </si>
  <si>
    <t>media_conduttanza</t>
  </si>
  <si>
    <t xml:space="preserve"> Independent Samples T-Test                                                                             </t>
  </si>
  <si>
    <t xml:space="preserve"> ────────────────────────────────────────────────────────────────────────────────────────────────────── </t>
  </si>
  <si>
    <t xml:space="preserve">                                       Statistic    df          p                         Effect Size   </t>
  </si>
  <si>
    <t xml:space="preserve">   media_conduttanza    Student's t     3.563136    31.00000    0.0012094    Cohen's d       1.245683   </t>
  </si>
  <si>
    <t xml:space="preserve"> Group Descriptives                                                                   </t>
  </si>
  <si>
    <t xml:space="preserve"> ──────────────────────────────────────────────────────────────────────────────────── </t>
  </si>
  <si>
    <t xml:space="preserve">                        Group    N     Mean        Median      SD          SE         </t>
  </si>
  <si>
    <t xml:space="preserve">   media_conduttanza    0        15    79.11454    78.39336    6.246590    1.612863   </t>
  </si>
  <si>
    <t xml:space="preserve">                        1        18    65.00433    65.69771    14.20699    3.348619   </t>
  </si>
  <si>
    <t>CORRELATION MATRIX</t>
  </si>
  <si>
    <t xml:space="preserve"> Correlation Matrix                                                     </t>
  </si>
  <si>
    <t xml:space="preserve"> ────────────────────────────────────────────────────────────────────── </t>
  </si>
  <si>
    <t xml:space="preserve">                                       Age          media_conduttanza   </t>
  </si>
  <si>
    <t xml:space="preserve">   Age                  Pearson's r            —                        </t>
  </si>
  <si>
    <t xml:space="preserve">                        p-value                —                        </t>
  </si>
  <si>
    <t xml:space="preserve">                                                                        </t>
  </si>
  <si>
    <t xml:space="preserve">   media_conduttanza    Pearson's r    0.1440162                    —   </t>
  </si>
  <si>
    <t xml:space="preserve">                        p-value        0.4239475                    —   </t>
  </si>
  <si>
    <t xml:space="preserve"> ────────────────────────────────────────────────────── </t>
  </si>
  <si>
    <t xml:space="preserve">                               Age          Ezscan_Sc   </t>
  </si>
  <si>
    <t xml:space="preserve">   Age          Pearson's r            —                </t>
  </si>
  <si>
    <t xml:space="preserve">                p-value                —                </t>
  </si>
  <si>
    <t xml:space="preserve">                                                        </t>
  </si>
  <si>
    <t xml:space="preserve">   Ezscan_Sc    Pearson's r    0.2148862            —   </t>
  </si>
  <si>
    <t xml:space="preserve">                p-value        0.2297820            —   </t>
  </si>
  <si>
    <t>CORRELAZIONE POPOLAZIONE TOTALE ETA CONDUTTANZA</t>
  </si>
  <si>
    <t xml:space="preserve"> Correlation Matrix                                      </t>
  </si>
  <si>
    <t xml:space="preserve"> ─────────────────────────────────────────────────────── </t>
  </si>
  <si>
    <t xml:space="preserve">                               Age           Ezscan_Sc   </t>
  </si>
  <si>
    <t xml:space="preserve">   Age          Pearson's r             —                </t>
  </si>
  <si>
    <t xml:space="preserve">                p-value                 —                </t>
  </si>
  <si>
    <t xml:space="preserve">                                                         </t>
  </si>
  <si>
    <t xml:space="preserve">   Ezscan_Sc    Pearson's r    -0.0501519            —   </t>
  </si>
  <si>
    <t xml:space="preserve">                p-value         0.8433388            —   </t>
  </si>
  <si>
    <t>CORRELAZIONE POPOLAZIONE EPILESSIA  ETA CONDUTTANZA</t>
  </si>
  <si>
    <t xml:space="preserve"> CORRELATION MATRIX</t>
  </si>
  <si>
    <t xml:space="preserve">   media_conduttanza    Pearson's r    0.3674641                    —   </t>
  </si>
  <si>
    <t xml:space="preserve">                        p-value        0.1335733                    —   </t>
  </si>
  <si>
    <t>Epilepsy type: 1 generalized epilepsy;
2 focal epilepsy; 3
combined generalized and focal epilepsy; 4
unknown epilepsy</t>
  </si>
  <si>
    <t>Genetic mutation</t>
  </si>
  <si>
    <t>Current Drug-resistance (Kwan et al., 2010)</t>
  </si>
  <si>
    <t>Current seizure frequency: 1 seizure free, 2 yearly, 3 monthly, 4 weekly, 5 daily</t>
  </si>
  <si>
    <t xml:space="preserve">Ongoing ASMs : 1 yes, 2 no </t>
  </si>
  <si>
    <t>Current ASMs</t>
  </si>
  <si>
    <t>Cognitive profile: 0; Normal; 1 Borderline; 2 Mild ID; 4 Moderate ID; 5 Severe ID; 6 Profound ID</t>
  </si>
  <si>
    <t>Comorbidites</t>
  </si>
  <si>
    <t>no</t>
  </si>
  <si>
    <t>VPA</t>
  </si>
  <si>
    <t>blurring teporale sn</t>
  </si>
  <si>
    <t>anomalie sulcazione intraparietali sn</t>
  </si>
  <si>
    <t>DSAp</t>
  </si>
  <si>
    <t>poroencefalia</t>
  </si>
  <si>
    <t>SLC6A1</t>
  </si>
  <si>
    <t>piccola area iperintensità nelle immagini T2/FLAIR, di aspetto gliotico e significato non specifico,</t>
  </si>
  <si>
    <t>VPA, ETS</t>
  </si>
  <si>
    <t>trait talassemico</t>
  </si>
  <si>
    <t xml:space="preserve">VPA </t>
  </si>
  <si>
    <t>CBZ</t>
  </si>
  <si>
    <t>Etiology: 1 genetic, 2 structural, 3 metabolic, 4 immune, 5 infectious,  6 unknown.</t>
  </si>
  <si>
    <t>Brain MRI: 0 Normal; 1 Abnormal</t>
  </si>
  <si>
    <t>Duration of active epilepsy (years)</t>
  </si>
  <si>
    <t>Age at epilepsy onset (years)</t>
  </si>
  <si>
    <t>ATP1A2 (inherited from the mother)</t>
  </si>
  <si>
    <t>Dysgraphia</t>
  </si>
  <si>
    <t>Migraine, mood and anxiety disorder</t>
  </si>
  <si>
    <t>None</t>
  </si>
  <si>
    <t>L temporal lobe arachnoid cyst</t>
  </si>
  <si>
    <t>Behavioral disorder and dysgraphia</t>
  </si>
  <si>
    <t>Language disorder</t>
  </si>
  <si>
    <t>attention liability</t>
  </si>
  <si>
    <t>oculomotor dyspraxia, language disorder</t>
  </si>
  <si>
    <t>ventricular dysmorphism</t>
  </si>
  <si>
    <t>hypoacusia</t>
  </si>
  <si>
    <t>learning difficulties</t>
  </si>
  <si>
    <t>syncope</t>
  </si>
  <si>
    <t>T Test Epilessia contro Controlli per Conduttanza Media</t>
  </si>
  <si>
    <t>GRUPPO EPILESSIA: CORRELAZIONE CON ETA' DI ESORDIO E DURATA EPILESSIA ATTIVA</t>
  </si>
  <si>
    <t>Etiology</t>
  </si>
  <si>
    <t>Genetic</t>
  </si>
  <si>
    <t>Cognitive</t>
  </si>
  <si>
    <t>MRI</t>
  </si>
  <si>
    <t>Type</t>
  </si>
  <si>
    <t>Onset</t>
  </si>
  <si>
    <t>Duration</t>
  </si>
  <si>
    <t>Resistance</t>
  </si>
  <si>
    <t>Frequency</t>
  </si>
  <si>
    <t>ASM</t>
  </si>
  <si>
    <t xml:space="preserve">                                       media_conduttanza    Duration    </t>
  </si>
  <si>
    <t xml:space="preserve">   media_conduttanza    Pearson's r                    —                </t>
  </si>
  <si>
    <t xml:space="preserve">                        p-value                        —                </t>
  </si>
  <si>
    <t xml:space="preserve">   Duration             Pearson's r            0.0937736            —   </t>
  </si>
  <si>
    <t xml:space="preserve">                        p-value                0.7113057            —   </t>
  </si>
  <si>
    <t xml:space="preserve"> ──────────────────────────────────────────────────────────────────────</t>
  </si>
  <si>
    <t xml:space="preserve">Correlation Matrix                                                     </t>
  </si>
  <si>
    <t xml:space="preserve">                                       media_conduttanza    Onset       </t>
  </si>
  <si>
    <t xml:space="preserve">   Onset                Pearson's r           -0.0560651            —   </t>
  </si>
  <si>
    <t xml:space="preserve">                        p-value                0.8251232            —   </t>
  </si>
  <si>
    <t xml:space="preserve">Correlation Matrix                                     </t>
  </si>
  <si>
    <t xml:space="preserve">                               Ezscan_Sc    Onset       </t>
  </si>
  <si>
    <t xml:space="preserve">   Ezscan_Sc    Pearson's r            —                </t>
  </si>
  <si>
    <t xml:space="preserve">   Onset        Pearson's r    0.0047077            —   </t>
  </si>
  <si>
    <t xml:space="preserve">                p-value        0.9852088            —   </t>
  </si>
  <si>
    <t xml:space="preserve">Correlation Matrix                                      </t>
  </si>
  <si>
    <t xml:space="preserve">                               Ezscan_Sc     Duration    </t>
  </si>
  <si>
    <t xml:space="preserve">   Ezscan_Sc    Pearson's r             —                </t>
  </si>
  <si>
    <t xml:space="preserve">   Duration     Pearson's r    -0.0579298            —   </t>
  </si>
  <si>
    <t xml:space="preserve">                p-value         0.8193960            —   </t>
  </si>
  <si>
    <t>ANALISI VARIANZA PER TYPE e ETIOLOGY</t>
  </si>
  <si>
    <t>ANOVA</t>
  </si>
  <si>
    <t xml:space="preserve"> ANOVA - media_conduttanza                                                                      </t>
  </si>
  <si>
    <t xml:space="preserve"> ────────────────────────────────────────────────────────────────────────────────────────────── </t>
  </si>
  <si>
    <t xml:space="preserve">                    Sum of Squares    df    Mean Square    F           p            η²          </t>
  </si>
  <si>
    <t xml:space="preserve">   Overall model          2154.263     3      718.08759    7.872589    0.0025504                </t>
  </si>
  <si>
    <t xml:space="preserve">   Type                   2154.263     3      718.08759    7.872589    0.0025504    0.6278354   </t>
  </si>
  <si>
    <t xml:space="preserve">   Residuals              1276.991    14       91.21365                                         </t>
  </si>
  <si>
    <t xml:space="preserve"> POST HOC TESTS</t>
  </si>
  <si>
    <t xml:space="preserve"> Post Hoc Comparisons - Type                                                                                  </t>
  </si>
  <si>
    <t xml:space="preserve"> ──────────────────────────────────────────────────────────────────────────────────────────────────────────── </t>
  </si>
  <si>
    <t xml:space="preserve">   Type         Type    Mean Difference    SE           df          t              p-tukey      Cohen's d     </t>
  </si>
  <si>
    <t xml:space="preserve">   1       -    2            -8.0961909     5.151202    14.00000    -1.57170910    0.4246112    -0.84771685   </t>
  </si>
  <si>
    <t xml:space="preserve">           -    3            -0.7861993     9.975260    14.00000    -0.07881492    0.9998154    -0.08231950   </t>
  </si>
  <si>
    <t xml:space="preserve">           -    4            42.7319826     9.975260    14.00000     4.28379657    0.0037279     4.47427959   </t>
  </si>
  <si>
    <t xml:space="preserve">   2       -    3             7.3099915    10.462140    14.00000     0.69870898    0.8958751     0.76539734   </t>
  </si>
  <si>
    <t xml:space="preserve">           -    4            50.8281734    10.462140    14.00000     4.85829583    0.0012802     5.32199644   </t>
  </si>
  <si>
    <t xml:space="preserve">   3       -    4            43.5181819    13.506565    14.00000     3.22200212    0.0278382     4.55659909   </t>
  </si>
  <si>
    <t xml:space="preserve">   Note. Comparisons are based on estimated marginal means</t>
  </si>
  <si>
    <t xml:space="preserve"> ANOVA</t>
  </si>
  <si>
    <t xml:space="preserve"> ANOVA - Ezscan_Sc                                                                              </t>
  </si>
  <si>
    <t xml:space="preserve">   Overall model          478.0838     3      159.36128    4.361562    0.0228966                </t>
  </si>
  <si>
    <t xml:space="preserve">   Type                   478.0838     3      159.36128    4.361562    0.0228966    0.4831027   </t>
  </si>
  <si>
    <t xml:space="preserve">   Residuals              511.5273    14       36.53766                                         </t>
  </si>
  <si>
    <t xml:space="preserve"> Post Hoc Comparisons - Type                                                                               </t>
  </si>
  <si>
    <t xml:space="preserve"> ───────────────────────────────────────────────────────────────────────────────────────────────────────── </t>
  </si>
  <si>
    <t xml:space="preserve">   Type         Type    Mean Difference    SE          df          t             p-tukey      Cohen's d    </t>
  </si>
  <si>
    <t xml:space="preserve">   1       -    2              2.254545    3.260236    14.00000     0.6915283    0.8986268     0.3729826   </t>
  </si>
  <si>
    <t xml:space="preserve">           -    3             10.454545    6.313420    14.00000     1.6559244    0.3814101     1.7295566   </t>
  </si>
  <si>
    <t xml:space="preserve">           -    4            -18.545455    6.313420    14.00000    -2.9374658    0.0472435    -3.0680830   </t>
  </si>
  <si>
    <t xml:space="preserve">   2       -    3              8.200000    6.621570    14.00000     1.2383769    0.6141070     1.3565740   </t>
  </si>
  <si>
    <t xml:space="preserve">           -    4            -20.800000    6.621570    14.00000    -3.1412488    0.0323811    -3.4410656   </t>
  </si>
  <si>
    <t xml:space="preserve">   3       -    4            -29.000000    8.548411    14.00000    -3.3924435    0.0201935    -4.7976396   </t>
  </si>
  <si>
    <t xml:space="preserve"> ANOVA - media_conduttanza                                                                       </t>
  </si>
  <si>
    <t xml:space="preserve"> ─────────────────────────────────────────────────────────────────────────────────────────────── </t>
  </si>
  <si>
    <t xml:space="preserve">                    Sum of Squares    df    Mean Square    F            p            η²          </t>
  </si>
  <si>
    <t xml:space="preserve">   Overall model          33.75375     1       33.75375    0.1589581    0.6953880                </t>
  </si>
  <si>
    <t xml:space="preserve">   Etiology               33.75375     1       33.75375    0.1589581    0.6953880    0.0098371   </t>
  </si>
  <si>
    <t xml:space="preserve">   Residuals            3397.50016    16      212.34376                                          </t>
  </si>
  <si>
    <t xml:space="preserve"> Post Hoc Comparisons - Etiology                                                                                 </t>
  </si>
  <si>
    <t xml:space="preserve"> ─────────────────────────────────────────────────────────────────────────────────────────────────────────────── </t>
  </si>
  <si>
    <t xml:space="preserve">   Etiology         Etiology    Mean Difference    SE          df          t            p-tukey      Cohen's d   </t>
  </si>
  <si>
    <t xml:space="preserve">   2           -    6                  5.978233    14.99448    16.00000    0.3986954    0.6953880    0.4102542   </t>
  </si>
  <si>
    <t xml:space="preserve"> ANOVA - Ezscan_Sc                                                                               </t>
  </si>
  <si>
    <t xml:space="preserve">   Overall model          29.49346     1       29.49346    0.4914975    0.4933310                </t>
  </si>
  <si>
    <t xml:space="preserve">   Etiology               29.49346     1       29.49346    0.4914975    0.4933310    0.0298031   </t>
  </si>
  <si>
    <t xml:space="preserve">   Residuals             960.11765    16       60.00735                                          </t>
  </si>
  <si>
    <t xml:space="preserve"> Post Hoc Comparisons - Etiology                                                                                   </t>
  </si>
  <si>
    <t xml:space="preserve"> ───────────────────────────────────────────────────────────────────────────────────────────────────────────────── </t>
  </si>
  <si>
    <t xml:space="preserve">   Etiology         Etiology    Mean Difference    SE          df          t             p-tukey      Cohen's d    </t>
  </si>
  <si>
    <t xml:space="preserve">   2           -    6                 -5.588235    7.971022    16.00000    -0.7010688    0.4933310    -0.7213939   </t>
  </si>
  <si>
    <t>ANOVA PER FREQUENCY</t>
  </si>
  <si>
    <t xml:space="preserve">   Overall model          86.32916     2       43.16458    0.1935675    0.8260403                </t>
  </si>
  <si>
    <t xml:space="preserve">   Frequency              86.32916     2       43.16458    0.1935675    0.8260403    0.0251597   </t>
  </si>
  <si>
    <t xml:space="preserve">   Residuals            3344.92475    15      222.99498                                          </t>
  </si>
  <si>
    <t xml:space="preserve"> Post Hoc Comparisons - Frequency                                                                                      </t>
  </si>
  <si>
    <t xml:space="preserve"> ───────────────────────────────────────────────────────────────────────────────────────────────────────────────────── </t>
  </si>
  <si>
    <t xml:space="preserve">   Frequency         Frequency    Mean Difference    SE          df          t              p-tukey      Cohen's d     </t>
  </si>
  <si>
    <t xml:space="preserve">   1            -    2                 -0.1840675    11.24117    15.00000    -0.01637441    0.9998522    -0.01232621   </t>
  </si>
  <si>
    <t xml:space="preserve">                -    3                  9.5357526    15.42275    15.00000     0.61829120    0.8124706     0.63856841   </t>
  </si>
  <si>
    <t xml:space="preserve">   2            -    3                  9.7198200    18.28914    15.00000     0.53145323    0.8572518     0.65089461   </t>
  </si>
  <si>
    <t>t-TEST per ongoing ASM</t>
  </si>
  <si>
    <t xml:space="preserve">   media_conduttanza    Student's t    0.4333822    16.00000    0.6705232    Cohen's d      0.2166911   </t>
  </si>
  <si>
    <t xml:space="preserve">   media_conduttanza    1        12    66.05593    66.75124    8.564533    2.472368   </t>
  </si>
  <si>
    <t xml:space="preserve">                        2         6    62.90112    65.01722    22.73578    9.281844   </t>
  </si>
  <si>
    <t xml:space="preserve"> INDEPENDENT SAMPLES T-TEST</t>
  </si>
  <si>
    <t xml:space="preserve"> Independent Samples T-Test                                                                      </t>
  </si>
  <si>
    <t xml:space="preserve">                               Statistic     df          p                         Effect Size   </t>
  </si>
  <si>
    <t xml:space="preserve">   Ezscan_Sc    Student's t    -0.1484477    16.00000    0.8838443    Cohen's d    -0.07422383   </t>
  </si>
  <si>
    <t xml:space="preserve"> Group Descriptives                                                           </t>
  </si>
  <si>
    <t xml:space="preserve"> ──────────────────────────────────────────────────────────────────────────── </t>
  </si>
  <si>
    <t xml:space="preserve">                Group    N     Mean        Median      SD          SE         </t>
  </si>
  <si>
    <t xml:space="preserve">   Ezscan_Sc    1        12    13.08333    12.00000    6.141636    1.772938   </t>
  </si>
  <si>
    <t xml:space="preserve">                2         6    13.66667    11.00000    10.70825    4.371626   </t>
  </si>
  <si>
    <t>t-Test per MRI</t>
  </si>
  <si>
    <t xml:space="preserve">   media_conduttanza    Student's t     2.003191    15.00000    0.0635682    Cohen's d       1.145368   </t>
  </si>
  <si>
    <t xml:space="preserve">   media_conduttanza    0        13    69.04750    65.87191    10.13649    2.811356   </t>
  </si>
  <si>
    <t xml:space="preserve">                        1         4    53.80437    61.80423    21.78503    10.89251   </t>
  </si>
  <si>
    <t xml:space="preserve"> Independent Samples T-Test                                                                     </t>
  </si>
  <si>
    <t xml:space="preserve">                               Statistic    df          p                         Effect Size   </t>
  </si>
  <si>
    <t xml:space="preserve">   Ezscan_Sc    Student's t    -1.624522    15.00000    0.1250866    Cohen's d     -0.9288562   </t>
  </si>
  <si>
    <t xml:space="preserve">   Ezscan_Sc    0        13    11.15385    12.00000    5.997863    1.663508   </t>
  </si>
  <si>
    <t xml:space="preserve">                1         4    17.75000    14.50000    10.40433    5.202163   </t>
  </si>
  <si>
    <t>ANOVA per Cognitive</t>
  </si>
  <si>
    <t xml:space="preserve">   Overall model          86.86996     2       43.43498    0.1830889    0.8346562                </t>
  </si>
  <si>
    <t xml:space="preserve">   Cognitive              86.86996     2       43.43498    0.1830889    0.8346562    0.0254889   </t>
  </si>
  <si>
    <t xml:space="preserve">   Residuals            3321.28219    14      237.23444                                          </t>
  </si>
  <si>
    <t xml:space="preserve"> Post Hoc Comparisons - Cognitive                                                                                         </t>
  </si>
  <si>
    <t xml:space="preserve"> ──────────────────────────────────────────────────────────────────────────────────────────────────────────────────────── </t>
  </si>
  <si>
    <t xml:space="preserve">   Cognitive         Cognitive    Mean Difference    SE           df          t               p-tukey      Cohen's d      </t>
  </si>
  <si>
    <t xml:space="preserve">   0            -    1                -9.61594150    15.983843    14.00000    -0.601603841    0.8215308    -0.624313810   </t>
  </si>
  <si>
    <t xml:space="preserve">                -    2                -0.04798685     9.865442    14.00000    -0.004864136    0.9999870    -0.003115540   </t>
  </si>
  <si>
    <t xml:space="preserve">   1            -    2                 9.56795465    17.785179    14.00000     0.537973483    0.8541354     0.621198270   </t>
  </si>
  <si>
    <t xml:space="preserve"> ────────────────────────────────────────────────────────────────────────────────────────────────────────────────────────</t>
  </si>
  <si>
    <t xml:space="preserve">ANOVA - Ezscan_Sc                                                                                </t>
  </si>
  <si>
    <t xml:space="preserve">                    Sum of Squares    df    Mean Square    F             p            η²          </t>
  </si>
  <si>
    <t xml:space="preserve">   Overall model          2.582202     2       1.291101    0.01897962    0.9812246                </t>
  </si>
  <si>
    <t xml:space="preserve">   Cognitive              2.582202     2       1.291101    0.01897962    0.9812246    0.0027040   </t>
  </si>
  <si>
    <t xml:space="preserve">   Residuals            952.358974    14      68.025641                                           </t>
  </si>
  <si>
    <t xml:space="preserve"> Post Hoc Comparisons - Cognitive                                                                                      </t>
  </si>
  <si>
    <t xml:space="preserve">   Cognitive         Cognitive    Mean Difference    SE          df          t              p-tukey      Cohen's d     </t>
  </si>
  <si>
    <t xml:space="preserve">   0            -    1                  1.1538462    8.559111    14.00000     0.13480911    0.9900380     0.13989803   </t>
  </si>
  <si>
    <t xml:space="preserve">                -    2                  0.8205128    5.282798    14.00000     0.15531785    0.9868012     0.09948304   </t>
  </si>
  <si>
    <t xml:space="preserve">   1            -    2                 -0.3333333    9.523700    14.00000    -0.03500040    0.9993249    -0.04041499   </t>
  </si>
  <si>
    <t xml:space="preserve"> Independent Samples T-Test                                                                              </t>
  </si>
  <si>
    <t xml:space="preserve"> ─────────────────────────────────────────────────────────────────────────────────────────────────────── </t>
  </si>
  <si>
    <t xml:space="preserve">                                       Statistic     df          p                         Effect Size   </t>
  </si>
  <si>
    <t xml:space="preserve">   media_conduttanza    Student's t    -0.2308153    16.00000    0.8203838    Cohen's d     -0.1094853   </t>
  </si>
  <si>
    <t xml:space="preserve">   media_conduttanza    0         8    64.11507    65.19142    20.64448    7.298927   </t>
  </si>
  <si>
    <t xml:space="preserve">                        1        10    65.71573    66.57704    6.964222    2.202280   </t>
  </si>
  <si>
    <t>&gt; ttestIS(data=Sudoscan_EPI,formula=Ezscan_Sc~Gender,desc=TRUE, ci=TRUE,effectSize=TRUE)</t>
  </si>
  <si>
    <t xml:space="preserve">   Ezscan_Sc    Student's t    -0.4382081    16.00000    0.6670942    Cohen's d     -0.2078604   </t>
  </si>
  <si>
    <t xml:space="preserve">   Ezscan_Sc    0         8    12.37500    10.00000    10.32248    3.649547   </t>
  </si>
  <si>
    <t xml:space="preserve">                1        10    14.00000    12.50000    5.077182    1.605546   </t>
  </si>
  <si>
    <t xml:space="preserve"> Correlation Matrix                                                                   </t>
  </si>
  <si>
    <t xml:space="preserve">                                       media_conduttanza    Onset         Duration    </t>
  </si>
  <si>
    <t xml:space="preserve">   media_conduttanza    Pearson's r                    —                              </t>
  </si>
  <si>
    <t xml:space="preserve">                        p-value                        —                              </t>
  </si>
  <si>
    <t xml:space="preserve">                                                                                      </t>
  </si>
  <si>
    <t xml:space="preserve">   Onset                Pearson's r           -0.0560651             —                </t>
  </si>
  <si>
    <t xml:space="preserve">                        p-value                0.8251232             —                </t>
  </si>
  <si>
    <t xml:space="preserve">   Duration             Pearson's r            0.0937736    -0.2890888            —   </t>
  </si>
  <si>
    <t xml:space="preserve">                        p-value                0.7113057     0.2446258            —   </t>
  </si>
  <si>
    <t xml:space="preserve">Correlation Matrix                                                    </t>
  </si>
  <si>
    <t xml:space="preserve"> ───────────────────────────────────────────────────────────────────── </t>
  </si>
  <si>
    <t xml:space="preserve">                               Ezscan_Sc     Onset         Duration    </t>
  </si>
  <si>
    <t xml:space="preserve">   Ezscan_Sc    Pearson's r             —                              </t>
  </si>
  <si>
    <t xml:space="preserve">                p-value                 —                              </t>
  </si>
  <si>
    <t xml:space="preserve">                                                                       </t>
  </si>
  <si>
    <t xml:space="preserve">   Onset        Pearson's r     0.0047077             —                </t>
  </si>
  <si>
    <t xml:space="preserve">                p-value         0.9852088             —                </t>
  </si>
  <si>
    <t xml:space="preserve">   Duration     Pearson's r    -0.0579298    -0.2890888            —   </t>
  </si>
  <si>
    <t xml:space="preserve">                p-value         0.8193960     0.2446258            —   </t>
  </si>
  <si>
    <t xml:space="preserve">ANOVA - Ezscan_Sc                                                                               </t>
  </si>
  <si>
    <t xml:space="preserve">   Overall model          92.17778     2       46.08889    0.7703451    0.4803217                </t>
  </si>
  <si>
    <t xml:space="preserve">   Frequency              92.17778     2       46.08889    0.7703451    0.4803217    0.0931455   </t>
  </si>
  <si>
    <t xml:space="preserve">   Residuals             897.43333    15       59.82889                                          </t>
  </si>
  <si>
    <t xml:space="preserve"> Post Hoc Comparisons - Frequency                                                                                    </t>
  </si>
  <si>
    <t xml:space="preserve"> ─────────────────────────────────────────────────────────────────────────────────────────────────────────────────── </t>
  </si>
  <si>
    <t xml:space="preserve">   Frequency         Frequency    Mean Difference    SE          df          t             p-tukey      Cohen's d    </t>
  </si>
  <si>
    <t xml:space="preserve">   1            -    2                   6.766667    5.822631    15.00000     1.1621321    0.4926490     0.8748212   </t>
  </si>
  <si>
    <t xml:space="preserve">                -    3                   4.266667    7.988584    15.00000     0.5340955    0.8559511     0.5516114   </t>
  </si>
  <si>
    <t xml:space="preserve">   2            -    3                  -2.500000    9.473296    15.00000    -0.2638997    0.9624319    -0.3232098   </t>
  </si>
  <si>
    <t xml:space="preserve"> ───────────────────────────────────────────────────────────────────────────────────────────────────────────────────</t>
  </si>
  <si>
    <t>media conduttanza tipo 3 (combinata)</t>
  </si>
  <si>
    <t>media conduttanza tipo 4 (unknown)</t>
  </si>
  <si>
    <t>media conduttanza tipo 1 (general)</t>
  </si>
  <si>
    <t>media conduttanza tipo 2 (focale)</t>
  </si>
  <si>
    <t>Ezscan tipo 1 (general)</t>
  </si>
  <si>
    <t>Ezscan tipo 2 (focale)</t>
  </si>
  <si>
    <t>Ezscan tipo 3 (combinata)</t>
  </si>
  <si>
    <t>Ezscan tipo 4 (unknown)</t>
  </si>
  <si>
    <t>dev standard conduttanza tipo 1 (general)</t>
  </si>
  <si>
    <t>dev standard conduttanza tipo 2 (focal)</t>
  </si>
  <si>
    <t>dev st tipo 1</t>
  </si>
  <si>
    <t xml:space="preserve">dev st tipo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</si>
</sst>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sz val="10"/>
      <color rgb="FF000000"/>
      <name val="Lucida Console"/>
      <family val="3"/>
    </font>
    <font>
      <sz val="10"/>
      <color rgb="FF0000FF"/>
      <name val="Lucida Console"/>
      <family val="3"/>
    </font>
    <font>
      <sz val="10"/>
      <color theme="1"/>
      <name val="Times New Roman"/>
      <family val="1"/>
    </font>
    <font>
      <sz val="10"/>
      <color theme="1"/>
      <name val="Palatino Linotype"/>
      <family val="1"/>
    </font>
    <font>
      <b/>
      <sz val="10"/>
      <color rgb="FF000000"/>
      <name val="Lucida Console"/>
      <family val="3"/>
    </font>
    <font>
      <b/>
      <sz val="10"/>
      <color rgb="FF000000"/>
      <name val="Times New Roman"/>
      <family val="1"/>
    </font>
    <font>
      <b/>
      <sz val="12"/>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D9D9D9"/>
      </left>
      <right style="thin">
        <color rgb="FFD9D9D9"/>
      </right>
      <top style="thin">
        <color rgb="FFD9D9D9"/>
      </top>
      <bottom style="thin">
        <color rgb="FFD9D9D9"/>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9">
    <xf numFmtId="0" fontId="0" fillId="0" borderId="0" xfId="0"/>
    <xf numFmtId="0" fontId="0" fillId="33" borderId="0" xfId="0" applyFill="1" applyAlignment="1">
      <alignment horizontal="left" vertical="center"/>
    </xf>
    <xf numFmtId="0" fontId="18" fillId="33" borderId="0" xfId="0" applyFont="1" applyFill="1" applyAlignment="1">
      <alignment horizontal="left" vertical="center"/>
    </xf>
    <xf numFmtId="0" fontId="18" fillId="33" borderId="0" xfId="0" applyFont="1" applyFill="1" applyAlignment="1">
      <alignment horizontal="left" vertical="top" wrapText="1"/>
    </xf>
    <xf numFmtId="0" fontId="19" fillId="33" borderId="0" xfId="0" applyFont="1" applyFill="1" applyAlignment="1">
      <alignment horizontal="left" vertical="center" wrapText="1"/>
    </xf>
    <xf numFmtId="0" fontId="16" fillId="0" borderId="0" xfId="0" applyFont="1"/>
    <xf numFmtId="0" fontId="0" fillId="0" borderId="0" xfId="0" applyAlignment="1">
      <alignment vertical="center"/>
    </xf>
    <xf numFmtId="0" fontId="18" fillId="0" borderId="0" xfId="0" applyFont="1" applyAlignment="1">
      <alignment vertical="center"/>
    </xf>
    <xf numFmtId="0" fontId="18" fillId="33" borderId="0" xfId="0" applyFont="1" applyFill="1" applyAlignment="1">
      <alignment vertical="center"/>
    </xf>
    <xf numFmtId="0" fontId="20" fillId="0" borderId="0" xfId="0" applyFont="1" applyBorder="1" applyAlignment="1">
      <alignment horizontal="center" vertical="center" wrapText="1"/>
    </xf>
    <xf numFmtId="0" fontId="21" fillId="0" borderId="0" xfId="0" applyFont="1" applyBorder="1" applyAlignment="1">
      <alignment wrapText="1"/>
    </xf>
    <xf numFmtId="0" fontId="21" fillId="0" borderId="0" xfId="0" applyFont="1" applyBorder="1" applyAlignment="1">
      <alignment horizontal="center" vertical="center" wrapText="1"/>
    </xf>
    <xf numFmtId="0" fontId="21" fillId="0" borderId="0" xfId="0" applyFont="1" applyBorder="1" applyAlignment="1">
      <alignment vertical="center" wrapText="1"/>
    </xf>
    <xf numFmtId="0" fontId="22" fillId="0" borderId="0" xfId="0" applyFont="1" applyAlignment="1">
      <alignment vertical="center"/>
    </xf>
    <xf numFmtId="0" fontId="20" fillId="0" borderId="0" xfId="0" applyFont="1" applyBorder="1" applyAlignment="1">
      <alignment wrapText="1"/>
    </xf>
    <xf numFmtId="0" fontId="20" fillId="0" borderId="0" xfId="0" applyFont="1" applyBorder="1" applyAlignment="1">
      <alignment vertical="center" wrapText="1"/>
    </xf>
    <xf numFmtId="0" fontId="20" fillId="0" borderId="0" xfId="0" applyFont="1" applyAlignment="1">
      <alignment wrapText="1"/>
    </xf>
    <xf numFmtId="14" fontId="20" fillId="0" borderId="0" xfId="0" applyNumberFormat="1" applyFont="1" applyAlignment="1">
      <alignment wrapText="1"/>
    </xf>
    <xf numFmtId="21" fontId="20" fillId="0" borderId="0" xfId="0" applyNumberFormat="1" applyFont="1" applyAlignment="1">
      <alignment wrapText="1"/>
    </xf>
    <xf numFmtId="1" fontId="20" fillId="0" borderId="0" xfId="0" applyNumberFormat="1" applyFont="1" applyAlignment="1">
      <alignment horizontal="right" wrapText="1"/>
    </xf>
    <xf numFmtId="1"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0" xfId="0" applyFont="1" applyFill="1" applyBorder="1" applyAlignment="1">
      <alignment wrapText="1"/>
    </xf>
    <xf numFmtId="0" fontId="20" fillId="0" borderId="0" xfId="0" applyFont="1" applyFill="1" applyAlignment="1">
      <alignment wrapText="1"/>
    </xf>
    <xf numFmtId="1" fontId="20" fillId="0" borderId="0" xfId="0" applyNumberFormat="1" applyFont="1" applyFill="1" applyAlignment="1">
      <alignment horizontal="right" wrapText="1"/>
    </xf>
    <xf numFmtId="0" fontId="0" fillId="33" borderId="0" xfId="0" applyFill="1" applyAlignment="1">
      <alignment vertical="center"/>
    </xf>
    <xf numFmtId="0" fontId="23" fillId="0" borderId="0" xfId="0" applyFont="1" applyAlignment="1">
      <alignment vertical="center"/>
    </xf>
    <xf numFmtId="0" fontId="24" fillId="0" borderId="0" xfId="0" applyFont="1"/>
    <xf numFmtId="0" fontId="19" fillId="33" borderId="0" xfId="0" applyFont="1" applyFill="1" applyAlignment="1">
      <alignment vertical="center"/>
    </xf>
  </cellXfs>
  <cellStyles count="42">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24"/>
  <sheetViews>
    <sheetView tabSelected="1" zoomScale="90" zoomScaleNormal="90" workbookViewId="0">
      <pane xSplit="1" topLeftCell="B1" activePane="topRight" state="frozen"/>
      <selection pane="topRight" sqref="A1:A1048576"/>
    </sheetView>
  </sheetViews>
  <sheetFormatPr defaultColWidth="11" defaultRowHeight="12.75" x14ac:dyDescent="0.2"/>
  <cols>
    <col min="1" max="30" width="11" style="16"/>
    <col min="31" max="33" width="11" style="16" customWidth="1"/>
    <col min="34" max="34" width="11" style="16"/>
    <col min="35" max="40" width="11" style="16" customWidth="1"/>
    <col min="41" max="51" width="11" style="16"/>
    <col min="52" max="52" width="19.375" style="16" customWidth="1"/>
    <col min="53" max="16384" width="11" style="16"/>
  </cols>
  <sheetData>
    <row r="1" spans="1:54" s="14" customFormat="1" ht="133.5" customHeight="1" x14ac:dyDescent="0.2">
      <c r="A1" s="14" t="s">
        <v>64</v>
      </c>
      <c r="B1" s="14" t="s">
        <v>2</v>
      </c>
      <c r="C1" s="14" t="s">
        <v>3</v>
      </c>
      <c r="D1" s="14" t="s">
        <v>4</v>
      </c>
      <c r="E1" s="14" t="s">
        <v>67</v>
      </c>
      <c r="F1" s="14" t="s">
        <v>5</v>
      </c>
      <c r="G1" s="14" t="s">
        <v>6</v>
      </c>
      <c r="H1" s="14" t="s">
        <v>7</v>
      </c>
      <c r="I1" s="14" t="s">
        <v>8</v>
      </c>
      <c r="J1" s="14" t="s">
        <v>31</v>
      </c>
      <c r="K1" s="14" t="s">
        <v>33</v>
      </c>
      <c r="L1" s="14" t="s">
        <v>35</v>
      </c>
      <c r="M1" s="14" t="s">
        <v>9</v>
      </c>
      <c r="N1" s="14" t="s">
        <v>10</v>
      </c>
      <c r="O1" s="14" t="s">
        <v>11</v>
      </c>
      <c r="P1" s="14" t="s">
        <v>12</v>
      </c>
      <c r="Q1" s="14" t="s">
        <v>13</v>
      </c>
      <c r="R1" s="14" t="s">
        <v>14</v>
      </c>
      <c r="S1" s="14" t="s">
        <v>15</v>
      </c>
      <c r="T1" s="14" t="s">
        <v>16</v>
      </c>
      <c r="U1" s="14" t="s">
        <v>17</v>
      </c>
      <c r="V1" s="14" t="s">
        <v>18</v>
      </c>
      <c r="W1" s="14" t="s">
        <v>19</v>
      </c>
      <c r="X1" s="14" t="s">
        <v>20</v>
      </c>
      <c r="Y1" s="14" t="s">
        <v>21</v>
      </c>
      <c r="Z1" s="14" t="s">
        <v>22</v>
      </c>
      <c r="AA1" s="14" t="s">
        <v>23</v>
      </c>
      <c r="AB1" s="14" t="s">
        <v>91</v>
      </c>
      <c r="AC1" s="14" t="s">
        <v>92</v>
      </c>
      <c r="AD1" s="14" t="s">
        <v>93</v>
      </c>
      <c r="AE1" s="14" t="s">
        <v>94</v>
      </c>
      <c r="AF1" s="14" t="s">
        <v>95</v>
      </c>
      <c r="AG1" s="14" t="s">
        <v>96</v>
      </c>
      <c r="AH1" s="14" t="s">
        <v>97</v>
      </c>
      <c r="AI1" s="14" t="s">
        <v>24</v>
      </c>
      <c r="AJ1" s="14" t="s">
        <v>68</v>
      </c>
      <c r="AK1" s="14" t="s">
        <v>25</v>
      </c>
      <c r="AL1" s="14" t="s">
        <v>26</v>
      </c>
      <c r="AM1" s="14" t="s">
        <v>27</v>
      </c>
      <c r="AN1" s="14" t="s">
        <v>28</v>
      </c>
      <c r="AO1" s="14" t="s">
        <v>29</v>
      </c>
      <c r="AP1" s="9" t="s">
        <v>179</v>
      </c>
      <c r="AQ1" s="9" t="s">
        <v>175</v>
      </c>
      <c r="AR1" s="9" t="s">
        <v>176</v>
      </c>
      <c r="AS1" s="9" t="s">
        <v>180</v>
      </c>
      <c r="AT1" s="9" t="s">
        <v>181</v>
      </c>
      <c r="AU1" s="15" t="s">
        <v>182</v>
      </c>
      <c r="AV1" s="9" t="s">
        <v>183</v>
      </c>
      <c r="AW1" s="9" t="s">
        <v>184</v>
      </c>
      <c r="AX1" s="9" t="s">
        <v>141</v>
      </c>
      <c r="AY1" s="9" t="s">
        <v>177</v>
      </c>
      <c r="AZ1" s="9" t="s">
        <v>143</v>
      </c>
      <c r="BA1" s="9" t="s">
        <v>178</v>
      </c>
    </row>
    <row r="2" spans="1:54" ht="25.5" x14ac:dyDescent="0.2">
      <c r="A2" s="16">
        <v>1</v>
      </c>
      <c r="B2" s="16">
        <v>0</v>
      </c>
      <c r="C2" s="16">
        <v>17</v>
      </c>
      <c r="D2" s="17">
        <v>38561</v>
      </c>
      <c r="E2" s="16">
        <v>1</v>
      </c>
      <c r="F2" s="17">
        <v>44830</v>
      </c>
      <c r="G2" s="18">
        <v>0.43611111111111112</v>
      </c>
      <c r="H2" s="16">
        <v>22</v>
      </c>
      <c r="I2" s="16">
        <v>12</v>
      </c>
      <c r="J2" s="16" t="s">
        <v>32</v>
      </c>
      <c r="K2" s="16" t="s">
        <v>34</v>
      </c>
      <c r="L2" s="16">
        <v>20</v>
      </c>
      <c r="P2" s="16">
        <v>0</v>
      </c>
      <c r="Q2" s="16">
        <v>1</v>
      </c>
      <c r="V2" s="16">
        <v>182</v>
      </c>
      <c r="W2" s="16">
        <v>65</v>
      </c>
      <c r="X2" s="16">
        <v>0</v>
      </c>
      <c r="Y2" s="16">
        <v>0</v>
      </c>
      <c r="Z2" s="16">
        <v>0</v>
      </c>
      <c r="AA2" s="16">
        <v>0</v>
      </c>
      <c r="AB2" s="16">
        <v>68.254167679999995</v>
      </c>
      <c r="AC2" s="16">
        <v>73.598984250000001</v>
      </c>
      <c r="AD2" s="16">
        <v>81.368323360000005</v>
      </c>
      <c r="AE2" s="16">
        <v>84.392321460000005</v>
      </c>
      <c r="AF2" s="16">
        <v>71</v>
      </c>
      <c r="AG2" s="16">
        <v>82</v>
      </c>
      <c r="AH2" s="16">
        <f>AVERAGE(AB2:AE2)</f>
        <v>76.903449187500001</v>
      </c>
      <c r="AI2" s="16">
        <v>116</v>
      </c>
      <c r="AJ2" s="16">
        <v>8</v>
      </c>
      <c r="AK2" s="16">
        <v>8</v>
      </c>
      <c r="AL2" s="16">
        <v>3</v>
      </c>
      <c r="AM2" s="16">
        <v>0</v>
      </c>
      <c r="AN2" s="16">
        <v>1127</v>
      </c>
      <c r="AO2" s="16" t="s">
        <v>30</v>
      </c>
      <c r="AP2" s="16">
        <v>2</v>
      </c>
      <c r="AQ2" s="16">
        <v>6</v>
      </c>
      <c r="AS2" s="19">
        <v>11</v>
      </c>
      <c r="AT2" s="19">
        <v>3</v>
      </c>
      <c r="AU2" s="16" t="s">
        <v>144</v>
      </c>
      <c r="AV2" s="16">
        <v>1</v>
      </c>
      <c r="AW2" s="16">
        <v>1</v>
      </c>
      <c r="AX2" s="16" t="s">
        <v>145</v>
      </c>
      <c r="AY2" s="16">
        <v>0</v>
      </c>
      <c r="AZ2" s="16" t="s">
        <v>161</v>
      </c>
      <c r="BA2" s="16">
        <v>0</v>
      </c>
      <c r="BB2" s="16" t="s">
        <v>146</v>
      </c>
    </row>
    <row r="3" spans="1:54" ht="51" x14ac:dyDescent="0.2">
      <c r="A3" s="16">
        <f>+A2+1</f>
        <v>2</v>
      </c>
      <c r="B3" s="16">
        <v>1</v>
      </c>
      <c r="C3" s="16">
        <v>20</v>
      </c>
      <c r="D3" s="17">
        <v>37293</v>
      </c>
      <c r="E3" s="16">
        <v>1</v>
      </c>
      <c r="F3" s="17">
        <v>44840</v>
      </c>
      <c r="G3" s="18">
        <v>0.46111111111111108</v>
      </c>
      <c r="H3" s="16">
        <v>27</v>
      </c>
      <c r="I3" s="16">
        <v>18</v>
      </c>
      <c r="J3" s="16" t="s">
        <v>36</v>
      </c>
      <c r="K3" s="16" t="s">
        <v>37</v>
      </c>
      <c r="L3" s="16">
        <v>23</v>
      </c>
      <c r="P3" s="16">
        <v>1</v>
      </c>
      <c r="V3" s="16">
        <v>168</v>
      </c>
      <c r="W3" s="16">
        <v>65</v>
      </c>
      <c r="X3" s="16">
        <v>0</v>
      </c>
      <c r="Y3" s="16">
        <v>0</v>
      </c>
      <c r="Z3" s="16">
        <v>0</v>
      </c>
      <c r="AA3" s="16">
        <v>0</v>
      </c>
      <c r="AB3" s="16">
        <v>65.053322809999997</v>
      </c>
      <c r="AC3" s="16">
        <v>69.969696510000006</v>
      </c>
      <c r="AD3" s="16">
        <v>82.812553829999999</v>
      </c>
      <c r="AE3" s="16">
        <v>79.44811541</v>
      </c>
      <c r="AF3" s="16">
        <v>67</v>
      </c>
      <c r="AG3" s="16">
        <v>81</v>
      </c>
      <c r="AH3" s="16">
        <f t="shared" ref="AH3:AH19" si="0">AVERAGE(AB3:AE3)</f>
        <v>74.320922140000008</v>
      </c>
      <c r="AI3" s="16">
        <v>110</v>
      </c>
      <c r="AJ3" s="16">
        <v>12</v>
      </c>
      <c r="AK3" s="16">
        <v>7</v>
      </c>
      <c r="AL3" s="16">
        <v>4</v>
      </c>
      <c r="AM3" s="16">
        <v>0</v>
      </c>
      <c r="AN3" s="16">
        <v>1127</v>
      </c>
      <c r="AO3" s="16" t="s">
        <v>30</v>
      </c>
      <c r="AP3" s="16">
        <v>1</v>
      </c>
      <c r="AQ3" s="16">
        <v>6</v>
      </c>
      <c r="AR3" s="16" t="s">
        <v>160</v>
      </c>
      <c r="AS3" s="19">
        <v>1</v>
      </c>
      <c r="AT3" s="20">
        <v>5</v>
      </c>
      <c r="AU3" s="16" t="s">
        <v>144</v>
      </c>
      <c r="AV3" s="16">
        <v>1</v>
      </c>
      <c r="AW3" s="21">
        <v>1</v>
      </c>
      <c r="AX3" s="16" t="s">
        <v>145</v>
      </c>
      <c r="AY3" s="16">
        <v>1</v>
      </c>
      <c r="AZ3" s="16" t="s">
        <v>162</v>
      </c>
      <c r="BA3" s="22">
        <v>0</v>
      </c>
      <c r="BB3" s="16" t="s">
        <v>147</v>
      </c>
    </row>
    <row r="4" spans="1:54" x14ac:dyDescent="0.2">
      <c r="A4" s="16">
        <f t="shared" ref="A4" si="1">+A3+1</f>
        <v>3</v>
      </c>
      <c r="B4" s="16">
        <v>0</v>
      </c>
      <c r="C4" s="16">
        <v>21</v>
      </c>
      <c r="D4" s="17">
        <v>37140</v>
      </c>
      <c r="E4" s="16">
        <v>1</v>
      </c>
      <c r="F4" s="17">
        <v>44887</v>
      </c>
      <c r="G4" s="18">
        <v>0.45694444444444443</v>
      </c>
      <c r="H4" s="16">
        <v>68</v>
      </c>
      <c r="I4" s="16">
        <v>12</v>
      </c>
      <c r="J4" s="16" t="s">
        <v>38</v>
      </c>
      <c r="K4" s="16" t="s">
        <v>39</v>
      </c>
      <c r="L4" s="16">
        <v>19</v>
      </c>
      <c r="P4" s="16">
        <v>1</v>
      </c>
      <c r="V4" s="16">
        <v>177</v>
      </c>
      <c r="W4" s="16">
        <v>60</v>
      </c>
      <c r="X4" s="16">
        <v>0</v>
      </c>
      <c r="Y4" s="16">
        <v>0</v>
      </c>
      <c r="Z4" s="16">
        <v>0</v>
      </c>
      <c r="AA4" s="16">
        <v>0</v>
      </c>
      <c r="AB4" s="16">
        <v>46.205715959999999</v>
      </c>
      <c r="AC4" s="16">
        <v>48.17808531</v>
      </c>
      <c r="AD4" s="16">
        <v>85.632643569999999</v>
      </c>
      <c r="AE4" s="16">
        <v>78.027266530000006</v>
      </c>
      <c r="AF4" s="16">
        <v>47</v>
      </c>
      <c r="AG4" s="16">
        <v>82</v>
      </c>
      <c r="AH4" s="16">
        <f t="shared" si="0"/>
        <v>64.510927842499996</v>
      </c>
      <c r="AI4" s="16">
        <v>110</v>
      </c>
      <c r="AJ4" s="16">
        <v>10</v>
      </c>
      <c r="AK4" s="16">
        <v>4</v>
      </c>
      <c r="AL4" s="16">
        <v>9</v>
      </c>
      <c r="AM4" s="16">
        <v>0</v>
      </c>
      <c r="AN4" s="16">
        <v>1127</v>
      </c>
      <c r="AO4" s="16" t="s">
        <v>30</v>
      </c>
      <c r="AP4" s="16">
        <v>1</v>
      </c>
      <c r="AQ4" s="16">
        <v>6</v>
      </c>
      <c r="AS4" s="19">
        <v>7</v>
      </c>
      <c r="AT4" s="19">
        <v>5</v>
      </c>
      <c r="AU4" s="16" t="s">
        <v>144</v>
      </c>
      <c r="AV4" s="16">
        <v>1</v>
      </c>
      <c r="AW4" s="16">
        <v>2</v>
      </c>
      <c r="AX4" s="16" t="s">
        <v>163</v>
      </c>
      <c r="AY4" s="23">
        <v>0</v>
      </c>
      <c r="AZ4" s="23"/>
      <c r="BA4" s="23">
        <v>0</v>
      </c>
      <c r="BB4" s="23"/>
    </row>
    <row r="5" spans="1:54" x14ac:dyDescent="0.2">
      <c r="A5" s="16">
        <f>+A4+1</f>
        <v>4</v>
      </c>
      <c r="B5" s="16">
        <v>0</v>
      </c>
      <c r="C5" s="16">
        <v>18</v>
      </c>
      <c r="D5" s="17">
        <v>38036</v>
      </c>
      <c r="E5" s="16">
        <v>1</v>
      </c>
      <c r="F5" s="17">
        <v>44833</v>
      </c>
      <c r="G5" s="18">
        <v>0.46388888888888885</v>
      </c>
      <c r="H5" s="16">
        <v>7</v>
      </c>
      <c r="I5" s="16">
        <v>4</v>
      </c>
      <c r="J5" s="16" t="s">
        <v>40</v>
      </c>
      <c r="K5" s="16" t="s">
        <v>41</v>
      </c>
      <c r="L5" s="16">
        <v>18</v>
      </c>
      <c r="P5" s="16">
        <v>0</v>
      </c>
      <c r="Q5" s="16">
        <v>1</v>
      </c>
      <c r="V5" s="16">
        <v>174</v>
      </c>
      <c r="W5" s="16">
        <v>55</v>
      </c>
      <c r="X5" s="16">
        <v>0</v>
      </c>
      <c r="Y5" s="16">
        <v>0</v>
      </c>
      <c r="Z5" s="16">
        <v>0</v>
      </c>
      <c r="AA5" s="16">
        <v>0</v>
      </c>
      <c r="AB5" s="16">
        <v>88.263440590000002</v>
      </c>
      <c r="AC5" s="16">
        <v>90.124830520000003</v>
      </c>
      <c r="AD5" s="16">
        <v>94.267790559999995</v>
      </c>
      <c r="AE5" s="16">
        <v>93.427567449999998</v>
      </c>
      <c r="AF5" s="16">
        <v>89</v>
      </c>
      <c r="AG5" s="16">
        <v>93</v>
      </c>
      <c r="AH5" s="16">
        <f t="shared" si="0"/>
        <v>91.520907279999989</v>
      </c>
      <c r="AI5" s="16">
        <v>0</v>
      </c>
      <c r="AJ5" s="16">
        <v>1</v>
      </c>
      <c r="AK5" s="16">
        <v>2</v>
      </c>
      <c r="AL5" s="16">
        <v>1</v>
      </c>
      <c r="AM5" s="16">
        <v>0</v>
      </c>
      <c r="AN5" s="16">
        <v>1127</v>
      </c>
      <c r="AO5" s="16" t="s">
        <v>30</v>
      </c>
      <c r="AP5" s="16">
        <v>2</v>
      </c>
      <c r="AQ5" s="16">
        <v>6</v>
      </c>
      <c r="AS5" s="19">
        <v>4</v>
      </c>
      <c r="AT5" s="19">
        <v>2</v>
      </c>
      <c r="AU5" s="16" t="s">
        <v>144</v>
      </c>
      <c r="AV5" s="16">
        <v>1</v>
      </c>
      <c r="AW5" s="16">
        <v>2</v>
      </c>
      <c r="AX5" s="16" t="s">
        <v>163</v>
      </c>
      <c r="AY5" s="16">
        <v>0</v>
      </c>
      <c r="AZ5" s="16">
        <v>0</v>
      </c>
      <c r="BA5" s="16">
        <v>0</v>
      </c>
      <c r="BB5" s="16">
        <v>0</v>
      </c>
    </row>
    <row r="6" spans="1:54" ht="38.25" x14ac:dyDescent="0.2">
      <c r="A6" s="16">
        <f t="shared" ref="A6:A19" si="2">+A5+1</f>
        <v>5</v>
      </c>
      <c r="B6" s="16">
        <v>0</v>
      </c>
      <c r="C6" s="16">
        <v>7</v>
      </c>
      <c r="D6" s="17">
        <v>41953</v>
      </c>
      <c r="E6" s="16">
        <v>1</v>
      </c>
      <c r="F6" s="17">
        <v>44851</v>
      </c>
      <c r="G6" s="18">
        <v>0.46597222222222223</v>
      </c>
      <c r="H6" s="16">
        <v>120</v>
      </c>
      <c r="I6" s="16">
        <v>120</v>
      </c>
      <c r="J6" s="16" t="s">
        <v>42</v>
      </c>
      <c r="K6" s="16" t="s">
        <v>43</v>
      </c>
      <c r="L6" s="16">
        <v>16</v>
      </c>
      <c r="P6" s="16">
        <v>0</v>
      </c>
      <c r="Q6" s="16">
        <v>1</v>
      </c>
      <c r="V6" s="16">
        <v>129</v>
      </c>
      <c r="W6" s="16">
        <v>26</v>
      </c>
      <c r="X6" s="16">
        <v>0</v>
      </c>
      <c r="Y6" s="16">
        <v>0</v>
      </c>
      <c r="Z6" s="16">
        <v>0</v>
      </c>
      <c r="AA6" s="16">
        <v>0</v>
      </c>
      <c r="AB6" s="16">
        <v>25.736117419999999</v>
      </c>
      <c r="AC6" s="16">
        <v>17.66264426</v>
      </c>
      <c r="AD6" s="16">
        <v>23.64520366</v>
      </c>
      <c r="AE6" s="16">
        <v>22.370931240000001</v>
      </c>
      <c r="AF6" s="16">
        <v>22</v>
      </c>
      <c r="AG6" s="16">
        <v>23</v>
      </c>
      <c r="AH6" s="16">
        <f t="shared" si="0"/>
        <v>22.353724145000001</v>
      </c>
      <c r="AI6" s="16">
        <v>105</v>
      </c>
      <c r="AJ6" s="16">
        <v>32</v>
      </c>
      <c r="AK6" s="16">
        <v>30</v>
      </c>
      <c r="AL6" s="16">
        <v>8</v>
      </c>
      <c r="AM6" s="16">
        <v>0</v>
      </c>
      <c r="AN6" s="16">
        <v>1127</v>
      </c>
      <c r="AO6" s="16" t="s">
        <v>30</v>
      </c>
      <c r="AP6" s="16">
        <v>4</v>
      </c>
      <c r="AQ6" s="16">
        <v>6</v>
      </c>
      <c r="AS6" s="19">
        <v>5</v>
      </c>
      <c r="AT6" s="24">
        <v>1</v>
      </c>
      <c r="AU6" s="16" t="s">
        <v>144</v>
      </c>
      <c r="AV6" s="16">
        <v>1</v>
      </c>
      <c r="AW6" s="16">
        <v>2</v>
      </c>
      <c r="AY6" s="16">
        <v>0</v>
      </c>
      <c r="AZ6" s="16" t="s">
        <v>165</v>
      </c>
      <c r="BA6" s="16">
        <v>1</v>
      </c>
      <c r="BB6" s="16" t="s">
        <v>164</v>
      </c>
    </row>
    <row r="7" spans="1:54" x14ac:dyDescent="0.2">
      <c r="A7" s="16">
        <f t="shared" si="2"/>
        <v>6</v>
      </c>
      <c r="B7" s="16">
        <v>1</v>
      </c>
      <c r="C7" s="16">
        <v>15</v>
      </c>
      <c r="D7" s="17">
        <v>39119</v>
      </c>
      <c r="E7" s="16">
        <v>1</v>
      </c>
      <c r="F7" s="17">
        <v>44851</v>
      </c>
      <c r="G7" s="18">
        <v>0.48680555555555555</v>
      </c>
      <c r="H7" s="16">
        <v>18</v>
      </c>
      <c r="I7" s="16">
        <v>15</v>
      </c>
      <c r="J7" s="16" t="s">
        <v>44</v>
      </c>
      <c r="K7" s="16" t="s">
        <v>45</v>
      </c>
      <c r="L7" s="16">
        <v>19</v>
      </c>
      <c r="P7" s="16">
        <v>1</v>
      </c>
      <c r="V7" s="16">
        <v>165</v>
      </c>
      <c r="W7" s="16">
        <v>51</v>
      </c>
      <c r="X7" s="16">
        <v>0</v>
      </c>
      <c r="Y7" s="16">
        <v>0</v>
      </c>
      <c r="Z7" s="16">
        <v>0</v>
      </c>
      <c r="AA7" s="16">
        <v>0</v>
      </c>
      <c r="AB7" s="16">
        <v>69.393439540000003</v>
      </c>
      <c r="AC7" s="16">
        <v>65.336899489999993</v>
      </c>
      <c r="AD7" s="16">
        <v>79.810015340000007</v>
      </c>
      <c r="AE7" s="16">
        <v>78.116980679999998</v>
      </c>
      <c r="AF7" s="16">
        <v>67</v>
      </c>
      <c r="AG7" s="16">
        <v>79</v>
      </c>
      <c r="AH7" s="16">
        <f t="shared" si="0"/>
        <v>73.164333762499993</v>
      </c>
      <c r="AI7" s="16">
        <v>113</v>
      </c>
      <c r="AJ7" s="16">
        <v>8</v>
      </c>
      <c r="AK7" s="16">
        <v>5</v>
      </c>
      <c r="AL7" s="16">
        <v>2</v>
      </c>
      <c r="AM7" s="16">
        <v>0</v>
      </c>
      <c r="AN7" s="16">
        <v>1127</v>
      </c>
      <c r="AO7" s="16" t="s">
        <v>30</v>
      </c>
      <c r="AP7" s="16">
        <v>1</v>
      </c>
      <c r="AQ7" s="16">
        <v>6</v>
      </c>
      <c r="AS7" s="19">
        <v>6</v>
      </c>
      <c r="AT7" s="20">
        <v>1</v>
      </c>
      <c r="AU7" s="16" t="s">
        <v>144</v>
      </c>
      <c r="AV7" s="16">
        <v>1</v>
      </c>
      <c r="AW7" s="16">
        <v>2</v>
      </c>
      <c r="AY7" s="16">
        <v>0</v>
      </c>
      <c r="AZ7" s="16" t="s">
        <v>166</v>
      </c>
      <c r="BA7" s="16">
        <v>0</v>
      </c>
      <c r="BB7" s="16">
        <v>0</v>
      </c>
    </row>
    <row r="8" spans="1:54" x14ac:dyDescent="0.2">
      <c r="A8" s="16">
        <f t="shared" si="2"/>
        <v>7</v>
      </c>
      <c r="B8" s="16">
        <v>0</v>
      </c>
      <c r="C8" s="16">
        <v>17</v>
      </c>
      <c r="D8" s="17">
        <v>38575</v>
      </c>
      <c r="E8" s="16">
        <v>1</v>
      </c>
      <c r="F8" s="17">
        <v>44840</v>
      </c>
      <c r="G8" s="18">
        <v>0.49374999999999997</v>
      </c>
      <c r="H8" s="16">
        <v>15</v>
      </c>
      <c r="I8" s="16">
        <v>12</v>
      </c>
      <c r="J8" s="16" t="s">
        <v>46</v>
      </c>
      <c r="K8" s="16" t="s">
        <v>47</v>
      </c>
      <c r="L8" s="16">
        <v>28</v>
      </c>
      <c r="P8" s="16">
        <v>1</v>
      </c>
      <c r="V8" s="16">
        <v>174</v>
      </c>
      <c r="W8" s="16">
        <v>85</v>
      </c>
      <c r="X8" s="16">
        <v>0</v>
      </c>
      <c r="Y8" s="16">
        <v>0</v>
      </c>
      <c r="Z8" s="16">
        <v>0</v>
      </c>
      <c r="AA8" s="16">
        <v>0</v>
      </c>
      <c r="AB8" s="16">
        <v>75.512372470000003</v>
      </c>
      <c r="AC8" s="16">
        <v>72.237557449999997</v>
      </c>
      <c r="AD8" s="16">
        <v>82.70343914</v>
      </c>
      <c r="AE8" s="16">
        <v>83.70216911</v>
      </c>
      <c r="AF8" s="16">
        <v>74</v>
      </c>
      <c r="AG8" s="16">
        <v>83</v>
      </c>
      <c r="AH8" s="16">
        <f t="shared" si="0"/>
        <v>78.5388845425</v>
      </c>
      <c r="AI8" s="16">
        <v>116</v>
      </c>
      <c r="AJ8" s="16">
        <v>12</v>
      </c>
      <c r="AK8" s="16">
        <v>5</v>
      </c>
      <c r="AL8" s="16">
        <v>1</v>
      </c>
      <c r="AM8" s="16">
        <v>0</v>
      </c>
      <c r="AN8" s="16">
        <v>1127</v>
      </c>
      <c r="AO8" s="16" t="s">
        <v>30</v>
      </c>
      <c r="AP8" s="16">
        <v>2</v>
      </c>
      <c r="AQ8" s="16">
        <v>6</v>
      </c>
      <c r="AS8" s="19">
        <v>6</v>
      </c>
      <c r="AT8" s="19">
        <v>7</v>
      </c>
      <c r="AU8" s="16" t="s">
        <v>144</v>
      </c>
      <c r="AV8" s="16">
        <v>1</v>
      </c>
      <c r="AW8" s="16">
        <v>1</v>
      </c>
      <c r="AX8" s="16" t="s">
        <v>163</v>
      </c>
      <c r="AY8" s="16">
        <v>0</v>
      </c>
      <c r="AZ8" s="16" t="s">
        <v>148</v>
      </c>
      <c r="BA8" s="16">
        <v>0</v>
      </c>
      <c r="BB8" s="16">
        <v>0</v>
      </c>
    </row>
    <row r="9" spans="1:54" x14ac:dyDescent="0.2">
      <c r="A9" s="16">
        <f t="shared" si="2"/>
        <v>8</v>
      </c>
      <c r="B9" s="16">
        <v>1</v>
      </c>
      <c r="C9" s="16">
        <v>7</v>
      </c>
      <c r="D9" s="17">
        <v>42210</v>
      </c>
      <c r="E9" s="16">
        <v>1</v>
      </c>
      <c r="F9" s="17">
        <v>44831</v>
      </c>
      <c r="G9" s="18">
        <v>0.52569444444444446</v>
      </c>
      <c r="H9" s="16">
        <v>18</v>
      </c>
      <c r="I9" s="16">
        <v>22</v>
      </c>
      <c r="J9" s="16" t="s">
        <v>48</v>
      </c>
      <c r="K9" s="16" t="s">
        <v>49</v>
      </c>
      <c r="L9" s="16">
        <v>20</v>
      </c>
      <c r="P9" s="16">
        <v>1</v>
      </c>
      <c r="V9" s="16">
        <v>130</v>
      </c>
      <c r="W9" s="16">
        <v>34</v>
      </c>
      <c r="X9" s="16">
        <v>0</v>
      </c>
      <c r="Y9" s="16">
        <v>0</v>
      </c>
      <c r="Z9" s="16">
        <v>0</v>
      </c>
      <c r="AA9" s="16">
        <v>0</v>
      </c>
      <c r="AB9" s="16">
        <v>69.212618140000004</v>
      </c>
      <c r="AC9" s="16">
        <v>67.79581331</v>
      </c>
      <c r="AD9" s="16">
        <v>69.551244280000006</v>
      </c>
      <c r="AE9" s="16">
        <v>70.461481449999994</v>
      </c>
      <c r="AF9" s="16">
        <v>68</v>
      </c>
      <c r="AG9" s="16">
        <v>70</v>
      </c>
      <c r="AH9" s="16">
        <f t="shared" si="0"/>
        <v>69.255289294999997</v>
      </c>
      <c r="AI9" s="16">
        <v>115</v>
      </c>
      <c r="AJ9" s="16">
        <v>10</v>
      </c>
      <c r="AK9" s="16">
        <v>1</v>
      </c>
      <c r="AL9" s="16">
        <v>0</v>
      </c>
      <c r="AM9" s="16">
        <v>0</v>
      </c>
      <c r="AN9" s="16">
        <v>1127</v>
      </c>
      <c r="AO9" s="16" t="s">
        <v>30</v>
      </c>
      <c r="AP9" s="16">
        <v>1</v>
      </c>
      <c r="AQ9" s="16">
        <v>6</v>
      </c>
      <c r="AS9" s="19">
        <v>7</v>
      </c>
      <c r="AT9" s="19">
        <v>1</v>
      </c>
      <c r="AU9" s="16" t="s">
        <v>144</v>
      </c>
      <c r="AV9" s="16">
        <v>1</v>
      </c>
      <c r="AW9" s="16">
        <v>1</v>
      </c>
      <c r="AX9" s="16" t="s">
        <v>145</v>
      </c>
      <c r="AY9" s="16">
        <v>0</v>
      </c>
      <c r="AZ9" s="16" t="s">
        <v>167</v>
      </c>
      <c r="BA9" s="16">
        <v>1</v>
      </c>
      <c r="BB9" s="16" t="s">
        <v>149</v>
      </c>
    </row>
    <row r="10" spans="1:54" ht="102" x14ac:dyDescent="0.2">
      <c r="A10" s="16">
        <f t="shared" si="2"/>
        <v>9</v>
      </c>
      <c r="B10" s="16">
        <v>1</v>
      </c>
      <c r="C10" s="16">
        <v>9</v>
      </c>
      <c r="D10" s="17">
        <v>41512</v>
      </c>
      <c r="E10" s="16">
        <v>1</v>
      </c>
      <c r="F10" s="17">
        <v>44837</v>
      </c>
      <c r="G10" s="18">
        <v>0.50694444444444442</v>
      </c>
      <c r="H10" s="16">
        <v>22</v>
      </c>
      <c r="I10" s="16">
        <v>18</v>
      </c>
      <c r="J10" s="16" t="s">
        <v>50</v>
      </c>
      <c r="K10" s="16" t="s">
        <v>51</v>
      </c>
      <c r="L10" s="16">
        <v>16</v>
      </c>
      <c r="P10" s="16">
        <v>1</v>
      </c>
      <c r="V10" s="16">
        <v>127</v>
      </c>
      <c r="W10" s="16">
        <v>25</v>
      </c>
      <c r="X10" s="16">
        <v>0</v>
      </c>
      <c r="Y10" s="16">
        <v>0</v>
      </c>
      <c r="Z10" s="16">
        <v>0</v>
      </c>
      <c r="AA10" s="16">
        <v>0</v>
      </c>
      <c r="AB10" s="16">
        <v>68.795486049999994</v>
      </c>
      <c r="AC10" s="16">
        <v>69.192671279999999</v>
      </c>
      <c r="AD10" s="16">
        <v>74.516315149999997</v>
      </c>
      <c r="AE10" s="16">
        <v>70.097271129999996</v>
      </c>
      <c r="AF10" s="16">
        <v>69</v>
      </c>
      <c r="AG10" s="16">
        <v>72</v>
      </c>
      <c r="AH10" s="16">
        <f t="shared" si="0"/>
        <v>70.650435902499993</v>
      </c>
      <c r="AI10" s="16">
        <v>114</v>
      </c>
      <c r="AJ10" s="16">
        <v>8</v>
      </c>
      <c r="AK10" s="16">
        <v>0</v>
      </c>
      <c r="AL10" s="16">
        <v>6</v>
      </c>
      <c r="AM10" s="16">
        <v>0</v>
      </c>
      <c r="AN10" s="16">
        <v>1127</v>
      </c>
      <c r="AO10" s="16" t="s">
        <v>30</v>
      </c>
      <c r="AP10" s="16">
        <v>1</v>
      </c>
      <c r="AQ10" s="16">
        <v>2</v>
      </c>
      <c r="AR10" s="16" t="s">
        <v>150</v>
      </c>
      <c r="AS10" s="19">
        <v>5</v>
      </c>
      <c r="AT10" s="19">
        <v>3</v>
      </c>
      <c r="AU10" s="16" t="s">
        <v>144</v>
      </c>
      <c r="AV10" s="16">
        <v>1</v>
      </c>
      <c r="AW10" s="16">
        <v>1</v>
      </c>
      <c r="AX10" s="16" t="s">
        <v>145</v>
      </c>
      <c r="AY10" s="16">
        <v>2</v>
      </c>
      <c r="AZ10" s="16" t="s">
        <v>166</v>
      </c>
      <c r="BA10" s="16">
        <v>0</v>
      </c>
      <c r="BB10" s="21" t="s">
        <v>151</v>
      </c>
    </row>
    <row r="11" spans="1:54" x14ac:dyDescent="0.2">
      <c r="A11" s="16">
        <f t="shared" si="2"/>
        <v>10</v>
      </c>
      <c r="B11" s="16">
        <v>1</v>
      </c>
      <c r="C11" s="16">
        <v>20</v>
      </c>
      <c r="D11" s="17">
        <v>37513</v>
      </c>
      <c r="E11" s="16">
        <v>1</v>
      </c>
      <c r="F11" s="17">
        <v>44858</v>
      </c>
      <c r="G11" s="18">
        <v>0.45624999999999999</v>
      </c>
      <c r="H11" s="16">
        <v>18</v>
      </c>
      <c r="I11" s="16">
        <v>27</v>
      </c>
      <c r="L11" s="16">
        <v>26</v>
      </c>
      <c r="P11" s="16">
        <v>1</v>
      </c>
      <c r="V11" s="16">
        <v>153</v>
      </c>
      <c r="W11" s="16">
        <v>60</v>
      </c>
      <c r="X11" s="16">
        <v>0</v>
      </c>
      <c r="Y11" s="16">
        <v>0</v>
      </c>
      <c r="Z11" s="16">
        <v>0</v>
      </c>
      <c r="AA11" s="16">
        <v>0</v>
      </c>
      <c r="AB11" s="16">
        <v>64.840218210000003</v>
      </c>
      <c r="AC11" s="16">
        <v>71.235849970000004</v>
      </c>
      <c r="AD11" s="16">
        <v>62.559851899999998</v>
      </c>
      <c r="AE11" s="16">
        <v>59.840888069999998</v>
      </c>
      <c r="AF11" s="16">
        <v>68</v>
      </c>
      <c r="AG11" s="16">
        <v>61</v>
      </c>
      <c r="AH11" s="16">
        <f t="shared" si="0"/>
        <v>64.619202037500003</v>
      </c>
      <c r="AI11" s="16">
        <v>97</v>
      </c>
      <c r="AJ11" s="16">
        <v>23</v>
      </c>
      <c r="AK11" s="16">
        <v>8</v>
      </c>
      <c r="AL11" s="16">
        <v>4</v>
      </c>
      <c r="AM11" s="16">
        <v>3</v>
      </c>
      <c r="AN11" s="16">
        <v>1127</v>
      </c>
      <c r="AO11" s="16" t="s">
        <v>30</v>
      </c>
      <c r="AP11" s="16">
        <v>1</v>
      </c>
      <c r="AQ11" s="16">
        <v>6</v>
      </c>
      <c r="AS11" s="19">
        <v>16</v>
      </c>
      <c r="AT11" s="19">
        <v>1</v>
      </c>
      <c r="AU11" s="16" t="s">
        <v>144</v>
      </c>
      <c r="AV11" s="16">
        <v>1</v>
      </c>
      <c r="AW11" s="16">
        <v>1</v>
      </c>
      <c r="AX11" s="23" t="s">
        <v>145</v>
      </c>
      <c r="AY11" s="23">
        <v>0</v>
      </c>
      <c r="AZ11" s="23" t="s">
        <v>163</v>
      </c>
      <c r="BA11" s="16">
        <v>0</v>
      </c>
      <c r="BB11" s="16">
        <v>0</v>
      </c>
    </row>
    <row r="12" spans="1:54" x14ac:dyDescent="0.2">
      <c r="A12" s="16">
        <f t="shared" si="2"/>
        <v>11</v>
      </c>
      <c r="B12" s="16">
        <v>0</v>
      </c>
      <c r="C12" s="16">
        <v>5</v>
      </c>
      <c r="D12" s="17">
        <v>42989</v>
      </c>
      <c r="E12" s="16">
        <v>1</v>
      </c>
      <c r="F12" s="17">
        <v>44859</v>
      </c>
      <c r="G12" s="18">
        <v>0.4375</v>
      </c>
      <c r="H12" s="16">
        <v>56</v>
      </c>
      <c r="I12" s="16">
        <v>18</v>
      </c>
      <c r="J12" s="16" t="s">
        <v>52</v>
      </c>
      <c r="K12" s="16" t="s">
        <v>53</v>
      </c>
      <c r="L12" s="16">
        <v>18</v>
      </c>
      <c r="P12" s="16">
        <v>1</v>
      </c>
      <c r="V12" s="16">
        <v>117</v>
      </c>
      <c r="W12" s="16">
        <v>24</v>
      </c>
      <c r="X12" s="16">
        <v>0</v>
      </c>
      <c r="Y12" s="16">
        <v>0</v>
      </c>
      <c r="Z12" s="16">
        <v>0</v>
      </c>
      <c r="AA12" s="16">
        <v>0</v>
      </c>
      <c r="AB12" s="16">
        <v>50.066349529999997</v>
      </c>
      <c r="AC12" s="16">
        <v>54.44738272</v>
      </c>
      <c r="AD12" s="16">
        <v>78.227863139999997</v>
      </c>
      <c r="AE12" s="16">
        <v>80.746028719999998</v>
      </c>
      <c r="AF12" s="16">
        <v>52</v>
      </c>
      <c r="AG12" s="16">
        <v>79</v>
      </c>
      <c r="AH12" s="16">
        <f t="shared" si="0"/>
        <v>65.871906027499989</v>
      </c>
      <c r="AI12" s="16">
        <v>124</v>
      </c>
      <c r="AJ12" s="16">
        <v>3</v>
      </c>
      <c r="AK12" s="16">
        <v>7</v>
      </c>
      <c r="AL12" s="16">
        <v>3</v>
      </c>
      <c r="AM12" s="16">
        <v>0</v>
      </c>
      <c r="AN12" s="16">
        <v>1127</v>
      </c>
      <c r="AO12" s="16" t="s">
        <v>30</v>
      </c>
      <c r="AP12" s="16">
        <v>3</v>
      </c>
      <c r="AQ12" s="16">
        <v>6</v>
      </c>
      <c r="AS12" s="19">
        <v>3</v>
      </c>
      <c r="AT12" s="19">
        <v>3</v>
      </c>
      <c r="AU12" s="16" t="s">
        <v>144</v>
      </c>
      <c r="AV12" s="16">
        <v>2</v>
      </c>
      <c r="AW12" s="16">
        <v>1</v>
      </c>
      <c r="AX12" s="16" t="s">
        <v>152</v>
      </c>
      <c r="AY12" s="16">
        <v>0</v>
      </c>
      <c r="AZ12" s="16" t="s">
        <v>153</v>
      </c>
      <c r="BA12" s="16">
        <v>0</v>
      </c>
      <c r="BB12" s="16">
        <v>0</v>
      </c>
    </row>
    <row r="13" spans="1:54" x14ac:dyDescent="0.2">
      <c r="A13" s="16">
        <f t="shared" si="2"/>
        <v>12</v>
      </c>
      <c r="B13" s="16">
        <v>1</v>
      </c>
      <c r="C13" s="16">
        <v>19</v>
      </c>
      <c r="D13" s="17">
        <v>37609</v>
      </c>
      <c r="E13" s="16">
        <v>1</v>
      </c>
      <c r="F13" s="17">
        <v>44859</v>
      </c>
      <c r="G13" s="18">
        <v>0.50694444444444442</v>
      </c>
      <c r="H13" s="16">
        <v>39</v>
      </c>
      <c r="I13" s="16">
        <v>18</v>
      </c>
      <c r="J13" s="16" t="s">
        <v>54</v>
      </c>
      <c r="K13" s="16" t="s">
        <v>55</v>
      </c>
      <c r="L13" s="16">
        <v>22</v>
      </c>
      <c r="P13" s="16">
        <v>1</v>
      </c>
      <c r="V13" s="16">
        <v>174</v>
      </c>
      <c r="W13" s="16">
        <v>66</v>
      </c>
      <c r="X13" s="16">
        <v>0</v>
      </c>
      <c r="Y13" s="16">
        <v>0</v>
      </c>
      <c r="Z13" s="16">
        <v>0</v>
      </c>
      <c r="AA13" s="16">
        <v>0</v>
      </c>
      <c r="AB13" s="16">
        <v>40.979766980000001</v>
      </c>
      <c r="AC13" s="16">
        <v>47.042783139999997</v>
      </c>
      <c r="AD13" s="16">
        <v>77.403261180000001</v>
      </c>
      <c r="AE13" s="16">
        <v>75.950527500000007</v>
      </c>
      <c r="AF13" s="16">
        <v>44</v>
      </c>
      <c r="AG13" s="16">
        <v>76</v>
      </c>
      <c r="AH13" s="16">
        <f t="shared" si="0"/>
        <v>60.34408470000001</v>
      </c>
      <c r="AI13" s="16">
        <v>106</v>
      </c>
      <c r="AJ13" s="16">
        <v>13</v>
      </c>
      <c r="AK13" s="16">
        <v>12</v>
      </c>
      <c r="AL13" s="16">
        <v>1</v>
      </c>
      <c r="AM13" s="16">
        <v>0</v>
      </c>
      <c r="AN13" s="16">
        <v>1127</v>
      </c>
      <c r="AO13" s="16" t="s">
        <v>30</v>
      </c>
      <c r="AP13" s="16">
        <v>1</v>
      </c>
      <c r="AQ13" s="16">
        <v>6</v>
      </c>
      <c r="AS13" s="19">
        <v>6</v>
      </c>
      <c r="AT13" s="19">
        <v>9</v>
      </c>
      <c r="AU13" s="16" t="s">
        <v>144</v>
      </c>
      <c r="AV13" s="16">
        <v>1</v>
      </c>
      <c r="AW13" s="16">
        <v>1</v>
      </c>
      <c r="AX13" s="16" t="s">
        <v>154</v>
      </c>
      <c r="AY13" s="16">
        <v>0</v>
      </c>
      <c r="AZ13" s="23" t="s">
        <v>163</v>
      </c>
      <c r="BA13" s="23">
        <v>0</v>
      </c>
      <c r="BB13" s="23"/>
    </row>
    <row r="14" spans="1:54" ht="25.5" x14ac:dyDescent="0.2">
      <c r="A14" s="16">
        <f t="shared" si="2"/>
        <v>13</v>
      </c>
      <c r="B14" s="16">
        <v>0</v>
      </c>
      <c r="C14" s="16">
        <v>15</v>
      </c>
      <c r="D14" s="17">
        <v>39090</v>
      </c>
      <c r="E14" s="16">
        <v>1</v>
      </c>
      <c r="F14" s="17">
        <v>44852</v>
      </c>
      <c r="G14" s="18">
        <v>0.47916666666666669</v>
      </c>
      <c r="H14" s="16">
        <v>47</v>
      </c>
      <c r="I14" s="16">
        <v>27</v>
      </c>
      <c r="J14" s="16" t="s">
        <v>56</v>
      </c>
      <c r="K14" s="16" t="s">
        <v>57</v>
      </c>
      <c r="L14" s="16">
        <v>14</v>
      </c>
      <c r="P14" s="16">
        <v>1</v>
      </c>
      <c r="V14" s="16">
        <v>172</v>
      </c>
      <c r="W14" s="16">
        <v>41</v>
      </c>
      <c r="X14" s="16">
        <v>0</v>
      </c>
      <c r="Y14" s="16">
        <v>0</v>
      </c>
      <c r="Z14" s="16">
        <v>0</v>
      </c>
      <c r="AA14" s="16">
        <v>0</v>
      </c>
      <c r="AB14" s="16">
        <v>37.668932050000002</v>
      </c>
      <c r="AC14" s="16">
        <v>44.579607850000002</v>
      </c>
      <c r="AD14" s="16">
        <v>72.931519719999997</v>
      </c>
      <c r="AE14" s="16">
        <v>68.731487779999995</v>
      </c>
      <c r="AF14" s="16">
        <v>41</v>
      </c>
      <c r="AG14" s="16">
        <v>71</v>
      </c>
      <c r="AH14" s="16">
        <f t="shared" si="0"/>
        <v>55.977886850000004</v>
      </c>
      <c r="AI14" s="16">
        <v>106</v>
      </c>
      <c r="AJ14" s="16">
        <v>10</v>
      </c>
      <c r="AK14" s="16">
        <v>15</v>
      </c>
      <c r="AL14" s="16">
        <v>5</v>
      </c>
      <c r="AM14" s="16">
        <v>0</v>
      </c>
      <c r="AN14" s="16">
        <v>1127</v>
      </c>
      <c r="AO14" s="16" t="s">
        <v>30</v>
      </c>
      <c r="AP14" s="16">
        <v>1</v>
      </c>
      <c r="AQ14" s="16">
        <v>6</v>
      </c>
      <c r="AS14" s="19">
        <v>14</v>
      </c>
      <c r="AT14" s="19">
        <v>2</v>
      </c>
      <c r="AU14" s="16" t="s">
        <v>144</v>
      </c>
      <c r="AV14" s="16">
        <v>3</v>
      </c>
      <c r="AW14" s="16">
        <v>1</v>
      </c>
      <c r="AX14" s="16" t="s">
        <v>152</v>
      </c>
      <c r="AY14" s="16">
        <v>2</v>
      </c>
      <c r="AZ14" s="16" t="s">
        <v>168</v>
      </c>
      <c r="BA14" s="16">
        <v>1</v>
      </c>
      <c r="BB14" s="21" t="s">
        <v>169</v>
      </c>
    </row>
    <row r="15" spans="1:54" x14ac:dyDescent="0.2">
      <c r="A15" s="16">
        <f t="shared" si="2"/>
        <v>14</v>
      </c>
      <c r="B15" s="16">
        <v>1</v>
      </c>
      <c r="C15" s="16">
        <v>14</v>
      </c>
      <c r="D15" s="17">
        <v>39459</v>
      </c>
      <c r="E15" s="16">
        <v>1</v>
      </c>
      <c r="F15" s="17">
        <v>44858</v>
      </c>
      <c r="G15" s="18">
        <v>0.49583333333333335</v>
      </c>
      <c r="H15" s="16">
        <v>82</v>
      </c>
      <c r="I15" s="16">
        <v>47</v>
      </c>
      <c r="L15" s="16">
        <v>19</v>
      </c>
      <c r="P15" s="16">
        <v>0</v>
      </c>
      <c r="Q15" s="16">
        <v>1</v>
      </c>
      <c r="V15" s="16">
        <v>167</v>
      </c>
      <c r="W15" s="16">
        <v>54</v>
      </c>
      <c r="X15" s="16">
        <v>0</v>
      </c>
      <c r="Y15" s="16">
        <v>0</v>
      </c>
      <c r="Z15" s="16">
        <v>0</v>
      </c>
      <c r="AA15" s="16">
        <v>0</v>
      </c>
      <c r="AB15" s="16">
        <v>35.836941869999997</v>
      </c>
      <c r="AC15" s="16">
        <v>37.932066460000001</v>
      </c>
      <c r="AD15" s="16">
        <v>59.647882789999997</v>
      </c>
      <c r="AE15" s="16">
        <v>71.845777279999993</v>
      </c>
      <c r="AF15" s="16">
        <v>37</v>
      </c>
      <c r="AG15" s="16">
        <v>66</v>
      </c>
      <c r="AH15" s="16">
        <f t="shared" si="0"/>
        <v>51.315667099999999</v>
      </c>
      <c r="AI15" s="16">
        <v>105</v>
      </c>
      <c r="AJ15" s="16">
        <v>16</v>
      </c>
      <c r="AK15" s="16">
        <v>5</v>
      </c>
      <c r="AL15" s="16">
        <v>16</v>
      </c>
      <c r="AM15" s="16">
        <v>0</v>
      </c>
      <c r="AN15" s="16">
        <v>1127</v>
      </c>
      <c r="AO15" s="16" t="s">
        <v>30</v>
      </c>
      <c r="AP15" s="16">
        <v>2</v>
      </c>
      <c r="AQ15" s="16">
        <v>6</v>
      </c>
      <c r="AS15" s="19">
        <v>7</v>
      </c>
      <c r="AT15" s="20">
        <v>7</v>
      </c>
      <c r="AU15" s="16" t="s">
        <v>144</v>
      </c>
      <c r="AV15" s="16">
        <v>1</v>
      </c>
      <c r="AW15" s="16">
        <v>1</v>
      </c>
      <c r="AX15" s="16" t="s">
        <v>155</v>
      </c>
      <c r="AY15" s="16">
        <v>0</v>
      </c>
      <c r="AZ15" s="16">
        <v>0</v>
      </c>
      <c r="BA15" s="16">
        <v>0</v>
      </c>
      <c r="BB15" s="16">
        <v>0</v>
      </c>
    </row>
    <row r="16" spans="1:54" x14ac:dyDescent="0.2">
      <c r="A16" s="16">
        <f t="shared" si="2"/>
        <v>15</v>
      </c>
      <c r="B16" s="16">
        <v>1</v>
      </c>
      <c r="C16" s="16">
        <v>24</v>
      </c>
      <c r="D16" s="17">
        <v>35914</v>
      </c>
      <c r="E16" s="16">
        <v>1</v>
      </c>
      <c r="F16" s="17">
        <v>44837</v>
      </c>
      <c r="G16" s="18">
        <v>0.44097222222222227</v>
      </c>
      <c r="H16" s="16">
        <v>33</v>
      </c>
      <c r="I16" s="16">
        <v>22</v>
      </c>
      <c r="J16" s="16" t="s">
        <v>58</v>
      </c>
      <c r="K16" s="16" t="s">
        <v>59</v>
      </c>
      <c r="L16" s="16">
        <v>22</v>
      </c>
      <c r="P16" s="16">
        <v>1</v>
      </c>
      <c r="V16" s="16">
        <v>155</v>
      </c>
      <c r="W16" s="16">
        <v>52</v>
      </c>
      <c r="X16" s="16">
        <v>0</v>
      </c>
      <c r="Y16" s="16">
        <v>0</v>
      </c>
      <c r="Z16" s="16">
        <v>0</v>
      </c>
      <c r="AA16" s="16">
        <v>0</v>
      </c>
      <c r="AB16" s="16">
        <v>65.348364219999993</v>
      </c>
      <c r="AC16" s="16">
        <v>66.917814519999993</v>
      </c>
      <c r="AD16" s="16">
        <v>67.397255079999994</v>
      </c>
      <c r="AE16" s="16">
        <v>70.858885079999993</v>
      </c>
      <c r="AF16" s="16">
        <v>66</v>
      </c>
      <c r="AG16" s="16">
        <v>69</v>
      </c>
      <c r="AH16" s="16">
        <f t="shared" si="0"/>
        <v>67.63057972499999</v>
      </c>
      <c r="AI16" s="16">
        <v>96</v>
      </c>
      <c r="AJ16" s="16">
        <v>19</v>
      </c>
      <c r="AK16" s="16">
        <v>2</v>
      </c>
      <c r="AL16" s="16">
        <v>5</v>
      </c>
      <c r="AM16" s="16">
        <v>0</v>
      </c>
      <c r="AN16" s="16">
        <v>1127</v>
      </c>
      <c r="AO16" s="16" t="s">
        <v>30</v>
      </c>
      <c r="AP16" s="16">
        <v>2</v>
      </c>
      <c r="AQ16" s="16">
        <v>6</v>
      </c>
      <c r="AS16" s="19">
        <v>1</v>
      </c>
      <c r="AT16" s="19">
        <v>8</v>
      </c>
      <c r="AU16" s="16" t="s">
        <v>144</v>
      </c>
      <c r="AV16" s="16">
        <v>1</v>
      </c>
      <c r="AW16" s="16">
        <v>1</v>
      </c>
      <c r="AX16" s="16" t="s">
        <v>145</v>
      </c>
      <c r="AY16" s="22">
        <v>2</v>
      </c>
      <c r="AZ16" s="23" t="s">
        <v>170</v>
      </c>
      <c r="BA16" s="23">
        <v>1</v>
      </c>
      <c r="BB16" s="22" t="s">
        <v>149</v>
      </c>
    </row>
    <row r="17" spans="1:54" x14ac:dyDescent="0.2">
      <c r="A17" s="16">
        <f t="shared" si="2"/>
        <v>16</v>
      </c>
      <c r="B17" s="16">
        <v>0</v>
      </c>
      <c r="C17" s="16">
        <v>7</v>
      </c>
      <c r="D17" s="17">
        <v>42114</v>
      </c>
      <c r="E17" s="16">
        <v>1</v>
      </c>
      <c r="F17" s="17">
        <v>44858</v>
      </c>
      <c r="G17" s="18">
        <v>0.51944444444444449</v>
      </c>
      <c r="H17" s="16">
        <v>39</v>
      </c>
      <c r="I17" s="16">
        <v>100</v>
      </c>
      <c r="L17" s="16">
        <v>16</v>
      </c>
      <c r="P17" s="16">
        <v>0</v>
      </c>
      <c r="Q17" s="16">
        <v>1</v>
      </c>
      <c r="V17" s="16">
        <v>136</v>
      </c>
      <c r="W17" s="16">
        <v>30</v>
      </c>
      <c r="X17" s="16">
        <v>0</v>
      </c>
      <c r="Y17" s="16">
        <v>0</v>
      </c>
      <c r="Z17" s="16">
        <v>0</v>
      </c>
      <c r="AA17" s="16">
        <v>0</v>
      </c>
      <c r="AB17" s="16">
        <v>74.482401420000002</v>
      </c>
      <c r="AC17" s="16">
        <v>66.918037929999997</v>
      </c>
      <c r="AD17" s="16">
        <v>55.019725360000002</v>
      </c>
      <c r="AE17" s="16">
        <v>32.551294249999998</v>
      </c>
      <c r="AF17" s="16">
        <v>70</v>
      </c>
      <c r="AG17" s="16">
        <v>44</v>
      </c>
      <c r="AH17" s="16">
        <f t="shared" si="0"/>
        <v>57.242864740000002</v>
      </c>
      <c r="AI17" s="16">
        <v>107</v>
      </c>
      <c r="AJ17" s="16">
        <v>23</v>
      </c>
      <c r="AK17" s="16">
        <v>9</v>
      </c>
      <c r="AL17" s="16">
        <v>40</v>
      </c>
      <c r="AM17" s="16">
        <v>0</v>
      </c>
      <c r="AN17" s="16">
        <v>1127</v>
      </c>
      <c r="AO17" s="16" t="s">
        <v>30</v>
      </c>
      <c r="AP17" s="16">
        <v>1</v>
      </c>
      <c r="AQ17" s="16">
        <v>6</v>
      </c>
      <c r="AS17" s="19">
        <v>2</v>
      </c>
      <c r="AT17" s="19">
        <v>2</v>
      </c>
      <c r="AU17" s="16" t="s">
        <v>144</v>
      </c>
      <c r="AV17" s="16">
        <v>1</v>
      </c>
      <c r="AW17" s="16">
        <v>1</v>
      </c>
      <c r="AX17" s="16" t="s">
        <v>145</v>
      </c>
      <c r="AY17" s="16">
        <v>0</v>
      </c>
      <c r="AZ17" s="16">
        <v>0</v>
      </c>
      <c r="BB17" s="16">
        <v>0</v>
      </c>
    </row>
    <row r="18" spans="1:54" x14ac:dyDescent="0.2">
      <c r="A18" s="16">
        <f t="shared" si="2"/>
        <v>17</v>
      </c>
      <c r="B18" s="16">
        <v>1</v>
      </c>
      <c r="C18" s="16">
        <v>8</v>
      </c>
      <c r="D18" s="17">
        <v>41627</v>
      </c>
      <c r="E18" s="16">
        <v>1</v>
      </c>
      <c r="F18" s="17">
        <v>44851</v>
      </c>
      <c r="G18" s="18">
        <v>0.54305555555555551</v>
      </c>
      <c r="H18" s="16">
        <v>33</v>
      </c>
      <c r="I18" s="16">
        <v>22</v>
      </c>
      <c r="J18" s="16" t="s">
        <v>60</v>
      </c>
      <c r="K18" s="16" t="s">
        <v>61</v>
      </c>
      <c r="L18" s="16">
        <v>17</v>
      </c>
      <c r="P18" s="16">
        <v>1</v>
      </c>
      <c r="V18" s="16">
        <v>129</v>
      </c>
      <c r="W18" s="16">
        <v>29</v>
      </c>
      <c r="X18" s="16">
        <v>0</v>
      </c>
      <c r="Y18" s="16">
        <v>0</v>
      </c>
      <c r="Z18" s="16">
        <v>0</v>
      </c>
      <c r="AA18" s="16">
        <v>0</v>
      </c>
      <c r="AB18" s="16">
        <v>62.280469709999998</v>
      </c>
      <c r="AC18" s="16">
        <v>67.881494619999998</v>
      </c>
      <c r="AD18" s="16">
        <v>63.290644100000002</v>
      </c>
      <c r="AE18" s="16">
        <v>68.641422399999996</v>
      </c>
      <c r="AF18" s="16">
        <v>65</v>
      </c>
      <c r="AG18" s="16">
        <v>66</v>
      </c>
      <c r="AH18" s="16">
        <f t="shared" si="0"/>
        <v>65.523507707500002</v>
      </c>
      <c r="AI18" s="16">
        <v>112</v>
      </c>
      <c r="AJ18" s="16">
        <v>12</v>
      </c>
      <c r="AK18" s="16">
        <v>8</v>
      </c>
      <c r="AL18" s="16">
        <v>8</v>
      </c>
      <c r="AM18" s="16">
        <v>0</v>
      </c>
      <c r="AN18" s="16">
        <v>1127</v>
      </c>
      <c r="AO18" s="16" t="s">
        <v>30</v>
      </c>
      <c r="AP18" s="16">
        <v>1</v>
      </c>
      <c r="AQ18" s="16">
        <v>6</v>
      </c>
      <c r="AS18" s="19">
        <v>3</v>
      </c>
      <c r="AT18" s="24">
        <v>6</v>
      </c>
      <c r="AU18" s="16" t="s">
        <v>144</v>
      </c>
      <c r="AV18" s="16">
        <v>2</v>
      </c>
      <c r="AW18" s="16">
        <v>2</v>
      </c>
      <c r="AX18" s="16" t="s">
        <v>163</v>
      </c>
      <c r="AY18" s="16">
        <v>0</v>
      </c>
      <c r="AZ18" s="16" t="s">
        <v>171</v>
      </c>
      <c r="BA18" s="16">
        <v>0</v>
      </c>
      <c r="BB18" s="16">
        <v>0</v>
      </c>
    </row>
    <row r="19" spans="1:54" x14ac:dyDescent="0.2">
      <c r="A19" s="16">
        <f t="shared" si="2"/>
        <v>18</v>
      </c>
      <c r="B19" s="16">
        <v>1</v>
      </c>
      <c r="C19" s="16">
        <v>15</v>
      </c>
      <c r="D19" s="17">
        <v>39218</v>
      </c>
      <c r="E19" s="16">
        <v>1</v>
      </c>
      <c r="F19" s="17">
        <v>44830</v>
      </c>
      <c r="G19" s="18">
        <v>0.46180555555555558</v>
      </c>
      <c r="H19" s="16">
        <v>22</v>
      </c>
      <c r="I19" s="16">
        <v>22</v>
      </c>
      <c r="J19" s="16" t="s">
        <v>62</v>
      </c>
      <c r="K19" s="16" t="s">
        <v>63</v>
      </c>
      <c r="L19" s="16">
        <v>26</v>
      </c>
      <c r="P19" s="16">
        <v>1</v>
      </c>
      <c r="V19" s="16">
        <v>164</v>
      </c>
      <c r="W19" s="16">
        <v>71</v>
      </c>
      <c r="X19" s="16">
        <v>0</v>
      </c>
      <c r="Y19" s="16">
        <v>0</v>
      </c>
      <c r="Z19" s="16">
        <v>0</v>
      </c>
      <c r="AA19" s="16">
        <v>0</v>
      </c>
      <c r="AB19" s="16">
        <v>55.439669629999997</v>
      </c>
      <c r="AC19" s="16">
        <v>53.704444510000002</v>
      </c>
      <c r="AD19" s="16">
        <v>65.10384707</v>
      </c>
      <c r="AE19" s="16">
        <v>67.085313799999994</v>
      </c>
      <c r="AF19" s="16">
        <v>54</v>
      </c>
      <c r="AG19" s="16">
        <v>66</v>
      </c>
      <c r="AH19" s="16">
        <f t="shared" si="0"/>
        <v>60.333318752499999</v>
      </c>
      <c r="AI19" s="16">
        <v>104</v>
      </c>
      <c r="AJ19" s="16">
        <v>19</v>
      </c>
      <c r="AK19" s="16">
        <v>1</v>
      </c>
      <c r="AL19" s="16">
        <v>2</v>
      </c>
      <c r="AM19" s="16">
        <v>0</v>
      </c>
      <c r="AN19" s="16">
        <v>1127</v>
      </c>
      <c r="AO19" s="16" t="s">
        <v>30</v>
      </c>
      <c r="AP19" s="16">
        <v>1</v>
      </c>
      <c r="AQ19" s="16">
        <v>6</v>
      </c>
      <c r="AS19" s="19">
        <v>2</v>
      </c>
      <c r="AT19" s="19">
        <v>2</v>
      </c>
      <c r="AU19" s="16" t="s">
        <v>144</v>
      </c>
      <c r="AV19" s="16">
        <v>1</v>
      </c>
      <c r="AW19" s="16">
        <v>2</v>
      </c>
      <c r="AY19" s="22"/>
      <c r="AZ19" s="16" t="s">
        <v>172</v>
      </c>
      <c r="BA19" s="16">
        <v>0</v>
      </c>
      <c r="BB19" s="16">
        <v>0</v>
      </c>
    </row>
    <row r="21" spans="1:54" ht="38.25" x14ac:dyDescent="0.2">
      <c r="AF21" s="16" t="s">
        <v>357</v>
      </c>
      <c r="AG21" s="16">
        <f>STDEV(AH3,AH4,AH9,AH7,AH10,AH11,AH13,AH14,AH17,AH18,AH19)</f>
        <v>6.2383927371816199</v>
      </c>
      <c r="AH21" s="16" t="s">
        <v>351</v>
      </c>
      <c r="AI21" s="16">
        <f>AVERAGE(AH3,AH4,AH7,AH9,AH10,AH11,AH13,AH14,AH17,AH18,AH19)</f>
        <v>65.085706702727265</v>
      </c>
      <c r="AJ21" s="16" t="s">
        <v>353</v>
      </c>
      <c r="AK21" s="16">
        <f>AVERAGE(AJ3,AJ4,AJ7,AJ9,AJ10,AJ11,AJ13,AJ14,AJ17,AJ18,AJ19)</f>
        <v>13.454545454545455</v>
      </c>
      <c r="AL21" s="16" t="s">
        <v>359</v>
      </c>
      <c r="AM21" s="16">
        <f>STDEV(AJ3,AJ4,AJ7,AJ9,AJ10,AJ11,AJ13,AJ14,AJ17,AJ18,AJ19)</f>
        <v>5.5922023633562539</v>
      </c>
    </row>
    <row r="22" spans="1:54" ht="38.25" x14ac:dyDescent="0.2">
      <c r="AF22" s="16" t="s">
        <v>358</v>
      </c>
      <c r="AG22" s="16">
        <f>STDEV(AH2,AH8,AH15,AH16)</f>
        <v>12.482208688438831</v>
      </c>
      <c r="AH22" s="16" t="s">
        <v>352</v>
      </c>
      <c r="AI22" s="16">
        <f>AVERAGE(AH2,AH5,AH8,AH15,AH16)</f>
        <v>73.181897566999993</v>
      </c>
      <c r="AJ22" s="16" t="s">
        <v>354</v>
      </c>
      <c r="AK22" s="16">
        <f>AVERAGE(AJ2,AJ5,AJ8,AJ15,AJ16)</f>
        <v>11.2</v>
      </c>
      <c r="AL22" s="16" t="s">
        <v>360</v>
      </c>
      <c r="AM22" s="16">
        <f>STDEV(AJ2,AJ8,AJ15,AJ16)</f>
        <v>4.7871355387816905</v>
      </c>
    </row>
    <row r="23" spans="1:54" ht="51" x14ac:dyDescent="0.2">
      <c r="AH23" s="16" t="s">
        <v>349</v>
      </c>
      <c r="AI23" s="16">
        <f>AVERAGE(AH12)</f>
        <v>65.871906027499989</v>
      </c>
      <c r="AJ23" s="16" t="s">
        <v>355</v>
      </c>
      <c r="AK23" s="16">
        <f>AVERAGE(AJ12)</f>
        <v>3</v>
      </c>
    </row>
    <row r="24" spans="1:54" ht="51" x14ac:dyDescent="0.2">
      <c r="AH24" s="16" t="s">
        <v>350</v>
      </c>
      <c r="AI24" s="16">
        <f>AVERAGE(AH6)</f>
        <v>22.353724145000001</v>
      </c>
      <c r="AJ24" s="16" t="s">
        <v>356</v>
      </c>
      <c r="AK24" s="16">
        <f>AVERAGE(AJ6)</f>
        <v>32</v>
      </c>
    </row>
  </sheetData>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60148-ABC0-4AC0-BF9C-91097609E798}">
  <dimension ref="A4:P414"/>
  <sheetViews>
    <sheetView topLeftCell="A157" workbookViewId="0">
      <selection activeCell="D173" sqref="D173"/>
    </sheetView>
  </sheetViews>
  <sheetFormatPr defaultRowHeight="15.75" x14ac:dyDescent="0.25"/>
  <sheetData>
    <row r="4" spans="1:1" x14ac:dyDescent="0.25">
      <c r="A4" s="5" t="s">
        <v>69</v>
      </c>
    </row>
    <row r="6" spans="1:1" x14ac:dyDescent="0.25">
      <c r="A6" s="2" t="s">
        <v>70</v>
      </c>
    </row>
    <row r="7" spans="1:1" x14ac:dyDescent="0.25">
      <c r="A7" s="1"/>
    </row>
    <row r="8" spans="1:1" x14ac:dyDescent="0.25">
      <c r="A8" s="2" t="s">
        <v>71</v>
      </c>
    </row>
    <row r="9" spans="1:1" x14ac:dyDescent="0.25">
      <c r="A9" s="2" t="s">
        <v>72</v>
      </c>
    </row>
    <row r="10" spans="1:1" x14ac:dyDescent="0.25">
      <c r="A10" s="2" t="s">
        <v>73</v>
      </c>
    </row>
    <row r="11" spans="1:1" x14ac:dyDescent="0.25">
      <c r="A11" s="2" t="s">
        <v>72</v>
      </c>
    </row>
    <row r="12" spans="1:1" x14ac:dyDescent="0.25">
      <c r="A12" s="2" t="s">
        <v>74</v>
      </c>
    </row>
    <row r="13" spans="1:1" x14ac:dyDescent="0.25">
      <c r="A13" s="2" t="s">
        <v>72</v>
      </c>
    </row>
    <row r="14" spans="1:1" x14ac:dyDescent="0.25">
      <c r="A14" s="2" t="s">
        <v>75</v>
      </c>
    </row>
    <row r="15" spans="1:1" x14ac:dyDescent="0.25">
      <c r="A15" s="2" t="s">
        <v>76</v>
      </c>
    </row>
    <row r="16" spans="1:1" x14ac:dyDescent="0.25">
      <c r="A16" s="1"/>
    </row>
    <row r="17" spans="1:1" x14ac:dyDescent="0.25">
      <c r="A17" s="1"/>
    </row>
    <row r="18" spans="1:1" x14ac:dyDescent="0.25">
      <c r="A18" s="2" t="s">
        <v>77</v>
      </c>
    </row>
    <row r="19" spans="1:1" x14ac:dyDescent="0.25">
      <c r="A19" s="2" t="s">
        <v>78</v>
      </c>
    </row>
    <row r="20" spans="1:1" x14ac:dyDescent="0.25">
      <c r="A20" s="2" t="s">
        <v>79</v>
      </c>
    </row>
    <row r="21" spans="1:1" x14ac:dyDescent="0.25">
      <c r="A21" s="2" t="s">
        <v>78</v>
      </c>
    </row>
    <row r="22" spans="1:1" x14ac:dyDescent="0.25">
      <c r="A22" s="2" t="s">
        <v>80</v>
      </c>
    </row>
    <row r="23" spans="1:1" x14ac:dyDescent="0.25">
      <c r="A23" s="2" t="s">
        <v>81</v>
      </c>
    </row>
    <row r="24" spans="1:1" x14ac:dyDescent="0.25">
      <c r="A24" s="2" t="s">
        <v>78</v>
      </c>
    </row>
    <row r="25" spans="1:1" x14ac:dyDescent="0.25">
      <c r="A25" s="3"/>
    </row>
    <row r="26" spans="1:1" x14ac:dyDescent="0.25">
      <c r="A26" s="3"/>
    </row>
    <row r="27" spans="1:1" x14ac:dyDescent="0.25">
      <c r="A27" s="4" t="s">
        <v>82</v>
      </c>
    </row>
    <row r="28" spans="1:1" x14ac:dyDescent="0.25">
      <c r="A28" s="5" t="s">
        <v>173</v>
      </c>
    </row>
    <row r="30" spans="1:1" x14ac:dyDescent="0.25">
      <c r="A30" s="2" t="s">
        <v>70</v>
      </c>
    </row>
    <row r="31" spans="1:1" x14ac:dyDescent="0.25">
      <c r="A31" s="1"/>
    </row>
    <row r="32" spans="1:1" x14ac:dyDescent="0.25">
      <c r="A32" s="2" t="s">
        <v>98</v>
      </c>
    </row>
    <row r="33" spans="1:1" x14ac:dyDescent="0.25">
      <c r="A33" s="2" t="s">
        <v>99</v>
      </c>
    </row>
    <row r="34" spans="1:1" x14ac:dyDescent="0.25">
      <c r="A34" s="2" t="s">
        <v>100</v>
      </c>
    </row>
    <row r="35" spans="1:1" x14ac:dyDescent="0.25">
      <c r="A35" s="2" t="s">
        <v>99</v>
      </c>
    </row>
    <row r="36" spans="1:1" x14ac:dyDescent="0.25">
      <c r="A36" s="2" t="s">
        <v>101</v>
      </c>
    </row>
    <row r="37" spans="1:1" x14ac:dyDescent="0.25">
      <c r="A37" s="2" t="s">
        <v>99</v>
      </c>
    </row>
    <row r="38" spans="1:1" x14ac:dyDescent="0.25">
      <c r="A38" s="1"/>
    </row>
    <row r="39" spans="1:1" x14ac:dyDescent="0.25">
      <c r="A39" s="1"/>
    </row>
    <row r="40" spans="1:1" x14ac:dyDescent="0.25">
      <c r="A40" s="2" t="s">
        <v>102</v>
      </c>
    </row>
    <row r="41" spans="1:1" x14ac:dyDescent="0.25">
      <c r="A41" s="2" t="s">
        <v>103</v>
      </c>
    </row>
    <row r="42" spans="1:1" x14ac:dyDescent="0.25">
      <c r="A42" s="2" t="s">
        <v>104</v>
      </c>
    </row>
    <row r="43" spans="1:1" x14ac:dyDescent="0.25">
      <c r="A43" s="2" t="s">
        <v>103</v>
      </c>
    </row>
    <row r="44" spans="1:1" x14ac:dyDescent="0.25">
      <c r="A44" s="2" t="s">
        <v>105</v>
      </c>
    </row>
    <row r="45" spans="1:1" x14ac:dyDescent="0.25">
      <c r="A45" s="2" t="s">
        <v>106</v>
      </c>
    </row>
    <row r="46" spans="1:1" x14ac:dyDescent="0.25">
      <c r="A46" s="2" t="s">
        <v>103</v>
      </c>
    </row>
    <row r="47" spans="1:1" x14ac:dyDescent="0.25">
      <c r="A47" s="3"/>
    </row>
    <row r="48" spans="1:1" x14ac:dyDescent="0.25">
      <c r="A48" s="3"/>
    </row>
    <row r="49" spans="1:12" x14ac:dyDescent="0.25">
      <c r="A49" s="4" t="s">
        <v>82</v>
      </c>
    </row>
    <row r="50" spans="1:12" x14ac:dyDescent="0.25">
      <c r="A50" s="5" t="s">
        <v>123</v>
      </c>
    </row>
    <row r="52" spans="1:12" x14ac:dyDescent="0.25">
      <c r="A52" s="7" t="s">
        <v>107</v>
      </c>
    </row>
    <row r="53" spans="1:12" x14ac:dyDescent="0.25">
      <c r="A53" s="6"/>
    </row>
    <row r="54" spans="1:12" x14ac:dyDescent="0.25">
      <c r="A54" s="7" t="s">
        <v>108</v>
      </c>
    </row>
    <row r="55" spans="1:12" x14ac:dyDescent="0.25">
      <c r="A55" s="7" t="s">
        <v>109</v>
      </c>
      <c r="L55" s="7" t="s">
        <v>270</v>
      </c>
    </row>
    <row r="56" spans="1:12" x14ac:dyDescent="0.25">
      <c r="A56" s="7" t="s">
        <v>110</v>
      </c>
      <c r="L56" s="6"/>
    </row>
    <row r="57" spans="1:12" x14ac:dyDescent="0.25">
      <c r="A57" s="7" t="s">
        <v>109</v>
      </c>
      <c r="L57" s="7" t="s">
        <v>309</v>
      </c>
    </row>
    <row r="58" spans="1:12" x14ac:dyDescent="0.25">
      <c r="A58" s="7" t="s">
        <v>111</v>
      </c>
      <c r="L58" s="7" t="s">
        <v>310</v>
      </c>
    </row>
    <row r="59" spans="1:12" x14ac:dyDescent="0.25">
      <c r="A59" s="7" t="s">
        <v>112</v>
      </c>
      <c r="L59" s="7" t="s">
        <v>311</v>
      </c>
    </row>
    <row r="60" spans="1:12" x14ac:dyDescent="0.25">
      <c r="A60" s="7" t="s">
        <v>113</v>
      </c>
      <c r="L60" s="7" t="s">
        <v>310</v>
      </c>
    </row>
    <row r="61" spans="1:12" x14ac:dyDescent="0.25">
      <c r="A61" s="7" t="s">
        <v>114</v>
      </c>
      <c r="L61" s="7" t="s">
        <v>312</v>
      </c>
    </row>
    <row r="62" spans="1:12" x14ac:dyDescent="0.25">
      <c r="A62" s="7" t="s">
        <v>115</v>
      </c>
      <c r="L62" s="7" t="s">
        <v>310</v>
      </c>
    </row>
    <row r="63" spans="1:12" x14ac:dyDescent="0.25">
      <c r="A63" s="8" t="s">
        <v>109</v>
      </c>
      <c r="L63" s="6"/>
    </row>
    <row r="64" spans="1:12" x14ac:dyDescent="0.25">
      <c r="L64" s="6"/>
    </row>
    <row r="65" spans="1:12" x14ac:dyDescent="0.25">
      <c r="A65" s="7" t="s">
        <v>116</v>
      </c>
      <c r="L65" s="7" t="s">
        <v>102</v>
      </c>
    </row>
    <row r="66" spans="1:12" x14ac:dyDescent="0.25">
      <c r="A66" s="7" t="s">
        <v>117</v>
      </c>
      <c r="L66" s="7" t="s">
        <v>103</v>
      </c>
    </row>
    <row r="67" spans="1:12" x14ac:dyDescent="0.25">
      <c r="A67" s="7" t="s">
        <v>116</v>
      </c>
      <c r="L67" s="7" t="s">
        <v>104</v>
      </c>
    </row>
    <row r="68" spans="1:12" x14ac:dyDescent="0.25">
      <c r="A68" s="7" t="s">
        <v>118</v>
      </c>
      <c r="L68" s="7" t="s">
        <v>103</v>
      </c>
    </row>
    <row r="69" spans="1:12" x14ac:dyDescent="0.25">
      <c r="A69" s="7" t="s">
        <v>119</v>
      </c>
      <c r="L69" s="7" t="s">
        <v>313</v>
      </c>
    </row>
    <row r="70" spans="1:12" x14ac:dyDescent="0.25">
      <c r="A70" s="7" t="s">
        <v>120</v>
      </c>
      <c r="L70" s="7" t="s">
        <v>314</v>
      </c>
    </row>
    <row r="71" spans="1:12" x14ac:dyDescent="0.25">
      <c r="A71" s="7" t="s">
        <v>121</v>
      </c>
      <c r="L71" s="7" t="s">
        <v>103</v>
      </c>
    </row>
    <row r="72" spans="1:12" x14ac:dyDescent="0.25">
      <c r="A72" s="7" t="s">
        <v>122</v>
      </c>
      <c r="L72" s="25"/>
    </row>
    <row r="73" spans="1:12" x14ac:dyDescent="0.25">
      <c r="A73" s="8" t="s">
        <v>116</v>
      </c>
      <c r="L73" s="28" t="s">
        <v>315</v>
      </c>
    </row>
    <row r="74" spans="1:12" x14ac:dyDescent="0.25">
      <c r="L74" s="25"/>
    </row>
    <row r="75" spans="1:12" x14ac:dyDescent="0.25">
      <c r="L75" s="7" t="s">
        <v>70</v>
      </c>
    </row>
    <row r="76" spans="1:12" x14ac:dyDescent="0.25">
      <c r="A76" s="5" t="s">
        <v>132</v>
      </c>
      <c r="L76" s="6"/>
    </row>
    <row r="77" spans="1:12" x14ac:dyDescent="0.25">
      <c r="L77" s="7" t="s">
        <v>271</v>
      </c>
    </row>
    <row r="78" spans="1:12" x14ac:dyDescent="0.25">
      <c r="A78" s="7" t="s">
        <v>124</v>
      </c>
      <c r="L78" s="7" t="s">
        <v>239</v>
      </c>
    </row>
    <row r="79" spans="1:12" x14ac:dyDescent="0.25">
      <c r="A79" s="7" t="s">
        <v>125</v>
      </c>
      <c r="L79" s="7" t="s">
        <v>272</v>
      </c>
    </row>
    <row r="80" spans="1:12" x14ac:dyDescent="0.25">
      <c r="A80" s="7" t="s">
        <v>126</v>
      </c>
      <c r="L80" s="7" t="s">
        <v>239</v>
      </c>
    </row>
    <row r="81" spans="1:12" x14ac:dyDescent="0.25">
      <c r="A81" s="7" t="s">
        <v>125</v>
      </c>
      <c r="L81" s="7" t="s">
        <v>316</v>
      </c>
    </row>
    <row r="82" spans="1:12" x14ac:dyDescent="0.25">
      <c r="A82" s="7" t="s">
        <v>127</v>
      </c>
      <c r="L82" s="7" t="s">
        <v>239</v>
      </c>
    </row>
    <row r="83" spans="1:12" x14ac:dyDescent="0.25">
      <c r="A83" s="7" t="s">
        <v>128</v>
      </c>
      <c r="L83" s="6"/>
    </row>
    <row r="84" spans="1:12" x14ac:dyDescent="0.25">
      <c r="A84" s="7" t="s">
        <v>129</v>
      </c>
      <c r="L84" s="6"/>
    </row>
    <row r="85" spans="1:12" x14ac:dyDescent="0.25">
      <c r="A85" s="7" t="s">
        <v>130</v>
      </c>
      <c r="L85" s="7" t="s">
        <v>274</v>
      </c>
    </row>
    <row r="86" spans="1:12" x14ac:dyDescent="0.25">
      <c r="A86" s="8" t="s">
        <v>131</v>
      </c>
      <c r="L86" s="7" t="s">
        <v>275</v>
      </c>
    </row>
    <row r="87" spans="1:12" x14ac:dyDescent="0.25">
      <c r="L87" s="7" t="s">
        <v>276</v>
      </c>
    </row>
    <row r="88" spans="1:12" x14ac:dyDescent="0.25">
      <c r="L88" s="7" t="s">
        <v>275</v>
      </c>
    </row>
    <row r="89" spans="1:12" x14ac:dyDescent="0.25">
      <c r="A89" s="7" t="s">
        <v>133</v>
      </c>
      <c r="L89" s="7" t="s">
        <v>317</v>
      </c>
    </row>
    <row r="90" spans="1:12" x14ac:dyDescent="0.25">
      <c r="A90" s="6"/>
      <c r="L90" s="7" t="s">
        <v>318</v>
      </c>
    </row>
    <row r="91" spans="1:12" x14ac:dyDescent="0.25">
      <c r="A91" s="7" t="s">
        <v>108</v>
      </c>
      <c r="L91" s="8" t="s">
        <v>275</v>
      </c>
    </row>
    <row r="92" spans="1:12" x14ac:dyDescent="0.25">
      <c r="A92" s="7" t="s">
        <v>109</v>
      </c>
    </row>
    <row r="93" spans="1:12" x14ac:dyDescent="0.25">
      <c r="A93" s="7" t="s">
        <v>110</v>
      </c>
    </row>
    <row r="94" spans="1:12" x14ac:dyDescent="0.25">
      <c r="A94" s="7" t="s">
        <v>109</v>
      </c>
    </row>
    <row r="95" spans="1:12" x14ac:dyDescent="0.25">
      <c r="A95" s="7" t="s">
        <v>111</v>
      </c>
    </row>
    <row r="96" spans="1:12" x14ac:dyDescent="0.25">
      <c r="A96" s="7" t="s">
        <v>112</v>
      </c>
    </row>
    <row r="97" spans="1:12" x14ac:dyDescent="0.25">
      <c r="A97" s="7" t="s">
        <v>113</v>
      </c>
    </row>
    <row r="98" spans="1:12" x14ac:dyDescent="0.25">
      <c r="A98" s="7" t="s">
        <v>134</v>
      </c>
    </row>
    <row r="99" spans="1:12" x14ac:dyDescent="0.25">
      <c r="A99" s="7" t="s">
        <v>135</v>
      </c>
    </row>
    <row r="100" spans="1:12" x14ac:dyDescent="0.25">
      <c r="A100" s="7" t="s">
        <v>109</v>
      </c>
    </row>
    <row r="103" spans="1:12" x14ac:dyDescent="0.25">
      <c r="A103" s="13" t="s">
        <v>174</v>
      </c>
    </row>
    <row r="105" spans="1:12" x14ac:dyDescent="0.25">
      <c r="A105" s="7" t="s">
        <v>107</v>
      </c>
    </row>
    <row r="106" spans="1:12" x14ac:dyDescent="0.25">
      <c r="A106" s="6"/>
    </row>
    <row r="107" spans="1:12" x14ac:dyDescent="0.25">
      <c r="A107" s="7" t="s">
        <v>108</v>
      </c>
    </row>
    <row r="108" spans="1:12" x14ac:dyDescent="0.25">
      <c r="A108" s="7" t="s">
        <v>109</v>
      </c>
    </row>
    <row r="109" spans="1:12" x14ac:dyDescent="0.25">
      <c r="A109" s="7" t="s">
        <v>185</v>
      </c>
      <c r="L109" s="7" t="s">
        <v>133</v>
      </c>
    </row>
    <row r="110" spans="1:12" x14ac:dyDescent="0.25">
      <c r="A110" s="7" t="s">
        <v>109</v>
      </c>
      <c r="L110" s="6"/>
    </row>
    <row r="111" spans="1:12" x14ac:dyDescent="0.25">
      <c r="A111" s="7" t="s">
        <v>186</v>
      </c>
      <c r="L111" s="7" t="s">
        <v>319</v>
      </c>
    </row>
    <row r="112" spans="1:12" x14ac:dyDescent="0.25">
      <c r="A112" s="7" t="s">
        <v>187</v>
      </c>
      <c r="L112" s="7" t="s">
        <v>103</v>
      </c>
    </row>
    <row r="113" spans="1:12" x14ac:dyDescent="0.25">
      <c r="A113" s="7" t="s">
        <v>113</v>
      </c>
      <c r="L113" s="7" t="s">
        <v>320</v>
      </c>
    </row>
    <row r="114" spans="1:12" x14ac:dyDescent="0.25">
      <c r="A114" s="7" t="s">
        <v>188</v>
      </c>
      <c r="L114" s="7" t="s">
        <v>103</v>
      </c>
    </row>
    <row r="115" spans="1:12" x14ac:dyDescent="0.25">
      <c r="A115" s="7" t="s">
        <v>189</v>
      </c>
      <c r="L115" s="7" t="s">
        <v>321</v>
      </c>
    </row>
    <row r="116" spans="1:12" x14ac:dyDescent="0.25">
      <c r="A116" s="8" t="s">
        <v>190</v>
      </c>
      <c r="L116" s="7" t="s">
        <v>322</v>
      </c>
    </row>
    <row r="117" spans="1:12" x14ac:dyDescent="0.25">
      <c r="L117" s="7" t="s">
        <v>323</v>
      </c>
    </row>
    <row r="118" spans="1:12" x14ac:dyDescent="0.25">
      <c r="A118" s="7" t="s">
        <v>191</v>
      </c>
      <c r="L118" s="7" t="s">
        <v>324</v>
      </c>
    </row>
    <row r="119" spans="1:12" x14ac:dyDescent="0.25">
      <c r="A119" s="7" t="s">
        <v>109</v>
      </c>
      <c r="L119" s="7" t="s">
        <v>325</v>
      </c>
    </row>
    <row r="120" spans="1:12" x14ac:dyDescent="0.25">
      <c r="A120" s="7" t="s">
        <v>192</v>
      </c>
      <c r="L120" s="7" t="s">
        <v>323</v>
      </c>
    </row>
    <row r="121" spans="1:12" x14ac:dyDescent="0.25">
      <c r="A121" s="7" t="s">
        <v>109</v>
      </c>
      <c r="L121" s="7" t="s">
        <v>326</v>
      </c>
    </row>
    <row r="122" spans="1:12" x14ac:dyDescent="0.25">
      <c r="A122" s="7" t="s">
        <v>186</v>
      </c>
      <c r="L122" s="7" t="s">
        <v>327</v>
      </c>
    </row>
    <row r="123" spans="1:12" x14ac:dyDescent="0.25">
      <c r="A123" s="7" t="s">
        <v>187</v>
      </c>
      <c r="L123" s="8" t="s">
        <v>103</v>
      </c>
    </row>
    <row r="124" spans="1:12" x14ac:dyDescent="0.25">
      <c r="A124" s="7" t="s">
        <v>113</v>
      </c>
    </row>
    <row r="125" spans="1:12" x14ac:dyDescent="0.25">
      <c r="A125" s="7" t="s">
        <v>193</v>
      </c>
    </row>
    <row r="126" spans="1:12" x14ac:dyDescent="0.25">
      <c r="A126" s="7" t="s">
        <v>194</v>
      </c>
    </row>
    <row r="127" spans="1:12" x14ac:dyDescent="0.25">
      <c r="A127" s="7" t="s">
        <v>109</v>
      </c>
    </row>
    <row r="128" spans="1:12" x14ac:dyDescent="0.25">
      <c r="L128" s="7" t="s">
        <v>328</v>
      </c>
    </row>
    <row r="129" spans="1:12" x14ac:dyDescent="0.25">
      <c r="A129" s="7" t="s">
        <v>195</v>
      </c>
      <c r="L129" s="7" t="s">
        <v>329</v>
      </c>
    </row>
    <row r="130" spans="1:12" x14ac:dyDescent="0.25">
      <c r="A130" s="7" t="s">
        <v>116</v>
      </c>
      <c r="L130" s="7" t="s">
        <v>330</v>
      </c>
    </row>
    <row r="131" spans="1:12" x14ac:dyDescent="0.25">
      <c r="A131" s="7" t="s">
        <v>196</v>
      </c>
      <c r="L131" s="7" t="s">
        <v>329</v>
      </c>
    </row>
    <row r="132" spans="1:12" x14ac:dyDescent="0.25">
      <c r="A132" s="7" t="s">
        <v>116</v>
      </c>
      <c r="L132" s="7" t="s">
        <v>331</v>
      </c>
    </row>
    <row r="133" spans="1:12" x14ac:dyDescent="0.25">
      <c r="A133" s="7" t="s">
        <v>197</v>
      </c>
      <c r="L133" s="7" t="s">
        <v>332</v>
      </c>
    </row>
    <row r="134" spans="1:12" x14ac:dyDescent="0.25">
      <c r="A134" s="7" t="s">
        <v>119</v>
      </c>
      <c r="L134" s="7" t="s">
        <v>333</v>
      </c>
    </row>
    <row r="135" spans="1:12" x14ac:dyDescent="0.25">
      <c r="A135" s="7" t="s">
        <v>120</v>
      </c>
      <c r="L135" s="7" t="s">
        <v>334</v>
      </c>
    </row>
    <row r="136" spans="1:12" x14ac:dyDescent="0.25">
      <c r="A136" s="7" t="s">
        <v>198</v>
      </c>
      <c r="L136" s="7" t="s">
        <v>335</v>
      </c>
    </row>
    <row r="137" spans="1:12" x14ac:dyDescent="0.25">
      <c r="A137" s="7" t="s">
        <v>199</v>
      </c>
      <c r="L137" s="7" t="s">
        <v>333</v>
      </c>
    </row>
    <row r="138" spans="1:12" x14ac:dyDescent="0.25">
      <c r="A138" s="8" t="s">
        <v>116</v>
      </c>
      <c r="L138" s="7" t="s">
        <v>336</v>
      </c>
    </row>
    <row r="139" spans="1:12" x14ac:dyDescent="0.25">
      <c r="L139" s="7" t="s">
        <v>337</v>
      </c>
    </row>
    <row r="140" spans="1:12" x14ac:dyDescent="0.25">
      <c r="A140" s="7" t="s">
        <v>200</v>
      </c>
      <c r="L140" s="8" t="s">
        <v>329</v>
      </c>
    </row>
    <row r="141" spans="1:12" x14ac:dyDescent="0.25">
      <c r="A141" s="7" t="s">
        <v>125</v>
      </c>
    </row>
    <row r="142" spans="1:12" x14ac:dyDescent="0.25">
      <c r="A142" s="7" t="s">
        <v>201</v>
      </c>
    </row>
    <row r="143" spans="1:12" x14ac:dyDescent="0.25">
      <c r="A143" s="7" t="s">
        <v>125</v>
      </c>
    </row>
    <row r="144" spans="1:12" x14ac:dyDescent="0.25">
      <c r="A144" s="7" t="s">
        <v>202</v>
      </c>
    </row>
    <row r="145" spans="1:1" x14ac:dyDescent="0.25">
      <c r="A145" s="7" t="s">
        <v>128</v>
      </c>
    </row>
    <row r="146" spans="1:1" x14ac:dyDescent="0.25">
      <c r="A146" s="7" t="s">
        <v>129</v>
      </c>
    </row>
    <row r="147" spans="1:1" x14ac:dyDescent="0.25">
      <c r="A147" s="7" t="s">
        <v>203</v>
      </c>
    </row>
    <row r="148" spans="1:1" x14ac:dyDescent="0.25">
      <c r="A148" s="7" t="s">
        <v>204</v>
      </c>
    </row>
    <row r="149" spans="1:1" x14ac:dyDescent="0.25">
      <c r="A149" s="8" t="s">
        <v>125</v>
      </c>
    </row>
    <row r="151" spans="1:1" s="27" customFormat="1" x14ac:dyDescent="0.25">
      <c r="A151" s="26" t="s">
        <v>205</v>
      </c>
    </row>
    <row r="153" spans="1:1" x14ac:dyDescent="0.25">
      <c r="A153" s="7" t="s">
        <v>206</v>
      </c>
    </row>
    <row r="154" spans="1:1" x14ac:dyDescent="0.25">
      <c r="A154" s="6"/>
    </row>
    <row r="155" spans="1:1" x14ac:dyDescent="0.25">
      <c r="A155" s="7" t="s">
        <v>207</v>
      </c>
    </row>
    <row r="156" spans="1:1" x14ac:dyDescent="0.25">
      <c r="A156" s="7" t="s">
        <v>208</v>
      </c>
    </row>
    <row r="157" spans="1:1" x14ac:dyDescent="0.25">
      <c r="A157" s="7" t="s">
        <v>209</v>
      </c>
    </row>
    <row r="158" spans="1:1" x14ac:dyDescent="0.25">
      <c r="A158" s="7" t="s">
        <v>208</v>
      </c>
    </row>
    <row r="159" spans="1:1" x14ac:dyDescent="0.25">
      <c r="A159" s="7" t="s">
        <v>210</v>
      </c>
    </row>
    <row r="160" spans="1:1" x14ac:dyDescent="0.25">
      <c r="A160" s="7" t="s">
        <v>211</v>
      </c>
    </row>
    <row r="161" spans="1:1" x14ac:dyDescent="0.25">
      <c r="A161" s="7" t="s">
        <v>212</v>
      </c>
    </row>
    <row r="162" spans="1:1" x14ac:dyDescent="0.25">
      <c r="A162" s="7" t="s">
        <v>208</v>
      </c>
    </row>
    <row r="163" spans="1:1" x14ac:dyDescent="0.25">
      <c r="A163" s="6"/>
    </row>
    <row r="164" spans="1:1" x14ac:dyDescent="0.25">
      <c r="A164" s="6"/>
    </row>
    <row r="165" spans="1:1" x14ac:dyDescent="0.25">
      <c r="A165" s="7" t="s">
        <v>213</v>
      </c>
    </row>
    <row r="166" spans="1:1" x14ac:dyDescent="0.25">
      <c r="A166" s="6"/>
    </row>
    <row r="167" spans="1:1" x14ac:dyDescent="0.25">
      <c r="A167" s="7" t="s">
        <v>214</v>
      </c>
    </row>
    <row r="168" spans="1:1" x14ac:dyDescent="0.25">
      <c r="A168" s="7" t="s">
        <v>215</v>
      </c>
    </row>
    <row r="169" spans="1:1" x14ac:dyDescent="0.25">
      <c r="A169" s="7" t="s">
        <v>216</v>
      </c>
    </row>
    <row r="170" spans="1:1" x14ac:dyDescent="0.25">
      <c r="A170" s="7" t="s">
        <v>215</v>
      </c>
    </row>
    <row r="171" spans="1:1" x14ac:dyDescent="0.25">
      <c r="A171" s="7" t="s">
        <v>217</v>
      </c>
    </row>
    <row r="172" spans="1:1" x14ac:dyDescent="0.25">
      <c r="A172" s="7" t="s">
        <v>218</v>
      </c>
    </row>
    <row r="173" spans="1:1" x14ac:dyDescent="0.25">
      <c r="A173" s="7" t="s">
        <v>219</v>
      </c>
    </row>
    <row r="174" spans="1:1" x14ac:dyDescent="0.25">
      <c r="A174" s="7" t="s">
        <v>220</v>
      </c>
    </row>
    <row r="175" spans="1:1" x14ac:dyDescent="0.25">
      <c r="A175" s="7" t="s">
        <v>221</v>
      </c>
    </row>
    <row r="176" spans="1:1" x14ac:dyDescent="0.25">
      <c r="A176" s="7" t="s">
        <v>222</v>
      </c>
    </row>
    <row r="177" spans="1:1" x14ac:dyDescent="0.25">
      <c r="A177" s="7" t="s">
        <v>215</v>
      </c>
    </row>
    <row r="178" spans="1:1" x14ac:dyDescent="0.25">
      <c r="A178" s="8" t="s">
        <v>223</v>
      </c>
    </row>
    <row r="181" spans="1:1" x14ac:dyDescent="0.25">
      <c r="A181" s="7" t="s">
        <v>224</v>
      </c>
    </row>
    <row r="182" spans="1:1" x14ac:dyDescent="0.25">
      <c r="A182" s="6"/>
    </row>
    <row r="183" spans="1:1" x14ac:dyDescent="0.25">
      <c r="A183" s="7" t="s">
        <v>225</v>
      </c>
    </row>
    <row r="184" spans="1:1" x14ac:dyDescent="0.25">
      <c r="A184" s="7" t="s">
        <v>208</v>
      </c>
    </row>
    <row r="185" spans="1:1" x14ac:dyDescent="0.25">
      <c r="A185" s="7" t="s">
        <v>209</v>
      </c>
    </row>
    <row r="186" spans="1:1" x14ac:dyDescent="0.25">
      <c r="A186" s="7" t="s">
        <v>208</v>
      </c>
    </row>
    <row r="187" spans="1:1" x14ac:dyDescent="0.25">
      <c r="A187" s="7" t="s">
        <v>226</v>
      </c>
    </row>
    <row r="188" spans="1:1" x14ac:dyDescent="0.25">
      <c r="A188" s="7" t="s">
        <v>227</v>
      </c>
    </row>
    <row r="189" spans="1:1" x14ac:dyDescent="0.25">
      <c r="A189" s="7" t="s">
        <v>228</v>
      </c>
    </row>
    <row r="190" spans="1:1" x14ac:dyDescent="0.25">
      <c r="A190" s="7" t="s">
        <v>208</v>
      </c>
    </row>
    <row r="191" spans="1:1" x14ac:dyDescent="0.25">
      <c r="A191" s="6"/>
    </row>
    <row r="192" spans="1:1" x14ac:dyDescent="0.25">
      <c r="A192" s="6"/>
    </row>
    <row r="193" spans="1:1" x14ac:dyDescent="0.25">
      <c r="A193" s="7" t="s">
        <v>213</v>
      </c>
    </row>
    <row r="194" spans="1:1" x14ac:dyDescent="0.25">
      <c r="A194" s="6"/>
    </row>
    <row r="195" spans="1:1" x14ac:dyDescent="0.25">
      <c r="A195" s="7" t="s">
        <v>229</v>
      </c>
    </row>
    <row r="196" spans="1:1" x14ac:dyDescent="0.25">
      <c r="A196" s="7" t="s">
        <v>230</v>
      </c>
    </row>
    <row r="197" spans="1:1" x14ac:dyDescent="0.25">
      <c r="A197" s="7" t="s">
        <v>231</v>
      </c>
    </row>
    <row r="198" spans="1:1" x14ac:dyDescent="0.25">
      <c r="A198" s="7" t="s">
        <v>230</v>
      </c>
    </row>
    <row r="199" spans="1:1" x14ac:dyDescent="0.25">
      <c r="A199" s="7" t="s">
        <v>232</v>
      </c>
    </row>
    <row r="200" spans="1:1" x14ac:dyDescent="0.25">
      <c r="A200" s="7" t="s">
        <v>233</v>
      </c>
    </row>
    <row r="201" spans="1:1" x14ac:dyDescent="0.25">
      <c r="A201" s="7" t="s">
        <v>234</v>
      </c>
    </row>
    <row r="202" spans="1:1" x14ac:dyDescent="0.25">
      <c r="A202" s="7" t="s">
        <v>235</v>
      </c>
    </row>
    <row r="203" spans="1:1" x14ac:dyDescent="0.25">
      <c r="A203" s="7" t="s">
        <v>236</v>
      </c>
    </row>
    <row r="204" spans="1:1" x14ac:dyDescent="0.25">
      <c r="A204" s="7" t="s">
        <v>237</v>
      </c>
    </row>
    <row r="205" spans="1:1" x14ac:dyDescent="0.25">
      <c r="A205" s="7" t="s">
        <v>230</v>
      </c>
    </row>
    <row r="206" spans="1:1" x14ac:dyDescent="0.25">
      <c r="A206" s="7" t="s">
        <v>223</v>
      </c>
    </row>
    <row r="209" spans="1:1" x14ac:dyDescent="0.25">
      <c r="A209" s="7" t="s">
        <v>224</v>
      </c>
    </row>
    <row r="210" spans="1:1" x14ac:dyDescent="0.25">
      <c r="A210" s="6"/>
    </row>
    <row r="211" spans="1:1" x14ac:dyDescent="0.25">
      <c r="A211" s="7" t="s">
        <v>238</v>
      </c>
    </row>
    <row r="212" spans="1:1" x14ac:dyDescent="0.25">
      <c r="A212" s="7" t="s">
        <v>239</v>
      </c>
    </row>
    <row r="213" spans="1:1" x14ac:dyDescent="0.25">
      <c r="A213" s="7" t="s">
        <v>240</v>
      </c>
    </row>
    <row r="214" spans="1:1" x14ac:dyDescent="0.25">
      <c r="A214" s="7" t="s">
        <v>239</v>
      </c>
    </row>
    <row r="215" spans="1:1" x14ac:dyDescent="0.25">
      <c r="A215" s="7" t="s">
        <v>241</v>
      </c>
    </row>
    <row r="216" spans="1:1" x14ac:dyDescent="0.25">
      <c r="A216" s="7" t="s">
        <v>242</v>
      </c>
    </row>
    <row r="217" spans="1:1" x14ac:dyDescent="0.25">
      <c r="A217" s="7" t="s">
        <v>243</v>
      </c>
    </row>
    <row r="218" spans="1:1" x14ac:dyDescent="0.25">
      <c r="A218" s="7" t="s">
        <v>239</v>
      </c>
    </row>
    <row r="219" spans="1:1" x14ac:dyDescent="0.25">
      <c r="A219" s="6"/>
    </row>
    <row r="220" spans="1:1" x14ac:dyDescent="0.25">
      <c r="A220" s="6"/>
    </row>
    <row r="221" spans="1:1" x14ac:dyDescent="0.25">
      <c r="A221" s="7" t="s">
        <v>213</v>
      </c>
    </row>
    <row r="222" spans="1:1" x14ac:dyDescent="0.25">
      <c r="A222" s="6"/>
    </row>
    <row r="223" spans="1:1" x14ac:dyDescent="0.25">
      <c r="A223" s="7" t="s">
        <v>244</v>
      </c>
    </row>
    <row r="224" spans="1:1" x14ac:dyDescent="0.25">
      <c r="A224" s="7" t="s">
        <v>245</v>
      </c>
    </row>
    <row r="225" spans="1:1" x14ac:dyDescent="0.25">
      <c r="A225" s="7" t="s">
        <v>246</v>
      </c>
    </row>
    <row r="226" spans="1:1" x14ac:dyDescent="0.25">
      <c r="A226" s="7" t="s">
        <v>245</v>
      </c>
    </row>
    <row r="227" spans="1:1" x14ac:dyDescent="0.25">
      <c r="A227" s="7" t="s">
        <v>247</v>
      </c>
    </row>
    <row r="228" spans="1:1" x14ac:dyDescent="0.25">
      <c r="A228" s="7" t="s">
        <v>245</v>
      </c>
    </row>
    <row r="229" spans="1:1" x14ac:dyDescent="0.25">
      <c r="A229" s="8" t="s">
        <v>223</v>
      </c>
    </row>
    <row r="233" spans="1:1" x14ac:dyDescent="0.25">
      <c r="A233" s="7" t="s">
        <v>206</v>
      </c>
    </row>
    <row r="234" spans="1:1" x14ac:dyDescent="0.25">
      <c r="A234" s="6"/>
    </row>
    <row r="235" spans="1:1" x14ac:dyDescent="0.25">
      <c r="A235" s="7" t="s">
        <v>248</v>
      </c>
    </row>
    <row r="236" spans="1:1" x14ac:dyDescent="0.25">
      <c r="A236" s="7" t="s">
        <v>239</v>
      </c>
    </row>
    <row r="237" spans="1:1" x14ac:dyDescent="0.25">
      <c r="A237" s="7" t="s">
        <v>240</v>
      </c>
    </row>
    <row r="238" spans="1:1" x14ac:dyDescent="0.25">
      <c r="A238" s="7" t="s">
        <v>239</v>
      </c>
    </row>
    <row r="239" spans="1:1" x14ac:dyDescent="0.25">
      <c r="A239" s="7" t="s">
        <v>249</v>
      </c>
    </row>
    <row r="240" spans="1:1" x14ac:dyDescent="0.25">
      <c r="A240" s="7" t="s">
        <v>250</v>
      </c>
    </row>
    <row r="241" spans="1:1" x14ac:dyDescent="0.25">
      <c r="A241" s="7" t="s">
        <v>251</v>
      </c>
    </row>
    <row r="242" spans="1:1" x14ac:dyDescent="0.25">
      <c r="A242" s="7" t="s">
        <v>239</v>
      </c>
    </row>
    <row r="243" spans="1:1" x14ac:dyDescent="0.25">
      <c r="A243" s="6"/>
    </row>
    <row r="244" spans="1:1" x14ac:dyDescent="0.25">
      <c r="A244" s="6"/>
    </row>
    <row r="245" spans="1:1" x14ac:dyDescent="0.25">
      <c r="A245" s="7" t="s">
        <v>213</v>
      </c>
    </row>
    <row r="246" spans="1:1" x14ac:dyDescent="0.25">
      <c r="A246" s="6"/>
    </row>
    <row r="247" spans="1:1" x14ac:dyDescent="0.25">
      <c r="A247" s="7" t="s">
        <v>252</v>
      </c>
    </row>
    <row r="248" spans="1:1" x14ac:dyDescent="0.25">
      <c r="A248" s="7" t="s">
        <v>253</v>
      </c>
    </row>
    <row r="249" spans="1:1" x14ac:dyDescent="0.25">
      <c r="A249" s="7" t="s">
        <v>254</v>
      </c>
    </row>
    <row r="250" spans="1:1" x14ac:dyDescent="0.25">
      <c r="A250" s="7" t="s">
        <v>253</v>
      </c>
    </row>
    <row r="251" spans="1:1" x14ac:dyDescent="0.25">
      <c r="A251" s="7" t="s">
        <v>255</v>
      </c>
    </row>
    <row r="252" spans="1:1" x14ac:dyDescent="0.25">
      <c r="A252" s="7" t="s">
        <v>253</v>
      </c>
    </row>
    <row r="253" spans="1:1" x14ac:dyDescent="0.25">
      <c r="A253" s="7" t="s">
        <v>223</v>
      </c>
    </row>
    <row r="258" spans="1:16" x14ac:dyDescent="0.25">
      <c r="A258" s="5" t="s">
        <v>256</v>
      </c>
    </row>
    <row r="259" spans="1:16" x14ac:dyDescent="0.25">
      <c r="P259" s="7" t="s">
        <v>338</v>
      </c>
    </row>
    <row r="260" spans="1:16" x14ac:dyDescent="0.25">
      <c r="A260" s="2" t="s">
        <v>206</v>
      </c>
      <c r="P260" s="7" t="s">
        <v>239</v>
      </c>
    </row>
    <row r="261" spans="1:16" x14ac:dyDescent="0.25">
      <c r="A261" s="1"/>
      <c r="P261" s="7" t="s">
        <v>240</v>
      </c>
    </row>
    <row r="262" spans="1:16" x14ac:dyDescent="0.25">
      <c r="A262" s="2" t="s">
        <v>238</v>
      </c>
      <c r="P262" s="7" t="s">
        <v>239</v>
      </c>
    </row>
    <row r="263" spans="1:16" x14ac:dyDescent="0.25">
      <c r="A263" s="2" t="s">
        <v>239</v>
      </c>
      <c r="P263" s="7" t="s">
        <v>339</v>
      </c>
    </row>
    <row r="264" spans="1:16" x14ac:dyDescent="0.25">
      <c r="A264" s="2" t="s">
        <v>240</v>
      </c>
      <c r="P264" s="7" t="s">
        <v>340</v>
      </c>
    </row>
    <row r="265" spans="1:16" x14ac:dyDescent="0.25">
      <c r="A265" s="2" t="s">
        <v>239</v>
      </c>
      <c r="P265" s="7" t="s">
        <v>341</v>
      </c>
    </row>
    <row r="266" spans="1:16" x14ac:dyDescent="0.25">
      <c r="A266" s="2" t="s">
        <v>257</v>
      </c>
      <c r="P266" s="7" t="s">
        <v>239</v>
      </c>
    </row>
    <row r="267" spans="1:16" x14ac:dyDescent="0.25">
      <c r="A267" s="2" t="s">
        <v>258</v>
      </c>
      <c r="P267" s="6"/>
    </row>
    <row r="268" spans="1:16" x14ac:dyDescent="0.25">
      <c r="A268" s="2" t="s">
        <v>259</v>
      </c>
      <c r="P268" s="6"/>
    </row>
    <row r="269" spans="1:16" x14ac:dyDescent="0.25">
      <c r="A269" s="2" t="s">
        <v>239</v>
      </c>
      <c r="P269" s="7" t="s">
        <v>213</v>
      </c>
    </row>
    <row r="270" spans="1:16" x14ac:dyDescent="0.25">
      <c r="A270" s="1"/>
      <c r="P270" s="6"/>
    </row>
    <row r="271" spans="1:16" x14ac:dyDescent="0.25">
      <c r="A271" s="1"/>
      <c r="P271" s="7" t="s">
        <v>342</v>
      </c>
    </row>
    <row r="272" spans="1:16" x14ac:dyDescent="0.25">
      <c r="A272" s="2" t="s">
        <v>213</v>
      </c>
      <c r="P272" s="7" t="s">
        <v>343</v>
      </c>
    </row>
    <row r="273" spans="1:16" x14ac:dyDescent="0.25">
      <c r="A273" s="1"/>
      <c r="P273" s="7" t="s">
        <v>344</v>
      </c>
    </row>
    <row r="274" spans="1:16" x14ac:dyDescent="0.25">
      <c r="A274" s="2" t="s">
        <v>260</v>
      </c>
      <c r="P274" s="7" t="s">
        <v>343</v>
      </c>
    </row>
    <row r="275" spans="1:16" x14ac:dyDescent="0.25">
      <c r="A275" s="2" t="s">
        <v>261</v>
      </c>
      <c r="P275" s="7" t="s">
        <v>345</v>
      </c>
    </row>
    <row r="276" spans="1:16" x14ac:dyDescent="0.25">
      <c r="A276" s="2" t="s">
        <v>262</v>
      </c>
      <c r="P276" s="7" t="s">
        <v>346</v>
      </c>
    </row>
    <row r="277" spans="1:16" x14ac:dyDescent="0.25">
      <c r="A277" s="2" t="s">
        <v>261</v>
      </c>
      <c r="P277" s="7" t="s">
        <v>347</v>
      </c>
    </row>
    <row r="278" spans="1:16" x14ac:dyDescent="0.25">
      <c r="A278" s="2" t="s">
        <v>263</v>
      </c>
      <c r="P278" s="8" t="s">
        <v>348</v>
      </c>
    </row>
    <row r="279" spans="1:16" x14ac:dyDescent="0.25">
      <c r="A279" s="2" t="s">
        <v>264</v>
      </c>
    </row>
    <row r="280" spans="1:16" x14ac:dyDescent="0.25">
      <c r="A280" s="2" t="s">
        <v>265</v>
      </c>
    </row>
    <row r="281" spans="1:16" x14ac:dyDescent="0.25">
      <c r="A281" s="2" t="s">
        <v>261</v>
      </c>
    </row>
    <row r="282" spans="1:16" x14ac:dyDescent="0.25">
      <c r="A282" s="2" t="s">
        <v>223</v>
      </c>
    </row>
    <row r="283" spans="1:16" x14ac:dyDescent="0.25">
      <c r="A283" s="3"/>
    </row>
    <row r="284" spans="1:16" x14ac:dyDescent="0.25">
      <c r="A284" s="3"/>
    </row>
    <row r="285" spans="1:16" x14ac:dyDescent="0.25">
      <c r="A285" s="4" t="s">
        <v>82</v>
      </c>
    </row>
    <row r="286" spans="1:16" x14ac:dyDescent="0.25">
      <c r="A286" s="5" t="s">
        <v>266</v>
      </c>
    </row>
    <row r="289" spans="1:1" x14ac:dyDescent="0.25">
      <c r="A289" s="2" t="s">
        <v>70</v>
      </c>
    </row>
    <row r="290" spans="1:1" x14ac:dyDescent="0.25">
      <c r="A290" s="1"/>
    </row>
    <row r="291" spans="1:1" x14ac:dyDescent="0.25">
      <c r="A291" s="2" t="s">
        <v>98</v>
      </c>
    </row>
    <row r="292" spans="1:1" x14ac:dyDescent="0.25">
      <c r="A292" s="2" t="s">
        <v>99</v>
      </c>
    </row>
    <row r="293" spans="1:1" x14ac:dyDescent="0.25">
      <c r="A293" s="2" t="s">
        <v>100</v>
      </c>
    </row>
    <row r="294" spans="1:1" x14ac:dyDescent="0.25">
      <c r="A294" s="2" t="s">
        <v>99</v>
      </c>
    </row>
    <row r="295" spans="1:1" x14ac:dyDescent="0.25">
      <c r="A295" s="2" t="s">
        <v>267</v>
      </c>
    </row>
    <row r="296" spans="1:1" x14ac:dyDescent="0.25">
      <c r="A296" s="2" t="s">
        <v>99</v>
      </c>
    </row>
    <row r="297" spans="1:1" x14ac:dyDescent="0.25">
      <c r="A297" s="1"/>
    </row>
    <row r="298" spans="1:1" x14ac:dyDescent="0.25">
      <c r="A298" s="1"/>
    </row>
    <row r="299" spans="1:1" x14ac:dyDescent="0.25">
      <c r="A299" s="2" t="s">
        <v>102</v>
      </c>
    </row>
    <row r="300" spans="1:1" x14ac:dyDescent="0.25">
      <c r="A300" s="2" t="s">
        <v>103</v>
      </c>
    </row>
    <row r="301" spans="1:1" x14ac:dyDescent="0.25">
      <c r="A301" s="2" t="s">
        <v>104</v>
      </c>
    </row>
    <row r="302" spans="1:1" x14ac:dyDescent="0.25">
      <c r="A302" s="2" t="s">
        <v>103</v>
      </c>
    </row>
    <row r="303" spans="1:1" x14ac:dyDescent="0.25">
      <c r="A303" s="2" t="s">
        <v>268</v>
      </c>
    </row>
    <row r="304" spans="1:1" x14ac:dyDescent="0.25">
      <c r="A304" s="2" t="s">
        <v>269</v>
      </c>
    </row>
    <row r="305" spans="1:1" x14ac:dyDescent="0.25">
      <c r="A305" s="2" t="s">
        <v>103</v>
      </c>
    </row>
    <row r="306" spans="1:1" x14ac:dyDescent="0.25">
      <c r="A306" s="3"/>
    </row>
    <row r="307" spans="1:1" x14ac:dyDescent="0.25">
      <c r="A307" s="3"/>
    </row>
    <row r="308" spans="1:1" x14ac:dyDescent="0.25">
      <c r="A308" s="4" t="s">
        <v>82</v>
      </c>
    </row>
    <row r="309" spans="1:1" x14ac:dyDescent="0.25">
      <c r="A309" s="7" t="s">
        <v>270</v>
      </c>
    </row>
    <row r="310" spans="1:1" x14ac:dyDescent="0.25">
      <c r="A310" s="6"/>
    </row>
    <row r="311" spans="1:1" x14ac:dyDescent="0.25">
      <c r="A311" s="7" t="s">
        <v>271</v>
      </c>
    </row>
    <row r="312" spans="1:1" x14ac:dyDescent="0.25">
      <c r="A312" s="7" t="s">
        <v>239</v>
      </c>
    </row>
    <row r="313" spans="1:1" x14ac:dyDescent="0.25">
      <c r="A313" s="7" t="s">
        <v>272</v>
      </c>
    </row>
    <row r="314" spans="1:1" x14ac:dyDescent="0.25">
      <c r="A314" s="7" t="s">
        <v>239</v>
      </c>
    </row>
    <row r="315" spans="1:1" x14ac:dyDescent="0.25">
      <c r="A315" s="7" t="s">
        <v>273</v>
      </c>
    </row>
    <row r="316" spans="1:1" x14ac:dyDescent="0.25">
      <c r="A316" s="7" t="s">
        <v>239</v>
      </c>
    </row>
    <row r="317" spans="1:1" x14ac:dyDescent="0.25">
      <c r="A317" s="6"/>
    </row>
    <row r="318" spans="1:1" x14ac:dyDescent="0.25">
      <c r="A318" s="6"/>
    </row>
    <row r="319" spans="1:1" x14ac:dyDescent="0.25">
      <c r="A319" s="7" t="s">
        <v>274</v>
      </c>
    </row>
    <row r="320" spans="1:1" x14ac:dyDescent="0.25">
      <c r="A320" s="7" t="s">
        <v>275</v>
      </c>
    </row>
    <row r="321" spans="1:1" x14ac:dyDescent="0.25">
      <c r="A321" s="7" t="s">
        <v>276</v>
      </c>
    </row>
    <row r="322" spans="1:1" x14ac:dyDescent="0.25">
      <c r="A322" s="7" t="s">
        <v>275</v>
      </c>
    </row>
    <row r="323" spans="1:1" x14ac:dyDescent="0.25">
      <c r="A323" s="7" t="s">
        <v>277</v>
      </c>
    </row>
    <row r="324" spans="1:1" x14ac:dyDescent="0.25">
      <c r="A324" s="7" t="s">
        <v>278</v>
      </c>
    </row>
    <row r="325" spans="1:1" x14ac:dyDescent="0.25">
      <c r="A325" s="8" t="s">
        <v>275</v>
      </c>
    </row>
    <row r="328" spans="1:1" x14ac:dyDescent="0.25">
      <c r="A328" s="5" t="s">
        <v>279</v>
      </c>
    </row>
    <row r="330" spans="1:1" x14ac:dyDescent="0.25">
      <c r="A330" s="2" t="s">
        <v>70</v>
      </c>
    </row>
    <row r="331" spans="1:1" x14ac:dyDescent="0.25">
      <c r="A331" s="1"/>
    </row>
    <row r="332" spans="1:1" x14ac:dyDescent="0.25">
      <c r="A332" s="2" t="s">
        <v>98</v>
      </c>
    </row>
    <row r="333" spans="1:1" x14ac:dyDescent="0.25">
      <c r="A333" s="2" t="s">
        <v>99</v>
      </c>
    </row>
    <row r="334" spans="1:1" x14ac:dyDescent="0.25">
      <c r="A334" s="2" t="s">
        <v>100</v>
      </c>
    </row>
    <row r="335" spans="1:1" x14ac:dyDescent="0.25">
      <c r="A335" s="2" t="s">
        <v>99</v>
      </c>
    </row>
    <row r="336" spans="1:1" x14ac:dyDescent="0.25">
      <c r="A336" s="2" t="s">
        <v>280</v>
      </c>
    </row>
    <row r="337" spans="1:1" x14ac:dyDescent="0.25">
      <c r="A337" s="2" t="s">
        <v>99</v>
      </c>
    </row>
    <row r="338" spans="1:1" x14ac:dyDescent="0.25">
      <c r="A338" s="1"/>
    </row>
    <row r="339" spans="1:1" x14ac:dyDescent="0.25">
      <c r="A339" s="1"/>
    </row>
    <row r="340" spans="1:1" x14ac:dyDescent="0.25">
      <c r="A340" s="2" t="s">
        <v>102</v>
      </c>
    </row>
    <row r="341" spans="1:1" x14ac:dyDescent="0.25">
      <c r="A341" s="2" t="s">
        <v>103</v>
      </c>
    </row>
    <row r="342" spans="1:1" x14ac:dyDescent="0.25">
      <c r="A342" s="2" t="s">
        <v>104</v>
      </c>
    </row>
    <row r="343" spans="1:1" x14ac:dyDescent="0.25">
      <c r="A343" s="2" t="s">
        <v>103</v>
      </c>
    </row>
    <row r="344" spans="1:1" x14ac:dyDescent="0.25">
      <c r="A344" s="2" t="s">
        <v>281</v>
      </c>
    </row>
    <row r="345" spans="1:1" x14ac:dyDescent="0.25">
      <c r="A345" s="2" t="s">
        <v>282</v>
      </c>
    </row>
    <row r="346" spans="1:1" x14ac:dyDescent="0.25">
      <c r="A346" s="2" t="s">
        <v>103</v>
      </c>
    </row>
    <row r="347" spans="1:1" x14ac:dyDescent="0.25">
      <c r="A347" s="3"/>
    </row>
    <row r="348" spans="1:1" x14ac:dyDescent="0.25">
      <c r="A348" s="3"/>
    </row>
    <row r="349" spans="1:1" x14ac:dyDescent="0.25">
      <c r="A349" s="7" t="s">
        <v>70</v>
      </c>
    </row>
    <row r="350" spans="1:1" x14ac:dyDescent="0.25">
      <c r="A350" s="6"/>
    </row>
    <row r="351" spans="1:1" x14ac:dyDescent="0.25">
      <c r="A351" s="7" t="s">
        <v>283</v>
      </c>
    </row>
    <row r="352" spans="1:1" x14ac:dyDescent="0.25">
      <c r="A352" s="7" t="s">
        <v>208</v>
      </c>
    </row>
    <row r="353" spans="1:1" x14ac:dyDescent="0.25">
      <c r="A353" s="7" t="s">
        <v>284</v>
      </c>
    </row>
    <row r="354" spans="1:1" x14ac:dyDescent="0.25">
      <c r="A354" s="7" t="s">
        <v>208</v>
      </c>
    </row>
    <row r="355" spans="1:1" x14ac:dyDescent="0.25">
      <c r="A355" s="7" t="s">
        <v>285</v>
      </c>
    </row>
    <row r="356" spans="1:1" x14ac:dyDescent="0.25">
      <c r="A356" s="7" t="s">
        <v>208</v>
      </c>
    </row>
    <row r="357" spans="1:1" x14ac:dyDescent="0.25">
      <c r="A357" s="6"/>
    </row>
    <row r="358" spans="1:1" x14ac:dyDescent="0.25">
      <c r="A358" s="6"/>
    </row>
    <row r="359" spans="1:1" x14ac:dyDescent="0.25">
      <c r="A359" s="7" t="s">
        <v>274</v>
      </c>
    </row>
    <row r="360" spans="1:1" x14ac:dyDescent="0.25">
      <c r="A360" s="7" t="s">
        <v>275</v>
      </c>
    </row>
    <row r="361" spans="1:1" x14ac:dyDescent="0.25">
      <c r="A361" s="7" t="s">
        <v>276</v>
      </c>
    </row>
    <row r="362" spans="1:1" x14ac:dyDescent="0.25">
      <c r="A362" s="7" t="s">
        <v>275</v>
      </c>
    </row>
    <row r="363" spans="1:1" x14ac:dyDescent="0.25">
      <c r="A363" s="7" t="s">
        <v>286</v>
      </c>
    </row>
    <row r="364" spans="1:1" x14ac:dyDescent="0.25">
      <c r="A364" s="7" t="s">
        <v>287</v>
      </c>
    </row>
    <row r="365" spans="1:1" x14ac:dyDescent="0.25">
      <c r="A365" s="7" t="s">
        <v>275</v>
      </c>
    </row>
    <row r="368" spans="1:1" x14ac:dyDescent="0.25">
      <c r="A368" s="13" t="s">
        <v>288</v>
      </c>
    </row>
    <row r="371" spans="1:1" x14ac:dyDescent="0.25">
      <c r="A371" s="7" t="s">
        <v>206</v>
      </c>
    </row>
    <row r="372" spans="1:1" x14ac:dyDescent="0.25">
      <c r="A372" s="6"/>
    </row>
    <row r="373" spans="1:1" x14ac:dyDescent="0.25">
      <c r="A373" s="7" t="s">
        <v>238</v>
      </c>
    </row>
    <row r="374" spans="1:1" x14ac:dyDescent="0.25">
      <c r="A374" s="7" t="s">
        <v>239</v>
      </c>
    </row>
    <row r="375" spans="1:1" x14ac:dyDescent="0.25">
      <c r="A375" s="7" t="s">
        <v>240</v>
      </c>
    </row>
    <row r="376" spans="1:1" x14ac:dyDescent="0.25">
      <c r="A376" s="7" t="s">
        <v>239</v>
      </c>
    </row>
    <row r="377" spans="1:1" x14ac:dyDescent="0.25">
      <c r="A377" s="7" t="s">
        <v>289</v>
      </c>
    </row>
    <row r="378" spans="1:1" x14ac:dyDescent="0.25">
      <c r="A378" s="7" t="s">
        <v>290</v>
      </c>
    </row>
    <row r="379" spans="1:1" x14ac:dyDescent="0.25">
      <c r="A379" s="7" t="s">
        <v>291</v>
      </c>
    </row>
    <row r="380" spans="1:1" x14ac:dyDescent="0.25">
      <c r="A380" s="7" t="s">
        <v>239</v>
      </c>
    </row>
    <row r="381" spans="1:1" x14ac:dyDescent="0.25">
      <c r="A381" s="6"/>
    </row>
    <row r="382" spans="1:1" x14ac:dyDescent="0.25">
      <c r="A382" s="6"/>
    </row>
    <row r="383" spans="1:1" x14ac:dyDescent="0.25">
      <c r="A383" s="7" t="s">
        <v>213</v>
      </c>
    </row>
    <row r="384" spans="1:1" x14ac:dyDescent="0.25">
      <c r="A384" s="6"/>
    </row>
    <row r="385" spans="1:1" x14ac:dyDescent="0.25">
      <c r="A385" s="7" t="s">
        <v>292</v>
      </c>
    </row>
    <row r="386" spans="1:1" x14ac:dyDescent="0.25">
      <c r="A386" s="7" t="s">
        <v>293</v>
      </c>
    </row>
    <row r="387" spans="1:1" x14ac:dyDescent="0.25">
      <c r="A387" s="7" t="s">
        <v>294</v>
      </c>
    </row>
    <row r="388" spans="1:1" x14ac:dyDescent="0.25">
      <c r="A388" s="7" t="s">
        <v>293</v>
      </c>
    </row>
    <row r="389" spans="1:1" x14ac:dyDescent="0.25">
      <c r="A389" s="7" t="s">
        <v>295</v>
      </c>
    </row>
    <row r="390" spans="1:1" x14ac:dyDescent="0.25">
      <c r="A390" s="7" t="s">
        <v>296</v>
      </c>
    </row>
    <row r="391" spans="1:1" x14ac:dyDescent="0.25">
      <c r="A391" s="7" t="s">
        <v>297</v>
      </c>
    </row>
    <row r="392" spans="1:1" x14ac:dyDescent="0.25">
      <c r="A392" s="8" t="s">
        <v>298</v>
      </c>
    </row>
    <row r="395" spans="1:1" x14ac:dyDescent="0.25">
      <c r="A395" s="7" t="s">
        <v>299</v>
      </c>
    </row>
    <row r="396" spans="1:1" x14ac:dyDescent="0.25">
      <c r="A396" s="7" t="s">
        <v>72</v>
      </c>
    </row>
    <row r="397" spans="1:1" x14ac:dyDescent="0.25">
      <c r="A397" s="7" t="s">
        <v>300</v>
      </c>
    </row>
    <row r="398" spans="1:1" x14ac:dyDescent="0.25">
      <c r="A398" s="7" t="s">
        <v>72</v>
      </c>
    </row>
    <row r="399" spans="1:1" x14ac:dyDescent="0.25">
      <c r="A399" s="7" t="s">
        <v>301</v>
      </c>
    </row>
    <row r="400" spans="1:1" x14ac:dyDescent="0.25">
      <c r="A400" s="7" t="s">
        <v>302</v>
      </c>
    </row>
    <row r="401" spans="1:1" x14ac:dyDescent="0.25">
      <c r="A401" s="7" t="s">
        <v>303</v>
      </c>
    </row>
    <row r="402" spans="1:1" x14ac:dyDescent="0.25">
      <c r="A402" s="7" t="s">
        <v>72</v>
      </c>
    </row>
    <row r="403" spans="1:1" x14ac:dyDescent="0.25">
      <c r="A403" s="6"/>
    </row>
    <row r="404" spans="1:1" x14ac:dyDescent="0.25">
      <c r="A404" s="6"/>
    </row>
    <row r="405" spans="1:1" x14ac:dyDescent="0.25">
      <c r="A405" s="7" t="s">
        <v>213</v>
      </c>
    </row>
    <row r="406" spans="1:1" x14ac:dyDescent="0.25">
      <c r="A406" s="6"/>
    </row>
    <row r="407" spans="1:1" x14ac:dyDescent="0.25">
      <c r="A407" s="7" t="s">
        <v>304</v>
      </c>
    </row>
    <row r="408" spans="1:1" x14ac:dyDescent="0.25">
      <c r="A408" s="7" t="s">
        <v>261</v>
      </c>
    </row>
    <row r="409" spans="1:1" x14ac:dyDescent="0.25">
      <c r="A409" s="7" t="s">
        <v>305</v>
      </c>
    </row>
    <row r="410" spans="1:1" x14ac:dyDescent="0.25">
      <c r="A410" s="7" t="s">
        <v>261</v>
      </c>
    </row>
    <row r="411" spans="1:1" x14ac:dyDescent="0.25">
      <c r="A411" s="7" t="s">
        <v>306</v>
      </c>
    </row>
    <row r="412" spans="1:1" x14ac:dyDescent="0.25">
      <c r="A412" s="7" t="s">
        <v>307</v>
      </c>
    </row>
    <row r="413" spans="1:1" x14ac:dyDescent="0.25">
      <c r="A413" s="7" t="s">
        <v>308</v>
      </c>
    </row>
    <row r="414" spans="1:1" x14ac:dyDescent="0.25">
      <c r="A414" s="8" t="s">
        <v>261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4AF9C-5B4F-4B51-AEF5-FD1B08C60125}">
  <dimension ref="A1:A12"/>
  <sheetViews>
    <sheetView workbookViewId="0"/>
  </sheetViews>
  <sheetFormatPr defaultRowHeight="15.75" x14ac:dyDescent="0.25"/>
  <sheetData>
    <row r="1" spans="1:1" x14ac:dyDescent="0.25">
      <c r="A1" t="s">
        <v>83</v>
      </c>
    </row>
    <row r="4" spans="1:1" x14ac:dyDescent="0.25">
      <c r="A4" t="s">
        <v>84</v>
      </c>
    </row>
    <row r="6" spans="1:1" x14ac:dyDescent="0.25">
      <c r="A6" t="s">
        <v>85</v>
      </c>
    </row>
    <row r="7" spans="1:1" x14ac:dyDescent="0.25">
      <c r="A7" t="s">
        <v>86</v>
      </c>
    </row>
    <row r="8" spans="1:1" x14ac:dyDescent="0.25">
      <c r="A8" t="s">
        <v>87</v>
      </c>
    </row>
    <row r="10" spans="1:1" x14ac:dyDescent="0.25">
      <c r="A10" t="s">
        <v>89</v>
      </c>
    </row>
    <row r="11" spans="1:1" x14ac:dyDescent="0.25">
      <c r="A11" t="s">
        <v>90</v>
      </c>
    </row>
    <row r="12" spans="1:1" x14ac:dyDescent="0.25">
      <c r="A12"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9ABAD-E7A2-4A24-8A2B-16A7FFA2C6B2}">
  <dimension ref="A2:BC6"/>
  <sheetViews>
    <sheetView topLeftCell="AC1" workbookViewId="0">
      <selection activeCell="AR6" sqref="AR6"/>
    </sheetView>
  </sheetViews>
  <sheetFormatPr defaultRowHeight="15.75" x14ac:dyDescent="0.25"/>
  <sheetData>
    <row r="2" spans="1:55" x14ac:dyDescent="0.25">
      <c r="A2" t="s">
        <v>65</v>
      </c>
    </row>
    <row r="3" spans="1:55" x14ac:dyDescent="0.25">
      <c r="A3" t="s">
        <v>66</v>
      </c>
    </row>
    <row r="6" spans="1:55" s="10" customFormat="1" ht="268.5" customHeight="1" x14ac:dyDescent="0.3">
      <c r="A6" s="10" t="s">
        <v>0</v>
      </c>
      <c r="B6" s="10" t="s">
        <v>1</v>
      </c>
      <c r="C6" s="10" t="s">
        <v>64</v>
      </c>
      <c r="D6" s="10" t="s">
        <v>2</v>
      </c>
      <c r="E6" s="10" t="s">
        <v>3</v>
      </c>
      <c r="F6" s="10" t="s">
        <v>4</v>
      </c>
      <c r="G6" s="10" t="s">
        <v>67</v>
      </c>
      <c r="H6" s="10" t="s">
        <v>5</v>
      </c>
      <c r="I6" s="10" t="s">
        <v>6</v>
      </c>
      <c r="J6" s="10" t="s">
        <v>7</v>
      </c>
      <c r="K6" s="10" t="s">
        <v>8</v>
      </c>
      <c r="L6" s="10" t="s">
        <v>31</v>
      </c>
      <c r="M6" s="10" t="s">
        <v>33</v>
      </c>
      <c r="N6" s="10" t="s">
        <v>35</v>
      </c>
      <c r="O6" s="10" t="s">
        <v>9</v>
      </c>
      <c r="P6" s="10" t="s">
        <v>10</v>
      </c>
      <c r="Q6" s="10" t="s">
        <v>11</v>
      </c>
      <c r="R6" s="10" t="s">
        <v>12</v>
      </c>
      <c r="S6" s="10" t="s">
        <v>13</v>
      </c>
      <c r="T6" s="10" t="s">
        <v>14</v>
      </c>
      <c r="U6" s="10" t="s">
        <v>15</v>
      </c>
      <c r="V6" s="10" t="s">
        <v>16</v>
      </c>
      <c r="W6" s="10" t="s">
        <v>17</v>
      </c>
      <c r="X6" s="10" t="s">
        <v>18</v>
      </c>
      <c r="Y6" s="10" t="s">
        <v>19</v>
      </c>
      <c r="Z6" s="10" t="s">
        <v>20</v>
      </c>
      <c r="AA6" s="10" t="s">
        <v>21</v>
      </c>
      <c r="AB6" s="10" t="s">
        <v>22</v>
      </c>
      <c r="AC6" s="10" t="s">
        <v>23</v>
      </c>
      <c r="AD6" s="10" t="s">
        <v>91</v>
      </c>
      <c r="AE6" s="10" t="s">
        <v>92</v>
      </c>
      <c r="AF6" s="10" t="s">
        <v>93</v>
      </c>
      <c r="AG6" s="10" t="s">
        <v>94</v>
      </c>
      <c r="AH6" s="10" t="s">
        <v>95</v>
      </c>
      <c r="AI6" s="10" t="s">
        <v>96</v>
      </c>
      <c r="AJ6" s="10" t="s">
        <v>97</v>
      </c>
      <c r="AK6" s="10" t="s">
        <v>24</v>
      </c>
      <c r="AL6" s="10" t="s">
        <v>68</v>
      </c>
      <c r="AM6" s="10" t="s">
        <v>25</v>
      </c>
      <c r="AN6" s="10" t="s">
        <v>26</v>
      </c>
      <c r="AO6" s="10" t="s">
        <v>27</v>
      </c>
      <c r="AP6" s="10" t="s">
        <v>28</v>
      </c>
      <c r="AQ6" s="10" t="s">
        <v>29</v>
      </c>
      <c r="AR6" s="11" t="s">
        <v>136</v>
      </c>
      <c r="AS6" s="11" t="s">
        <v>156</v>
      </c>
      <c r="AT6" s="11" t="s">
        <v>137</v>
      </c>
      <c r="AU6" s="11" t="s">
        <v>159</v>
      </c>
      <c r="AV6" s="11" t="s">
        <v>158</v>
      </c>
      <c r="AW6" s="12" t="s">
        <v>138</v>
      </c>
      <c r="AX6" s="11" t="s">
        <v>139</v>
      </c>
      <c r="AY6" s="11" t="s">
        <v>140</v>
      </c>
      <c r="AZ6" s="11" t="s">
        <v>141</v>
      </c>
      <c r="BA6" s="11" t="s">
        <v>142</v>
      </c>
      <c r="BB6" s="11" t="s">
        <v>143</v>
      </c>
      <c r="BC6" s="11" t="s">
        <v>157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Sudoscan database</vt:lpstr>
      <vt:lpstr>Analisi</vt:lpstr>
      <vt:lpstr>Interpretazione Sudoscan</vt:lpstr>
      <vt:lpstr>Legenda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Salluce</dc:creator>
  <cp:lastModifiedBy>Emanuele Bartolini</cp:lastModifiedBy>
  <dcterms:created xsi:type="dcterms:W3CDTF">2023-12-17T13:39:09Z</dcterms:created>
  <dcterms:modified xsi:type="dcterms:W3CDTF">2024-06-18T08:07:09Z</dcterms:modified>
</cp:coreProperties>
</file>