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C:\Users\pktsp\Nextcloud\Zylinderforschung_Tobias_Stefan\VÖ - Datenbasis Zenodo\"/>
    </mc:Choice>
  </mc:AlternateContent>
  <xr:revisionPtr revIDLastSave="0" documentId="13_ncr:1_{3472806E-14B7-4C2F-87FD-0212141CC485}" xr6:coauthVersionLast="47" xr6:coauthVersionMax="47" xr10:uidLastSave="{00000000-0000-0000-0000-000000000000}"/>
  <workbookProtection workbookAlgorithmName="SHA-512" workbookHashValue="KD18jJGO5TOf9Eb4s57tMSVd0+VgB6lm3D9VCQ27nqVwe+KQBwHUsUYfCbL5BGStK+NtNCQrvBU9RgNkSOoEhg==" workbookSaltValue="6QiCdT9KtOTtLLX3qna7tQ==" workbookSpinCount="100000" lockStructure="1"/>
  <bookViews>
    <workbookView xWindow="-108" yWindow="-108" windowWidth="23256" windowHeight="14016" xr2:uid="{00000000-000D-0000-FFFF-FFFF00000000}"/>
  </bookViews>
  <sheets>
    <sheet name="Data" sheetId="1" r:id="rId1"/>
    <sheet name="References" sheetId="2" r:id="rId2"/>
  </sheets>
  <definedNames>
    <definedName name="REF_01">References!$B$3:$U$5</definedName>
    <definedName name="REF_02">References!$B$7:$U$9</definedName>
    <definedName name="REF_03">References!$B$11:$U$13</definedName>
    <definedName name="REF_04">References!$B$15:$U$17</definedName>
    <definedName name="REF_05">References!$B$19:$U$21</definedName>
    <definedName name="REF_06">References!$B$23:$U$25</definedName>
    <definedName name="REF_07">References!$B$27:$U$29</definedName>
    <definedName name="REF_08">References!$B$31:$U$33</definedName>
    <definedName name="REF_09">References!$B$35:$U$37</definedName>
    <definedName name="REF_10">References!$B$39:$U$41</definedName>
    <definedName name="REF_11">References!$B$43:$U$45</definedName>
    <definedName name="REF_12">References!$B$47:$U$49</definedName>
    <definedName name="REF_13">References!$B$51:$U$53</definedName>
    <definedName name="REF_14">References!$B$55:$U$57</definedName>
    <definedName name="REF_15">References!$B$59:$U$61</definedName>
    <definedName name="REF_16">References!$B$63:$U$65</definedName>
    <definedName name="REF_17">References!$B$67:$U$69</definedName>
    <definedName name="REF_18">References!$B$71:$U$73</definedName>
    <definedName name="REF_19">References!$B$75:$U$77</definedName>
    <definedName name="REF_20">References!$B$79:$U$81</definedName>
    <definedName name="REF_21">References!$B$83:$U$85</definedName>
    <definedName name="REF_22">References!$B$87:$U$89</definedName>
    <definedName name="REF_23">References!$B$91:$U$93</definedName>
    <definedName name="REF_24">References!$B$95:$U$97</definedName>
    <definedName name="REF_25">References!$B$99:$U$101</definedName>
    <definedName name="REF_26">References!$B$103:$U$105</definedName>
    <definedName name="REF_27">References!$B$107:$U$109</definedName>
    <definedName name="REF_28">References!$B$111:$U$113</definedName>
    <definedName name="REF_29">References!$B$115:$U$117</definedName>
    <definedName name="REF_30">References!$B$119:$U$121</definedName>
    <definedName name="REF_31">References!$B$123:$U$125</definedName>
    <definedName name="REF_32">References!$B$127:$U$129</definedName>
    <definedName name="REF_33">References!$B$131:$U$133</definedName>
    <definedName name="REF_34">References!$B$135:$U$137</definedName>
    <definedName name="REF_35">References!$B$139:$U$141</definedName>
    <definedName name="REF_36">References!$B$143:$U$145</definedName>
    <definedName name="REF_37">References!$B$147:$U$149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N9" i="1"/>
  <c r="N8" i="1"/>
  <c r="N13" i="1"/>
  <c r="N10" i="1"/>
  <c r="N11" i="1"/>
  <c r="N12" i="1"/>
  <c r="N14" i="1"/>
  <c r="N15" i="1"/>
  <c r="N4" i="1"/>
  <c r="N6" i="1"/>
  <c r="N7" i="1"/>
  <c r="N3" i="1"/>
  <c r="M5" i="1"/>
  <c r="M9" i="1"/>
  <c r="M8" i="1"/>
  <c r="M13" i="1"/>
  <c r="M10" i="1"/>
  <c r="M11" i="1"/>
  <c r="M12" i="1"/>
  <c r="M14" i="1"/>
  <c r="M15" i="1"/>
  <c r="M4" i="1"/>
  <c r="M6" i="1"/>
  <c r="M7" i="1"/>
  <c r="M3" i="1"/>
  <c r="K39" i="1"/>
  <c r="K36" i="1"/>
  <c r="K37" i="1"/>
  <c r="K43" i="1"/>
  <c r="K44" i="1"/>
  <c r="K41" i="1"/>
  <c r="K46" i="1"/>
  <c r="K40" i="1"/>
  <c r="K38" i="1"/>
  <c r="K45" i="1"/>
  <c r="K42" i="1"/>
  <c r="K35" i="1"/>
  <c r="K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 Panek</author>
  </authors>
  <commentList>
    <comment ref="I239" authorId="0" shapeId="0" xr:uid="{19A7796B-F653-43EB-9938-757387A1B2CA}">
      <text>
        <r>
          <rPr>
            <b/>
            <sz val="9"/>
            <color indexed="81"/>
            <rFont val="Segoe UI"/>
            <family val="2"/>
          </rPr>
          <t>The given layer thickness of this shell accounts for a 0.05 mm peel ply that is included in the total wall thickness, but has no load bearing capability.</t>
        </r>
      </text>
    </comment>
    <comment ref="I240" authorId="0" shapeId="0" xr:uid="{81564C12-DFED-4164-B72A-6EFBC454B637}">
      <text>
        <r>
          <rPr>
            <b/>
            <sz val="9"/>
            <color indexed="81"/>
            <rFont val="Segoe UI"/>
            <family val="2"/>
          </rPr>
          <t>The given layer thickness of this shell accounts for a 0.05 mm peel ply that is included in the total wall thickness, but has no load bearing capability.</t>
        </r>
      </text>
    </comment>
    <comment ref="I241" authorId="0" shapeId="0" xr:uid="{95E8A87F-5CA5-4CF3-92F3-1A5B63A42EB0}">
      <text>
        <r>
          <rPr>
            <b/>
            <sz val="9"/>
            <color indexed="81"/>
            <rFont val="Segoe UI"/>
            <family val="2"/>
          </rPr>
          <t>The given layer thickness of this shell accounts for a 0.05 mm peel ply that is included in the total wall thickness, but has no load bearing capability.</t>
        </r>
      </text>
    </comment>
    <comment ref="I242" authorId="0" shapeId="0" xr:uid="{DF25450B-7D0C-4867-84CF-EEDA12958C5C}">
      <text>
        <r>
          <rPr>
            <b/>
            <sz val="9"/>
            <color indexed="81"/>
            <rFont val="Segoe UI"/>
            <family val="2"/>
          </rPr>
          <t>The given layer thickness of this shell accounts for a 0.05 mm peel ply that is included in the total wall thickness, but has no load bearing capability.</t>
        </r>
      </text>
    </comment>
    <comment ref="I243" authorId="0" shapeId="0" xr:uid="{FC6D0B8B-7EF0-4706-B6C0-6A8F63222FB1}">
      <text>
        <r>
          <rPr>
            <b/>
            <sz val="9"/>
            <color indexed="81"/>
            <rFont val="Segoe UI"/>
            <family val="2"/>
          </rPr>
          <t>The given layer thickness of this shell accounts for a 0.05 mm peel ply that is included in the total wall thickness, but has no load bearing capability.</t>
        </r>
      </text>
    </comment>
    <comment ref="I244" authorId="0" shapeId="0" xr:uid="{7A602AD5-535E-41AA-BBC6-593E8F3ECEE5}">
      <text>
        <r>
          <rPr>
            <b/>
            <sz val="9"/>
            <color indexed="81"/>
            <rFont val="Segoe UI"/>
            <family val="2"/>
          </rPr>
          <t>The given layer thickness of this shell accounts for a 0.05 mm peel ply that is included in the total wall thickness, but has no load bearing capability.</t>
        </r>
      </text>
    </comment>
  </commentList>
</comments>
</file>

<file path=xl/sharedStrings.xml><?xml version="1.0" encoding="utf-8"?>
<sst xmlns="http://schemas.openxmlformats.org/spreadsheetml/2006/main" count="2449" uniqueCount="541">
  <si>
    <t>Year</t>
  </si>
  <si>
    <t>Material</t>
  </si>
  <si>
    <t>Laminate Layup [°]</t>
  </si>
  <si>
    <t>Layer thickness [mm]</t>
  </si>
  <si>
    <t>Wall thickness [mm]</t>
  </si>
  <si>
    <t>Total length [mm]</t>
  </si>
  <si>
    <t>Free length [mm]</t>
  </si>
  <si>
    <t>R/t</t>
  </si>
  <si>
    <t>E11 [MPa]</t>
  </si>
  <si>
    <t>G12 [MPa]</t>
  </si>
  <si>
    <t>E22 [MPa]</t>
  </si>
  <si>
    <t>v12 [-]</t>
  </si>
  <si>
    <t>Designation</t>
  </si>
  <si>
    <t>Z11</t>
  </si>
  <si>
    <t>Z12</t>
  </si>
  <si>
    <t>Z14</t>
  </si>
  <si>
    <t>Z17</t>
  </si>
  <si>
    <t>Z18</t>
  </si>
  <si>
    <t>Z21</t>
  </si>
  <si>
    <t>Z22</t>
  </si>
  <si>
    <t>Z23</t>
  </si>
  <si>
    <t>Z24</t>
  </si>
  <si>
    <t>Z25</t>
  </si>
  <si>
    <t>Z28</t>
  </si>
  <si>
    <t>Z29</t>
  </si>
  <si>
    <t>Z30</t>
  </si>
  <si>
    <t>Z31</t>
  </si>
  <si>
    <t>Z32</t>
  </si>
  <si>
    <t>Z33</t>
  </si>
  <si>
    <t>Layers</t>
  </si>
  <si>
    <t>[24,-24,41,-41]</t>
  </si>
  <si>
    <t>[0,45]</t>
  </si>
  <si>
    <t>[0,60,-60]</t>
  </si>
  <si>
    <t>[0,45,-45]</t>
  </si>
  <si>
    <t>[24,-24,-41,-41]</t>
  </si>
  <si>
    <t>Z07</t>
  </si>
  <si>
    <t>Z08</t>
  </si>
  <si>
    <t>Z09</t>
  </si>
  <si>
    <t>Z10</t>
  </si>
  <si>
    <t>C1</t>
  </si>
  <si>
    <t>C2</t>
  </si>
  <si>
    <t>C3</t>
  </si>
  <si>
    <t>ZD27</t>
  </si>
  <si>
    <t>ZD28</t>
  </si>
  <si>
    <t>ZD29</t>
  </si>
  <si>
    <t>Z36</t>
  </si>
  <si>
    <t>Z37</t>
  </si>
  <si>
    <t>experimental Buckling Load [kN]</t>
  </si>
  <si>
    <t>[1]</t>
  </si>
  <si>
    <t>https://ntrs.nasa.gov/citations/19730021213</t>
  </si>
  <si>
    <t>[2]</t>
  </si>
  <si>
    <t>[3]</t>
  </si>
  <si>
    <t>[4]</t>
  </si>
  <si>
    <t>[5]</t>
  </si>
  <si>
    <t>[6]</t>
  </si>
  <si>
    <t>[7]</t>
  </si>
  <si>
    <t>https://doi.org/10.2514/3.59889</t>
  </si>
  <si>
    <t>Journal of Aircraft, Vol. 12, No. 11, pp. 885-889, 1975.</t>
  </si>
  <si>
    <r>
      <t xml:space="preserve">Wilkins, D. J.; Love, T. S.: </t>
    </r>
    <r>
      <rPr>
        <i/>
        <sz val="11"/>
        <color theme="1"/>
        <rFont val="Calibri"/>
        <family val="2"/>
        <scheme val="minor"/>
      </rPr>
      <t>Combined Compression-Torsion Buckling Tests of Laminated Composite Cylindrical Shells.</t>
    </r>
  </si>
  <si>
    <r>
      <t xml:space="preserve">Herakovich, C. T.: </t>
    </r>
    <r>
      <rPr>
        <b/>
        <sz val="11"/>
        <color theme="1"/>
        <rFont val="Calibri"/>
        <family val="2"/>
        <scheme val="minor"/>
      </rPr>
      <t>NASA-CR-157358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Theoretical-Experimental Correlation for Buckling of Composite Cylinders under Combined Compression and Torsion.</t>
    </r>
  </si>
  <si>
    <r>
      <t xml:space="preserve">Carri, R. L.: </t>
    </r>
    <r>
      <rPr>
        <b/>
        <sz val="11"/>
        <color theme="1"/>
        <rFont val="Calibri"/>
        <family val="2"/>
        <scheme val="minor"/>
      </rPr>
      <t>NASA-CR-132264</t>
    </r>
    <r>
      <rPr>
        <sz val="11"/>
        <color theme="1"/>
        <rFont val="Calibri"/>
        <family val="2"/>
        <scheme val="minor"/>
      </rPr>
      <t xml:space="preserve"> -</t>
    </r>
    <r>
      <rPr>
        <i/>
        <sz val="11"/>
        <color theme="1"/>
        <rFont val="Calibri"/>
        <family val="2"/>
        <scheme val="minor"/>
      </rPr>
      <t xml:space="preserve"> Buckling Behavior of Composite Cylinders Subjected to Compressive Loading.</t>
    </r>
    <r>
      <rPr>
        <sz val="11"/>
        <color theme="1"/>
        <rFont val="Calibri"/>
        <family val="2"/>
        <scheme val="minor"/>
      </rPr>
      <t xml:space="preserve"> </t>
    </r>
  </si>
  <si>
    <t xml:space="preserve">https://ntrs.nasa.gov/citations/19780021560 </t>
  </si>
  <si>
    <t>[8]</t>
  </si>
  <si>
    <t>Ref.</t>
  </si>
  <si>
    <t>No. 2</t>
  </si>
  <si>
    <t>No. 4</t>
  </si>
  <si>
    <t>No. 6</t>
  </si>
  <si>
    <t>No. 13</t>
  </si>
  <si>
    <t>No. 17</t>
  </si>
  <si>
    <t>No. 23</t>
  </si>
  <si>
    <t>No. 8</t>
  </si>
  <si>
    <t>No. 11</t>
  </si>
  <si>
    <t>No. 14</t>
  </si>
  <si>
    <t>No. 22</t>
  </si>
  <si>
    <t>A</t>
  </si>
  <si>
    <r>
      <t xml:space="preserve">Tennyson, R. C.; Hansen, J. S.: </t>
    </r>
    <r>
      <rPr>
        <i/>
        <sz val="11"/>
        <color theme="1"/>
        <rFont val="Calibri"/>
        <family val="2"/>
        <scheme val="minor"/>
      </rPr>
      <t>Optimum design for buckling of laminated cylinders.</t>
    </r>
  </si>
  <si>
    <t>Collapse: the buckling of structures in theory and practice, pp. 409-429, Cambridge University Press, 1983.</t>
  </si>
  <si>
    <t>[9]</t>
  </si>
  <si>
    <t>[10]</t>
  </si>
  <si>
    <t>[11]</t>
  </si>
  <si>
    <t>[12]</t>
  </si>
  <si>
    <t>[15]</t>
  </si>
  <si>
    <t>[13]</t>
  </si>
  <si>
    <t>[14]</t>
  </si>
  <si>
    <t>[16]</t>
  </si>
  <si>
    <t>[20]</t>
  </si>
  <si>
    <t>[22]</t>
  </si>
  <si>
    <t>[21]</t>
  </si>
  <si>
    <t>[24]</t>
  </si>
  <si>
    <t>[17]</t>
  </si>
  <si>
    <t>[25]</t>
  </si>
  <si>
    <t>[18]</t>
  </si>
  <si>
    <t>[19]</t>
  </si>
  <si>
    <t>[23]</t>
  </si>
  <si>
    <t>[26]</t>
  </si>
  <si>
    <t>[27]</t>
  </si>
  <si>
    <t>[28]</t>
  </si>
  <si>
    <t>[29]</t>
  </si>
  <si>
    <t>No. 1</t>
  </si>
  <si>
    <t>No. 3</t>
  </si>
  <si>
    <t>Journal of the Japan Society for Aeronautical and Space Sciences, Vol. 32, No. 360, pp. 46-51, 1984.</t>
  </si>
  <si>
    <r>
      <t xml:space="preserve">Hirano, Y.: </t>
    </r>
    <r>
      <rPr>
        <i/>
        <sz val="11"/>
        <color theme="1"/>
        <rFont val="Calibri"/>
        <family val="2"/>
        <scheme val="minor"/>
      </rPr>
      <t>Optimization of laminated composite cylindrical shells for axial buckling.</t>
    </r>
  </si>
  <si>
    <t>Journal of the Japan Society for Aeronautical and Space Sciences, Vol. 32, No. 361, pp. 111-121, 1984.</t>
  </si>
  <si>
    <r>
      <t xml:space="preserve">Hühne, C.; Rolfes, R.; Breitbach, E.; Teßmer, J.: </t>
    </r>
    <r>
      <rPr>
        <i/>
        <sz val="11"/>
        <color theme="1"/>
        <rFont val="Calibri"/>
        <family val="2"/>
        <scheme val="minor"/>
      </rPr>
      <t>Robust Design of Composite Cylindrical Shells Under Axial Compression - Simulation and Validation.</t>
    </r>
  </si>
  <si>
    <t>Thin-Walled Structures, Vol. 46, No. 7-9, pp. 947–962, 2008.</t>
  </si>
  <si>
    <t xml:space="preserve">https://doi.org/10.1016/j.tws.2008.01.043 </t>
  </si>
  <si>
    <t>UTIAS Report No. 317, Institute for Aerospace Studies, University of Toronto, 1987.</t>
  </si>
  <si>
    <r>
      <t xml:space="preserve">Sun, G.: </t>
    </r>
    <r>
      <rPr>
        <i/>
        <sz val="11"/>
        <color theme="1"/>
        <rFont val="Calibri"/>
        <family val="2"/>
        <scheme val="minor"/>
      </rPr>
      <t>Optimization of laminated cylinders for buckling.</t>
    </r>
  </si>
  <si>
    <r>
      <t xml:space="preserve">Geier, B.; Klein, H.; Zimmermann, R.: </t>
    </r>
    <r>
      <rPr>
        <i/>
        <sz val="11"/>
        <color theme="1"/>
        <rFont val="Calibri"/>
        <family val="2"/>
        <scheme val="minor"/>
      </rPr>
      <t>Buckling tests with axially compressed unstiffened cylindrical shells made from CFRP.</t>
    </r>
  </si>
  <si>
    <t xml:space="preserve">https://elib.dlr.de/41499/ </t>
  </si>
  <si>
    <t>Jullien, J. F. (ed): Buckling of Shell Structures, on Land, in the Sea and in the Air. Elsevier Applied Science, pp. 498-507, 1991.</t>
  </si>
  <si>
    <t>Jullien, J. F. (ed): Buckling of Shell Structures, on Land, in the Sea and in the Air. Elsevier Applied Science, pp. 53-60, 1991.</t>
  </si>
  <si>
    <t xml:space="preserve">https://doi.org/10.2514/2.704 </t>
  </si>
  <si>
    <r>
      <t xml:space="preserve">Giavotto, V.; Poggi, C.; Chryssanthopoulos, M.; Dowling, P.: </t>
    </r>
    <r>
      <rPr>
        <i/>
        <sz val="11"/>
        <color theme="1"/>
        <rFont val="Calibri"/>
        <family val="2"/>
        <scheme val="minor"/>
      </rPr>
      <t>Buckling Behaviour of Composite Shells under Combined Loading.</t>
    </r>
  </si>
  <si>
    <r>
      <t xml:space="preserve">Bisagni, C.: </t>
    </r>
    <r>
      <rPr>
        <i/>
        <sz val="11"/>
        <color theme="1"/>
        <rFont val="Calibri"/>
        <family val="2"/>
        <scheme val="minor"/>
      </rPr>
      <t>Experimental buckling of thin composite cylinders in compression.</t>
    </r>
  </si>
  <si>
    <r>
      <t xml:space="preserve">Meyer-Piening, H.-R; Farshad, M.; Geier, B.; Zimmermann, R.: </t>
    </r>
    <r>
      <rPr>
        <i/>
        <sz val="11"/>
        <color theme="1"/>
        <rFont val="Calibri"/>
        <family val="2"/>
        <scheme val="minor"/>
      </rPr>
      <t>Buckling loads of CFRP composite cylinders under combined axial and torsion loading - experiments and computations.</t>
    </r>
  </si>
  <si>
    <t xml:space="preserve">https://doi.org/10.1016/S0263-8223(01)00053-8 </t>
  </si>
  <si>
    <r>
      <t xml:space="preserve">Kobayashi, S.; Seko, H.; Koyama, K.: </t>
    </r>
    <r>
      <rPr>
        <i/>
        <sz val="11"/>
        <color theme="1"/>
        <rFont val="Calibri"/>
        <family val="2"/>
        <scheme val="minor"/>
      </rPr>
      <t>Compressive buckling of CFRP circular cylindrical shells. I - Theoretical analysis and experiment.</t>
    </r>
  </si>
  <si>
    <r>
      <t xml:space="preserve">Bisagni, C.; Cordisco, P.: </t>
    </r>
    <r>
      <rPr>
        <i/>
        <sz val="11"/>
        <color theme="1"/>
        <rFont val="Calibri"/>
        <family val="2"/>
        <scheme val="minor"/>
      </rPr>
      <t>An experimental investigation into the buckling and post-buckling of CFRP shells under combined axial and torsion loading.</t>
    </r>
  </si>
  <si>
    <t>Composite Structures, Vol. 60, No. 4, pp. 391-402, 2003.</t>
  </si>
  <si>
    <t>Composite Structures, Vol. 53, No. 4, pp. 427-435, 2001.</t>
  </si>
  <si>
    <t>AIAA Journal, Vol. 37, No. 2, pp. 276-278, 1999.</t>
  </si>
  <si>
    <t>https://doi.org/10.1016/S0263-8223(03)00024-2</t>
  </si>
  <si>
    <r>
      <t xml:space="preserve">Hilburger, M. W.; Nemeth, M. P.; Starnes, J. H.: </t>
    </r>
    <r>
      <rPr>
        <i/>
        <sz val="11"/>
        <color theme="1"/>
        <rFont val="Calibri"/>
        <family val="2"/>
        <scheme val="minor"/>
      </rPr>
      <t>Shell Buckling Design Criteria Based on Manufacturing Imperfection Signatures.</t>
    </r>
  </si>
  <si>
    <t>AIAA Journal, Vol. 44, No. 3, pp. 654-663, 2006.</t>
  </si>
  <si>
    <t xml:space="preserve">https://doi.org/10.2514/1.5429 </t>
  </si>
  <si>
    <r>
      <t xml:space="preserve">Degenhardt, R.; Kling, A.; Bethge, A.; Orf, J.; Kärger, L.; Zimmermann, R.; Rohwer, K.; Calvi, A.: </t>
    </r>
    <r>
      <rPr>
        <i/>
        <sz val="11"/>
        <color theme="1"/>
        <rFont val="Calibri"/>
        <family val="2"/>
        <scheme val="minor"/>
      </rPr>
      <t>Investigations on imperfection sensitivity and deduction of improved knock-down factors for unstiffened CFRP cylindrical shells.</t>
    </r>
  </si>
  <si>
    <t>Composite Structures, Vol. 92, No. 8, pp. 1939–1946, 2010.</t>
  </si>
  <si>
    <t>https://doi.org/10.1016/j.compstruct.2009.12.014</t>
  </si>
  <si>
    <r>
      <t xml:space="preserve">Schillo, C.; Röstermundt, D.; Krause, D.: </t>
    </r>
    <r>
      <rPr>
        <i/>
        <sz val="11"/>
        <color theme="1"/>
        <rFont val="Calibri"/>
        <family val="2"/>
        <scheme val="minor"/>
      </rPr>
      <t>Experimental and numerical study on the influence of imperfections on the buckling load of unstiffened CFRP shells.</t>
    </r>
  </si>
  <si>
    <t>Composite Structures, Vol. 131, pp. 128-138, 2015.</t>
  </si>
  <si>
    <t xml:space="preserve">https://doi.org/10.1016/j.compstruct.2015.04.032 </t>
  </si>
  <si>
    <t>Manufacturer</t>
  </si>
  <si>
    <t>Manufacturing Process</t>
  </si>
  <si>
    <t>Boundary Condition (top)/(bottom)</t>
  </si>
  <si>
    <t>Test Rig</t>
  </si>
  <si>
    <t>Carri</t>
  </si>
  <si>
    <t>Wilkins</t>
  </si>
  <si>
    <t>Herakovich</t>
  </si>
  <si>
    <t>Tennyson</t>
  </si>
  <si>
    <t>Hirano</t>
  </si>
  <si>
    <t>Kobayashi</t>
  </si>
  <si>
    <t>Sun</t>
  </si>
  <si>
    <t>Geier</t>
  </si>
  <si>
    <t>Giavotto</t>
  </si>
  <si>
    <t>Bisagni</t>
  </si>
  <si>
    <t>Meyer-Piening</t>
  </si>
  <si>
    <t>Hilburger</t>
  </si>
  <si>
    <t>Hühne</t>
  </si>
  <si>
    <t>Degenhardt</t>
  </si>
  <si>
    <t>Priyadarsini</t>
  </si>
  <si>
    <t>Schillo</t>
  </si>
  <si>
    <t>Kalnins</t>
  </si>
  <si>
    <t>Takano</t>
  </si>
  <si>
    <t>Khakimova</t>
  </si>
  <si>
    <t>Skukis</t>
  </si>
  <si>
    <t>Labans</t>
  </si>
  <si>
    <t>Franzoni</t>
  </si>
  <si>
    <t>Rudd</t>
  </si>
  <si>
    <t>Lincoln</t>
  </si>
  <si>
    <t>Xin</t>
  </si>
  <si>
    <t>[±45]s</t>
  </si>
  <si>
    <t>[±45]2s</t>
  </si>
  <si>
    <t>[±45]</t>
  </si>
  <si>
    <t>[±45,0,0,0,0,0,90,±45,90,0,0,0,0,0,±45]</t>
  </si>
  <si>
    <t>[±45,0,0,0,0,90,90,0,0,0,0,±45]</t>
  </si>
  <si>
    <t>[0,0,0,0,0,0,0,0]</t>
  </si>
  <si>
    <t>[-45,-45,+45,+45]s</t>
  </si>
  <si>
    <t>[0,±45,90]s</t>
  </si>
  <si>
    <t>[-45,+45]s</t>
  </si>
  <si>
    <t>[0,90,0,90]s</t>
  </si>
  <si>
    <t>[0,0,0,0,90,90,90,90]</t>
  </si>
  <si>
    <t>[-20,-20,+20,+20]</t>
  </si>
  <si>
    <t>[-20,-20,-20,-20,+20,+20,+20,+20]</t>
  </si>
  <si>
    <t>[-45,-45,+45,+45]</t>
  </si>
  <si>
    <t>[-45,-45,-45,-45,+45,+45,+45,+45]</t>
  </si>
  <si>
    <t>[-45,+45,-45,+45,-45,+45,-45,+45]</t>
  </si>
  <si>
    <t>[-70,+70,-70,+70]s</t>
  </si>
  <si>
    <t>[-70,+70,-70,+70]</t>
  </si>
  <si>
    <t>[-70,-70,-70,-70,+70,+70,+70,+70]</t>
  </si>
  <si>
    <t>[-70,+70,-70,+70]as</t>
  </si>
  <si>
    <t>[0,+45,90,-45,0,+45,90,-45]</t>
  </si>
  <si>
    <t>[0,0,+45,+45,-45,-45,90,90]</t>
  </si>
  <si>
    <t>[0,+45,-45,-45,+45,0,0,0]</t>
  </si>
  <si>
    <t>[0,0,±45]s</t>
  </si>
  <si>
    <t>[±45,-45,+45,0,0,0,0]</t>
  </si>
  <si>
    <t>[0,90]s</t>
  </si>
  <si>
    <t>[90,0]s</t>
  </si>
  <si>
    <t>[±20,0,0,±40]</t>
  </si>
  <si>
    <t>[±20,±40,0,0]</t>
  </si>
  <si>
    <t>[±40,±20,0,0]</t>
  </si>
  <si>
    <t>[±20,90]</t>
  </si>
  <si>
    <t>[0,±45,90]</t>
  </si>
  <si>
    <t>[+30,-30,-30,+30,90,90]</t>
  </si>
  <si>
    <t>[0,+60,-60,-60,+60,0]</t>
  </si>
  <si>
    <t>[+26,-42,+76,-3]</t>
  </si>
  <si>
    <t>[-59,+5,+51,-59]</t>
  </si>
  <si>
    <t>[-83,+37,+15,-86]</t>
  </si>
  <si>
    <t>[±60,0,0,±68,±52,±37]</t>
  </si>
  <si>
    <t>[±51,±-45,±37,±19,0,0]</t>
  </si>
  <si>
    <t>[±51,90,90,±40]</t>
  </si>
  <si>
    <t>[±30,90,90,±22,±38,±53]</t>
  </si>
  <si>
    <t>[±37,±52,±68,0,0,±60]</t>
  </si>
  <si>
    <t>[±39,0,0,±50]</t>
  </si>
  <si>
    <t>[±49,±36,0,0]</t>
  </si>
  <si>
    <t>[±51,±45,±37,±19,0,0]</t>
  </si>
  <si>
    <t xml:space="preserve">[0,±45,0] </t>
  </si>
  <si>
    <t>[90,0]2s</t>
  </si>
  <si>
    <t>[90,+30,-30,90]</t>
  </si>
  <si>
    <t>[±38,±68,90,90,±8,±53]</t>
  </si>
  <si>
    <t>[0,0,±19,±37,±45,±51]</t>
  </si>
  <si>
    <t>[0,±45,0]</t>
  </si>
  <si>
    <t>[-45,+45,0,0]s</t>
  </si>
  <si>
    <t>[-45,+45,90,90]s</t>
  </si>
  <si>
    <t>[-45,+45,0,90]s</t>
  </si>
  <si>
    <t>[±24,±41]</t>
  </si>
  <si>
    <t>[±41,±24]</t>
  </si>
  <si>
    <t>[+24,±41,-24]</t>
  </si>
  <si>
    <t>[±45,0,-79]</t>
  </si>
  <si>
    <t>[0,±45,0]s</t>
  </si>
  <si>
    <t>[90,±30,±30,90]</t>
  </si>
  <si>
    <t>[-70,+70,0]s</t>
  </si>
  <si>
    <t>[-70,0,+70]</t>
  </si>
  <si>
    <t>[-50,+50]</t>
  </si>
  <si>
    <t>[±34,0,0,±53]</t>
  </si>
  <si>
    <t>[±45,0,90]s</t>
  </si>
  <si>
    <t>[-50,50]</t>
  </si>
  <si>
    <t>[-82.5,+30,+20,-82.5]</t>
  </si>
  <si>
    <t>B4-I</t>
  </si>
  <si>
    <t>G6</t>
  </si>
  <si>
    <t>[0,±45]s</t>
  </si>
  <si>
    <t>Simple Support/Simple Support</t>
  </si>
  <si>
    <t>Clamped/Clamped</t>
  </si>
  <si>
    <t>Simple Support/Clamped</t>
  </si>
  <si>
    <t>Arbelo</t>
  </si>
  <si>
    <t>R07</t>
  </si>
  <si>
    <t>R08</t>
  </si>
  <si>
    <t>R09</t>
  </si>
  <si>
    <t xml:space="preserve">[0,0,45,-45,45,-45] </t>
  </si>
  <si>
    <t>Clamped/Simple Support</t>
  </si>
  <si>
    <t>B1</t>
  </si>
  <si>
    <t>B2</t>
  </si>
  <si>
    <t>B3</t>
  </si>
  <si>
    <t>B4</t>
  </si>
  <si>
    <t>Z15</t>
  </si>
  <si>
    <t>Z20</t>
  </si>
  <si>
    <t>Z26</t>
  </si>
  <si>
    <t>SP1</t>
  </si>
  <si>
    <t>SP2</t>
  </si>
  <si>
    <t>SP3</t>
  </si>
  <si>
    <t>SP4</t>
  </si>
  <si>
    <t>B</t>
  </si>
  <si>
    <t>C</t>
  </si>
  <si>
    <t xml:space="preserve">Z1.1 </t>
  </si>
  <si>
    <t xml:space="preserve">Z1.2 </t>
  </si>
  <si>
    <t xml:space="preserve">Z1.3 </t>
  </si>
  <si>
    <t xml:space="preserve">Z1.5 </t>
  </si>
  <si>
    <t xml:space="preserve">Z1.6 </t>
  </si>
  <si>
    <t xml:space="preserve">Z2.1 </t>
  </si>
  <si>
    <t xml:space="preserve">Z2.2 </t>
  </si>
  <si>
    <t xml:space="preserve">Z2.3 </t>
  </si>
  <si>
    <t xml:space="preserve">Z2.4 </t>
  </si>
  <si>
    <t xml:space="preserve">Z2.5 </t>
  </si>
  <si>
    <t xml:space="preserve">Z2.6 </t>
  </si>
  <si>
    <t xml:space="preserve">R15 </t>
  </si>
  <si>
    <t xml:space="preserve">R16 </t>
  </si>
  <si>
    <t xml:space="preserve">R17 </t>
  </si>
  <si>
    <t xml:space="preserve">R18 </t>
  </si>
  <si>
    <t xml:space="preserve">R19 </t>
  </si>
  <si>
    <t xml:space="preserve">R20 </t>
  </si>
  <si>
    <t xml:space="preserve">R21 </t>
  </si>
  <si>
    <t xml:space="preserve">R22 </t>
  </si>
  <si>
    <t xml:space="preserve">R23 </t>
  </si>
  <si>
    <t xml:space="preserve">R24 </t>
  </si>
  <si>
    <t xml:space="preserve">R25 </t>
  </si>
  <si>
    <t xml:space="preserve">R26 </t>
  </si>
  <si>
    <t xml:space="preserve">R27 </t>
  </si>
  <si>
    <t xml:space="preserve">R28 </t>
  </si>
  <si>
    <t>NDL-1</t>
  </si>
  <si>
    <r>
      <t>[±45/±</t>
    </r>
    <r>
      <rPr>
        <sz val="11"/>
        <color theme="1"/>
        <rFont val="Calibri"/>
        <family val="2"/>
      </rPr>
      <t>ϕ°</t>
    </r>
    <r>
      <rPr>
        <sz val="11"/>
        <color theme="1"/>
        <rFont val="Calibri"/>
        <family val="2"/>
        <scheme val="minor"/>
      </rPr>
      <t>(x)]s</t>
    </r>
  </si>
  <si>
    <t>[24,41,-41,-24]</t>
  </si>
  <si>
    <t>QI</t>
  </si>
  <si>
    <t>RTS</t>
  </si>
  <si>
    <t>W0-11</t>
  </si>
  <si>
    <t>W0-12</t>
  </si>
  <si>
    <t>No. 191</t>
  </si>
  <si>
    <t>No. 192</t>
  </si>
  <si>
    <t>CFRP (T300/5208)</t>
  </si>
  <si>
    <t>CFRP (Modmor I/Narmco 5208)</t>
  </si>
  <si>
    <t>CFRP (T300/3M SP288)</t>
  </si>
  <si>
    <t>CFRP</t>
  </si>
  <si>
    <t>CFRP (AS4/3502)</t>
  </si>
  <si>
    <t>CFRP (IM7/8552)</t>
  </si>
  <si>
    <t>CFRP (T300/914UD)</t>
  </si>
  <si>
    <t>CFRP (UD prepreg Unipreg 100 g/m²)</t>
  </si>
  <si>
    <t>CFRP (AS7/8552)</t>
  </si>
  <si>
    <t>CFRP (TR350J075S)</t>
  </si>
  <si>
    <t>CFRP (HSX350C075S)</t>
  </si>
  <si>
    <t>CFRP (AS4/8552)</t>
  </si>
  <si>
    <t xml:space="preserve">CFRP (HSX350C075) </t>
  </si>
  <si>
    <t>CFRP (SKY FLEX WSN 03KP 200 YK51M)</t>
  </si>
  <si>
    <t>DLR Braunschweig</t>
  </si>
  <si>
    <t>University of Toronto</t>
  </si>
  <si>
    <t>Grumman Aerospace Corp.</t>
  </si>
  <si>
    <t>General Dynamics</t>
  </si>
  <si>
    <t>Virginia Tech</t>
  </si>
  <si>
    <t>NASA Langley Research Center</t>
  </si>
  <si>
    <t>CFRP (T300A/Epoxy)</t>
  </si>
  <si>
    <t>Boron-Epoxy</t>
  </si>
  <si>
    <t>---</t>
  </si>
  <si>
    <t>Boron-Epoxy (Boron/Avco 5505)</t>
  </si>
  <si>
    <t>100-11a No. 1</t>
  </si>
  <si>
    <t>100-11a No. 2</t>
  </si>
  <si>
    <t>100-13</t>
  </si>
  <si>
    <t>100-13a</t>
  </si>
  <si>
    <t>--- / ---</t>
  </si>
  <si>
    <t>Filament Winding</t>
  </si>
  <si>
    <t>Rapid Tow Shearing</t>
  </si>
  <si>
    <t>Mitsubishi Rayon Co., Ltd</t>
  </si>
  <si>
    <t>UTM (Shimadzu AG-I 100kN)</t>
  </si>
  <si>
    <t>UTM (Zwick 100)</t>
  </si>
  <si>
    <t>DLR Buckling Facility</t>
  </si>
  <si>
    <t>TUHH Hexapod Test Rig</t>
  </si>
  <si>
    <t>Agusta</t>
  </si>
  <si>
    <t>Milano Buckling Facility</t>
  </si>
  <si>
    <t>No. 1-1</t>
  </si>
  <si>
    <t>No. 1-2</t>
  </si>
  <si>
    <t>No. 1-3</t>
  </si>
  <si>
    <t>No. 2-1</t>
  </si>
  <si>
    <t>No. 2-2</t>
  </si>
  <si>
    <t>No. 2-3</t>
  </si>
  <si>
    <t>No. 3-1</t>
  </si>
  <si>
    <t>No. 3-2</t>
  </si>
  <si>
    <t>No. 3-3</t>
  </si>
  <si>
    <t>CFRP (TRECA S-305-0.125 prepreg)</t>
  </si>
  <si>
    <t>Tasi</t>
  </si>
  <si>
    <t>GFRP</t>
  </si>
  <si>
    <t>6a</t>
  </si>
  <si>
    <t>7a</t>
  </si>
  <si>
    <t>[90,0,90]</t>
  </si>
  <si>
    <t>TR 6 ply L/r=2</t>
  </si>
  <si>
    <t>TR 6 ply L/r=4</t>
  </si>
  <si>
    <t>TR 6 ply L/r=6</t>
  </si>
  <si>
    <t>HSX 6 ply L/r=2</t>
  </si>
  <si>
    <t>HSX 6 ply L/r=6</t>
  </si>
  <si>
    <t>HSX 3 ply L/r=2</t>
  </si>
  <si>
    <t>HSX 3 ply L/r=6</t>
  </si>
  <si>
    <t>HSX 2 ply L/r=2</t>
  </si>
  <si>
    <t>HSX 2 ply L/r=6</t>
  </si>
  <si>
    <t>Mitsubishi Chemical Co. Ltd. (pre-preg)</t>
  </si>
  <si>
    <t>Shimadzu AG-I 100 kN</t>
  </si>
  <si>
    <t>NASA MSFC Composite Technology Lab</t>
  </si>
  <si>
    <t>IS-10T manufactured by Shimadzu Corporation</t>
  </si>
  <si>
    <t>[30]</t>
  </si>
  <si>
    <t>https://repository.tudelft.nl/islandora/object/uuid:a5a8f5bd-ad89-4f69-b7cf-d4fa12af08a1</t>
  </si>
  <si>
    <t>https://dspace-erf.nlr.nl/server/api/core/bitstreams/2d1e71a3-2036-4f50-92ee-c0a33a5be36d/content</t>
  </si>
  <si>
    <r>
      <t xml:space="preserve">Priyadarsini, R. S.; Kalyanaraman, V.; Srinivasan, S. M.: </t>
    </r>
    <r>
      <rPr>
        <i/>
        <sz val="11"/>
        <color theme="1"/>
        <rFont val="Calibri"/>
        <family val="2"/>
        <scheme val="minor"/>
      </rPr>
      <t>Numerical and experimentalstudy of buckling of advanced fibre composite cylinders under axial compression.</t>
    </r>
  </si>
  <si>
    <t>https://doi.org/10.1142/S0219455412500289</t>
  </si>
  <si>
    <t>https://doi.org/10.1016/j.tws.2015.04.024</t>
  </si>
  <si>
    <r>
      <t xml:space="preserve">Arbelo, M.A.; Kalnins, K.; Ozolons, O.; Skukis, E.; Castro, S.G.P.;Degenhardt, R.: </t>
    </r>
    <r>
      <rPr>
        <i/>
        <sz val="11"/>
        <color theme="1"/>
        <rFont val="Calibri"/>
        <family val="2"/>
        <scheme val="minor"/>
      </rPr>
      <t>Experimental and numerical estimation of buckling load on unstiffened cylindrical shells using a vibration correlation technique.</t>
    </r>
  </si>
  <si>
    <r>
      <t xml:space="preserve">Bisagni, C.: </t>
    </r>
    <r>
      <rPr>
        <i/>
        <sz val="11"/>
        <color theme="1"/>
        <rFont val="Calibri"/>
        <family val="2"/>
        <scheme val="minor"/>
      </rPr>
      <t>Composite cylindrical shells under static and dynamic axial loading: An experimental campaign.</t>
    </r>
  </si>
  <si>
    <t>https://doi.org/10.1016/j.paerosci.2015.06.004</t>
  </si>
  <si>
    <t>https://www.iccm-central.org/Proceedings/ICCM20proceedings/papers/paper-1305-1.pdf</t>
  </si>
  <si>
    <r>
      <t xml:space="preserve">Kalnins, K.; Arbelo, M.; Ozolins, O.; Castro, S.; Degenhard, R.: </t>
    </r>
    <r>
      <rPr>
        <i/>
        <sz val="11"/>
        <color theme="1"/>
        <rFont val="Calibri"/>
        <family val="2"/>
        <scheme val="minor"/>
      </rPr>
      <t>Numerical characterization of the knock-down factor on unstiffened cylindrical shells with initial geometric imperfections.</t>
    </r>
  </si>
  <si>
    <r>
      <t xml:space="preserve">Takano, A.: </t>
    </r>
    <r>
      <rPr>
        <i/>
        <sz val="11"/>
        <color theme="1"/>
        <rFont val="Calibri"/>
        <family val="2"/>
        <scheme val="minor"/>
      </rPr>
      <t>Buckling Experiment on Anisotropic Long and Short Cylinders.</t>
    </r>
  </si>
  <si>
    <t>https://core.ac.uk/download/pdf/228834348.pdf</t>
  </si>
  <si>
    <t>https://doi.org/10.1016/j.tws.2017.06.002</t>
  </si>
  <si>
    <r>
      <t xml:space="preserve">Khakimova, R.; Castro, S.G.P.; Wilckens, D.; Rohwer, K.; Degenhardt, R.: </t>
    </r>
    <r>
      <rPr>
        <i/>
        <sz val="11"/>
        <color theme="1"/>
        <rFont val="Calibri"/>
        <family val="2"/>
        <scheme val="minor"/>
      </rPr>
      <t>Buckling of axially compressed CFRP cylinders with and without additional lateral load: Experimental and numerical investigation.</t>
    </r>
  </si>
  <si>
    <t>[31]</t>
  </si>
  <si>
    <r>
      <rPr>
        <sz val="11"/>
        <color theme="1"/>
        <rFont val="Calibri"/>
        <family val="2"/>
        <scheme val="minor"/>
      </rPr>
      <t xml:space="preserve">Skukis, E.;Ozolins, O.; Kalnins, K.; Arbelo, M.A.: </t>
    </r>
    <r>
      <rPr>
        <i/>
        <sz val="11"/>
        <color theme="1"/>
        <rFont val="Calibri"/>
        <family val="2"/>
        <scheme val="minor"/>
      </rPr>
      <t>Experimental test for estimation of buckling load on unstiffened cylindrical shells by vibration correlation technique.</t>
    </r>
  </si>
  <si>
    <t>https://doi.org/10.1016/j.proeng.2017.02.154</t>
  </si>
  <si>
    <r>
      <t xml:space="preserve">Franzoni, F.; Odermann, F.; Lanbans, E.; Bisagni, C.; Arbelo, M.A.; Degenhardt, R.: </t>
    </r>
    <r>
      <rPr>
        <i/>
        <sz val="11"/>
        <color theme="1"/>
        <rFont val="Calibri"/>
        <family val="2"/>
        <scheme val="minor"/>
      </rPr>
      <t>Experimental validation of the vibration correlation technique robustness to predict buckling of unstiffened composite cylindrical shells.</t>
    </r>
  </si>
  <si>
    <t>https://doi.org/10.1016/j.compstruct.2019.111107</t>
  </si>
  <si>
    <r>
      <t xml:space="preserve">Labans, E.; Abramovich, H.; Bisagni, C.: </t>
    </r>
    <r>
      <rPr>
        <i/>
        <sz val="11"/>
        <color theme="1"/>
        <rFont val="Calibri"/>
        <family val="2"/>
        <scheme val="minor"/>
      </rPr>
      <t>An experimental vibration-buckling investigation on classical and variable angle tow composite shells under axial compression.</t>
    </r>
  </si>
  <si>
    <t>https://doi.org/10.1016/j.jsv.2019.02.034</t>
  </si>
  <si>
    <t>https://doi.org/10.3390/app11020854</t>
  </si>
  <si>
    <r>
      <t xml:space="preserve">Takano, A.; Kitamura, R.; Masai, T.; </t>
    </r>
    <r>
      <rPr>
        <i/>
        <sz val="11"/>
        <color theme="1"/>
        <rFont val="Calibri"/>
        <family val="2"/>
        <scheme val="minor"/>
      </rPr>
      <t>Bao, J.: Buckling Test of Composite Cylindrical Shells with Large Radius Thickness Ratio.</t>
    </r>
  </si>
  <si>
    <t>https://doi.org/10.2514/1.J061996</t>
  </si>
  <si>
    <r>
      <t xml:space="preserve">Lincoln, R.L.; Weaver, P.M.; Pirrera, A.; Groh, R.M.J.; Zympeloudis, E.: </t>
    </r>
    <r>
      <rPr>
        <i/>
        <sz val="11"/>
        <color theme="1"/>
        <rFont val="Calibri"/>
        <family val="2"/>
        <scheme val="minor"/>
      </rPr>
      <t>Manufacture and Buckling Test of a Variable-Stiffness, Variable-Thickness Composite Cylinder Under Axial Compression.</t>
    </r>
  </si>
  <si>
    <r>
      <t xml:space="preserve">Xin, R.; Le, V.T.; Goo, N.S.: </t>
    </r>
    <r>
      <rPr>
        <i/>
        <sz val="11"/>
        <color theme="1"/>
        <rFont val="Calibri"/>
        <family val="2"/>
        <scheme val="minor"/>
      </rPr>
      <t>Buckling identification in composite cylindrical shells with measured imperfections using a Multi-DIC method and finite element analysis.</t>
    </r>
  </si>
  <si>
    <t>https://doi.org/10.1016/j.tws.2022.109436</t>
  </si>
  <si>
    <r>
      <t xml:space="preserve">Rudd, M.T.; Eberlein, D.J.; Waters, W.A.; Gardner, N.W.; Schultz, M.R.; Bisagni, C.: </t>
    </r>
    <r>
      <rPr>
        <i/>
        <sz val="11"/>
        <color theme="1"/>
        <rFont val="Calibri"/>
        <family val="2"/>
        <scheme val="minor"/>
      </rPr>
      <t>Analysis and validation of a scaled, launch-vehicle-like composite cylinder under axial compression.</t>
    </r>
  </si>
  <si>
    <t>https://doi.org/10.1016/j.compstruct.2022.116393</t>
  </si>
  <si>
    <t>Uemura</t>
  </si>
  <si>
    <t>CS-0+90-8-1</t>
  </si>
  <si>
    <t>CA-0+90-2-1</t>
  </si>
  <si>
    <t>AA-20-2-1</t>
  </si>
  <si>
    <t>AA-20-2-0.5</t>
  </si>
  <si>
    <t>AA-20-8-1</t>
  </si>
  <si>
    <t>AS-45-4-0.5</t>
  </si>
  <si>
    <t>AA-45-8-1</t>
  </si>
  <si>
    <t>AA-45-2-1</t>
  </si>
  <si>
    <t>AA-45-2-0.5</t>
  </si>
  <si>
    <t>AS-70-8-1</t>
  </si>
  <si>
    <t>AA-70-4-0.5</t>
  </si>
  <si>
    <t>AA-70-2-1</t>
  </si>
  <si>
    <t>AA-70-8-1</t>
  </si>
  <si>
    <r>
      <t xml:space="preserve">Uemura, M.; Kasuya, H.: </t>
    </r>
    <r>
      <rPr>
        <i/>
        <sz val="11"/>
        <color theme="1"/>
        <rFont val="Calibri"/>
        <family val="2"/>
        <scheme val="minor"/>
      </rPr>
      <t>Coupling Effect on Axial Compressive Buckling of Laminated Composite Cylindrical Shells.</t>
    </r>
  </si>
  <si>
    <t>Proceedings of the 1982 International Conference on Composite Materials, pp. 583–590, 1982.</t>
  </si>
  <si>
    <r>
      <t xml:space="preserve">Tasi, J.; Feldman, A.; Stang, D. A.: </t>
    </r>
    <r>
      <rPr>
        <b/>
        <sz val="11"/>
        <color theme="1"/>
        <rFont val="Calibri"/>
        <family val="2"/>
        <scheme val="minor"/>
      </rPr>
      <t>NASA CR-266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The buckling strength of filament-wound cylinders under axial compression.</t>
    </r>
  </si>
  <si>
    <t>https://ntrs.nasa.gov/citations/19650019355</t>
  </si>
  <si>
    <t>https://iccm-central.org/Proceedings/ICCM4proceedings/index.htm</t>
  </si>
  <si>
    <t>National Aeronautics and Space Administration (NASA), 1973.</t>
  </si>
  <si>
    <t>National Aeronautics and Space Administration (NASA), 1978.</t>
  </si>
  <si>
    <t>https://doi.org/10.2322/jjsass1969.32.111</t>
  </si>
  <si>
    <t>https://doi.org/10.2322/jjsass1969.32.46</t>
  </si>
  <si>
    <t>[90,±8.82,90]</t>
  </si>
  <si>
    <t>[90,±2.93,90]</t>
  </si>
  <si>
    <t>[90,±8.57,90]</t>
  </si>
  <si>
    <t>[90,±8.48,90]</t>
  </si>
  <si>
    <t>[90,±8.55,90]</t>
  </si>
  <si>
    <t>Waters</t>
  </si>
  <si>
    <t>CFRP(Hercules AS4/3502)</t>
  </si>
  <si>
    <r>
      <t>[0±(20,25)²,90±(35,25)</t>
    </r>
    <r>
      <rPr>
        <sz val="11"/>
        <color theme="1"/>
        <rFont val="Calibri"/>
        <family val="2"/>
      </rPr>
      <t>⁹</t>
    </r>
    <r>
      <rPr>
        <sz val="11"/>
        <color theme="1"/>
        <rFont val="Calibri"/>
        <family val="2"/>
        <scheme val="minor"/>
      </rPr>
      <t>]s</t>
    </r>
  </si>
  <si>
    <t>[23,0,-23]4s</t>
  </si>
  <si>
    <t>[±45,0,90]2s</t>
  </si>
  <si>
    <t>[45,-45,-45,45]2s</t>
  </si>
  <si>
    <t>[45,-45,0,0,0,0,-45,45]s</t>
  </si>
  <si>
    <t>[45,-45,90,90,90,90,-45,45]s</t>
  </si>
  <si>
    <t>AW-CYL-1-1</t>
  </si>
  <si>
    <t>AW-CYL-2-1</t>
  </si>
  <si>
    <t>AW-CYL-3-1</t>
  </si>
  <si>
    <t>AW-CYL-4-1</t>
  </si>
  <si>
    <t>AW-CYL-5-1</t>
  </si>
  <si>
    <t>[32]</t>
  </si>
  <si>
    <r>
      <t xml:space="preserve">Waters, W.A.: </t>
    </r>
    <r>
      <rPr>
        <i/>
        <sz val="11"/>
        <color theme="1"/>
        <rFont val="Calibri"/>
        <family val="2"/>
        <scheme val="minor"/>
      </rPr>
      <t>Effects of initial geometric imperfections on the behavior of graphite-epoxy cylinders loaded in compression.</t>
    </r>
  </si>
  <si>
    <t>Manual Layer-by-Layer</t>
  </si>
  <si>
    <t>First Author</t>
  </si>
  <si>
    <t>Riga Technical University</t>
  </si>
  <si>
    <t>50T Servo Controlled Actuator (MTS)</t>
  </si>
  <si>
    <t>Hydraulic 600 T Compression Testing Machine</t>
  </si>
  <si>
    <t>Hydraulic Ram &amp; Four Adjustable Screw Stops</t>
  </si>
  <si>
    <t>Structures laboratory at UTIAS</t>
  </si>
  <si>
    <t>Instantron Testing Machine</t>
  </si>
  <si>
    <t>MTS Axial-Torsional comb. Loader (VPI&amp;SU)</t>
  </si>
  <si>
    <t>1340-kN Hydraulic Test Machine</t>
  </si>
  <si>
    <t>Southwark Emery 300,000 lb. Hydraulic Loading Machine</t>
  </si>
  <si>
    <t>534-kN Hydraulic UTM</t>
  </si>
  <si>
    <t>MTS 3500 kN Servo-Hydraulic Loading Rig</t>
  </si>
  <si>
    <t>500 kN four-pillar Dartec Test Machine</t>
  </si>
  <si>
    <t>NASA Langley Research Center (3.000kN)</t>
  </si>
  <si>
    <t>Advanced Fiber Placement Robot</t>
  </si>
  <si>
    <t>Classical Composite Shell</t>
  </si>
  <si>
    <t>Variable Angle Tow Composite Shell</t>
  </si>
  <si>
    <t>CFRP Fabric</t>
  </si>
  <si>
    <t>Aramid Fabric (Kevlar)</t>
  </si>
  <si>
    <t>Hartwich</t>
  </si>
  <si>
    <t>[33]</t>
  </si>
  <si>
    <t>Z1L1</t>
  </si>
  <si>
    <t>Z2L1</t>
  </si>
  <si>
    <t>Z3L1</t>
  </si>
  <si>
    <t>Z1L2</t>
  </si>
  <si>
    <t>Z2L2</t>
  </si>
  <si>
    <t>Z3L2</t>
  </si>
  <si>
    <t>Z1W2</t>
  </si>
  <si>
    <t>Z2W2</t>
  </si>
  <si>
    <t>Z3W2</t>
  </si>
  <si>
    <t>Z4W2</t>
  </si>
  <si>
    <t>Z5W2</t>
  </si>
  <si>
    <t>Z6W2</t>
  </si>
  <si>
    <t>[90,-30,30,-30,30,90]</t>
  </si>
  <si>
    <r>
      <t xml:space="preserve">Hartwich, T.S.; Panek, S.; Wilckens, D.; Bock, M.; Krause, D.: </t>
    </r>
    <r>
      <rPr>
        <i/>
        <sz val="11"/>
        <color theme="1"/>
        <rFont val="Calibri"/>
        <family val="2"/>
        <scheme val="minor"/>
      </rPr>
      <t>The Influence of the Manufacturing Process and Test Boundary Conditions on the Buckling Load of Thin-Walled Cylindrical CFRP Shells.</t>
    </r>
  </si>
  <si>
    <t>https://doi.org/10.1016/j.compstruct.2023.116674</t>
  </si>
  <si>
    <t>[34]</t>
  </si>
  <si>
    <t>[35]</t>
  </si>
  <si>
    <t>GFRP (Scotchply XP250)</t>
  </si>
  <si>
    <t>Tape Winding</t>
  </si>
  <si>
    <t>Flight Dynamics Laboratory, Wright-Patterson Air Force Base</t>
  </si>
  <si>
    <t>[-70,70,0]</t>
  </si>
  <si>
    <t>[45,0,-45]</t>
  </si>
  <si>
    <t>Chauncey Wu</t>
  </si>
  <si>
    <r>
      <t>[±45/±</t>
    </r>
    <r>
      <rPr>
        <sz val="11"/>
        <color theme="1"/>
        <rFont val="Calibri"/>
        <family val="2"/>
      </rPr>
      <t>Θ°</t>
    </r>
    <r>
      <rPr>
        <sz val="11"/>
        <color theme="1"/>
        <rFont val="Calibri"/>
        <family val="2"/>
        <scheme val="minor"/>
      </rPr>
      <t>(x)]s</t>
    </r>
  </si>
  <si>
    <t>Shell A (with overlaps)</t>
  </si>
  <si>
    <t>Shell B (without overlaps)</t>
  </si>
  <si>
    <t>Fiber Placement System</t>
  </si>
  <si>
    <t>Lockheed Martin</t>
  </si>
  <si>
    <t>Fiber Placement System using tow drop/add</t>
  </si>
  <si>
    <t xml:space="preserve"> 300 klb Electrohydraulic Test Machine</t>
  </si>
  <si>
    <r>
      <t xml:space="preserve">Chauncey Wu, K.; Stanford, B.K.; Hrinda, G.A., Wang, Z.; Martin, R.A.; Kim, H.A..: </t>
    </r>
    <r>
      <rPr>
        <i/>
        <sz val="11"/>
        <color theme="1"/>
        <rFont val="Calibri"/>
        <family val="2"/>
        <scheme val="minor"/>
      </rPr>
      <t>Structural Assessment of Advanced Composite Tow-Steered Shells.</t>
    </r>
  </si>
  <si>
    <t>https://doi.org/10.2514/6.2013-1769</t>
  </si>
  <si>
    <t>National Aeronautics and Space Administration (NASA), 1965.</t>
  </si>
  <si>
    <t>Dissertation, Old Dominion University, Norfolk, Virginia, 1996.</t>
  </si>
  <si>
    <t>International Journal of Structural Stability and Dynamics, Vol. 12, No. 4, 2012.</t>
  </si>
  <si>
    <t>Thin-Walled Structures, Vol. 94, pp. 273-279, 2015.</t>
  </si>
  <si>
    <t>Progress in Aerospace Sciences, Vol. 78, pp. 107-115, 2015.</t>
  </si>
  <si>
    <t>20th International Conference on Composite Materials, ICCM 2015 - Copenhagen, Denmark, 2015.</t>
  </si>
  <si>
    <t>Advances in Technology Innovation, Vol. 1, No. 1, pp. 25 - 27, 2016.</t>
  </si>
  <si>
    <t>Thin-Walled Structures, Vol. 119, pp. 178-189, 2017.</t>
  </si>
  <si>
    <t>Procedia Engineering, Vol. 172, pp. 1023-1030, 2017.</t>
  </si>
  <si>
    <t>Composite Structures, Vol. 224, 2019.</t>
  </si>
  <si>
    <t>Journal of Sound and Vibration, Vol. 449, pp. 315-329, 2019.</t>
  </si>
  <si>
    <t>Applied Sciences, Vol. 11, No. 2, pp. 854, 2021.</t>
  </si>
  <si>
    <t>AIAA Journal, Vol. 61, No. 4, pp. 1849-1862, 2023.</t>
  </si>
  <si>
    <t>Thin-Walled Structures, Vol. 177, pp. 109436, 2022.</t>
  </si>
  <si>
    <t>Composite Structures, Vol. 304, No. 1, pp. 116393, 2023.</t>
  </si>
  <si>
    <t>Composite Structures, Vol. 308, pp. 116674, 2023.</t>
  </si>
  <si>
    <t>54th AIAA/ASME/ASCE/AHS/ASC Structures, Structural Dynamics, and Materials Conference - Boston, Massachusetts, 2013.</t>
  </si>
  <si>
    <t>Z42</t>
  </si>
  <si>
    <t>CFRP(135/HS40/67g NTPT)</t>
  </si>
  <si>
    <t>[+60 0 -60]s</t>
  </si>
  <si>
    <r>
      <t xml:space="preserve">Franzoni, F.: </t>
    </r>
    <r>
      <rPr>
        <i/>
        <sz val="11"/>
        <color theme="1"/>
        <rFont val="Calibri"/>
        <family val="2"/>
        <scheme val="minor"/>
      </rPr>
      <t>Predicting Buckling from Vibration: an Analytical, Numerical, and Experimental Verification for Cylindrical Shells.</t>
    </r>
  </si>
  <si>
    <t>Dissertation, University Bremen, Bremen, Germany, 2020.</t>
  </si>
  <si>
    <t>https://elib.dlr.de/136955/</t>
  </si>
  <si>
    <t>[-20,20,90]</t>
  </si>
  <si>
    <t>1a</t>
  </si>
  <si>
    <t>2a</t>
  </si>
  <si>
    <t>3b</t>
  </si>
  <si>
    <t>4a</t>
  </si>
  <si>
    <t>4b</t>
  </si>
  <si>
    <t>5b</t>
  </si>
  <si>
    <t>6b</t>
  </si>
  <si>
    <t>7b</t>
  </si>
  <si>
    <t>9a</t>
  </si>
  <si>
    <t>9b</t>
  </si>
  <si>
    <t>11a</t>
  </si>
  <si>
    <t>11b</t>
  </si>
  <si>
    <t>12a</t>
  </si>
  <si>
    <t>12b</t>
  </si>
  <si>
    <t>[90,90,90]</t>
  </si>
  <si>
    <t>[90,-45,45]</t>
  </si>
  <si>
    <t>[-45,45,90]</t>
  </si>
  <si>
    <t>[0,-45,45]</t>
  </si>
  <si>
    <t>[30,90,30]</t>
  </si>
  <si>
    <t>[30,90,-30]</t>
  </si>
  <si>
    <t>Clamped (free torsion)/Clamped</t>
  </si>
  <si>
    <t>[36]</t>
  </si>
  <si>
    <r>
      <t xml:space="preserve">Tennyson, R.C.; Muggeridge, D.B.: </t>
    </r>
    <r>
      <rPr>
        <i/>
        <sz val="11"/>
        <color theme="1"/>
        <rFont val="Calibri"/>
        <family val="2"/>
        <scheme val="minor"/>
      </rPr>
      <t>Buckling of Laminated Anisotropic Imperfect Circular Cylinders under Axial Compression.</t>
    </r>
  </si>
  <si>
    <t>https://doi.org/10.2514/3.61860</t>
  </si>
  <si>
    <t>Journal of Spacecraft and Rockets, Vol. 10, No. 2, pp. 143-148, 1973.</t>
  </si>
  <si>
    <t>Z1LG</t>
  </si>
  <si>
    <t>Z2LG</t>
  </si>
  <si>
    <t>Z3LG</t>
  </si>
  <si>
    <t>Z4LG</t>
  </si>
  <si>
    <t>Z5LG</t>
  </si>
  <si>
    <t>Z6LG</t>
  </si>
  <si>
    <t>Z1WG</t>
  </si>
  <si>
    <t>Inside radius [mm]</t>
  </si>
  <si>
    <t>[37]</t>
  </si>
  <si>
    <r>
      <t xml:space="preserve">Hartwich, T.S.; Panek, S.; Wilckens, D.; Wille, T.; Krause, D.: </t>
    </r>
    <r>
      <rPr>
        <i/>
        <sz val="11"/>
        <color theme="1"/>
        <rFont val="Calibri"/>
        <family val="2"/>
        <scheme val="minor"/>
      </rPr>
      <t>The influence of R/t-ratio on the imperfection sensitivity of the buckling load of thin-walled CFRP cylindrical shells.</t>
    </r>
  </si>
  <si>
    <t>https://doi.org/10.1016/j.compstruct.2024.118216</t>
  </si>
  <si>
    <t>Composite Structures, Vol. 341, pp. 118216,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</si>
</sst>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4">
    <xf numFmtId="0" fontId="0" fillId="0" borderId="0" xfId="0"/>
    <xf numFmtId="2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0" borderId="0" xfId="1" applyFont="1" applyAlignment="1">
      <alignment horizontal="right"/>
    </xf>
    <xf numFmtId="0" fontId="5" fillId="0" borderId="0" xfId="0" applyFont="1" applyAlignment="1">
      <alignment horizontal="right"/>
    </xf>
    <xf numFmtId="165" fontId="0" fillId="0" borderId="0" xfId="0" applyNumberFormat="1"/>
    <xf numFmtId="3" fontId="0" fillId="0" borderId="0" xfId="0" applyNumberFormat="1" applyAlignment="1">
      <alignment horizontal="right"/>
    </xf>
    <xf numFmtId="1" fontId="0" fillId="0" borderId="0" xfId="0" applyNumberFormat="1"/>
    <xf numFmtId="165" fontId="0" fillId="0" borderId="0" xfId="0" applyNumberFormat="1" applyAlignment="1">
      <alignment vertical="top" wrapText="1"/>
    </xf>
    <xf numFmtId="1" fontId="0" fillId="0" borderId="0" xfId="0" quotePrefix="1" applyNumberFormat="1"/>
    <xf numFmtId="0" fontId="0" fillId="0" borderId="0" xfId="0" quotePrefix="1"/>
    <xf numFmtId="2" fontId="0" fillId="0" borderId="0" xfId="0" quotePrefix="1" applyNumberFormat="1" applyAlignment="1">
      <alignment horizontal="right"/>
    </xf>
    <xf numFmtId="0" fontId="0" fillId="0" borderId="0" xfId="0" applyAlignment="1">
      <alignment wrapText="1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/>
    </xf>
    <xf numFmtId="164" fontId="0" fillId="0" borderId="0" xfId="0" quotePrefix="1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quotePrefix="1" applyFill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7" fillId="0" borderId="0" xfId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1" applyAlignment="1">
      <alignment horizontal="left"/>
    </xf>
    <xf numFmtId="0" fontId="3" fillId="0" borderId="0" xfId="0" applyFont="1" applyAlignment="1">
      <alignment horizontal="left"/>
    </xf>
  </cellXfs>
  <cellStyles count="2">
    <cellStyle name="Link" xfId="1" builtinId="8"/>
    <cellStyle name="Standard" xfId="0" builtinId="0"/>
  </cellStyles>
  <dxfs count="42">
    <dxf>
      <numFmt numFmtId="4" formatCode="#,##0.00"/>
    </dxf>
    <dxf>
      <numFmt numFmtId="4" formatCode="#,##0.00"/>
    </dxf>
    <dxf>
      <numFmt numFmtId="2" formatCode="0.00"/>
    </dxf>
    <dxf>
      <numFmt numFmtId="2" formatCode="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65" formatCode="0.0"/>
    </dxf>
    <dxf>
      <numFmt numFmtId="165" formatCode="0.0"/>
    </dxf>
    <dxf>
      <numFmt numFmtId="2" formatCode="0.00"/>
    </dxf>
    <dxf>
      <numFmt numFmtId="2" formatCode="0.00"/>
    </dxf>
    <dxf>
      <numFmt numFmtId="164" formatCode="0.000"/>
      <alignment horizontal="right" vertical="bottom" textRotation="0" wrapText="0" indent="0" justifyLastLine="0" shrinkToFit="0" readingOrder="0"/>
    </dxf>
    <dxf>
      <numFmt numFmtId="164" formatCode="0.0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textRotation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alignment horizontal="center" textRotation="0" indent="0" justifyLastLine="0" shrinkToFit="0" readingOrder="0"/>
    </dxf>
    <dxf>
      <alignment horizontal="general" vertical="top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ill>
        <patternFill>
          <bgColor rgb="FFF8F8F8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000099"/>
        </patternFill>
      </fill>
    </dxf>
    <dxf>
      <font>
        <b/>
        <i val="0"/>
        <color theme="0"/>
      </font>
      <fill>
        <patternFill>
          <bgColor rgb="FF000099"/>
        </patternFill>
      </fill>
    </dxf>
  </dxfs>
  <tableStyles count="1" defaultTableStyle="TableStyleMedium2" defaultPivotStyle="PivotStyleLight16">
    <tableStyle name="PKT-Tabelle" pivot="0" count="4" xr9:uid="{069E407E-75A8-4A27-AC76-7989E39FE2F1}">
      <tableStyleElement type="headerRow" dxfId="41"/>
      <tableStyleElement type="firstColumn" dxfId="40"/>
      <tableStyleElement type="firstRowStripe" dxfId="39"/>
      <tableStyleElement type="secondRowStripe" dxfId="38"/>
    </tableStyle>
  </tableStyles>
  <colors>
    <mruColors>
      <color rgb="FFF8F8F8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165752-9E6B-4DFD-8BC8-603E52B613CE}" name="Tabelle1" displayName="Tabelle1" ref="B2:W244" headerRowDxfId="30">
  <autoFilter ref="B2:W244" xr:uid="{D4165752-9E6B-4DFD-8BC8-603E52B613CE}"/>
  <sortState xmlns:xlrd2="http://schemas.microsoft.com/office/spreadsheetml/2017/richdata2" ref="B3:W237">
    <sortCondition ref="D2:D237"/>
  </sortState>
  <tableColumns count="22">
    <tableColumn id="1" xr3:uid="{F3222DF0-AF9C-4DB2-9322-6F3D1485AD56}" name="Ref." dataDxfId="29" totalsRowDxfId="28"/>
    <tableColumn id="22" xr3:uid="{5F403896-8DC4-4097-A6E5-5915890BDCC1}" name="First Author" dataDxfId="27" totalsRowDxfId="26"/>
    <tableColumn id="2" xr3:uid="{7370E0F4-ECE9-4E96-B5D9-842BC72B831F}" name="Year" dataDxfId="25" totalsRowDxfId="24"/>
    <tableColumn id="20" xr3:uid="{4174D1F6-4417-489A-81F0-41EEBA26BC6C}" name="Designation"/>
    <tableColumn id="3" xr3:uid="{663E47F1-26B1-42FB-81BB-FFBB5C14F92A}" name="Material"/>
    <tableColumn id="4" xr3:uid="{738AF612-BDF3-4791-8C13-E3D700A2DEFB}" name="Laminate Layup [°]"/>
    <tableColumn id="5" xr3:uid="{0D4921ED-136D-43F0-A315-37C352F69824}" name="Layers" dataDxfId="23" totalsRowDxfId="22"/>
    <tableColumn id="23" xr3:uid="{2B7B65D2-D545-4173-B3D5-9DF33DE4EB2F}" name="Layer thickness [mm]" dataDxfId="21" totalsRowDxfId="20"/>
    <tableColumn id="7" xr3:uid="{701343A1-BA6E-4EC6-B199-379BA8FCC2D4}" name="Wall thickness [mm]" dataDxfId="19" totalsRowDxfId="18"/>
    <tableColumn id="8" xr3:uid="{5A441E4F-FB9F-48EF-9BF3-D83A68E583F7}" name="Inside radius [mm]" dataDxfId="17" totalsRowDxfId="16"/>
    <tableColumn id="21" xr3:uid="{BEACE846-0940-4546-AD63-19A427180726}" name="Total length [mm]" dataDxfId="15" totalsRowDxfId="14"/>
    <tableColumn id="9" xr3:uid="{4F3ADE54-4AB1-4A72-A285-D5C88EFC1B2A}" name="Free length [mm]" dataDxfId="13" totalsRowDxfId="12"/>
    <tableColumn id="10" xr3:uid="{461BE480-671A-4325-A684-4540546445C3}" name="R/t" dataDxfId="11" totalsRowDxfId="10"/>
    <tableColumn id="12" xr3:uid="{0B504892-0DB0-4CA7-A24B-438FAF42B523}" name="E11 [MPa]" dataDxfId="9" totalsRowDxfId="8"/>
    <tableColumn id="13" xr3:uid="{6F1C9453-D41E-44CB-B6C7-7D7FCF3DAD4D}" name="E22 [MPa]" dataDxfId="7" totalsRowDxfId="6"/>
    <tableColumn id="14" xr3:uid="{88A2C0DD-32BE-4F1B-BB10-D232C2CB36E2}" name="G12 [MPa]" dataDxfId="5" totalsRowDxfId="4"/>
    <tableColumn id="15" xr3:uid="{F02FCC00-D672-42B3-A8D0-171CDA91CC62}" name="v12 [-]" dataDxfId="3" totalsRowDxfId="2"/>
    <tableColumn id="16" xr3:uid="{87E6002F-0B98-4697-A123-36707E5770E9}" name="Boundary Condition (top)/(bottom)"/>
    <tableColumn id="18" xr3:uid="{97336679-763F-410F-ACEB-A43EC77E8CA3}" name="experimental Buckling Load [kN]" dataDxfId="1" totalsRowDxfId="0"/>
    <tableColumn id="19" xr3:uid="{3F9AC64D-E4DF-4C92-9879-B047E716E71B}" name="Manufacturer"/>
    <tableColumn id="11" xr3:uid="{E3110B2D-469C-49F7-852F-B1934BF81EBF}" name="Manufacturing Process"/>
    <tableColumn id="17" xr3:uid="{284E28B9-C868-4D28-B1FD-1EC7A9F4E43F}" name="Test Rig"/>
  </tableColumns>
  <tableStyleInfo name="PKT-Tabelle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dspace-erf.nlr.nl/server/api/core/bitstreams/2d1e71a3-2036-4f50-92ee-c0a33a5be36d/content" TargetMode="External"/><Relationship Id="rId18" Type="http://schemas.openxmlformats.org/officeDocument/2006/relationships/hyperlink" Target="https://core.ac.uk/download/pdf/228834348.pdf" TargetMode="External"/><Relationship Id="rId26" Type="http://schemas.openxmlformats.org/officeDocument/2006/relationships/hyperlink" Target="https://doi.org/10.1016/j.compstruct.2022.116393" TargetMode="External"/><Relationship Id="rId3" Type="http://schemas.openxmlformats.org/officeDocument/2006/relationships/hyperlink" Target="https://ntrs.nasa.gov/citations/19780021560" TargetMode="External"/><Relationship Id="rId21" Type="http://schemas.openxmlformats.org/officeDocument/2006/relationships/hyperlink" Target="https://doi.org/10.1016/j.compstruct.2019.111107" TargetMode="External"/><Relationship Id="rId34" Type="http://schemas.openxmlformats.org/officeDocument/2006/relationships/hyperlink" Target="https://doi.org/10.2514/3.61860" TargetMode="External"/><Relationship Id="rId7" Type="http://schemas.openxmlformats.org/officeDocument/2006/relationships/hyperlink" Target="https://doi.org/10.1016/S0263-8223(01)00053-8" TargetMode="External"/><Relationship Id="rId12" Type="http://schemas.openxmlformats.org/officeDocument/2006/relationships/hyperlink" Target="https://repository.tudelft.nl/islandora/object/uuid:a5a8f5bd-ad89-4f69-b7cf-d4fa12af08a1" TargetMode="External"/><Relationship Id="rId17" Type="http://schemas.openxmlformats.org/officeDocument/2006/relationships/hyperlink" Target="https://www.iccm-central.org/Proceedings/ICCM20proceedings/papers/paper-1305-1.pdf" TargetMode="External"/><Relationship Id="rId25" Type="http://schemas.openxmlformats.org/officeDocument/2006/relationships/hyperlink" Target="https://doi.org/10.1016/j.tws.2022.109436" TargetMode="External"/><Relationship Id="rId33" Type="http://schemas.openxmlformats.org/officeDocument/2006/relationships/hyperlink" Target="https://elib.dlr.de/136955/" TargetMode="External"/><Relationship Id="rId2" Type="http://schemas.openxmlformats.org/officeDocument/2006/relationships/hyperlink" Target="https://ntrs.nasa.gov/citations/19730021213" TargetMode="External"/><Relationship Id="rId16" Type="http://schemas.openxmlformats.org/officeDocument/2006/relationships/hyperlink" Target="https://doi.org/10.1016/j.paerosci.2015.06.004" TargetMode="External"/><Relationship Id="rId20" Type="http://schemas.openxmlformats.org/officeDocument/2006/relationships/hyperlink" Target="https://doi.org/10.1016/j.proeng.2017.02.154" TargetMode="External"/><Relationship Id="rId29" Type="http://schemas.openxmlformats.org/officeDocument/2006/relationships/hyperlink" Target="https://doi.org/10.2322/jjsass1969.32.111" TargetMode="External"/><Relationship Id="rId1" Type="http://schemas.openxmlformats.org/officeDocument/2006/relationships/hyperlink" Target="https://doi.org/10.2514/3.59889" TargetMode="External"/><Relationship Id="rId6" Type="http://schemas.openxmlformats.org/officeDocument/2006/relationships/hyperlink" Target="https://doi.org/10.2514/2.704" TargetMode="External"/><Relationship Id="rId11" Type="http://schemas.openxmlformats.org/officeDocument/2006/relationships/hyperlink" Target="https://doi.org/10.1016/j.compstruct.2015.04.032" TargetMode="External"/><Relationship Id="rId24" Type="http://schemas.openxmlformats.org/officeDocument/2006/relationships/hyperlink" Target="https://doi.org/10.2514/1.J061996" TargetMode="External"/><Relationship Id="rId32" Type="http://schemas.openxmlformats.org/officeDocument/2006/relationships/hyperlink" Target="https://doi.org/10.2514/6.2013-1769" TargetMode="External"/><Relationship Id="rId5" Type="http://schemas.openxmlformats.org/officeDocument/2006/relationships/hyperlink" Target="https://elib.dlr.de/41499/" TargetMode="External"/><Relationship Id="rId15" Type="http://schemas.openxmlformats.org/officeDocument/2006/relationships/hyperlink" Target="https://doi.org/10.1016/j.tws.2015.04.024" TargetMode="External"/><Relationship Id="rId23" Type="http://schemas.openxmlformats.org/officeDocument/2006/relationships/hyperlink" Target="https://doi.org/10.3390/app11020854" TargetMode="External"/><Relationship Id="rId28" Type="http://schemas.openxmlformats.org/officeDocument/2006/relationships/hyperlink" Target="https://iccm-central.org/Proceedings/ICCM4proceedings/index.htm" TargetMode="External"/><Relationship Id="rId36" Type="http://schemas.openxmlformats.org/officeDocument/2006/relationships/printerSettings" Target="../printerSettings/printerSettings2.bin"/><Relationship Id="rId10" Type="http://schemas.openxmlformats.org/officeDocument/2006/relationships/hyperlink" Target="https://doi.org/10.1016/j.compstruct.2009.12.014" TargetMode="External"/><Relationship Id="rId19" Type="http://schemas.openxmlformats.org/officeDocument/2006/relationships/hyperlink" Target="https://doi.org/10.1016/j.tws.2017.06.002" TargetMode="External"/><Relationship Id="rId31" Type="http://schemas.openxmlformats.org/officeDocument/2006/relationships/hyperlink" Target="https://doi.org/10.1016/j.compstruct.2023.116674" TargetMode="External"/><Relationship Id="rId4" Type="http://schemas.openxmlformats.org/officeDocument/2006/relationships/hyperlink" Target="https://doi.org/10.1016/j.tws.2008.01.043" TargetMode="External"/><Relationship Id="rId9" Type="http://schemas.openxmlformats.org/officeDocument/2006/relationships/hyperlink" Target="https://doi.org/10.2514/1.5429" TargetMode="External"/><Relationship Id="rId14" Type="http://schemas.openxmlformats.org/officeDocument/2006/relationships/hyperlink" Target="https://doi.org/10.1142/S0219455412500289" TargetMode="External"/><Relationship Id="rId22" Type="http://schemas.openxmlformats.org/officeDocument/2006/relationships/hyperlink" Target="https://doi.org/10.1016/j.jsv.2019.02.034" TargetMode="External"/><Relationship Id="rId27" Type="http://schemas.openxmlformats.org/officeDocument/2006/relationships/hyperlink" Target="https://ntrs.nasa.gov/citations/19650019355" TargetMode="External"/><Relationship Id="rId30" Type="http://schemas.openxmlformats.org/officeDocument/2006/relationships/hyperlink" Target="https://doi.org/10.2322/jjsass1969.32.46" TargetMode="External"/><Relationship Id="rId35" Type="http://schemas.openxmlformats.org/officeDocument/2006/relationships/hyperlink" Target="https://doi.org/10.1016/j.compstruct.2024.118216" TargetMode="External"/><Relationship Id="rId8" Type="http://schemas.openxmlformats.org/officeDocument/2006/relationships/hyperlink" Target="https://doi.org/10.1016/S0263-8223(03)00024-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245"/>
  <sheetViews>
    <sheetView showGridLines="0" showRowColHeaders="0" tabSelected="1" zoomScaleNormal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/>
    </sheetView>
  </sheetViews>
  <sheetFormatPr baseColWidth="10" defaultColWidth="8.88671875" defaultRowHeight="14.4" x14ac:dyDescent="0.3"/>
  <cols>
    <col min="1" max="1" width="2.6640625" customWidth="1"/>
    <col min="2" max="2" width="6.88671875" style="13" customWidth="1"/>
    <col min="3" max="3" width="13.33203125" style="13" bestFit="1" customWidth="1"/>
    <col min="4" max="4" width="6" style="9" customWidth="1"/>
    <col min="5" max="5" width="31.88671875" bestFit="1" customWidth="1"/>
    <col min="6" max="6" width="34.33203125" bestFit="1" customWidth="1"/>
    <col min="7" max="7" width="34.88671875" bestFit="1" customWidth="1"/>
    <col min="8" max="8" width="6.6640625" style="10" customWidth="1"/>
    <col min="9" max="9" width="15.33203125" style="10" customWidth="1"/>
    <col min="10" max="10" width="13.88671875" style="1" customWidth="1"/>
    <col min="11" max="11" width="12.21875" style="17" customWidth="1"/>
    <col min="12" max="12" width="12.109375" style="1" customWidth="1"/>
    <col min="13" max="13" width="11.33203125" style="3" customWidth="1"/>
    <col min="14" max="14" width="6.44140625" customWidth="1"/>
    <col min="15" max="17" width="9.33203125" style="2" customWidth="1"/>
    <col min="18" max="18" width="8.6640625" style="1" bestFit="1" customWidth="1"/>
    <col min="19" max="19" width="30.6640625" customWidth="1"/>
    <col min="20" max="20" width="20.109375" style="3" customWidth="1"/>
    <col min="21" max="21" width="50.77734375" customWidth="1"/>
    <col min="22" max="22" width="38.77734375" customWidth="1"/>
    <col min="23" max="23" width="50.6640625" bestFit="1" customWidth="1"/>
  </cols>
  <sheetData>
    <row r="2" spans="2:23" s="4" customFormat="1" ht="28.95" customHeight="1" x14ac:dyDescent="0.3">
      <c r="B2" s="12" t="s">
        <v>63</v>
      </c>
      <c r="C2" s="12" t="s">
        <v>427</v>
      </c>
      <c r="D2" s="8" t="s">
        <v>0</v>
      </c>
      <c r="E2" s="4" t="s">
        <v>12</v>
      </c>
      <c r="F2" s="4" t="s">
        <v>1</v>
      </c>
      <c r="G2" s="4" t="s">
        <v>2</v>
      </c>
      <c r="H2" s="27" t="s">
        <v>29</v>
      </c>
      <c r="I2" s="27" t="s">
        <v>3</v>
      </c>
      <c r="J2" s="5" t="s">
        <v>4</v>
      </c>
      <c r="K2" s="20" t="s">
        <v>536</v>
      </c>
      <c r="L2" s="5" t="s">
        <v>5</v>
      </c>
      <c r="M2" s="6" t="s">
        <v>6</v>
      </c>
      <c r="N2" s="4" t="s">
        <v>7</v>
      </c>
      <c r="O2" s="7" t="s">
        <v>8</v>
      </c>
      <c r="P2" s="7" t="s">
        <v>10</v>
      </c>
      <c r="Q2" s="7" t="s">
        <v>9</v>
      </c>
      <c r="R2" s="5" t="s">
        <v>11</v>
      </c>
      <c r="S2" s="4" t="s">
        <v>134</v>
      </c>
      <c r="T2" s="6" t="s">
        <v>47</v>
      </c>
      <c r="U2" s="4" t="s">
        <v>132</v>
      </c>
      <c r="V2" s="4" t="s">
        <v>133</v>
      </c>
      <c r="W2" s="4" t="s">
        <v>135</v>
      </c>
    </row>
    <row r="3" spans="2:23" x14ac:dyDescent="0.3">
      <c r="B3" s="38" t="s">
        <v>48</v>
      </c>
      <c r="C3" s="16" t="s">
        <v>335</v>
      </c>
      <c r="D3" s="14">
        <v>1965</v>
      </c>
      <c r="E3" s="37">
        <v>1</v>
      </c>
      <c r="F3" t="s">
        <v>336</v>
      </c>
      <c r="G3" t="s">
        <v>406</v>
      </c>
      <c r="H3" s="10">
        <v>3</v>
      </c>
      <c r="I3" s="28">
        <v>0.30226000000000003</v>
      </c>
      <c r="J3" s="1">
        <v>0.90678000000000003</v>
      </c>
      <c r="K3" s="17">
        <v>75.399900000000002</v>
      </c>
      <c r="L3" s="19">
        <v>205.23</v>
      </c>
      <c r="M3" s="19">
        <f>Tabelle1[[#This Row],[Total length '[mm']]]-35.56</f>
        <v>169.67</v>
      </c>
      <c r="N3" s="19">
        <f>Tabelle1[[#This Row],[Inside radius '[mm']]]/Tabelle1[[#This Row],[Wall thickness '[mm']]]</f>
        <v>83.151260504201687</v>
      </c>
      <c r="O3" s="2">
        <v>61018.6</v>
      </c>
      <c r="P3" s="2">
        <v>21304.799999999999</v>
      </c>
      <c r="Q3" s="2">
        <v>9583.7099999999991</v>
      </c>
      <c r="R3" s="1">
        <v>0.32</v>
      </c>
      <c r="S3" t="s">
        <v>232</v>
      </c>
      <c r="T3" s="3">
        <v>62.364100000000001</v>
      </c>
      <c r="U3" s="22" t="s">
        <v>309</v>
      </c>
      <c r="V3" s="22" t="s">
        <v>309</v>
      </c>
      <c r="W3" s="22" t="s">
        <v>309</v>
      </c>
    </row>
    <row r="4" spans="2:23" x14ac:dyDescent="0.3">
      <c r="B4" s="38" t="s">
        <v>48</v>
      </c>
      <c r="C4" s="16" t="s">
        <v>335</v>
      </c>
      <c r="D4" s="14">
        <v>1965</v>
      </c>
      <c r="E4" s="37">
        <v>11</v>
      </c>
      <c r="F4" t="s">
        <v>336</v>
      </c>
      <c r="G4" t="s">
        <v>339</v>
      </c>
      <c r="H4" s="10">
        <v>3</v>
      </c>
      <c r="I4" s="28">
        <v>0.29971999999999999</v>
      </c>
      <c r="J4" s="1">
        <v>0.89915999999999996</v>
      </c>
      <c r="K4" s="17">
        <v>75.628500000000003</v>
      </c>
      <c r="L4" s="19">
        <v>810.51</v>
      </c>
      <c r="M4" s="19">
        <f>Tabelle1[[#This Row],[Total length '[mm']]]-35.56</f>
        <v>774.95</v>
      </c>
      <c r="N4" s="19">
        <f>Tabelle1[[#This Row],[Inside radius '[mm']]]/Tabelle1[[#This Row],[Wall thickness '[mm']]]</f>
        <v>84.110169491525426</v>
      </c>
      <c r="O4" s="2">
        <v>57778.06</v>
      </c>
      <c r="P4" s="2">
        <v>25924.29</v>
      </c>
      <c r="Q4" s="2">
        <v>10755.82</v>
      </c>
      <c r="R4" s="1">
        <v>0.22</v>
      </c>
      <c r="S4" t="s">
        <v>232</v>
      </c>
      <c r="T4" s="3">
        <v>72.105699999999999</v>
      </c>
      <c r="U4" s="22" t="s">
        <v>309</v>
      </c>
      <c r="V4" s="22" t="s">
        <v>309</v>
      </c>
      <c r="W4" s="22" t="s">
        <v>309</v>
      </c>
    </row>
    <row r="5" spans="2:23" x14ac:dyDescent="0.3">
      <c r="B5" s="38" t="s">
        <v>48</v>
      </c>
      <c r="C5" s="16" t="s">
        <v>335</v>
      </c>
      <c r="D5" s="14">
        <v>1965</v>
      </c>
      <c r="E5" s="37">
        <v>5</v>
      </c>
      <c r="F5" t="s">
        <v>336</v>
      </c>
      <c r="G5" t="s">
        <v>339</v>
      </c>
      <c r="H5" s="10">
        <v>3</v>
      </c>
      <c r="I5" s="28">
        <v>0.29464000000000001</v>
      </c>
      <c r="J5" s="1">
        <v>0.88392000000000004</v>
      </c>
      <c r="K5" s="17">
        <v>75.399900000000002</v>
      </c>
      <c r="L5" s="19">
        <v>205.23</v>
      </c>
      <c r="M5" s="19">
        <f>Tabelle1[[#This Row],[Total length '[mm']]]-35.56</f>
        <v>169.67</v>
      </c>
      <c r="N5" s="19">
        <f>Tabelle1[[#This Row],[Inside radius '[mm']]]/Tabelle1[[#This Row],[Wall thickness '[mm']]]</f>
        <v>85.301724137931032</v>
      </c>
      <c r="O5" s="2">
        <v>69843.89</v>
      </c>
      <c r="P5" s="2">
        <v>19098.48</v>
      </c>
      <c r="Q5" s="2">
        <v>10066.35</v>
      </c>
      <c r="R5" s="1">
        <v>0.41</v>
      </c>
      <c r="S5" t="s">
        <v>232</v>
      </c>
      <c r="T5" s="3">
        <v>71.705299999999994</v>
      </c>
      <c r="U5" s="22" t="s">
        <v>309</v>
      </c>
      <c r="V5" s="22" t="s">
        <v>309</v>
      </c>
      <c r="W5" s="22" t="s">
        <v>309</v>
      </c>
    </row>
    <row r="6" spans="2:23" x14ac:dyDescent="0.3">
      <c r="B6" s="38" t="s">
        <v>48</v>
      </c>
      <c r="C6" s="16" t="s">
        <v>335</v>
      </c>
      <c r="D6" s="14">
        <v>1965</v>
      </c>
      <c r="E6" s="37">
        <v>12</v>
      </c>
      <c r="F6" t="s">
        <v>336</v>
      </c>
      <c r="G6" t="s">
        <v>407</v>
      </c>
      <c r="H6" s="10">
        <v>3</v>
      </c>
      <c r="I6" s="28">
        <v>0.29464000000000001</v>
      </c>
      <c r="J6" s="1">
        <v>0.88392000000000004</v>
      </c>
      <c r="K6" s="17">
        <v>75.628500000000003</v>
      </c>
      <c r="L6" s="19">
        <v>810.51</v>
      </c>
      <c r="M6" s="19">
        <f>Tabelle1[[#This Row],[Total length '[mm']]]-35.56</f>
        <v>774.95</v>
      </c>
      <c r="N6" s="19">
        <f>Tabelle1[[#This Row],[Inside radius '[mm']]]/Tabelle1[[#This Row],[Wall thickness '[mm']]]</f>
        <v>85.560344827586206</v>
      </c>
      <c r="O6" s="2">
        <v>58605.43</v>
      </c>
      <c r="P6" s="2">
        <v>29854.3</v>
      </c>
      <c r="Q6" s="2">
        <v>10617.93</v>
      </c>
      <c r="R6" s="1">
        <v>0.28999999999999998</v>
      </c>
      <c r="S6" t="s">
        <v>232</v>
      </c>
      <c r="T6" s="3">
        <v>69.881600000000006</v>
      </c>
      <c r="U6" s="22" t="s">
        <v>309</v>
      </c>
      <c r="V6" s="22" t="s">
        <v>309</v>
      </c>
      <c r="W6" s="22" t="s">
        <v>309</v>
      </c>
    </row>
    <row r="7" spans="2:23" x14ac:dyDescent="0.3">
      <c r="B7" s="38" t="s">
        <v>48</v>
      </c>
      <c r="C7" s="16" t="s">
        <v>335</v>
      </c>
      <c r="D7" s="14">
        <v>1965</v>
      </c>
      <c r="E7" s="37">
        <v>2</v>
      </c>
      <c r="F7" t="s">
        <v>336</v>
      </c>
      <c r="G7" t="s">
        <v>339</v>
      </c>
      <c r="H7" s="10">
        <v>3</v>
      </c>
      <c r="I7" s="28">
        <v>0.29294666666666663</v>
      </c>
      <c r="J7" s="1">
        <v>0.87883999999999995</v>
      </c>
      <c r="K7" s="17">
        <v>75.399900000000002</v>
      </c>
      <c r="L7" s="19">
        <v>205.23</v>
      </c>
      <c r="M7" s="19">
        <f>Tabelle1[[#This Row],[Total length '[mm']]]-35.56</f>
        <v>169.67</v>
      </c>
      <c r="N7" s="19">
        <f>Tabelle1[[#This Row],[Inside radius '[mm']]]/Tabelle1[[#This Row],[Wall thickness '[mm']]]</f>
        <v>85.794797687861276</v>
      </c>
      <c r="O7" s="2">
        <v>59363.86</v>
      </c>
      <c r="P7" s="2">
        <v>29233.77</v>
      </c>
      <c r="Q7" s="2">
        <v>10273.19</v>
      </c>
      <c r="R7" s="1">
        <v>0.22</v>
      </c>
      <c r="S7" t="s">
        <v>232</v>
      </c>
      <c r="T7" s="3">
        <v>65.833699999999993</v>
      </c>
      <c r="U7" s="22" t="s">
        <v>309</v>
      </c>
      <c r="V7" s="22" t="s">
        <v>309</v>
      </c>
      <c r="W7" s="22" t="s">
        <v>309</v>
      </c>
    </row>
    <row r="8" spans="2:23" x14ac:dyDescent="0.3">
      <c r="B8" s="38" t="s">
        <v>48</v>
      </c>
      <c r="C8" s="16" t="s">
        <v>335</v>
      </c>
      <c r="D8" s="14">
        <v>1965</v>
      </c>
      <c r="E8" s="37">
        <v>4</v>
      </c>
      <c r="F8" t="s">
        <v>336</v>
      </c>
      <c r="G8" t="s">
        <v>408</v>
      </c>
      <c r="H8" s="10">
        <v>3</v>
      </c>
      <c r="I8" s="28">
        <v>0.31834666666666667</v>
      </c>
      <c r="J8" s="1">
        <v>0.95504</v>
      </c>
      <c r="K8" s="17">
        <v>160.31209999999999</v>
      </c>
      <c r="L8" s="19">
        <v>397</v>
      </c>
      <c r="M8" s="19">
        <f>Tabelle1[[#This Row],[Total length '[mm']]]-35.56</f>
        <v>361.44</v>
      </c>
      <c r="N8" s="19">
        <f>Tabelle1[[#This Row],[Inside radius '[mm']]]/Tabelle1[[#This Row],[Wall thickness '[mm']]]</f>
        <v>167.85904255319147</v>
      </c>
      <c r="O8" s="2">
        <v>62742.29</v>
      </c>
      <c r="P8" s="2">
        <v>24752.18</v>
      </c>
      <c r="Q8" s="2">
        <v>10135.290000000001</v>
      </c>
      <c r="R8" s="1">
        <v>0.28000000000000003</v>
      </c>
      <c r="S8" t="s">
        <v>232</v>
      </c>
      <c r="T8" s="3">
        <v>65.967100000000002</v>
      </c>
      <c r="U8" s="22" t="s">
        <v>309</v>
      </c>
      <c r="V8" s="22" t="s">
        <v>309</v>
      </c>
      <c r="W8" s="22" t="s">
        <v>309</v>
      </c>
    </row>
    <row r="9" spans="2:23" x14ac:dyDescent="0.3">
      <c r="B9" s="38" t="s">
        <v>48</v>
      </c>
      <c r="C9" s="16" t="s">
        <v>335</v>
      </c>
      <c r="D9" s="14">
        <v>1965</v>
      </c>
      <c r="E9" s="37">
        <v>3</v>
      </c>
      <c r="F9" t="s">
        <v>336</v>
      </c>
      <c r="G9" t="s">
        <v>339</v>
      </c>
      <c r="H9" s="10">
        <v>3</v>
      </c>
      <c r="I9" s="28">
        <v>0.30480000000000002</v>
      </c>
      <c r="J9" s="1">
        <v>0.91439999999999999</v>
      </c>
      <c r="K9" s="17">
        <v>160.31209999999999</v>
      </c>
      <c r="L9" s="19">
        <v>397</v>
      </c>
      <c r="M9" s="19">
        <f>Tabelle1[[#This Row],[Total length '[mm']]]-35.56</f>
        <v>361.44</v>
      </c>
      <c r="N9" s="19">
        <f>Tabelle1[[#This Row],[Inside radius '[mm']]]/Tabelle1[[#This Row],[Wall thickness '[mm']]]</f>
        <v>175.31944444444443</v>
      </c>
      <c r="O9" s="2">
        <v>67499.67</v>
      </c>
      <c r="P9" s="2">
        <v>21787.43</v>
      </c>
      <c r="Q9" s="2">
        <v>10480.030000000001</v>
      </c>
      <c r="R9" s="1">
        <v>0.32</v>
      </c>
      <c r="S9" t="s">
        <v>232</v>
      </c>
      <c r="T9" s="3">
        <v>59.739600000000003</v>
      </c>
      <c r="U9" s="22" t="s">
        <v>309</v>
      </c>
      <c r="V9" s="22" t="s">
        <v>309</v>
      </c>
      <c r="W9" s="22" t="s">
        <v>309</v>
      </c>
    </row>
    <row r="10" spans="2:23" x14ac:dyDescent="0.3">
      <c r="B10" s="38" t="s">
        <v>48</v>
      </c>
      <c r="C10" s="16" t="s">
        <v>335</v>
      </c>
      <c r="D10" s="14">
        <v>1965</v>
      </c>
      <c r="E10" t="s">
        <v>337</v>
      </c>
      <c r="F10" t="s">
        <v>336</v>
      </c>
      <c r="G10" t="s">
        <v>339</v>
      </c>
      <c r="H10" s="10">
        <v>3</v>
      </c>
      <c r="I10" s="28">
        <v>0.32088666666666665</v>
      </c>
      <c r="J10" s="1">
        <v>0.96265999999999996</v>
      </c>
      <c r="K10" s="17">
        <v>229.0445</v>
      </c>
      <c r="L10" s="19">
        <v>385.57</v>
      </c>
      <c r="M10" s="19">
        <f>Tabelle1[[#This Row],[Total length '[mm']]]-35.56</f>
        <v>350.01</v>
      </c>
      <c r="N10" s="19">
        <f>Tabelle1[[#This Row],[Inside radius '[mm']]]/Tabelle1[[#This Row],[Wall thickness '[mm']]]</f>
        <v>237.92875989445912</v>
      </c>
      <c r="O10" s="2">
        <v>60673.86</v>
      </c>
      <c r="P10" s="2">
        <v>21649.54</v>
      </c>
      <c r="Q10" s="2">
        <v>9445.82</v>
      </c>
      <c r="R10" s="1">
        <v>0.32</v>
      </c>
      <c r="S10" t="s">
        <v>232</v>
      </c>
      <c r="T10" s="3">
        <v>62.497500000000002</v>
      </c>
      <c r="U10" s="22" t="s">
        <v>309</v>
      </c>
      <c r="V10" s="22" t="s">
        <v>309</v>
      </c>
      <c r="W10" s="22" t="s">
        <v>309</v>
      </c>
    </row>
    <row r="11" spans="2:23" x14ac:dyDescent="0.3">
      <c r="B11" s="38" t="s">
        <v>48</v>
      </c>
      <c r="C11" s="16" t="s">
        <v>335</v>
      </c>
      <c r="D11" s="14">
        <v>1965</v>
      </c>
      <c r="E11" s="37">
        <v>7</v>
      </c>
      <c r="F11" t="s">
        <v>336</v>
      </c>
      <c r="G11" t="s">
        <v>409</v>
      </c>
      <c r="H11" s="10">
        <v>3</v>
      </c>
      <c r="I11" s="28">
        <v>0.31496000000000002</v>
      </c>
      <c r="J11" s="1">
        <v>0.94488000000000005</v>
      </c>
      <c r="K11" s="17">
        <v>229.0445</v>
      </c>
      <c r="L11" s="19">
        <v>551.94000000000005</v>
      </c>
      <c r="M11" s="19">
        <f>Tabelle1[[#This Row],[Total length '[mm']]]-35.56</f>
        <v>516.38000000000011</v>
      </c>
      <c r="N11" s="19">
        <f>Tabelle1[[#This Row],[Inside radius '[mm']]]/Tabelle1[[#This Row],[Wall thickness '[mm']]]</f>
        <v>242.4059139784946</v>
      </c>
      <c r="O11" s="2">
        <v>57433.33</v>
      </c>
      <c r="P11" s="2">
        <v>22201.119999999999</v>
      </c>
      <c r="Q11" s="2">
        <v>9101.08</v>
      </c>
      <c r="R11" s="1">
        <v>0.26</v>
      </c>
      <c r="S11" t="s">
        <v>232</v>
      </c>
      <c r="T11" s="3">
        <v>40.790199999999999</v>
      </c>
      <c r="U11" s="22" t="s">
        <v>309</v>
      </c>
      <c r="V11" s="22" t="s">
        <v>309</v>
      </c>
      <c r="W11" s="22" t="s">
        <v>309</v>
      </c>
    </row>
    <row r="12" spans="2:23" x14ac:dyDescent="0.3">
      <c r="B12" s="38" t="s">
        <v>48</v>
      </c>
      <c r="C12" s="16" t="s">
        <v>335</v>
      </c>
      <c r="D12" s="14">
        <v>1965</v>
      </c>
      <c r="E12" t="s">
        <v>338</v>
      </c>
      <c r="F12" t="s">
        <v>336</v>
      </c>
      <c r="G12" t="s">
        <v>409</v>
      </c>
      <c r="H12" s="10">
        <v>3</v>
      </c>
      <c r="I12" s="28">
        <v>0.31326666666666664</v>
      </c>
      <c r="J12" s="1">
        <v>0.93979999999999997</v>
      </c>
      <c r="K12" s="17">
        <v>229.0445</v>
      </c>
      <c r="L12" s="19">
        <v>384.05</v>
      </c>
      <c r="M12" s="19">
        <f>Tabelle1[[#This Row],[Total length '[mm']]]-35.56</f>
        <v>348.49</v>
      </c>
      <c r="N12" s="19">
        <f>Tabelle1[[#This Row],[Inside radius '[mm']]]/Tabelle1[[#This Row],[Wall thickness '[mm']]]</f>
        <v>243.71621621621622</v>
      </c>
      <c r="O12" s="2">
        <v>61225.440000000002</v>
      </c>
      <c r="P12" s="2">
        <v>22063.22</v>
      </c>
      <c r="Q12" s="2">
        <v>9238.9699999999993</v>
      </c>
      <c r="R12" s="1">
        <v>0.32</v>
      </c>
      <c r="S12" t="s">
        <v>232</v>
      </c>
      <c r="T12" s="3">
        <v>77.176699999999997</v>
      </c>
      <c r="U12" s="22" t="s">
        <v>309</v>
      </c>
      <c r="V12" s="22" t="s">
        <v>309</v>
      </c>
      <c r="W12" s="22" t="s">
        <v>309</v>
      </c>
    </row>
    <row r="13" spans="2:23" x14ac:dyDescent="0.3">
      <c r="B13" s="38" t="s">
        <v>48</v>
      </c>
      <c r="C13" s="16" t="s">
        <v>335</v>
      </c>
      <c r="D13" s="14">
        <v>1965</v>
      </c>
      <c r="E13" s="37">
        <v>6</v>
      </c>
      <c r="F13" t="s">
        <v>336</v>
      </c>
      <c r="G13" t="s">
        <v>339</v>
      </c>
      <c r="H13" s="10">
        <v>3</v>
      </c>
      <c r="I13" s="28">
        <v>0.31157333333333331</v>
      </c>
      <c r="J13" s="1">
        <v>0.93472</v>
      </c>
      <c r="K13" s="17">
        <v>229.0445</v>
      </c>
      <c r="L13" s="19">
        <v>551.94000000000005</v>
      </c>
      <c r="M13" s="19">
        <f>Tabelle1[[#This Row],[Total length '[mm']]]-35.56</f>
        <v>516.38000000000011</v>
      </c>
      <c r="N13" s="19">
        <f>Tabelle1[[#This Row],[Inside radius '[mm']]]/Tabelle1[[#This Row],[Wall thickness '[mm']]]</f>
        <v>245.04076086956522</v>
      </c>
      <c r="O13" s="2">
        <v>64397.03</v>
      </c>
      <c r="P13" s="2">
        <v>20822.169999999998</v>
      </c>
      <c r="Q13" s="2">
        <v>9721.61</v>
      </c>
      <c r="R13" s="1">
        <v>0.34</v>
      </c>
      <c r="S13" t="s">
        <v>232</v>
      </c>
      <c r="T13" s="3">
        <v>41.146099999999997</v>
      </c>
      <c r="U13" s="22" t="s">
        <v>309</v>
      </c>
      <c r="V13" s="22" t="s">
        <v>309</v>
      </c>
      <c r="W13" s="22" t="s">
        <v>309</v>
      </c>
    </row>
    <row r="14" spans="2:23" x14ac:dyDescent="0.3">
      <c r="B14" s="38" t="s">
        <v>48</v>
      </c>
      <c r="C14" s="16" t="s">
        <v>335</v>
      </c>
      <c r="D14" s="14">
        <v>1965</v>
      </c>
      <c r="E14" s="37">
        <v>8</v>
      </c>
      <c r="F14" t="s">
        <v>336</v>
      </c>
      <c r="G14" t="s">
        <v>339</v>
      </c>
      <c r="H14" s="10">
        <v>3</v>
      </c>
      <c r="I14" s="28">
        <v>0.32596666666666668</v>
      </c>
      <c r="J14" s="1">
        <v>0.97789999999999999</v>
      </c>
      <c r="K14" s="17">
        <v>303.12360000000001</v>
      </c>
      <c r="L14" s="19">
        <v>717.55</v>
      </c>
      <c r="M14" s="19">
        <f>Tabelle1[[#This Row],[Total length '[mm']]]-35.56</f>
        <v>681.99</v>
      </c>
      <c r="N14" s="19">
        <f>Tabelle1[[#This Row],[Inside radius '[mm']]]/Tabelle1[[#This Row],[Wall thickness '[mm']]]</f>
        <v>309.97402597402601</v>
      </c>
      <c r="O14" s="2">
        <v>56054.37</v>
      </c>
      <c r="P14" s="2">
        <v>23028.49</v>
      </c>
      <c r="Q14" s="2">
        <v>10617.93</v>
      </c>
      <c r="R14" s="1">
        <v>0.26</v>
      </c>
      <c r="S14" t="s">
        <v>232</v>
      </c>
      <c r="T14" s="3">
        <v>39.945</v>
      </c>
      <c r="U14" s="22" t="s">
        <v>309</v>
      </c>
      <c r="V14" s="22" t="s">
        <v>309</v>
      </c>
      <c r="W14" s="22" t="s">
        <v>309</v>
      </c>
    </row>
    <row r="15" spans="2:23" x14ac:dyDescent="0.3">
      <c r="B15" s="38" t="s">
        <v>48</v>
      </c>
      <c r="C15" s="16" t="s">
        <v>335</v>
      </c>
      <c r="D15" s="14">
        <v>1965</v>
      </c>
      <c r="E15" s="37">
        <v>9</v>
      </c>
      <c r="F15" t="s">
        <v>336</v>
      </c>
      <c r="G15" t="s">
        <v>410</v>
      </c>
      <c r="H15" s="10">
        <v>3</v>
      </c>
      <c r="I15" s="28">
        <v>0.31496000000000002</v>
      </c>
      <c r="J15" s="1">
        <v>0.94488000000000005</v>
      </c>
      <c r="K15" s="17">
        <v>303.12360000000001</v>
      </c>
      <c r="L15" s="19">
        <v>717.55</v>
      </c>
      <c r="M15" s="19">
        <f>Tabelle1[[#This Row],[Total length '[mm']]]-35.56</f>
        <v>681.99</v>
      </c>
      <c r="N15" s="19">
        <f>Tabelle1[[#This Row],[Inside radius '[mm']]]/Tabelle1[[#This Row],[Wall thickness '[mm']]]</f>
        <v>320.80645161290323</v>
      </c>
      <c r="O15" s="2">
        <v>64948.61</v>
      </c>
      <c r="P15" s="2">
        <v>21097.96</v>
      </c>
      <c r="Q15" s="2">
        <v>8894.24</v>
      </c>
      <c r="R15" s="1">
        <v>0.28999999999999998</v>
      </c>
      <c r="S15" t="s">
        <v>232</v>
      </c>
      <c r="T15" s="3">
        <v>66.634399999999999</v>
      </c>
      <c r="U15" s="22" t="s">
        <v>309</v>
      </c>
      <c r="V15" s="22" t="s">
        <v>309</v>
      </c>
      <c r="W15" s="22" t="s">
        <v>309</v>
      </c>
    </row>
    <row r="16" spans="2:23" x14ac:dyDescent="0.3">
      <c r="B16" s="38" t="s">
        <v>50</v>
      </c>
      <c r="C16" s="15" t="s">
        <v>136</v>
      </c>
      <c r="D16" s="14">
        <v>1973</v>
      </c>
      <c r="E16" t="s">
        <v>311</v>
      </c>
      <c r="F16" t="s">
        <v>308</v>
      </c>
      <c r="G16" t="s">
        <v>164</v>
      </c>
      <c r="H16" s="10">
        <v>18</v>
      </c>
      <c r="I16" s="28">
        <v>0.13200000000000001</v>
      </c>
      <c r="J16" s="1">
        <v>2.3760000000000003</v>
      </c>
      <c r="K16" s="17">
        <v>46.36</v>
      </c>
      <c r="L16" s="19">
        <v>464.3</v>
      </c>
      <c r="M16" s="23" t="s">
        <v>309</v>
      </c>
      <c r="N16" s="19">
        <v>19.511784511784509</v>
      </c>
      <c r="O16" s="2">
        <v>221000</v>
      </c>
      <c r="P16" s="2">
        <v>20000</v>
      </c>
      <c r="Q16" s="2">
        <v>5000</v>
      </c>
      <c r="R16" s="1">
        <v>0.25</v>
      </c>
      <c r="S16" s="22" t="s">
        <v>315</v>
      </c>
      <c r="T16" s="3">
        <v>769.13229328554587</v>
      </c>
      <c r="U16" t="s">
        <v>303</v>
      </c>
      <c r="V16" t="s">
        <v>426</v>
      </c>
      <c r="W16" t="s">
        <v>435</v>
      </c>
    </row>
    <row r="17" spans="2:23" x14ac:dyDescent="0.3">
      <c r="B17" s="38" t="s">
        <v>50</v>
      </c>
      <c r="C17" s="15" t="s">
        <v>136</v>
      </c>
      <c r="D17" s="14">
        <v>1973</v>
      </c>
      <c r="E17" t="s">
        <v>312</v>
      </c>
      <c r="F17" t="s">
        <v>308</v>
      </c>
      <c r="G17" t="s">
        <v>164</v>
      </c>
      <c r="H17" s="10">
        <v>18</v>
      </c>
      <c r="I17" s="28">
        <v>0.13200000000000001</v>
      </c>
      <c r="J17" s="1">
        <v>2.3760000000000003</v>
      </c>
      <c r="K17" s="17">
        <v>46.36</v>
      </c>
      <c r="L17" s="19">
        <v>464.3</v>
      </c>
      <c r="M17" s="23" t="s">
        <v>309</v>
      </c>
      <c r="N17" s="19">
        <v>19.511784511784509</v>
      </c>
      <c r="O17" s="2">
        <v>221000</v>
      </c>
      <c r="P17" s="2">
        <v>20000</v>
      </c>
      <c r="Q17" s="2">
        <v>5000</v>
      </c>
      <c r="R17" s="1">
        <v>0.25</v>
      </c>
      <c r="S17" s="22" t="s">
        <v>315</v>
      </c>
      <c r="T17" s="3">
        <v>728.22910014852107</v>
      </c>
      <c r="U17" t="s">
        <v>303</v>
      </c>
      <c r="V17" t="s">
        <v>426</v>
      </c>
      <c r="W17" t="s">
        <v>435</v>
      </c>
    </row>
    <row r="18" spans="2:23" x14ac:dyDescent="0.3">
      <c r="B18" s="38" t="s">
        <v>50</v>
      </c>
      <c r="C18" s="15" t="s">
        <v>136</v>
      </c>
      <c r="D18" s="14">
        <v>1973</v>
      </c>
      <c r="E18" t="s">
        <v>313</v>
      </c>
      <c r="F18" t="s">
        <v>308</v>
      </c>
      <c r="G18" t="s">
        <v>165</v>
      </c>
      <c r="H18" s="10">
        <v>14</v>
      </c>
      <c r="I18" s="28">
        <v>0.13200000000000001</v>
      </c>
      <c r="J18" s="1">
        <v>1.8480000000000001</v>
      </c>
      <c r="K18" s="17">
        <v>46.61</v>
      </c>
      <c r="L18" s="19">
        <v>426.7</v>
      </c>
      <c r="M18" s="23" t="s">
        <v>309</v>
      </c>
      <c r="N18" s="19">
        <v>25.22186147186147</v>
      </c>
      <c r="O18" s="2">
        <v>221000</v>
      </c>
      <c r="P18" s="2">
        <v>20000</v>
      </c>
      <c r="Q18" s="2">
        <v>5000</v>
      </c>
      <c r="R18" s="1">
        <v>0.25</v>
      </c>
      <c r="S18" s="22" t="s">
        <v>315</v>
      </c>
      <c r="T18" s="3">
        <v>406.60650939779327</v>
      </c>
      <c r="U18" t="s">
        <v>303</v>
      </c>
      <c r="V18" t="s">
        <v>426</v>
      </c>
      <c r="W18" t="s">
        <v>435</v>
      </c>
    </row>
    <row r="19" spans="2:23" x14ac:dyDescent="0.3">
      <c r="B19" s="38" t="s">
        <v>50</v>
      </c>
      <c r="C19" s="15" t="s">
        <v>136</v>
      </c>
      <c r="D19" s="14">
        <v>1973</v>
      </c>
      <c r="E19" t="s">
        <v>314</v>
      </c>
      <c r="F19" t="s">
        <v>308</v>
      </c>
      <c r="G19" t="s">
        <v>165</v>
      </c>
      <c r="H19" s="10">
        <v>14</v>
      </c>
      <c r="I19" s="28">
        <v>0.13200000000000001</v>
      </c>
      <c r="J19" s="1">
        <v>1.8480000000000001</v>
      </c>
      <c r="K19" s="17">
        <v>46.61</v>
      </c>
      <c r="L19" s="19">
        <v>426.7</v>
      </c>
      <c r="M19" s="23" t="s">
        <v>309</v>
      </c>
      <c r="N19" s="19">
        <v>25.22186147186147</v>
      </c>
      <c r="O19" s="2">
        <v>221000</v>
      </c>
      <c r="P19" s="2">
        <v>20000</v>
      </c>
      <c r="Q19" s="2">
        <v>5000</v>
      </c>
      <c r="R19" s="1">
        <v>0.25</v>
      </c>
      <c r="S19" s="22" t="s">
        <v>315</v>
      </c>
      <c r="T19" s="3">
        <v>469.92736870771182</v>
      </c>
      <c r="U19" t="s">
        <v>303</v>
      </c>
      <c r="V19" t="s">
        <v>426</v>
      </c>
      <c r="W19" t="s">
        <v>435</v>
      </c>
    </row>
    <row r="20" spans="2:23" x14ac:dyDescent="0.3">
      <c r="B20" s="38" t="s">
        <v>525</v>
      </c>
      <c r="C20" s="16" t="s">
        <v>139</v>
      </c>
      <c r="D20" s="14">
        <v>1973</v>
      </c>
      <c r="E20" t="s">
        <v>506</v>
      </c>
      <c r="F20" t="s">
        <v>465</v>
      </c>
      <c r="G20" t="s">
        <v>518</v>
      </c>
      <c r="H20" s="10">
        <v>3</v>
      </c>
      <c r="I20" s="28">
        <v>0.23876</v>
      </c>
      <c r="J20" s="1">
        <v>0.71628000000000003</v>
      </c>
      <c r="K20" s="17">
        <v>159</v>
      </c>
      <c r="L20" s="19">
        <v>277.62200000000001</v>
      </c>
      <c r="M20" s="23" t="s">
        <v>309</v>
      </c>
      <c r="N20" s="19">
        <v>221.98023119450494</v>
      </c>
      <c r="O20" s="2">
        <v>40720.43657351104</v>
      </c>
      <c r="P20" s="2">
        <v>20139.586053373812</v>
      </c>
      <c r="Q20" s="2">
        <v>4309.2233082364382</v>
      </c>
      <c r="R20" s="1">
        <v>0.36199999999999999</v>
      </c>
      <c r="S20" t="s">
        <v>524</v>
      </c>
      <c r="T20" s="3">
        <v>22.619</v>
      </c>
      <c r="U20" t="s">
        <v>467</v>
      </c>
      <c r="V20" t="s">
        <v>466</v>
      </c>
      <c r="W20" s="22" t="s">
        <v>309</v>
      </c>
    </row>
    <row r="21" spans="2:23" x14ac:dyDescent="0.3">
      <c r="B21" s="38" t="s">
        <v>525</v>
      </c>
      <c r="C21" s="16" t="s">
        <v>139</v>
      </c>
      <c r="D21" s="14">
        <v>1973</v>
      </c>
      <c r="E21" t="s">
        <v>509</v>
      </c>
      <c r="F21" t="s">
        <v>465</v>
      </c>
      <c r="G21" t="s">
        <v>339</v>
      </c>
      <c r="H21" s="10">
        <v>3</v>
      </c>
      <c r="I21" s="28">
        <v>0.23619999999999999</v>
      </c>
      <c r="J21" s="1">
        <v>0.70860000000000001</v>
      </c>
      <c r="K21" s="17">
        <v>159</v>
      </c>
      <c r="L21" s="19">
        <v>316.23</v>
      </c>
      <c r="M21" s="23" t="s">
        <v>309</v>
      </c>
      <c r="N21" s="19">
        <v>224.38611346316679</v>
      </c>
      <c r="O21" s="2">
        <v>41334.069972603902</v>
      </c>
      <c r="P21" s="2">
        <v>17926.368962263579</v>
      </c>
      <c r="Q21" s="2">
        <v>4509.1712697386083</v>
      </c>
      <c r="R21" s="1">
        <v>0.39800000000000002</v>
      </c>
      <c r="S21" t="s">
        <v>524</v>
      </c>
      <c r="T21" s="3">
        <v>22.975000000000001</v>
      </c>
      <c r="U21" t="s">
        <v>467</v>
      </c>
      <c r="V21" t="s">
        <v>466</v>
      </c>
      <c r="W21" s="22" t="s">
        <v>309</v>
      </c>
    </row>
    <row r="22" spans="2:23" x14ac:dyDescent="0.3">
      <c r="B22" s="38" t="s">
        <v>525</v>
      </c>
      <c r="C22" s="16" t="s">
        <v>139</v>
      </c>
      <c r="D22" s="14">
        <v>1973</v>
      </c>
      <c r="E22" t="s">
        <v>505</v>
      </c>
      <c r="F22" t="s">
        <v>465</v>
      </c>
      <c r="G22" t="s">
        <v>503</v>
      </c>
      <c r="H22" s="10">
        <v>3</v>
      </c>
      <c r="I22" s="28">
        <v>0.23366666666666666</v>
      </c>
      <c r="J22" s="1">
        <v>0.70099999999999996</v>
      </c>
      <c r="K22" s="17">
        <v>159</v>
      </c>
      <c r="L22" s="19">
        <v>315.46800000000002</v>
      </c>
      <c r="M22" s="23" t="s">
        <v>309</v>
      </c>
      <c r="N22" s="19">
        <v>226.8188302425107</v>
      </c>
      <c r="O22" s="2">
        <v>37369.584529026382</v>
      </c>
      <c r="P22" s="2">
        <v>17926.368962263579</v>
      </c>
      <c r="Q22" s="2">
        <v>4736.6982604134919</v>
      </c>
      <c r="R22" s="1">
        <v>0.36499999999999999</v>
      </c>
      <c r="S22" t="s">
        <v>524</v>
      </c>
      <c r="T22" s="3">
        <v>24.576000000000001</v>
      </c>
      <c r="U22" t="s">
        <v>467</v>
      </c>
      <c r="V22" t="s">
        <v>466</v>
      </c>
      <c r="W22" s="22" t="s">
        <v>309</v>
      </c>
    </row>
    <row r="23" spans="2:23" x14ac:dyDescent="0.3">
      <c r="B23" s="38" t="s">
        <v>525</v>
      </c>
      <c r="C23" s="16" t="s">
        <v>139</v>
      </c>
      <c r="D23" s="14">
        <v>1973</v>
      </c>
      <c r="E23" t="s">
        <v>507</v>
      </c>
      <c r="F23" t="s">
        <v>465</v>
      </c>
      <c r="G23" t="s">
        <v>519</v>
      </c>
      <c r="H23" s="10">
        <v>3</v>
      </c>
      <c r="I23" s="28">
        <v>0.23366666666666666</v>
      </c>
      <c r="J23" s="1">
        <v>0.70099999999999996</v>
      </c>
      <c r="K23" s="17">
        <v>159</v>
      </c>
      <c r="L23" s="19">
        <v>316.23</v>
      </c>
      <c r="M23" s="23" t="s">
        <v>309</v>
      </c>
      <c r="N23" s="19">
        <v>226.8188302425107</v>
      </c>
      <c r="O23" s="2">
        <v>42120.072304026231</v>
      </c>
      <c r="P23" s="2">
        <v>18595.160419701875</v>
      </c>
      <c r="Q23" s="2">
        <v>3564.5895205731813</v>
      </c>
      <c r="R23" s="1">
        <v>0.317</v>
      </c>
      <c r="S23" t="s">
        <v>524</v>
      </c>
      <c r="T23" s="3">
        <v>24.843</v>
      </c>
      <c r="U23" t="s">
        <v>467</v>
      </c>
      <c r="V23" t="s">
        <v>466</v>
      </c>
      <c r="W23" s="22" t="s">
        <v>309</v>
      </c>
    </row>
    <row r="24" spans="2:23" x14ac:dyDescent="0.3">
      <c r="B24" s="38" t="s">
        <v>525</v>
      </c>
      <c r="C24" s="16" t="s">
        <v>139</v>
      </c>
      <c r="D24" s="14">
        <v>1973</v>
      </c>
      <c r="E24" t="s">
        <v>517</v>
      </c>
      <c r="F24" t="s">
        <v>465</v>
      </c>
      <c r="G24" t="s">
        <v>523</v>
      </c>
      <c r="H24" s="10">
        <v>3</v>
      </c>
      <c r="I24" s="28">
        <v>0.23366666666666666</v>
      </c>
      <c r="J24" s="1">
        <v>0.70099999999999996</v>
      </c>
      <c r="K24" s="17">
        <v>159</v>
      </c>
      <c r="L24" s="19">
        <v>315.214</v>
      </c>
      <c r="M24" s="23" t="s">
        <v>309</v>
      </c>
      <c r="N24" s="19">
        <v>226.8188302425107</v>
      </c>
      <c r="O24" s="2">
        <v>37369.584529026382</v>
      </c>
      <c r="P24" s="2">
        <v>17926.368962263579</v>
      </c>
      <c r="Q24" s="2">
        <v>4736.6982604134919</v>
      </c>
      <c r="R24" s="1">
        <v>0.36499999999999999</v>
      </c>
      <c r="S24" t="s">
        <v>524</v>
      </c>
      <c r="T24" s="3">
        <v>25.154</v>
      </c>
      <c r="U24" t="s">
        <v>467</v>
      </c>
      <c r="V24" t="s">
        <v>466</v>
      </c>
      <c r="W24" s="22" t="s">
        <v>309</v>
      </c>
    </row>
    <row r="25" spans="2:23" x14ac:dyDescent="0.3">
      <c r="B25" s="38" t="s">
        <v>525</v>
      </c>
      <c r="C25" s="16" t="s">
        <v>139</v>
      </c>
      <c r="D25" s="14">
        <v>1973</v>
      </c>
      <c r="E25" t="s">
        <v>508</v>
      </c>
      <c r="F25" t="s">
        <v>465</v>
      </c>
      <c r="G25" t="s">
        <v>519</v>
      </c>
      <c r="H25" s="10">
        <v>3</v>
      </c>
      <c r="I25" s="28">
        <v>0.23099999999999998</v>
      </c>
      <c r="J25" s="1">
        <v>0.69299999999999995</v>
      </c>
      <c r="K25" s="17">
        <v>159</v>
      </c>
      <c r="L25" s="19">
        <v>316.23</v>
      </c>
      <c r="M25" s="23" t="s">
        <v>309</v>
      </c>
      <c r="N25" s="19">
        <v>229.43722943722946</v>
      </c>
      <c r="O25" s="2">
        <v>42120.072304026231</v>
      </c>
      <c r="P25" s="2">
        <v>18595.160419701875</v>
      </c>
      <c r="Q25" s="2">
        <v>3564.5895205731813</v>
      </c>
      <c r="R25" s="1">
        <v>0.317</v>
      </c>
      <c r="S25" t="s">
        <v>524</v>
      </c>
      <c r="T25" s="3">
        <v>22.5747</v>
      </c>
      <c r="U25" t="s">
        <v>467</v>
      </c>
      <c r="V25" t="s">
        <v>466</v>
      </c>
      <c r="W25" s="22" t="s">
        <v>309</v>
      </c>
    </row>
    <row r="26" spans="2:23" x14ac:dyDescent="0.3">
      <c r="B26" s="38" t="s">
        <v>525</v>
      </c>
      <c r="C26" s="16" t="s">
        <v>139</v>
      </c>
      <c r="D26" s="14">
        <v>1973</v>
      </c>
      <c r="E26" t="s">
        <v>514</v>
      </c>
      <c r="F26" t="s">
        <v>465</v>
      </c>
      <c r="G26" t="s">
        <v>522</v>
      </c>
      <c r="H26" s="10">
        <v>3</v>
      </c>
      <c r="I26" s="28">
        <v>0.23099999999999998</v>
      </c>
      <c r="J26" s="1">
        <v>0.69299999999999995</v>
      </c>
      <c r="K26" s="17">
        <v>159</v>
      </c>
      <c r="L26" s="19">
        <v>315.72199999999998</v>
      </c>
      <c r="M26" s="23" t="s">
        <v>309</v>
      </c>
      <c r="N26" s="19">
        <v>229.43722943722946</v>
      </c>
      <c r="O26" s="2">
        <v>37369.584529026382</v>
      </c>
      <c r="P26" s="2">
        <v>17926.368962263579</v>
      </c>
      <c r="Q26" s="2">
        <v>4736.6982604134919</v>
      </c>
      <c r="R26" s="1">
        <v>0.36499999999999999</v>
      </c>
      <c r="S26" t="s">
        <v>524</v>
      </c>
      <c r="T26" s="3">
        <v>26.088799999999999</v>
      </c>
      <c r="U26" t="s">
        <v>467</v>
      </c>
      <c r="V26" t="s">
        <v>466</v>
      </c>
      <c r="W26" s="22" t="s">
        <v>309</v>
      </c>
    </row>
    <row r="27" spans="2:23" x14ac:dyDescent="0.3">
      <c r="B27" s="38" t="s">
        <v>525</v>
      </c>
      <c r="C27" s="16" t="s">
        <v>139</v>
      </c>
      <c r="D27" s="14">
        <v>1973</v>
      </c>
      <c r="E27" t="s">
        <v>510</v>
      </c>
      <c r="F27" t="s">
        <v>465</v>
      </c>
      <c r="G27" t="s">
        <v>469</v>
      </c>
      <c r="H27" s="10">
        <v>3</v>
      </c>
      <c r="I27" s="28">
        <v>0.23033333333333331</v>
      </c>
      <c r="J27" s="1">
        <v>0.69099999999999995</v>
      </c>
      <c r="K27" s="17">
        <v>159</v>
      </c>
      <c r="L27" s="19">
        <v>315.46800000000002</v>
      </c>
      <c r="M27" s="23" t="s">
        <v>309</v>
      </c>
      <c r="N27" s="19">
        <v>230.10130246020262</v>
      </c>
      <c r="O27" s="2">
        <v>43595.550364766386</v>
      </c>
      <c r="P27" s="2">
        <v>12010.667204716599</v>
      </c>
      <c r="Q27" s="2">
        <v>4881.4881635702359</v>
      </c>
      <c r="R27" s="1">
        <v>0.435</v>
      </c>
      <c r="S27" t="s">
        <v>524</v>
      </c>
      <c r="T27" s="3">
        <v>22.930499999999999</v>
      </c>
      <c r="U27" t="s">
        <v>467</v>
      </c>
      <c r="V27" t="s">
        <v>466</v>
      </c>
      <c r="W27" s="22" t="s">
        <v>309</v>
      </c>
    </row>
    <row r="28" spans="2:23" x14ac:dyDescent="0.3">
      <c r="B28" s="38" t="s">
        <v>525</v>
      </c>
      <c r="C28" s="16" t="s">
        <v>139</v>
      </c>
      <c r="D28" s="14">
        <v>1973</v>
      </c>
      <c r="E28" t="s">
        <v>515</v>
      </c>
      <c r="F28" t="s">
        <v>465</v>
      </c>
      <c r="G28" t="s">
        <v>522</v>
      </c>
      <c r="H28" s="10">
        <v>3</v>
      </c>
      <c r="I28" s="28">
        <v>0.23033333333333331</v>
      </c>
      <c r="J28" s="1">
        <v>0.69099999999999995</v>
      </c>
      <c r="K28" s="17">
        <v>159</v>
      </c>
      <c r="L28" s="19">
        <v>315.214</v>
      </c>
      <c r="M28" s="23" t="s">
        <v>309</v>
      </c>
      <c r="N28" s="19">
        <v>230.10130246020262</v>
      </c>
      <c r="O28" s="2">
        <v>37369.584529026382</v>
      </c>
      <c r="P28" s="2">
        <v>17926.368962263579</v>
      </c>
      <c r="Q28" s="2">
        <v>4736.6982604134919</v>
      </c>
      <c r="R28" s="1">
        <v>0.36499999999999999</v>
      </c>
      <c r="S28" t="s">
        <v>524</v>
      </c>
      <c r="T28" s="3">
        <v>27.7346</v>
      </c>
      <c r="U28" t="s">
        <v>467</v>
      </c>
      <c r="V28" t="s">
        <v>466</v>
      </c>
      <c r="W28" s="22" t="s">
        <v>309</v>
      </c>
    </row>
    <row r="29" spans="2:23" x14ac:dyDescent="0.3">
      <c r="B29" s="38" t="s">
        <v>525</v>
      </c>
      <c r="C29" s="16" t="s">
        <v>139</v>
      </c>
      <c r="D29" s="14">
        <v>1973</v>
      </c>
      <c r="E29" t="s">
        <v>512</v>
      </c>
      <c r="F29" t="s">
        <v>465</v>
      </c>
      <c r="G29" t="s">
        <v>521</v>
      </c>
      <c r="H29" s="10">
        <v>3</v>
      </c>
      <c r="I29" s="28">
        <v>0.22933333333333331</v>
      </c>
      <c r="J29" s="1">
        <v>0.68799999999999994</v>
      </c>
      <c r="K29" s="17">
        <v>159</v>
      </c>
      <c r="L29" s="19">
        <v>316.23</v>
      </c>
      <c r="M29" s="23" t="s">
        <v>309</v>
      </c>
      <c r="N29" s="19">
        <v>231.1046511627907</v>
      </c>
      <c r="O29" s="2">
        <v>44457.395026413673</v>
      </c>
      <c r="P29" s="2">
        <v>12569.142545464041</v>
      </c>
      <c r="Q29" s="2">
        <v>4288.5390363569022</v>
      </c>
      <c r="R29" s="1">
        <v>0.317</v>
      </c>
      <c r="S29" t="s">
        <v>524</v>
      </c>
      <c r="T29" s="3">
        <v>25.866</v>
      </c>
      <c r="U29" t="s">
        <v>467</v>
      </c>
      <c r="V29" t="s">
        <v>466</v>
      </c>
      <c r="W29" s="22" t="s">
        <v>309</v>
      </c>
    </row>
    <row r="30" spans="2:23" x14ac:dyDescent="0.3">
      <c r="B30" s="38" t="s">
        <v>525</v>
      </c>
      <c r="C30" s="16" t="s">
        <v>139</v>
      </c>
      <c r="D30" s="14">
        <v>1973</v>
      </c>
      <c r="E30" t="s">
        <v>504</v>
      </c>
      <c r="F30" t="s">
        <v>465</v>
      </c>
      <c r="G30" t="s">
        <v>468</v>
      </c>
      <c r="H30" s="10">
        <v>3</v>
      </c>
      <c r="I30" s="28">
        <v>0.22866666666666668</v>
      </c>
      <c r="J30" s="1">
        <v>0.68600000000000005</v>
      </c>
      <c r="K30" s="17">
        <v>159</v>
      </c>
      <c r="L30" s="19">
        <v>315.46800000000002</v>
      </c>
      <c r="M30" s="23" t="s">
        <v>309</v>
      </c>
      <c r="N30" s="19">
        <v>231.77842565597666</v>
      </c>
      <c r="O30" s="2">
        <v>34680.629184686841</v>
      </c>
      <c r="P30" s="2">
        <v>17788.473816400012</v>
      </c>
      <c r="Q30" s="2">
        <v>5770.9118543902368</v>
      </c>
      <c r="R30" s="1">
        <v>0.34499999999999997</v>
      </c>
      <c r="S30" t="s">
        <v>524</v>
      </c>
      <c r="T30" s="3">
        <v>26.044</v>
      </c>
      <c r="U30" t="s">
        <v>467</v>
      </c>
      <c r="V30" t="s">
        <v>466</v>
      </c>
      <c r="W30" s="22" t="s">
        <v>309</v>
      </c>
    </row>
    <row r="31" spans="2:23" x14ac:dyDescent="0.3">
      <c r="B31" s="38" t="s">
        <v>525</v>
      </c>
      <c r="C31" s="16" t="s">
        <v>139</v>
      </c>
      <c r="D31" s="14">
        <v>1973</v>
      </c>
      <c r="E31" t="s">
        <v>513</v>
      </c>
      <c r="F31" t="s">
        <v>465</v>
      </c>
      <c r="G31" t="s">
        <v>521</v>
      </c>
      <c r="H31" s="10">
        <v>3</v>
      </c>
      <c r="I31" s="28">
        <v>0.22866666666666668</v>
      </c>
      <c r="J31" s="1">
        <v>0.68600000000000005</v>
      </c>
      <c r="K31" s="17">
        <v>159</v>
      </c>
      <c r="L31" s="19">
        <v>314.95999999999998</v>
      </c>
      <c r="M31" s="23" t="s">
        <v>309</v>
      </c>
      <c r="N31" s="19">
        <v>231.77842565597666</v>
      </c>
      <c r="O31" s="2">
        <v>38321.061035484992</v>
      </c>
      <c r="P31" s="2">
        <v>13058.670313279699</v>
      </c>
      <c r="Q31" s="2">
        <v>5688.1747668720973</v>
      </c>
      <c r="R31" s="1">
        <v>0.41299999999999998</v>
      </c>
      <c r="S31" t="s">
        <v>524</v>
      </c>
      <c r="T31" s="3">
        <v>24.664999999999999</v>
      </c>
      <c r="U31" t="s">
        <v>467</v>
      </c>
      <c r="V31" t="s">
        <v>466</v>
      </c>
      <c r="W31" s="22" t="s">
        <v>309</v>
      </c>
    </row>
    <row r="32" spans="2:23" x14ac:dyDescent="0.3">
      <c r="B32" s="38" t="s">
        <v>525</v>
      </c>
      <c r="C32" s="16" t="s">
        <v>139</v>
      </c>
      <c r="D32" s="14">
        <v>1973</v>
      </c>
      <c r="E32" t="s">
        <v>516</v>
      </c>
      <c r="F32" t="s">
        <v>465</v>
      </c>
      <c r="G32" t="s">
        <v>523</v>
      </c>
      <c r="H32" s="10">
        <v>3</v>
      </c>
      <c r="I32" s="28">
        <v>0.22700000000000001</v>
      </c>
      <c r="J32" s="1">
        <v>0.68100000000000005</v>
      </c>
      <c r="K32" s="17">
        <v>159</v>
      </c>
      <c r="L32" s="19">
        <v>315.214</v>
      </c>
      <c r="M32" s="23" t="s">
        <v>309</v>
      </c>
      <c r="N32" s="19">
        <v>233.48017621145374</v>
      </c>
      <c r="O32" s="2">
        <v>37397.163558199099</v>
      </c>
      <c r="P32" s="2">
        <v>17947.053234143117</v>
      </c>
      <c r="Q32" s="2">
        <v>4736.6982604134919</v>
      </c>
      <c r="R32" s="1">
        <v>0.36499999999999999</v>
      </c>
      <c r="S32" t="s">
        <v>524</v>
      </c>
      <c r="T32" s="3">
        <v>25.421500000000002</v>
      </c>
      <c r="U32" t="s">
        <v>467</v>
      </c>
      <c r="V32" t="s">
        <v>466</v>
      </c>
      <c r="W32" s="22" t="s">
        <v>309</v>
      </c>
    </row>
    <row r="33" spans="2:23" x14ac:dyDescent="0.3">
      <c r="B33" s="38" t="s">
        <v>525</v>
      </c>
      <c r="C33" s="16" t="s">
        <v>139</v>
      </c>
      <c r="D33" s="14">
        <v>1973</v>
      </c>
      <c r="E33" t="s">
        <v>511</v>
      </c>
      <c r="F33" t="s">
        <v>465</v>
      </c>
      <c r="G33" t="s">
        <v>520</v>
      </c>
      <c r="H33" s="10">
        <v>3</v>
      </c>
      <c r="I33" s="28">
        <v>0.22600000000000001</v>
      </c>
      <c r="J33" s="1">
        <v>0.67800000000000005</v>
      </c>
      <c r="K33" s="17">
        <v>159</v>
      </c>
      <c r="L33" s="19">
        <v>315.214</v>
      </c>
      <c r="M33" s="23" t="s">
        <v>309</v>
      </c>
      <c r="N33" s="19">
        <v>234.51327433628316</v>
      </c>
      <c r="O33" s="2">
        <v>37397.163558199099</v>
      </c>
      <c r="P33" s="2">
        <v>17947.053234143117</v>
      </c>
      <c r="Q33" s="2">
        <v>4736.6982604134919</v>
      </c>
      <c r="R33" s="1">
        <v>0.36499999999999999</v>
      </c>
      <c r="S33" t="s">
        <v>524</v>
      </c>
      <c r="T33" s="3">
        <v>24.887</v>
      </c>
      <c r="U33" t="s">
        <v>467</v>
      </c>
      <c r="V33" t="s">
        <v>466</v>
      </c>
      <c r="W33" s="22" t="s">
        <v>309</v>
      </c>
    </row>
    <row r="34" spans="2:23" x14ac:dyDescent="0.3">
      <c r="B34" s="38" t="s">
        <v>51</v>
      </c>
      <c r="C34" s="15" t="s">
        <v>137</v>
      </c>
      <c r="D34" s="14">
        <v>1975</v>
      </c>
      <c r="E34" t="s">
        <v>229</v>
      </c>
      <c r="F34" t="s">
        <v>287</v>
      </c>
      <c r="G34" t="s">
        <v>230</v>
      </c>
      <c r="H34" s="10">
        <v>6</v>
      </c>
      <c r="I34" s="28">
        <v>0.14223999999999998</v>
      </c>
      <c r="J34" s="1">
        <v>0.85343999999999987</v>
      </c>
      <c r="K34" s="17">
        <f>25.4*7.5</f>
        <v>190.5</v>
      </c>
      <c r="L34" s="21">
        <v>457.2</v>
      </c>
      <c r="M34" s="19">
        <v>381</v>
      </c>
      <c r="N34" s="19">
        <v>223.21428571428575</v>
      </c>
      <c r="O34" s="2">
        <v>149616.2332619626</v>
      </c>
      <c r="P34" s="2">
        <v>9928.4505021763198</v>
      </c>
      <c r="Q34" s="2">
        <v>4481.5922405657002</v>
      </c>
      <c r="R34" s="1">
        <v>0.28000000000000003</v>
      </c>
      <c r="S34" t="s">
        <v>231</v>
      </c>
      <c r="T34" s="3">
        <v>90.098264907300972</v>
      </c>
      <c r="U34" t="s">
        <v>304</v>
      </c>
      <c r="V34" t="s">
        <v>426</v>
      </c>
      <c r="W34" s="22" t="s">
        <v>309</v>
      </c>
    </row>
    <row r="35" spans="2:23" x14ac:dyDescent="0.3">
      <c r="B35" s="38" t="s">
        <v>51</v>
      </c>
      <c r="C35" s="15" t="s">
        <v>137</v>
      </c>
      <c r="D35" s="14">
        <v>1975</v>
      </c>
      <c r="E35" t="s">
        <v>228</v>
      </c>
      <c r="F35" t="s">
        <v>310</v>
      </c>
      <c r="G35" t="s">
        <v>161</v>
      </c>
      <c r="H35" s="10">
        <v>4</v>
      </c>
      <c r="I35" s="28">
        <v>0.13461999999999999</v>
      </c>
      <c r="J35" s="1">
        <v>0.53847999999999996</v>
      </c>
      <c r="K35" s="17">
        <f>25.4*7.5</f>
        <v>190.5</v>
      </c>
      <c r="L35" s="21">
        <v>457.2</v>
      </c>
      <c r="M35" s="19">
        <v>381</v>
      </c>
      <c r="N35" s="19">
        <v>353.77358490566041</v>
      </c>
      <c r="O35" s="2">
        <v>206842.71879533998</v>
      </c>
      <c r="P35" s="2">
        <v>18615.844691580602</v>
      </c>
      <c r="Q35" s="2">
        <v>4481.5922405657002</v>
      </c>
      <c r="R35" s="1">
        <v>0.21</v>
      </c>
      <c r="S35" t="s">
        <v>231</v>
      </c>
      <c r="T35" s="3">
        <v>22.236351012714589</v>
      </c>
      <c r="U35" t="s">
        <v>304</v>
      </c>
      <c r="V35" t="s">
        <v>426</v>
      </c>
      <c r="W35" s="22" t="s">
        <v>309</v>
      </c>
    </row>
    <row r="36" spans="2:23" x14ac:dyDescent="0.3">
      <c r="B36" s="38" t="s">
        <v>52</v>
      </c>
      <c r="C36" s="16" t="s">
        <v>138</v>
      </c>
      <c r="D36" s="14">
        <v>1978</v>
      </c>
      <c r="E36" t="s">
        <v>73</v>
      </c>
      <c r="F36" t="s">
        <v>288</v>
      </c>
      <c r="G36" t="s">
        <v>168</v>
      </c>
      <c r="H36" s="10">
        <v>8</v>
      </c>
      <c r="I36" s="28">
        <v>0.16256000000000001</v>
      </c>
      <c r="J36" s="1">
        <v>1.2953999999999999</v>
      </c>
      <c r="K36" s="17">
        <f>25.4*2.974</f>
        <v>75.539600000000007</v>
      </c>
      <c r="L36" s="19">
        <v>428.625</v>
      </c>
      <c r="M36" s="23" t="s">
        <v>309</v>
      </c>
      <c r="N36" s="19">
        <v>58.313725490196092</v>
      </c>
      <c r="O36" s="2">
        <v>137895.14586356</v>
      </c>
      <c r="P36" s="2">
        <v>11721.087398402598</v>
      </c>
      <c r="Q36" s="2">
        <v>6894.7572931779996</v>
      </c>
      <c r="R36" s="1">
        <v>0.3</v>
      </c>
      <c r="S36" s="22" t="s">
        <v>315</v>
      </c>
      <c r="T36" s="3">
        <v>100.084986</v>
      </c>
      <c r="U36" t="s">
        <v>305</v>
      </c>
      <c r="V36" s="22" t="s">
        <v>309</v>
      </c>
      <c r="W36" t="s">
        <v>434</v>
      </c>
    </row>
    <row r="37" spans="2:23" x14ac:dyDescent="0.3">
      <c r="B37" s="38" t="s">
        <v>52</v>
      </c>
      <c r="C37" s="16" t="s">
        <v>138</v>
      </c>
      <c r="D37" s="14">
        <v>1978</v>
      </c>
      <c r="E37" t="s">
        <v>72</v>
      </c>
      <c r="F37" t="s">
        <v>288</v>
      </c>
      <c r="G37" t="s">
        <v>167</v>
      </c>
      <c r="H37" s="10">
        <v>8</v>
      </c>
      <c r="I37" s="28">
        <v>0.16002</v>
      </c>
      <c r="J37" s="1">
        <v>1.27</v>
      </c>
      <c r="K37" s="17">
        <f>25.4*2.976</f>
        <v>75.590399999999988</v>
      </c>
      <c r="L37" s="19">
        <v>508</v>
      </c>
      <c r="M37" s="23" t="s">
        <v>309</v>
      </c>
      <c r="N37" s="19">
        <v>59.519999999999989</v>
      </c>
      <c r="O37" s="2">
        <v>110936.64484723401</v>
      </c>
      <c r="P37" s="2">
        <v>11721.087398402598</v>
      </c>
      <c r="Q37" s="2">
        <v>6894.7572931779996</v>
      </c>
      <c r="R37" s="1">
        <v>0.3</v>
      </c>
      <c r="S37" s="22" t="s">
        <v>315</v>
      </c>
      <c r="T37" s="3">
        <v>54.268303519999996</v>
      </c>
      <c r="U37" t="s">
        <v>305</v>
      </c>
      <c r="V37" s="22" t="s">
        <v>309</v>
      </c>
      <c r="W37" t="s">
        <v>434</v>
      </c>
    </row>
    <row r="38" spans="2:23" x14ac:dyDescent="0.3">
      <c r="B38" s="38" t="s">
        <v>52</v>
      </c>
      <c r="C38" s="16" t="s">
        <v>138</v>
      </c>
      <c r="D38" s="14">
        <v>1978</v>
      </c>
      <c r="E38" t="s">
        <v>66</v>
      </c>
      <c r="F38" t="s">
        <v>310</v>
      </c>
      <c r="G38" t="s">
        <v>167</v>
      </c>
      <c r="H38" s="10">
        <v>8</v>
      </c>
      <c r="I38" s="28">
        <v>0.13969999999999999</v>
      </c>
      <c r="J38" s="1">
        <v>1.1175999999999999</v>
      </c>
      <c r="K38" s="17">
        <f>25.4*3.015</f>
        <v>76.581000000000003</v>
      </c>
      <c r="L38" s="19">
        <v>507.23799999999994</v>
      </c>
      <c r="M38" s="23" t="s">
        <v>309</v>
      </c>
      <c r="N38" s="19">
        <v>68.52272727272728</v>
      </c>
      <c r="O38" s="2">
        <v>181125.27409178606</v>
      </c>
      <c r="P38" s="2">
        <v>18615.844691580602</v>
      </c>
      <c r="Q38" s="2">
        <v>8687.39418940428</v>
      </c>
      <c r="R38" s="1">
        <v>0.21</v>
      </c>
      <c r="S38" s="22" t="s">
        <v>315</v>
      </c>
      <c r="T38" s="3">
        <v>61.60786916</v>
      </c>
      <c r="U38" t="s">
        <v>305</v>
      </c>
      <c r="V38" s="22" t="s">
        <v>309</v>
      </c>
      <c r="W38" t="s">
        <v>434</v>
      </c>
    </row>
    <row r="39" spans="2:23" x14ac:dyDescent="0.3">
      <c r="B39" s="38" t="s">
        <v>52</v>
      </c>
      <c r="C39" s="16" t="s">
        <v>138</v>
      </c>
      <c r="D39" s="14">
        <v>1978</v>
      </c>
      <c r="E39" t="s">
        <v>74</v>
      </c>
      <c r="F39" t="s">
        <v>288</v>
      </c>
      <c r="G39" t="s">
        <v>168</v>
      </c>
      <c r="H39" s="10">
        <v>8</v>
      </c>
      <c r="I39" s="28">
        <v>0.12953999999999999</v>
      </c>
      <c r="J39" s="1">
        <v>1.0413999999999999</v>
      </c>
      <c r="K39" s="17">
        <f>25.4*2.97</f>
        <v>75.438000000000002</v>
      </c>
      <c r="L39" s="19">
        <v>509.57479999999998</v>
      </c>
      <c r="M39" s="23" t="s">
        <v>309</v>
      </c>
      <c r="N39" s="19">
        <v>72.439024390243915</v>
      </c>
      <c r="O39" s="2">
        <v>134585.66236283456</v>
      </c>
      <c r="P39" s="2">
        <v>11721.087398402598</v>
      </c>
      <c r="Q39" s="2">
        <v>6894.7572931779996</v>
      </c>
      <c r="R39" s="1">
        <v>0.3</v>
      </c>
      <c r="S39" s="22" t="s">
        <v>315</v>
      </c>
      <c r="T39" s="3">
        <v>85.628265800000008</v>
      </c>
      <c r="U39" t="s">
        <v>305</v>
      </c>
      <c r="V39" s="22" t="s">
        <v>309</v>
      </c>
      <c r="W39" t="s">
        <v>434</v>
      </c>
    </row>
    <row r="40" spans="2:23" x14ac:dyDescent="0.3">
      <c r="B40" s="38" t="s">
        <v>52</v>
      </c>
      <c r="C40" s="16" t="s">
        <v>138</v>
      </c>
      <c r="D40" s="14">
        <v>1978</v>
      </c>
      <c r="E40" t="s">
        <v>67</v>
      </c>
      <c r="F40" t="s">
        <v>310</v>
      </c>
      <c r="G40" t="s">
        <v>168</v>
      </c>
      <c r="H40" s="10">
        <v>8</v>
      </c>
      <c r="I40" s="28">
        <v>0.127</v>
      </c>
      <c r="J40" s="1">
        <v>1.016</v>
      </c>
      <c r="K40" s="17">
        <f>25.4*2.976</f>
        <v>75.590399999999988</v>
      </c>
      <c r="L40" s="19">
        <v>508</v>
      </c>
      <c r="M40" s="23" t="s">
        <v>309</v>
      </c>
      <c r="N40" s="19">
        <v>74.399999999999991</v>
      </c>
      <c r="O40" s="2">
        <v>198844.8003352535</v>
      </c>
      <c r="P40" s="2">
        <v>18615.844691580602</v>
      </c>
      <c r="Q40" s="2">
        <v>8687.39418940428</v>
      </c>
      <c r="R40" s="1">
        <v>0.21</v>
      </c>
      <c r="S40" s="22" t="s">
        <v>315</v>
      </c>
      <c r="T40" s="3">
        <v>136.78281419999999</v>
      </c>
      <c r="U40" t="s">
        <v>305</v>
      </c>
      <c r="V40" s="22" t="s">
        <v>309</v>
      </c>
      <c r="W40" t="s">
        <v>434</v>
      </c>
    </row>
    <row r="41" spans="2:23" x14ac:dyDescent="0.3">
      <c r="B41" s="38" t="s">
        <v>52</v>
      </c>
      <c r="C41" s="16" t="s">
        <v>138</v>
      </c>
      <c r="D41" s="14">
        <v>1978</v>
      </c>
      <c r="E41" t="s">
        <v>69</v>
      </c>
      <c r="F41" t="s">
        <v>310</v>
      </c>
      <c r="G41" t="s">
        <v>168</v>
      </c>
      <c r="H41" s="10">
        <v>8</v>
      </c>
      <c r="I41" s="28">
        <v>0.11938</v>
      </c>
      <c r="J41" s="1">
        <v>0.96519999999999995</v>
      </c>
      <c r="K41" s="17">
        <f>25.4*2.977</f>
        <v>75.615799999999993</v>
      </c>
      <c r="L41" s="19">
        <v>482.59999999999997</v>
      </c>
      <c r="M41" s="23" t="s">
        <v>309</v>
      </c>
      <c r="N41" s="19">
        <v>78.34210526315789</v>
      </c>
      <c r="O41" s="2">
        <v>210083.25472313366</v>
      </c>
      <c r="P41" s="2">
        <v>18615.844691580602</v>
      </c>
      <c r="Q41" s="2">
        <v>8687.39418940428</v>
      </c>
      <c r="R41" s="1">
        <v>0.21</v>
      </c>
      <c r="S41" s="22" t="s">
        <v>315</v>
      </c>
      <c r="T41" s="3">
        <v>85.628265800000008</v>
      </c>
      <c r="U41" t="s">
        <v>305</v>
      </c>
      <c r="V41" s="22" t="s">
        <v>309</v>
      </c>
      <c r="W41" t="s">
        <v>434</v>
      </c>
    </row>
    <row r="42" spans="2:23" x14ac:dyDescent="0.3">
      <c r="B42" s="38" t="s">
        <v>52</v>
      </c>
      <c r="C42" s="16" t="s">
        <v>138</v>
      </c>
      <c r="D42" s="14">
        <v>1978</v>
      </c>
      <c r="E42" t="s">
        <v>64</v>
      </c>
      <c r="F42" t="s">
        <v>310</v>
      </c>
      <c r="G42" t="s">
        <v>166</v>
      </c>
      <c r="H42" s="10">
        <v>8</v>
      </c>
      <c r="I42" s="28">
        <v>0.11683999999999999</v>
      </c>
      <c r="J42" s="1">
        <v>0.94233999999999996</v>
      </c>
      <c r="K42" s="17">
        <f>25.4*2.967</f>
        <v>75.361800000000002</v>
      </c>
      <c r="L42" s="19">
        <v>355.59999999999997</v>
      </c>
      <c r="M42" s="23" t="s">
        <v>309</v>
      </c>
      <c r="N42" s="19">
        <v>79.973045822102435</v>
      </c>
      <c r="O42" s="2">
        <v>217598.54017269769</v>
      </c>
      <c r="P42" s="2">
        <v>18615.844691580602</v>
      </c>
      <c r="Q42" s="2">
        <v>8687.39418940428</v>
      </c>
      <c r="R42" s="1">
        <v>0.21</v>
      </c>
      <c r="S42" s="22" t="s">
        <v>315</v>
      </c>
      <c r="T42" s="3">
        <v>55.60277</v>
      </c>
      <c r="U42" t="s">
        <v>305</v>
      </c>
      <c r="V42" s="22" t="s">
        <v>309</v>
      </c>
      <c r="W42" t="s">
        <v>434</v>
      </c>
    </row>
    <row r="43" spans="2:23" x14ac:dyDescent="0.3">
      <c r="B43" s="38" t="s">
        <v>52</v>
      </c>
      <c r="C43" s="16" t="s">
        <v>138</v>
      </c>
      <c r="D43" s="14">
        <v>1978</v>
      </c>
      <c r="E43" t="s">
        <v>71</v>
      </c>
      <c r="F43" t="s">
        <v>288</v>
      </c>
      <c r="G43" t="s">
        <v>169</v>
      </c>
      <c r="H43" s="10">
        <v>4</v>
      </c>
      <c r="I43" s="28">
        <v>0.1651</v>
      </c>
      <c r="J43" s="1">
        <v>0.66039999999999999</v>
      </c>
      <c r="K43" s="17">
        <f>25.4*2.987</f>
        <v>75.869799999999998</v>
      </c>
      <c r="L43" s="19">
        <v>333.375</v>
      </c>
      <c r="M43" s="23" t="s">
        <v>309</v>
      </c>
      <c r="N43" s="19">
        <v>114.88461538461539</v>
      </c>
      <c r="O43" s="2">
        <v>106868.73804425899</v>
      </c>
      <c r="P43" s="2">
        <v>11721.087398402598</v>
      </c>
      <c r="Q43" s="2">
        <v>6894.7572931779996</v>
      </c>
      <c r="R43" s="1">
        <v>0.3</v>
      </c>
      <c r="S43" s="22" t="s">
        <v>315</v>
      </c>
      <c r="T43" s="3">
        <v>18.237708559999998</v>
      </c>
      <c r="U43" t="s">
        <v>305</v>
      </c>
      <c r="V43" s="22" t="s">
        <v>309</v>
      </c>
      <c r="W43" t="s">
        <v>434</v>
      </c>
    </row>
    <row r="44" spans="2:23" x14ac:dyDescent="0.3">
      <c r="B44" s="38" t="s">
        <v>52</v>
      </c>
      <c r="C44" s="16" t="s">
        <v>138</v>
      </c>
      <c r="D44" s="14">
        <v>1978</v>
      </c>
      <c r="E44" t="s">
        <v>70</v>
      </c>
      <c r="F44" t="s">
        <v>288</v>
      </c>
      <c r="G44" t="s">
        <v>227</v>
      </c>
      <c r="H44" s="10">
        <v>4</v>
      </c>
      <c r="I44" s="28">
        <v>0.14477999999999999</v>
      </c>
      <c r="J44" s="1">
        <v>0.57911999999999997</v>
      </c>
      <c r="K44" s="17">
        <f>25.4*3.007</f>
        <v>76.377799999999993</v>
      </c>
      <c r="L44" s="19">
        <v>508.762</v>
      </c>
      <c r="M44" s="23" t="s">
        <v>309</v>
      </c>
      <c r="N44" s="19">
        <v>131.88596491228068</v>
      </c>
      <c r="O44" s="2">
        <v>122175.09923511416</v>
      </c>
      <c r="P44" s="2">
        <v>11721.087398402598</v>
      </c>
      <c r="Q44" s="2">
        <v>6894.7572931779996</v>
      </c>
      <c r="R44" s="1">
        <v>0.3</v>
      </c>
      <c r="S44" s="22" t="s">
        <v>315</v>
      </c>
      <c r="T44" s="3">
        <v>20.105961632</v>
      </c>
      <c r="U44" t="s">
        <v>305</v>
      </c>
      <c r="V44" s="22" t="s">
        <v>309</v>
      </c>
      <c r="W44" t="s">
        <v>434</v>
      </c>
    </row>
    <row r="45" spans="2:23" x14ac:dyDescent="0.3">
      <c r="B45" s="38" t="s">
        <v>52</v>
      </c>
      <c r="C45" s="16" t="s">
        <v>138</v>
      </c>
      <c r="D45" s="14">
        <v>1978</v>
      </c>
      <c r="E45" t="s">
        <v>65</v>
      </c>
      <c r="F45" t="s">
        <v>310</v>
      </c>
      <c r="G45" t="s">
        <v>227</v>
      </c>
      <c r="H45" s="10">
        <v>4</v>
      </c>
      <c r="I45" s="28">
        <v>0.13716</v>
      </c>
      <c r="J45" s="1">
        <v>0.54609999999999992</v>
      </c>
      <c r="K45" s="17">
        <f>25.4*3.002</f>
        <v>76.250799999999984</v>
      </c>
      <c r="L45" s="19">
        <v>508.762</v>
      </c>
      <c r="M45" s="23" t="s">
        <v>309</v>
      </c>
      <c r="N45" s="19">
        <v>139.62790697674419</v>
      </c>
      <c r="O45" s="2">
        <v>184917.39060303394</v>
      </c>
      <c r="P45" s="2">
        <v>18615.844691580602</v>
      </c>
      <c r="Q45" s="2">
        <v>8687.39418940428</v>
      </c>
      <c r="R45" s="1">
        <v>0.21</v>
      </c>
      <c r="S45" s="22" t="s">
        <v>315</v>
      </c>
      <c r="T45" s="3">
        <v>25.799685279999998</v>
      </c>
      <c r="U45" t="s">
        <v>305</v>
      </c>
      <c r="V45" s="22" t="s">
        <v>309</v>
      </c>
      <c r="W45" t="s">
        <v>434</v>
      </c>
    </row>
    <row r="46" spans="2:23" x14ac:dyDescent="0.3">
      <c r="B46" s="38" t="s">
        <v>52</v>
      </c>
      <c r="C46" s="16" t="s">
        <v>138</v>
      </c>
      <c r="D46" s="14">
        <v>1978</v>
      </c>
      <c r="E46" t="s">
        <v>68</v>
      </c>
      <c r="F46" t="s">
        <v>310</v>
      </c>
      <c r="G46" t="s">
        <v>227</v>
      </c>
      <c r="H46" s="10">
        <v>4</v>
      </c>
      <c r="I46" s="28">
        <v>0.13207999999999998</v>
      </c>
      <c r="J46" s="1">
        <v>0.53339999999999999</v>
      </c>
      <c r="K46" s="17">
        <f>25.4*2.986</f>
        <v>75.844400000000007</v>
      </c>
      <c r="L46" s="19">
        <v>511.17499999999995</v>
      </c>
      <c r="M46" s="23" t="s">
        <v>309</v>
      </c>
      <c r="N46" s="19">
        <v>142.1904761904762</v>
      </c>
      <c r="O46" s="2">
        <v>189398.98284359966</v>
      </c>
      <c r="P46" s="2">
        <v>18615.844691580602</v>
      </c>
      <c r="Q46" s="2">
        <v>8687.39418940428</v>
      </c>
      <c r="R46" s="1">
        <v>0.21</v>
      </c>
      <c r="S46" s="22" t="s">
        <v>315</v>
      </c>
      <c r="T46" s="3">
        <v>27.134151759999998</v>
      </c>
      <c r="U46" t="s">
        <v>305</v>
      </c>
      <c r="V46" s="22" t="s">
        <v>309</v>
      </c>
      <c r="W46" t="s">
        <v>434</v>
      </c>
    </row>
    <row r="47" spans="2:23" x14ac:dyDescent="0.3">
      <c r="B47" s="38" t="s">
        <v>53</v>
      </c>
      <c r="C47" s="16" t="s">
        <v>383</v>
      </c>
      <c r="D47" s="14">
        <v>1982</v>
      </c>
      <c r="E47" t="s">
        <v>386</v>
      </c>
      <c r="F47" t="s">
        <v>307</v>
      </c>
      <c r="G47" t="s">
        <v>173</v>
      </c>
      <c r="H47" s="10">
        <v>8</v>
      </c>
      <c r="I47" s="28">
        <v>0.125</v>
      </c>
      <c r="J47" s="1">
        <v>1</v>
      </c>
      <c r="K47" s="17">
        <v>100</v>
      </c>
      <c r="L47" s="25">
        <v>300</v>
      </c>
      <c r="M47" s="23" t="s">
        <v>309</v>
      </c>
      <c r="N47" s="19">
        <v>100</v>
      </c>
      <c r="O47" s="2">
        <v>137000</v>
      </c>
      <c r="P47" s="2">
        <v>8170</v>
      </c>
      <c r="Q47" s="2">
        <v>4750</v>
      </c>
      <c r="R47" s="1">
        <v>0.316</v>
      </c>
      <c r="S47" t="s">
        <v>231</v>
      </c>
      <c r="T47" s="3">
        <v>56.88</v>
      </c>
      <c r="U47" s="22" t="s">
        <v>309</v>
      </c>
      <c r="V47" s="22" t="s">
        <v>309</v>
      </c>
      <c r="W47" t="s">
        <v>352</v>
      </c>
    </row>
    <row r="48" spans="2:23" x14ac:dyDescent="0.3">
      <c r="B48" s="38" t="s">
        <v>53</v>
      </c>
      <c r="C48" s="16" t="s">
        <v>383</v>
      </c>
      <c r="D48" s="14">
        <v>1982</v>
      </c>
      <c r="E48" t="s">
        <v>386</v>
      </c>
      <c r="F48" t="s">
        <v>307</v>
      </c>
      <c r="G48" t="s">
        <v>173</v>
      </c>
      <c r="H48" s="10">
        <v>8</v>
      </c>
      <c r="I48" s="28">
        <v>0.125</v>
      </c>
      <c r="J48" s="1">
        <v>1</v>
      </c>
      <c r="K48" s="17">
        <v>100</v>
      </c>
      <c r="L48" s="25">
        <v>300</v>
      </c>
      <c r="M48" s="23" t="s">
        <v>309</v>
      </c>
      <c r="N48" s="19">
        <v>100</v>
      </c>
      <c r="O48" s="2">
        <v>137000</v>
      </c>
      <c r="P48" s="2">
        <v>8170</v>
      </c>
      <c r="Q48" s="2">
        <v>4750</v>
      </c>
      <c r="R48" s="1">
        <v>0.316</v>
      </c>
      <c r="S48" t="s">
        <v>231</v>
      </c>
      <c r="T48" s="3">
        <v>55.33</v>
      </c>
      <c r="U48" s="22" t="s">
        <v>309</v>
      </c>
      <c r="V48" s="22" t="s">
        <v>309</v>
      </c>
      <c r="W48" t="s">
        <v>352</v>
      </c>
    </row>
    <row r="49" spans="2:23" x14ac:dyDescent="0.3">
      <c r="B49" s="38" t="s">
        <v>53</v>
      </c>
      <c r="C49" s="16" t="s">
        <v>383</v>
      </c>
      <c r="D49" s="14">
        <v>1982</v>
      </c>
      <c r="E49" t="s">
        <v>388</v>
      </c>
      <c r="F49" t="s">
        <v>307</v>
      </c>
      <c r="G49" t="s">
        <v>173</v>
      </c>
      <c r="H49" s="10">
        <v>8</v>
      </c>
      <c r="I49" s="28">
        <v>0.125</v>
      </c>
      <c r="J49" s="1">
        <v>1</v>
      </c>
      <c r="K49" s="17">
        <v>100</v>
      </c>
      <c r="L49" s="25">
        <v>300</v>
      </c>
      <c r="M49" s="23" t="s">
        <v>309</v>
      </c>
      <c r="N49" s="19">
        <v>100</v>
      </c>
      <c r="O49" s="2">
        <v>137000</v>
      </c>
      <c r="P49" s="2">
        <v>8170</v>
      </c>
      <c r="Q49" s="2">
        <v>4750</v>
      </c>
      <c r="R49" s="1">
        <v>0.316</v>
      </c>
      <c r="S49" t="s">
        <v>231</v>
      </c>
      <c r="T49" s="3">
        <v>82.57</v>
      </c>
      <c r="U49" s="22" t="s">
        <v>309</v>
      </c>
      <c r="V49" s="22" t="s">
        <v>309</v>
      </c>
      <c r="W49" t="s">
        <v>352</v>
      </c>
    </row>
    <row r="50" spans="2:23" x14ac:dyDescent="0.3">
      <c r="B50" s="38" t="s">
        <v>53</v>
      </c>
      <c r="C50" s="16" t="s">
        <v>383</v>
      </c>
      <c r="D50" s="14">
        <v>1982</v>
      </c>
      <c r="E50" t="s">
        <v>391</v>
      </c>
      <c r="F50" t="s">
        <v>307</v>
      </c>
      <c r="G50" t="s">
        <v>175</v>
      </c>
      <c r="H50" s="10">
        <v>8</v>
      </c>
      <c r="I50" s="28">
        <v>0.125</v>
      </c>
      <c r="J50" s="1">
        <v>1</v>
      </c>
      <c r="K50" s="17">
        <v>100</v>
      </c>
      <c r="L50" s="25">
        <v>300</v>
      </c>
      <c r="M50" s="23" t="s">
        <v>309</v>
      </c>
      <c r="N50" s="19">
        <v>100</v>
      </c>
      <c r="O50" s="2">
        <v>137000</v>
      </c>
      <c r="P50" s="2">
        <v>8170</v>
      </c>
      <c r="Q50" s="2">
        <v>4750</v>
      </c>
      <c r="R50" s="1">
        <v>0.316</v>
      </c>
      <c r="S50" t="s">
        <v>231</v>
      </c>
      <c r="T50" s="3">
        <v>49.05</v>
      </c>
      <c r="U50" s="22" t="s">
        <v>309</v>
      </c>
      <c r="V50" s="22" t="s">
        <v>309</v>
      </c>
      <c r="W50" t="s">
        <v>352</v>
      </c>
    </row>
    <row r="51" spans="2:23" x14ac:dyDescent="0.3">
      <c r="B51" s="38" t="s">
        <v>53</v>
      </c>
      <c r="C51" s="16" t="s">
        <v>383</v>
      </c>
      <c r="D51" s="14">
        <v>1982</v>
      </c>
      <c r="E51" t="s">
        <v>390</v>
      </c>
      <c r="F51" t="s">
        <v>307</v>
      </c>
      <c r="G51" t="s">
        <v>176</v>
      </c>
      <c r="H51" s="10">
        <v>8</v>
      </c>
      <c r="I51" s="28">
        <v>0.125</v>
      </c>
      <c r="J51" s="1">
        <v>1</v>
      </c>
      <c r="K51" s="17">
        <v>100</v>
      </c>
      <c r="L51" s="25">
        <v>300</v>
      </c>
      <c r="M51" s="23" t="s">
        <v>309</v>
      </c>
      <c r="N51" s="19">
        <v>100</v>
      </c>
      <c r="O51" s="2">
        <v>137000</v>
      </c>
      <c r="P51" s="2">
        <v>8170</v>
      </c>
      <c r="Q51" s="2">
        <v>4750</v>
      </c>
      <c r="R51" s="1">
        <v>0.316</v>
      </c>
      <c r="S51" t="s">
        <v>231</v>
      </c>
      <c r="T51" s="3">
        <v>56.88</v>
      </c>
      <c r="U51" s="22" t="s">
        <v>309</v>
      </c>
      <c r="V51" s="22" t="s">
        <v>309</v>
      </c>
      <c r="W51" t="s">
        <v>352</v>
      </c>
    </row>
    <row r="52" spans="2:23" x14ac:dyDescent="0.3">
      <c r="B52" s="38" t="s">
        <v>53</v>
      </c>
      <c r="C52" s="16" t="s">
        <v>383</v>
      </c>
      <c r="D52" s="14">
        <v>1982</v>
      </c>
      <c r="E52" t="s">
        <v>390</v>
      </c>
      <c r="F52" t="s">
        <v>307</v>
      </c>
      <c r="G52" t="s">
        <v>176</v>
      </c>
      <c r="H52" s="10">
        <v>8</v>
      </c>
      <c r="I52" s="28">
        <v>0.125</v>
      </c>
      <c r="J52" s="1">
        <v>1</v>
      </c>
      <c r="K52" s="17">
        <v>100</v>
      </c>
      <c r="L52" s="25">
        <v>300</v>
      </c>
      <c r="M52" s="23" t="s">
        <v>309</v>
      </c>
      <c r="N52" s="19">
        <v>100</v>
      </c>
      <c r="O52" s="2">
        <v>137000</v>
      </c>
      <c r="P52" s="2">
        <v>8170</v>
      </c>
      <c r="Q52" s="2">
        <v>4750</v>
      </c>
      <c r="R52" s="1">
        <v>0.316</v>
      </c>
      <c r="S52" t="s">
        <v>231</v>
      </c>
      <c r="T52" s="3">
        <v>56.88</v>
      </c>
      <c r="U52" s="22" t="s">
        <v>309</v>
      </c>
      <c r="V52" s="22" t="s">
        <v>309</v>
      </c>
      <c r="W52" t="s">
        <v>352</v>
      </c>
    </row>
    <row r="53" spans="2:23" x14ac:dyDescent="0.3">
      <c r="B53" s="38" t="s">
        <v>53</v>
      </c>
      <c r="C53" s="16" t="s">
        <v>383</v>
      </c>
      <c r="D53" s="14">
        <v>1982</v>
      </c>
      <c r="E53" t="s">
        <v>395</v>
      </c>
      <c r="F53" t="s">
        <v>307</v>
      </c>
      <c r="G53" t="s">
        <v>179</v>
      </c>
      <c r="H53" s="10">
        <v>8</v>
      </c>
      <c r="I53" s="28">
        <v>0.125</v>
      </c>
      <c r="J53" s="1">
        <v>1</v>
      </c>
      <c r="K53" s="17">
        <v>100</v>
      </c>
      <c r="L53" s="25">
        <v>300</v>
      </c>
      <c r="M53" s="23" t="s">
        <v>309</v>
      </c>
      <c r="N53" s="19">
        <v>100</v>
      </c>
      <c r="O53" s="2">
        <v>137000</v>
      </c>
      <c r="P53" s="2">
        <v>8170</v>
      </c>
      <c r="Q53" s="2">
        <v>4750</v>
      </c>
      <c r="R53" s="1">
        <v>0.316</v>
      </c>
      <c r="S53" t="s">
        <v>231</v>
      </c>
      <c r="T53" s="3">
        <v>58.84</v>
      </c>
      <c r="U53" s="22" t="s">
        <v>309</v>
      </c>
      <c r="V53" s="22" t="s">
        <v>309</v>
      </c>
      <c r="W53" t="s">
        <v>352</v>
      </c>
    </row>
    <row r="54" spans="2:23" x14ac:dyDescent="0.3">
      <c r="B54" s="38" t="s">
        <v>53</v>
      </c>
      <c r="C54" s="16" t="s">
        <v>383</v>
      </c>
      <c r="D54" s="14">
        <v>1982</v>
      </c>
      <c r="E54" t="s">
        <v>395</v>
      </c>
      <c r="F54" t="s">
        <v>307</v>
      </c>
      <c r="G54" t="s">
        <v>179</v>
      </c>
      <c r="H54" s="10">
        <v>8</v>
      </c>
      <c r="I54" s="28">
        <v>0.125</v>
      </c>
      <c r="J54" s="1">
        <v>1</v>
      </c>
      <c r="K54" s="17">
        <v>100</v>
      </c>
      <c r="L54" s="25">
        <v>300</v>
      </c>
      <c r="M54" s="23" t="s">
        <v>309</v>
      </c>
      <c r="N54" s="19">
        <v>100</v>
      </c>
      <c r="O54" s="2">
        <v>137000</v>
      </c>
      <c r="P54" s="2">
        <v>8170</v>
      </c>
      <c r="Q54" s="2">
        <v>4750</v>
      </c>
      <c r="R54" s="1">
        <v>0.316</v>
      </c>
      <c r="S54" t="s">
        <v>231</v>
      </c>
      <c r="T54" s="3">
        <v>58.84</v>
      </c>
      <c r="U54" s="22" t="s">
        <v>309</v>
      </c>
      <c r="V54" s="22" t="s">
        <v>309</v>
      </c>
      <c r="W54" t="s">
        <v>352</v>
      </c>
    </row>
    <row r="55" spans="2:23" x14ac:dyDescent="0.3">
      <c r="B55" s="38" t="s">
        <v>53</v>
      </c>
      <c r="C55" s="16" t="s">
        <v>383</v>
      </c>
      <c r="D55" s="14">
        <v>1982</v>
      </c>
      <c r="E55" t="s">
        <v>396</v>
      </c>
      <c r="F55" t="s">
        <v>307</v>
      </c>
      <c r="G55" t="s">
        <v>180</v>
      </c>
      <c r="H55" s="10">
        <v>8</v>
      </c>
      <c r="I55" s="28">
        <v>0.125</v>
      </c>
      <c r="J55" s="1">
        <v>1</v>
      </c>
      <c r="K55" s="17">
        <v>100</v>
      </c>
      <c r="L55" s="25">
        <v>300</v>
      </c>
      <c r="M55" s="23" t="s">
        <v>309</v>
      </c>
      <c r="N55" s="19">
        <v>100</v>
      </c>
      <c r="O55" s="2">
        <v>137000</v>
      </c>
      <c r="P55" s="2">
        <v>8170</v>
      </c>
      <c r="Q55" s="2">
        <v>4750</v>
      </c>
      <c r="R55" s="1">
        <v>0.316</v>
      </c>
      <c r="S55" t="s">
        <v>231</v>
      </c>
      <c r="T55" s="3">
        <v>80.72</v>
      </c>
      <c r="U55" s="22" t="s">
        <v>309</v>
      </c>
      <c r="V55" s="22" t="s">
        <v>309</v>
      </c>
      <c r="W55" t="s">
        <v>352</v>
      </c>
    </row>
    <row r="56" spans="2:23" x14ac:dyDescent="0.3">
      <c r="B56" s="38" t="s">
        <v>53</v>
      </c>
      <c r="C56" s="16" t="s">
        <v>383</v>
      </c>
      <c r="D56" s="14">
        <v>1982</v>
      </c>
      <c r="E56" t="s">
        <v>396</v>
      </c>
      <c r="F56" t="s">
        <v>307</v>
      </c>
      <c r="G56" t="s">
        <v>180</v>
      </c>
      <c r="H56" s="10">
        <v>8</v>
      </c>
      <c r="I56" s="28">
        <v>0.125</v>
      </c>
      <c r="J56" s="1">
        <v>1</v>
      </c>
      <c r="K56" s="17">
        <v>100</v>
      </c>
      <c r="L56" s="25">
        <v>300</v>
      </c>
      <c r="M56" s="23" t="s">
        <v>309</v>
      </c>
      <c r="N56" s="19">
        <v>100</v>
      </c>
      <c r="O56" s="2">
        <v>137000</v>
      </c>
      <c r="P56" s="2">
        <v>8170</v>
      </c>
      <c r="Q56" s="2">
        <v>4750</v>
      </c>
      <c r="R56" s="1">
        <v>0.316</v>
      </c>
      <c r="S56" t="s">
        <v>231</v>
      </c>
      <c r="T56" s="3">
        <v>78.25</v>
      </c>
      <c r="U56" s="22" t="s">
        <v>309</v>
      </c>
      <c r="V56" s="22" t="s">
        <v>309</v>
      </c>
      <c r="W56" t="s">
        <v>352</v>
      </c>
    </row>
    <row r="57" spans="2:23" x14ac:dyDescent="0.3">
      <c r="B57" s="38" t="s">
        <v>53</v>
      </c>
      <c r="C57" s="16" t="s">
        <v>383</v>
      </c>
      <c r="D57" s="14">
        <v>1982</v>
      </c>
      <c r="E57" t="s">
        <v>393</v>
      </c>
      <c r="F57" t="s">
        <v>307</v>
      </c>
      <c r="G57" t="s">
        <v>177</v>
      </c>
      <c r="H57" s="10">
        <v>8</v>
      </c>
      <c r="I57" s="28">
        <v>0.125</v>
      </c>
      <c r="J57" s="1">
        <v>1</v>
      </c>
      <c r="K57" s="17">
        <v>100</v>
      </c>
      <c r="L57" s="25">
        <v>300</v>
      </c>
      <c r="M57" s="23" t="s">
        <v>309</v>
      </c>
      <c r="N57" s="19">
        <v>100</v>
      </c>
      <c r="O57" s="2">
        <v>137000</v>
      </c>
      <c r="P57" s="2">
        <v>8170</v>
      </c>
      <c r="Q57" s="2">
        <v>4750</v>
      </c>
      <c r="R57" s="1">
        <v>0.316</v>
      </c>
      <c r="S57" t="s">
        <v>231</v>
      </c>
      <c r="T57" s="3">
        <v>79.489999999999995</v>
      </c>
      <c r="U57" s="22" t="s">
        <v>309</v>
      </c>
      <c r="V57" s="22" t="s">
        <v>309</v>
      </c>
      <c r="W57" t="s">
        <v>352</v>
      </c>
    </row>
    <row r="58" spans="2:23" x14ac:dyDescent="0.3">
      <c r="B58" s="38" t="s">
        <v>53</v>
      </c>
      <c r="C58" s="16" t="s">
        <v>383</v>
      </c>
      <c r="D58" s="14">
        <v>1982</v>
      </c>
      <c r="E58" t="s">
        <v>393</v>
      </c>
      <c r="F58" t="s">
        <v>307</v>
      </c>
      <c r="G58" t="s">
        <v>177</v>
      </c>
      <c r="H58" s="10">
        <v>8</v>
      </c>
      <c r="I58" s="28">
        <v>0.125</v>
      </c>
      <c r="J58" s="1">
        <v>1</v>
      </c>
      <c r="K58" s="17">
        <v>100</v>
      </c>
      <c r="L58" s="25">
        <v>300</v>
      </c>
      <c r="M58" s="23" t="s">
        <v>309</v>
      </c>
      <c r="N58" s="19">
        <v>100</v>
      </c>
      <c r="O58" s="2">
        <v>137000</v>
      </c>
      <c r="P58" s="2">
        <v>8170</v>
      </c>
      <c r="Q58" s="2">
        <v>4750</v>
      </c>
      <c r="R58" s="1">
        <v>0.316</v>
      </c>
      <c r="S58" t="s">
        <v>231</v>
      </c>
      <c r="T58" s="3">
        <v>74.56</v>
      </c>
      <c r="U58" s="22" t="s">
        <v>309</v>
      </c>
      <c r="V58" s="22" t="s">
        <v>309</v>
      </c>
      <c r="W58" t="s">
        <v>352</v>
      </c>
    </row>
    <row r="59" spans="2:23" x14ac:dyDescent="0.3">
      <c r="B59" s="38" t="s">
        <v>53</v>
      </c>
      <c r="C59" s="16" t="s">
        <v>383</v>
      </c>
      <c r="D59" s="14">
        <v>1982</v>
      </c>
      <c r="E59" t="s">
        <v>393</v>
      </c>
      <c r="F59" t="s">
        <v>307</v>
      </c>
      <c r="G59" t="s">
        <v>177</v>
      </c>
      <c r="H59" s="10">
        <v>8</v>
      </c>
      <c r="I59" s="28">
        <v>0.125</v>
      </c>
      <c r="J59" s="1">
        <v>1</v>
      </c>
      <c r="K59" s="17">
        <v>100</v>
      </c>
      <c r="L59" s="25">
        <v>300</v>
      </c>
      <c r="M59" s="23" t="s">
        <v>309</v>
      </c>
      <c r="N59" s="19">
        <v>100</v>
      </c>
      <c r="O59" s="2">
        <v>137000</v>
      </c>
      <c r="P59" s="2">
        <v>8170</v>
      </c>
      <c r="Q59" s="2">
        <v>4750</v>
      </c>
      <c r="R59" s="1">
        <v>0.316</v>
      </c>
      <c r="S59" t="s">
        <v>231</v>
      </c>
      <c r="T59" s="3">
        <v>78.25</v>
      </c>
      <c r="U59" s="22" t="s">
        <v>309</v>
      </c>
      <c r="V59" s="22" t="s">
        <v>309</v>
      </c>
      <c r="W59" t="s">
        <v>352</v>
      </c>
    </row>
    <row r="60" spans="2:23" x14ac:dyDescent="0.3">
      <c r="B60" s="38" t="s">
        <v>53</v>
      </c>
      <c r="C60" s="16" t="s">
        <v>383</v>
      </c>
      <c r="D60" s="14">
        <v>1982</v>
      </c>
      <c r="E60" t="s">
        <v>393</v>
      </c>
      <c r="F60" t="s">
        <v>307</v>
      </c>
      <c r="G60" t="s">
        <v>177</v>
      </c>
      <c r="H60" s="10">
        <v>8</v>
      </c>
      <c r="I60" s="28">
        <v>0.125</v>
      </c>
      <c r="J60" s="1">
        <v>1</v>
      </c>
      <c r="K60" s="17">
        <v>100</v>
      </c>
      <c r="L60" s="25">
        <v>600</v>
      </c>
      <c r="M60" s="23" t="s">
        <v>309</v>
      </c>
      <c r="N60" s="19">
        <v>100</v>
      </c>
      <c r="O60" s="2">
        <v>137000</v>
      </c>
      <c r="P60" s="2">
        <v>8170</v>
      </c>
      <c r="Q60" s="2">
        <v>4750</v>
      </c>
      <c r="R60" s="1">
        <v>0.316</v>
      </c>
      <c r="S60" t="s">
        <v>231</v>
      </c>
      <c r="T60" s="3">
        <v>78.25</v>
      </c>
      <c r="U60" s="22" t="s">
        <v>309</v>
      </c>
      <c r="V60" s="22" t="s">
        <v>309</v>
      </c>
      <c r="W60" t="s">
        <v>352</v>
      </c>
    </row>
    <row r="61" spans="2:23" x14ac:dyDescent="0.3">
      <c r="B61" s="38" t="s">
        <v>53</v>
      </c>
      <c r="C61" s="16" t="s">
        <v>383</v>
      </c>
      <c r="D61" s="14">
        <v>1982</v>
      </c>
      <c r="E61" t="s">
        <v>385</v>
      </c>
      <c r="F61" t="s">
        <v>307</v>
      </c>
      <c r="G61" t="s">
        <v>171</v>
      </c>
      <c r="H61" s="10">
        <v>8</v>
      </c>
      <c r="I61" s="28">
        <v>0.125</v>
      </c>
      <c r="J61" s="1">
        <v>1</v>
      </c>
      <c r="K61" s="17">
        <v>100</v>
      </c>
      <c r="L61" s="25">
        <v>300</v>
      </c>
      <c r="M61" s="23" t="s">
        <v>309</v>
      </c>
      <c r="N61" s="19">
        <v>100</v>
      </c>
      <c r="O61" s="2">
        <v>137000</v>
      </c>
      <c r="P61" s="2">
        <v>8170</v>
      </c>
      <c r="Q61" s="2">
        <v>4750</v>
      </c>
      <c r="R61" s="1">
        <v>0.316</v>
      </c>
      <c r="S61" t="s">
        <v>231</v>
      </c>
      <c r="T61" s="3">
        <v>64.7</v>
      </c>
      <c r="U61" s="22" t="s">
        <v>309</v>
      </c>
      <c r="V61" s="22" t="s">
        <v>309</v>
      </c>
      <c r="W61" t="s">
        <v>352</v>
      </c>
    </row>
    <row r="62" spans="2:23" x14ac:dyDescent="0.3">
      <c r="B62" s="38" t="s">
        <v>53</v>
      </c>
      <c r="C62" s="16" t="s">
        <v>383</v>
      </c>
      <c r="D62" s="14">
        <v>1982</v>
      </c>
      <c r="E62" t="s">
        <v>385</v>
      </c>
      <c r="F62" t="s">
        <v>307</v>
      </c>
      <c r="G62" t="s">
        <v>171</v>
      </c>
      <c r="H62" s="10">
        <v>8</v>
      </c>
      <c r="I62" s="28">
        <v>0.125</v>
      </c>
      <c r="J62" s="1">
        <v>1</v>
      </c>
      <c r="K62" s="17">
        <v>100</v>
      </c>
      <c r="L62" s="25">
        <v>300</v>
      </c>
      <c r="M62" s="23" t="s">
        <v>309</v>
      </c>
      <c r="N62" s="19">
        <v>100</v>
      </c>
      <c r="O62" s="2">
        <v>137000</v>
      </c>
      <c r="P62" s="2">
        <v>8170</v>
      </c>
      <c r="Q62" s="2">
        <v>4750</v>
      </c>
      <c r="R62" s="1">
        <v>0.316</v>
      </c>
      <c r="S62" t="s">
        <v>231</v>
      </c>
      <c r="T62" s="3">
        <v>65.930000000000007</v>
      </c>
      <c r="U62" s="22" t="s">
        <v>309</v>
      </c>
      <c r="V62" s="22" t="s">
        <v>309</v>
      </c>
      <c r="W62" t="s">
        <v>352</v>
      </c>
    </row>
    <row r="63" spans="2:23" x14ac:dyDescent="0.3">
      <c r="B63" s="38" t="s">
        <v>53</v>
      </c>
      <c r="C63" s="16" t="s">
        <v>383</v>
      </c>
      <c r="D63" s="14">
        <v>1982</v>
      </c>
      <c r="E63" t="s">
        <v>384</v>
      </c>
      <c r="F63" t="s">
        <v>307</v>
      </c>
      <c r="G63" t="s">
        <v>170</v>
      </c>
      <c r="H63" s="10">
        <v>8</v>
      </c>
      <c r="I63" s="28">
        <v>0.125</v>
      </c>
      <c r="J63" s="1">
        <v>1</v>
      </c>
      <c r="K63" s="17">
        <v>100</v>
      </c>
      <c r="L63" s="25">
        <v>300</v>
      </c>
      <c r="M63" s="23" t="s">
        <v>309</v>
      </c>
      <c r="N63" s="19">
        <v>100</v>
      </c>
      <c r="O63" s="2">
        <v>137000</v>
      </c>
      <c r="P63" s="2">
        <v>8170</v>
      </c>
      <c r="Q63" s="2">
        <v>4750</v>
      </c>
      <c r="R63" s="1">
        <v>0.316</v>
      </c>
      <c r="S63" t="s">
        <v>231</v>
      </c>
      <c r="T63" s="3">
        <v>84.41</v>
      </c>
      <c r="U63" s="22" t="s">
        <v>309</v>
      </c>
      <c r="V63" s="22" t="s">
        <v>309</v>
      </c>
      <c r="W63" t="s">
        <v>352</v>
      </c>
    </row>
    <row r="64" spans="2:23" x14ac:dyDescent="0.3">
      <c r="B64" s="38" t="s">
        <v>53</v>
      </c>
      <c r="C64" s="16" t="s">
        <v>383</v>
      </c>
      <c r="D64" s="14">
        <v>1982</v>
      </c>
      <c r="E64" t="s">
        <v>384</v>
      </c>
      <c r="F64" t="s">
        <v>307</v>
      </c>
      <c r="G64" t="s">
        <v>170</v>
      </c>
      <c r="H64" s="10">
        <v>8</v>
      </c>
      <c r="I64" s="28">
        <v>0.125</v>
      </c>
      <c r="J64" s="1">
        <v>1</v>
      </c>
      <c r="K64" s="17">
        <v>100</v>
      </c>
      <c r="L64" s="25">
        <v>300</v>
      </c>
      <c r="M64" s="23" t="s">
        <v>309</v>
      </c>
      <c r="N64" s="19">
        <v>100</v>
      </c>
      <c r="O64" s="2">
        <v>137000</v>
      </c>
      <c r="P64" s="2">
        <v>8170</v>
      </c>
      <c r="Q64" s="2">
        <v>4750</v>
      </c>
      <c r="R64" s="1">
        <v>0.316</v>
      </c>
      <c r="S64" t="s">
        <v>231</v>
      </c>
      <c r="T64" s="3">
        <v>82.57</v>
      </c>
      <c r="U64" s="22" t="s">
        <v>309</v>
      </c>
      <c r="V64" s="22" t="s">
        <v>309</v>
      </c>
      <c r="W64" t="s">
        <v>352</v>
      </c>
    </row>
    <row r="65" spans="2:23" x14ac:dyDescent="0.3">
      <c r="B65" s="38" t="s">
        <v>53</v>
      </c>
      <c r="C65" s="16" t="s">
        <v>383</v>
      </c>
      <c r="D65" s="14">
        <v>1982</v>
      </c>
      <c r="E65" t="s">
        <v>387</v>
      </c>
      <c r="F65" t="s">
        <v>307</v>
      </c>
      <c r="G65" t="s">
        <v>172</v>
      </c>
      <c r="H65" s="10">
        <v>4</v>
      </c>
      <c r="I65" s="28">
        <v>0.125</v>
      </c>
      <c r="J65" s="1">
        <v>0.5</v>
      </c>
      <c r="K65" s="17">
        <v>100</v>
      </c>
      <c r="L65" s="25">
        <v>300</v>
      </c>
      <c r="M65" s="23" t="s">
        <v>309</v>
      </c>
      <c r="N65" s="19">
        <v>200</v>
      </c>
      <c r="O65" s="2">
        <v>137000</v>
      </c>
      <c r="P65" s="2">
        <v>8170</v>
      </c>
      <c r="Q65" s="2">
        <v>4750</v>
      </c>
      <c r="R65" s="1">
        <v>0.316</v>
      </c>
      <c r="S65" t="s">
        <v>231</v>
      </c>
      <c r="T65" s="3">
        <v>12.17</v>
      </c>
      <c r="U65" s="22" t="s">
        <v>309</v>
      </c>
      <c r="V65" s="22" t="s">
        <v>309</v>
      </c>
      <c r="W65" t="s">
        <v>352</v>
      </c>
    </row>
    <row r="66" spans="2:23" x14ac:dyDescent="0.3">
      <c r="B66" s="38" t="s">
        <v>53</v>
      </c>
      <c r="C66" s="16" t="s">
        <v>383</v>
      </c>
      <c r="D66" s="14">
        <v>1982</v>
      </c>
      <c r="E66" t="s">
        <v>392</v>
      </c>
      <c r="F66" t="s">
        <v>307</v>
      </c>
      <c r="G66" t="s">
        <v>174</v>
      </c>
      <c r="H66" s="10">
        <v>4</v>
      </c>
      <c r="I66" s="28">
        <v>0.125</v>
      </c>
      <c r="J66" s="1">
        <v>0.5</v>
      </c>
      <c r="K66" s="17">
        <v>100</v>
      </c>
      <c r="L66" s="25">
        <v>300</v>
      </c>
      <c r="M66" s="23" t="s">
        <v>309</v>
      </c>
      <c r="N66" s="19">
        <v>200</v>
      </c>
      <c r="O66" s="2">
        <v>137000</v>
      </c>
      <c r="P66" s="2">
        <v>8170</v>
      </c>
      <c r="Q66" s="2">
        <v>4750</v>
      </c>
      <c r="R66" s="1">
        <v>0.316</v>
      </c>
      <c r="S66" t="s">
        <v>231</v>
      </c>
      <c r="T66" s="3">
        <v>13.25</v>
      </c>
      <c r="U66" s="22" t="s">
        <v>309</v>
      </c>
      <c r="V66" s="22" t="s">
        <v>309</v>
      </c>
      <c r="W66" t="s">
        <v>352</v>
      </c>
    </row>
    <row r="67" spans="2:23" x14ac:dyDescent="0.3">
      <c r="B67" s="38" t="s">
        <v>53</v>
      </c>
      <c r="C67" s="16" t="s">
        <v>383</v>
      </c>
      <c r="D67" s="14">
        <v>1982</v>
      </c>
      <c r="E67" t="s">
        <v>394</v>
      </c>
      <c r="F67" t="s">
        <v>307</v>
      </c>
      <c r="G67" t="s">
        <v>178</v>
      </c>
      <c r="H67" s="10">
        <v>4</v>
      </c>
      <c r="I67" s="28">
        <v>0.125</v>
      </c>
      <c r="J67" s="1">
        <v>0.5</v>
      </c>
      <c r="K67" s="17">
        <v>100</v>
      </c>
      <c r="L67" s="25">
        <v>300</v>
      </c>
      <c r="M67" s="23" t="s">
        <v>309</v>
      </c>
      <c r="N67" s="19">
        <v>200</v>
      </c>
      <c r="O67" s="2">
        <v>137000</v>
      </c>
      <c r="P67" s="2">
        <v>8170</v>
      </c>
      <c r="Q67" s="2">
        <v>4750</v>
      </c>
      <c r="R67" s="1">
        <v>0.316</v>
      </c>
      <c r="S67" t="s">
        <v>231</v>
      </c>
      <c r="T67" s="3">
        <v>18.64</v>
      </c>
      <c r="U67" s="22" t="s">
        <v>309</v>
      </c>
      <c r="V67" s="22" t="s">
        <v>309</v>
      </c>
      <c r="W67" t="s">
        <v>352</v>
      </c>
    </row>
    <row r="68" spans="2:23" x14ac:dyDescent="0.3">
      <c r="B68" s="38" t="s">
        <v>53</v>
      </c>
      <c r="C68" s="16" t="s">
        <v>383</v>
      </c>
      <c r="D68" s="14">
        <v>1982</v>
      </c>
      <c r="E68" t="s">
        <v>389</v>
      </c>
      <c r="F68" t="s">
        <v>307</v>
      </c>
      <c r="G68" t="s">
        <v>169</v>
      </c>
      <c r="H68" s="10">
        <v>4</v>
      </c>
      <c r="I68" s="28">
        <v>0.125</v>
      </c>
      <c r="J68" s="1">
        <v>0.5</v>
      </c>
      <c r="K68" s="17">
        <v>100</v>
      </c>
      <c r="L68" s="25">
        <v>300</v>
      </c>
      <c r="M68" s="23" t="s">
        <v>309</v>
      </c>
      <c r="N68" s="19">
        <v>200</v>
      </c>
      <c r="O68" s="2">
        <v>137000</v>
      </c>
      <c r="P68" s="2">
        <v>8170</v>
      </c>
      <c r="Q68" s="2">
        <v>4750</v>
      </c>
      <c r="R68" s="1">
        <v>0.316</v>
      </c>
      <c r="S68" t="s">
        <v>231</v>
      </c>
      <c r="T68" s="3">
        <v>13.25</v>
      </c>
      <c r="U68" s="22" t="s">
        <v>309</v>
      </c>
      <c r="V68" s="22" t="s">
        <v>309</v>
      </c>
      <c r="W68" t="s">
        <v>352</v>
      </c>
    </row>
    <row r="69" spans="2:23" x14ac:dyDescent="0.3">
      <c r="B69" s="38" t="s">
        <v>54</v>
      </c>
      <c r="C69" s="16" t="s">
        <v>139</v>
      </c>
      <c r="D69" s="14">
        <v>1983</v>
      </c>
      <c r="E69" s="22" t="s">
        <v>309</v>
      </c>
      <c r="F69" t="s">
        <v>289</v>
      </c>
      <c r="G69" t="s">
        <v>181</v>
      </c>
      <c r="H69" s="10">
        <v>8</v>
      </c>
      <c r="I69" s="28">
        <v>0.14000000000000001</v>
      </c>
      <c r="J69" s="1">
        <v>1.1200000000000001</v>
      </c>
      <c r="K69" s="17">
        <v>83.9</v>
      </c>
      <c r="L69" s="23" t="s">
        <v>309</v>
      </c>
      <c r="M69" s="19">
        <v>282.7</v>
      </c>
      <c r="N69" s="19">
        <v>74.910714285714278</v>
      </c>
      <c r="O69" s="2">
        <v>141343</v>
      </c>
      <c r="P69" s="2">
        <v>9653</v>
      </c>
      <c r="Q69" s="2">
        <v>4068</v>
      </c>
      <c r="R69" s="1">
        <v>0.26</v>
      </c>
      <c r="S69" t="s">
        <v>232</v>
      </c>
      <c r="T69" s="3">
        <v>130.110435</v>
      </c>
      <c r="U69" t="s">
        <v>302</v>
      </c>
      <c r="V69" s="21" t="s">
        <v>309</v>
      </c>
      <c r="W69" s="21" t="s">
        <v>309</v>
      </c>
    </row>
    <row r="70" spans="2:23" x14ac:dyDescent="0.3">
      <c r="B70" s="38" t="s">
        <v>54</v>
      </c>
      <c r="C70" s="16" t="s">
        <v>139</v>
      </c>
      <c r="D70" s="14">
        <v>1983</v>
      </c>
      <c r="E70" s="22" t="s">
        <v>309</v>
      </c>
      <c r="F70" t="s">
        <v>289</v>
      </c>
      <c r="G70" t="s">
        <v>182</v>
      </c>
      <c r="H70" s="10">
        <v>8</v>
      </c>
      <c r="I70" s="28">
        <v>0.125</v>
      </c>
      <c r="J70" s="1">
        <v>1</v>
      </c>
      <c r="K70" s="17">
        <v>83.85</v>
      </c>
      <c r="L70" s="23" t="s">
        <v>309</v>
      </c>
      <c r="M70" s="19">
        <v>284.7</v>
      </c>
      <c r="N70" s="19">
        <v>83.85</v>
      </c>
      <c r="O70" s="2">
        <v>141343</v>
      </c>
      <c r="P70" s="2">
        <v>9653</v>
      </c>
      <c r="Q70" s="2">
        <v>4068</v>
      </c>
      <c r="R70" s="1">
        <v>0.26</v>
      </c>
      <c r="S70" t="s">
        <v>232</v>
      </c>
      <c r="T70" s="3">
        <v>89.409222000000014</v>
      </c>
      <c r="U70" t="s">
        <v>302</v>
      </c>
      <c r="V70" s="21" t="s">
        <v>309</v>
      </c>
      <c r="W70" s="21" t="s">
        <v>309</v>
      </c>
    </row>
    <row r="71" spans="2:23" x14ac:dyDescent="0.3">
      <c r="B71" s="38" t="s">
        <v>54</v>
      </c>
      <c r="C71" s="16" t="s">
        <v>139</v>
      </c>
      <c r="D71" s="14">
        <v>1983</v>
      </c>
      <c r="E71" s="22" t="s">
        <v>309</v>
      </c>
      <c r="F71" t="s">
        <v>289</v>
      </c>
      <c r="G71" t="s">
        <v>168</v>
      </c>
      <c r="H71" s="10">
        <v>8</v>
      </c>
      <c r="I71" s="28">
        <v>0.12375</v>
      </c>
      <c r="J71" s="1">
        <v>0.99</v>
      </c>
      <c r="K71" s="17">
        <v>83.82</v>
      </c>
      <c r="L71" s="23" t="s">
        <v>309</v>
      </c>
      <c r="M71" s="19">
        <v>287.8</v>
      </c>
      <c r="N71" s="19">
        <v>84.666666666666657</v>
      </c>
      <c r="O71" s="2">
        <v>141343</v>
      </c>
      <c r="P71" s="2">
        <v>9653</v>
      </c>
      <c r="Q71" s="2">
        <v>4068</v>
      </c>
      <c r="R71" s="1">
        <v>0.26</v>
      </c>
      <c r="S71" t="s">
        <v>232</v>
      </c>
      <c r="T71" s="3">
        <v>123.43810500000001</v>
      </c>
      <c r="U71" t="s">
        <v>302</v>
      </c>
      <c r="V71" s="21" t="s">
        <v>309</v>
      </c>
      <c r="W71" s="21" t="s">
        <v>309</v>
      </c>
    </row>
    <row r="72" spans="2:23" x14ac:dyDescent="0.3">
      <c r="B72" s="38" t="s">
        <v>54</v>
      </c>
      <c r="C72" s="16" t="s">
        <v>139</v>
      </c>
      <c r="D72" s="14">
        <v>1983</v>
      </c>
      <c r="E72" s="22" t="s">
        <v>309</v>
      </c>
      <c r="F72" t="s">
        <v>289</v>
      </c>
      <c r="G72" t="s">
        <v>184</v>
      </c>
      <c r="H72" s="10">
        <v>8</v>
      </c>
      <c r="I72" s="28">
        <v>0.11749999999999999</v>
      </c>
      <c r="J72" s="1">
        <v>0.94</v>
      </c>
      <c r="K72" s="17">
        <v>83.82</v>
      </c>
      <c r="L72" s="23" t="s">
        <v>309</v>
      </c>
      <c r="M72" s="19">
        <v>269.2</v>
      </c>
      <c r="N72" s="19">
        <v>89.170212765957444</v>
      </c>
      <c r="O72" s="2">
        <v>141343</v>
      </c>
      <c r="P72" s="2">
        <v>9653</v>
      </c>
      <c r="Q72" s="2">
        <v>4068</v>
      </c>
      <c r="R72" s="1">
        <v>0.26</v>
      </c>
      <c r="S72" t="s">
        <v>232</v>
      </c>
      <c r="T72" s="3">
        <v>96.526374000000004</v>
      </c>
      <c r="U72" t="s">
        <v>302</v>
      </c>
      <c r="V72" s="21" t="s">
        <v>309</v>
      </c>
      <c r="W72" s="21" t="s">
        <v>309</v>
      </c>
    </row>
    <row r="73" spans="2:23" x14ac:dyDescent="0.3">
      <c r="B73" s="38" t="s">
        <v>54</v>
      </c>
      <c r="C73" s="16" t="s">
        <v>139</v>
      </c>
      <c r="D73" s="14">
        <v>1983</v>
      </c>
      <c r="E73" s="22" t="s">
        <v>309</v>
      </c>
      <c r="F73" t="s">
        <v>289</v>
      </c>
      <c r="G73" t="s">
        <v>183</v>
      </c>
      <c r="H73" s="10">
        <v>8</v>
      </c>
      <c r="I73" s="28">
        <v>0.11625000000000001</v>
      </c>
      <c r="J73" s="1">
        <v>0.93</v>
      </c>
      <c r="K73" s="17">
        <v>83.79</v>
      </c>
      <c r="L73" s="23" t="s">
        <v>309</v>
      </c>
      <c r="M73" s="19">
        <v>274.10000000000002</v>
      </c>
      <c r="N73" s="19">
        <v>90.096774193548384</v>
      </c>
      <c r="O73" s="2">
        <v>141343</v>
      </c>
      <c r="P73" s="2">
        <v>9653</v>
      </c>
      <c r="Q73" s="2">
        <v>4068</v>
      </c>
      <c r="R73" s="1">
        <v>0.26</v>
      </c>
      <c r="S73" t="s">
        <v>232</v>
      </c>
      <c r="T73" s="3">
        <v>96.748784999999998</v>
      </c>
      <c r="U73" t="s">
        <v>302</v>
      </c>
      <c r="V73" s="21" t="s">
        <v>309</v>
      </c>
      <c r="W73" s="21" t="s">
        <v>309</v>
      </c>
    </row>
    <row r="74" spans="2:23" x14ac:dyDescent="0.3">
      <c r="B74" s="38" t="s">
        <v>54</v>
      </c>
      <c r="C74" s="16" t="s">
        <v>139</v>
      </c>
      <c r="D74" s="14">
        <v>1983</v>
      </c>
      <c r="E74" s="22" t="s">
        <v>309</v>
      </c>
      <c r="F74" t="s">
        <v>289</v>
      </c>
      <c r="G74" t="s">
        <v>185</v>
      </c>
      <c r="H74" s="10">
        <v>8</v>
      </c>
      <c r="I74" s="28">
        <v>0.11625000000000001</v>
      </c>
      <c r="J74" s="1">
        <v>0.93</v>
      </c>
      <c r="K74" s="17">
        <v>83.79</v>
      </c>
      <c r="L74" s="23" t="s">
        <v>309</v>
      </c>
      <c r="M74" s="19">
        <v>282.2</v>
      </c>
      <c r="N74" s="19">
        <v>90.096774193548384</v>
      </c>
      <c r="O74" s="2">
        <v>141343</v>
      </c>
      <c r="P74" s="2">
        <v>9653</v>
      </c>
      <c r="Q74" s="2">
        <v>4068</v>
      </c>
      <c r="R74" s="1">
        <v>0.26</v>
      </c>
      <c r="S74" t="s">
        <v>232</v>
      </c>
      <c r="T74" s="3">
        <v>60.495792000000002</v>
      </c>
      <c r="U74" t="s">
        <v>302</v>
      </c>
      <c r="V74" s="21" t="s">
        <v>309</v>
      </c>
      <c r="W74" s="21" t="s">
        <v>309</v>
      </c>
    </row>
    <row r="75" spans="2:23" x14ac:dyDescent="0.3">
      <c r="B75" s="38" t="s">
        <v>54</v>
      </c>
      <c r="C75" s="16" t="s">
        <v>139</v>
      </c>
      <c r="D75" s="14">
        <v>1983</v>
      </c>
      <c r="E75" s="22" t="s">
        <v>309</v>
      </c>
      <c r="F75" t="s">
        <v>289</v>
      </c>
      <c r="G75" t="s">
        <v>186</v>
      </c>
      <c r="H75" s="10">
        <v>4</v>
      </c>
      <c r="I75" s="28">
        <v>0.115</v>
      </c>
      <c r="J75" s="1">
        <v>0.46</v>
      </c>
      <c r="K75" s="17">
        <v>83.57</v>
      </c>
      <c r="L75" s="23" t="s">
        <v>309</v>
      </c>
      <c r="M75" s="19">
        <v>282.7</v>
      </c>
      <c r="N75" s="19">
        <v>181.67391304347825</v>
      </c>
      <c r="O75" s="2">
        <v>141343</v>
      </c>
      <c r="P75" s="2">
        <v>9653</v>
      </c>
      <c r="Q75" s="2">
        <v>4068</v>
      </c>
      <c r="R75" s="1">
        <v>0.26</v>
      </c>
      <c r="S75" t="s">
        <v>232</v>
      </c>
      <c r="T75" s="3">
        <v>15.123948</v>
      </c>
      <c r="U75" t="s">
        <v>302</v>
      </c>
      <c r="V75" s="21" t="s">
        <v>309</v>
      </c>
      <c r="W75" s="21" t="s">
        <v>309</v>
      </c>
    </row>
    <row r="76" spans="2:23" x14ac:dyDescent="0.3">
      <c r="B76" s="38" t="s">
        <v>54</v>
      </c>
      <c r="C76" s="16" t="s">
        <v>139</v>
      </c>
      <c r="D76" s="14">
        <v>1983</v>
      </c>
      <c r="E76" s="22" t="s">
        <v>309</v>
      </c>
      <c r="F76" t="s">
        <v>289</v>
      </c>
      <c r="G76" t="s">
        <v>187</v>
      </c>
      <c r="H76" s="10">
        <v>4</v>
      </c>
      <c r="I76" s="28">
        <v>0.1075</v>
      </c>
      <c r="J76" s="1">
        <v>0.43</v>
      </c>
      <c r="K76" s="17">
        <v>83.57</v>
      </c>
      <c r="L76" s="23" t="s">
        <v>309</v>
      </c>
      <c r="M76" s="19">
        <v>267.7</v>
      </c>
      <c r="N76" s="19">
        <v>194.3488372093023</v>
      </c>
      <c r="O76" s="2">
        <v>141343</v>
      </c>
      <c r="P76" s="2">
        <v>9653</v>
      </c>
      <c r="Q76" s="2">
        <v>4068</v>
      </c>
      <c r="R76" s="1">
        <v>0.26</v>
      </c>
      <c r="S76" t="s">
        <v>232</v>
      </c>
      <c r="T76" s="3">
        <v>17.348057999999998</v>
      </c>
      <c r="U76" t="s">
        <v>302</v>
      </c>
      <c r="V76" s="21" t="s">
        <v>309</v>
      </c>
      <c r="W76" s="21" t="s">
        <v>309</v>
      </c>
    </row>
    <row r="77" spans="2:23" x14ac:dyDescent="0.3">
      <c r="B77" s="38" t="s">
        <v>55</v>
      </c>
      <c r="C77" s="16" t="s">
        <v>140</v>
      </c>
      <c r="D77" s="14">
        <v>1984</v>
      </c>
      <c r="E77" t="s">
        <v>325</v>
      </c>
      <c r="F77" t="s">
        <v>334</v>
      </c>
      <c r="G77" t="s">
        <v>188</v>
      </c>
      <c r="H77" s="10">
        <v>6</v>
      </c>
      <c r="I77" s="28">
        <v>0.13566666666666666</v>
      </c>
      <c r="J77" s="1">
        <v>0.81399999999999995</v>
      </c>
      <c r="K77" s="17">
        <v>100</v>
      </c>
      <c r="L77" s="19">
        <v>300</v>
      </c>
      <c r="M77" s="23" t="s">
        <v>309</v>
      </c>
      <c r="N77" s="19">
        <v>122.85012285012286</v>
      </c>
      <c r="O77" s="2">
        <v>105000</v>
      </c>
      <c r="P77" s="2">
        <v>8740</v>
      </c>
      <c r="Q77" s="2">
        <v>4560</v>
      </c>
      <c r="R77" s="1">
        <v>0.32700000000000001</v>
      </c>
      <c r="S77" s="22" t="s">
        <v>315</v>
      </c>
      <c r="T77" s="3">
        <v>61.783315107733728</v>
      </c>
      <c r="U77" s="22" t="s">
        <v>309</v>
      </c>
      <c r="V77" s="22" t="s">
        <v>309</v>
      </c>
      <c r="W77" s="21" t="s">
        <v>309</v>
      </c>
    </row>
    <row r="78" spans="2:23" x14ac:dyDescent="0.3">
      <c r="B78" s="38" t="s">
        <v>55</v>
      </c>
      <c r="C78" s="16" t="s">
        <v>140</v>
      </c>
      <c r="D78" s="14">
        <v>1984</v>
      </c>
      <c r="E78" t="s">
        <v>326</v>
      </c>
      <c r="F78" t="s">
        <v>334</v>
      </c>
      <c r="G78" t="s">
        <v>188</v>
      </c>
      <c r="H78" s="10">
        <v>6</v>
      </c>
      <c r="I78" s="28">
        <v>0.13566666666666666</v>
      </c>
      <c r="J78" s="1">
        <v>0.81399999999999995</v>
      </c>
      <c r="K78" s="17">
        <v>100</v>
      </c>
      <c r="L78" s="19">
        <v>300</v>
      </c>
      <c r="M78" s="23" t="s">
        <v>309</v>
      </c>
      <c r="N78" s="19">
        <v>122.85012285012286</v>
      </c>
      <c r="O78" s="2">
        <v>105000</v>
      </c>
      <c r="P78" s="2">
        <v>8740</v>
      </c>
      <c r="Q78" s="2">
        <v>4560</v>
      </c>
      <c r="R78" s="1">
        <v>0.32700000000000001</v>
      </c>
      <c r="S78" s="22" t="s">
        <v>315</v>
      </c>
      <c r="T78" s="3">
        <v>63.675684858550078</v>
      </c>
      <c r="U78" s="22" t="s">
        <v>309</v>
      </c>
      <c r="V78" s="22" t="s">
        <v>309</v>
      </c>
      <c r="W78" s="21" t="s">
        <v>309</v>
      </c>
    </row>
    <row r="79" spans="2:23" x14ac:dyDescent="0.3">
      <c r="B79" s="38" t="s">
        <v>55</v>
      </c>
      <c r="C79" s="16" t="s">
        <v>140</v>
      </c>
      <c r="D79" s="14">
        <v>1984</v>
      </c>
      <c r="E79" t="s">
        <v>327</v>
      </c>
      <c r="F79" t="s">
        <v>334</v>
      </c>
      <c r="G79" t="s">
        <v>188</v>
      </c>
      <c r="H79" s="10">
        <v>6</v>
      </c>
      <c r="I79" s="28">
        <v>0.13566666666666666</v>
      </c>
      <c r="J79" s="1">
        <v>0.81399999999999995</v>
      </c>
      <c r="K79" s="17">
        <v>100</v>
      </c>
      <c r="L79" s="19">
        <v>300</v>
      </c>
      <c r="M79" s="23" t="s">
        <v>309</v>
      </c>
      <c r="N79" s="19">
        <v>122.85012285012286</v>
      </c>
      <c r="O79" s="2">
        <v>105000</v>
      </c>
      <c r="P79" s="2">
        <v>8740</v>
      </c>
      <c r="Q79" s="2">
        <v>4560</v>
      </c>
      <c r="R79" s="1">
        <v>0.32700000000000001</v>
      </c>
      <c r="S79" s="22" t="s">
        <v>315</v>
      </c>
      <c r="T79" s="3">
        <v>61.783315107733735</v>
      </c>
      <c r="U79" s="22" t="s">
        <v>309</v>
      </c>
      <c r="V79" s="22" t="s">
        <v>309</v>
      </c>
      <c r="W79" s="21" t="s">
        <v>309</v>
      </c>
    </row>
    <row r="80" spans="2:23" x14ac:dyDescent="0.3">
      <c r="B80" s="38" t="s">
        <v>55</v>
      </c>
      <c r="C80" s="16" t="s">
        <v>140</v>
      </c>
      <c r="D80" s="14">
        <v>1984</v>
      </c>
      <c r="E80" t="s">
        <v>328</v>
      </c>
      <c r="F80" t="s">
        <v>334</v>
      </c>
      <c r="G80" t="s">
        <v>189</v>
      </c>
      <c r="H80" s="10">
        <v>6</v>
      </c>
      <c r="I80" s="28">
        <v>0.13566666666666666</v>
      </c>
      <c r="J80" s="1">
        <v>0.81399999999999995</v>
      </c>
      <c r="K80" s="17">
        <v>100</v>
      </c>
      <c r="L80" s="19">
        <v>300</v>
      </c>
      <c r="M80" s="23" t="s">
        <v>309</v>
      </c>
      <c r="N80" s="19">
        <v>122.85012285012286</v>
      </c>
      <c r="O80" s="2">
        <v>105000</v>
      </c>
      <c r="P80" s="2">
        <v>8740</v>
      </c>
      <c r="Q80" s="2">
        <v>4560</v>
      </c>
      <c r="R80" s="1">
        <v>0.32700000000000001</v>
      </c>
      <c r="S80" s="22" t="s">
        <v>315</v>
      </c>
      <c r="T80" s="3">
        <v>48.587871980419742</v>
      </c>
      <c r="U80" s="22" t="s">
        <v>309</v>
      </c>
      <c r="V80" s="22" t="s">
        <v>309</v>
      </c>
      <c r="W80" s="21" t="s">
        <v>309</v>
      </c>
    </row>
    <row r="81" spans="2:23" x14ac:dyDescent="0.3">
      <c r="B81" s="38" t="s">
        <v>55</v>
      </c>
      <c r="C81" s="16" t="s">
        <v>140</v>
      </c>
      <c r="D81" s="14">
        <v>1984</v>
      </c>
      <c r="E81" t="s">
        <v>329</v>
      </c>
      <c r="F81" t="s">
        <v>334</v>
      </c>
      <c r="G81" t="s">
        <v>189</v>
      </c>
      <c r="H81" s="10">
        <v>6</v>
      </c>
      <c r="I81" s="28">
        <v>0.13566666666666666</v>
      </c>
      <c r="J81" s="1">
        <v>0.81399999999999995</v>
      </c>
      <c r="K81" s="17">
        <v>100</v>
      </c>
      <c r="L81" s="19">
        <v>300</v>
      </c>
      <c r="M81" s="23" t="s">
        <v>309</v>
      </c>
      <c r="N81" s="19">
        <v>122.85012285012286</v>
      </c>
      <c r="O81" s="2">
        <v>105000</v>
      </c>
      <c r="P81" s="2">
        <v>8740</v>
      </c>
      <c r="Q81" s="2">
        <v>4560</v>
      </c>
      <c r="R81" s="1">
        <v>0.32700000000000001</v>
      </c>
      <c r="S81" s="22" t="s">
        <v>315</v>
      </c>
      <c r="T81" s="3">
        <v>51.247418657242712</v>
      </c>
      <c r="U81" s="22" t="s">
        <v>309</v>
      </c>
      <c r="V81" s="22" t="s">
        <v>309</v>
      </c>
      <c r="W81" s="21" t="s">
        <v>309</v>
      </c>
    </row>
    <row r="82" spans="2:23" x14ac:dyDescent="0.3">
      <c r="B82" s="38" t="s">
        <v>55</v>
      </c>
      <c r="C82" s="16" t="s">
        <v>140</v>
      </c>
      <c r="D82" s="14">
        <v>1984</v>
      </c>
      <c r="E82" t="s">
        <v>330</v>
      </c>
      <c r="F82" t="s">
        <v>334</v>
      </c>
      <c r="G82" t="s">
        <v>189</v>
      </c>
      <c r="H82" s="10">
        <v>6</v>
      </c>
      <c r="I82" s="28">
        <v>0.13566666666666666</v>
      </c>
      <c r="J82" s="1">
        <v>0.81399999999999995</v>
      </c>
      <c r="K82" s="17">
        <v>100</v>
      </c>
      <c r="L82" s="19">
        <v>300</v>
      </c>
      <c r="M82" s="23" t="s">
        <v>309</v>
      </c>
      <c r="N82" s="19">
        <v>122.85012285012286</v>
      </c>
      <c r="O82" s="2">
        <v>105000</v>
      </c>
      <c r="P82" s="2">
        <v>8740</v>
      </c>
      <c r="Q82" s="2">
        <v>4560</v>
      </c>
      <c r="R82" s="1">
        <v>0.32700000000000001</v>
      </c>
      <c r="S82" s="22" t="s">
        <v>315</v>
      </c>
      <c r="T82" s="3">
        <v>43.882520167579088</v>
      </c>
      <c r="U82" s="22" t="s">
        <v>309</v>
      </c>
      <c r="V82" s="22" t="s">
        <v>309</v>
      </c>
      <c r="W82" s="21" t="s">
        <v>309</v>
      </c>
    </row>
    <row r="83" spans="2:23" x14ac:dyDescent="0.3">
      <c r="B83" s="38" t="s">
        <v>55</v>
      </c>
      <c r="C83" s="16" t="s">
        <v>140</v>
      </c>
      <c r="D83" s="14">
        <v>1984</v>
      </c>
      <c r="E83" t="s">
        <v>331</v>
      </c>
      <c r="F83" t="s">
        <v>334</v>
      </c>
      <c r="G83" t="s">
        <v>190</v>
      </c>
      <c r="H83" s="10">
        <v>6</v>
      </c>
      <c r="I83" s="28">
        <v>0.13566666666666666</v>
      </c>
      <c r="J83" s="1">
        <v>0.81399999999999995</v>
      </c>
      <c r="K83" s="17">
        <v>100</v>
      </c>
      <c r="L83" s="19">
        <v>300</v>
      </c>
      <c r="M83" s="23" t="s">
        <v>309</v>
      </c>
      <c r="N83" s="19">
        <v>122.85012285012286</v>
      </c>
      <c r="O83" s="2">
        <v>105000</v>
      </c>
      <c r="P83" s="2">
        <v>8740</v>
      </c>
      <c r="Q83" s="2">
        <v>4560</v>
      </c>
      <c r="R83" s="1">
        <v>0.32700000000000001</v>
      </c>
      <c r="S83" s="22" t="s">
        <v>315</v>
      </c>
      <c r="T83" s="3">
        <v>33.60234935909029</v>
      </c>
      <c r="U83" s="22" t="s">
        <v>309</v>
      </c>
      <c r="V83" s="22" t="s">
        <v>309</v>
      </c>
      <c r="W83" s="21" t="s">
        <v>309</v>
      </c>
    </row>
    <row r="84" spans="2:23" x14ac:dyDescent="0.3">
      <c r="B84" s="38" t="s">
        <v>55</v>
      </c>
      <c r="C84" s="16" t="s">
        <v>140</v>
      </c>
      <c r="D84" s="14">
        <v>1984</v>
      </c>
      <c r="E84" t="s">
        <v>332</v>
      </c>
      <c r="F84" t="s">
        <v>334</v>
      </c>
      <c r="G84" t="s">
        <v>190</v>
      </c>
      <c r="H84" s="10">
        <v>6</v>
      </c>
      <c r="I84" s="28">
        <v>0.13566666666666666</v>
      </c>
      <c r="J84" s="1">
        <v>0.81399999999999995</v>
      </c>
      <c r="K84" s="17">
        <v>100</v>
      </c>
      <c r="L84" s="19">
        <v>300</v>
      </c>
      <c r="M84" s="23" t="s">
        <v>309</v>
      </c>
      <c r="N84" s="19">
        <v>122.85012285012286</v>
      </c>
      <c r="O84" s="2">
        <v>105000</v>
      </c>
      <c r="P84" s="2">
        <v>8740</v>
      </c>
      <c r="Q84" s="2">
        <v>4560</v>
      </c>
      <c r="R84" s="1">
        <v>0.32700000000000001</v>
      </c>
      <c r="S84" s="22" t="s">
        <v>315</v>
      </c>
      <c r="T84" s="3">
        <v>34.778687312300448</v>
      </c>
      <c r="U84" s="22" t="s">
        <v>309</v>
      </c>
      <c r="V84" s="22" t="s">
        <v>309</v>
      </c>
      <c r="W84" s="21" t="s">
        <v>309</v>
      </c>
    </row>
    <row r="85" spans="2:23" x14ac:dyDescent="0.3">
      <c r="B85" s="38" t="s">
        <v>55</v>
      </c>
      <c r="C85" s="16" t="s">
        <v>140</v>
      </c>
      <c r="D85" s="14">
        <v>1984</v>
      </c>
      <c r="E85" t="s">
        <v>333</v>
      </c>
      <c r="F85" t="s">
        <v>334</v>
      </c>
      <c r="G85" t="s">
        <v>190</v>
      </c>
      <c r="H85" s="10">
        <v>6</v>
      </c>
      <c r="I85" s="28">
        <v>0.13566666666666666</v>
      </c>
      <c r="J85" s="1">
        <v>0.81399999999999995</v>
      </c>
      <c r="K85" s="17">
        <v>100</v>
      </c>
      <c r="L85" s="19">
        <v>300</v>
      </c>
      <c r="M85" s="23" t="s">
        <v>309</v>
      </c>
      <c r="N85" s="19">
        <v>122.85012285012286</v>
      </c>
      <c r="O85" s="2">
        <v>105000</v>
      </c>
      <c r="P85" s="2">
        <v>8740</v>
      </c>
      <c r="Q85" s="2">
        <v>4560</v>
      </c>
      <c r="R85" s="1">
        <v>0.32700000000000001</v>
      </c>
      <c r="S85" s="22" t="s">
        <v>315</v>
      </c>
      <c r="T85" s="3">
        <v>32.681737047882329</v>
      </c>
      <c r="U85" s="22" t="s">
        <v>309</v>
      </c>
      <c r="V85" s="22" t="s">
        <v>309</v>
      </c>
      <c r="W85" s="21" t="s">
        <v>309</v>
      </c>
    </row>
    <row r="86" spans="2:23" x14ac:dyDescent="0.3">
      <c r="B86" s="38" t="s">
        <v>62</v>
      </c>
      <c r="C86" s="16" t="s">
        <v>141</v>
      </c>
      <c r="D86" s="14">
        <v>1984</v>
      </c>
      <c r="E86" t="s">
        <v>65</v>
      </c>
      <c r="F86" t="s">
        <v>290</v>
      </c>
      <c r="G86" t="s">
        <v>194</v>
      </c>
      <c r="H86" s="10">
        <v>6</v>
      </c>
      <c r="I86" s="28">
        <v>0.16949999999999998</v>
      </c>
      <c r="J86" s="1">
        <v>1.0169999999999999</v>
      </c>
      <c r="K86" s="17">
        <v>100</v>
      </c>
      <c r="L86" s="19">
        <v>240</v>
      </c>
      <c r="M86" s="19">
        <v>200</v>
      </c>
      <c r="N86" s="19">
        <v>98.328416912487725</v>
      </c>
      <c r="O86" s="2">
        <v>119600</v>
      </c>
      <c r="P86" s="2">
        <v>8050</v>
      </c>
      <c r="Q86" s="2">
        <v>3660</v>
      </c>
      <c r="R86" s="1">
        <v>0.33400000000000002</v>
      </c>
      <c r="S86" t="s">
        <v>239</v>
      </c>
      <c r="T86" s="3">
        <v>98.19</v>
      </c>
      <c r="U86" s="22" t="s">
        <v>309</v>
      </c>
      <c r="V86" s="22" t="s">
        <v>309</v>
      </c>
      <c r="W86" s="31" t="s">
        <v>433</v>
      </c>
    </row>
    <row r="87" spans="2:23" x14ac:dyDescent="0.3">
      <c r="B87" s="38" t="s">
        <v>62</v>
      </c>
      <c r="C87" s="16" t="s">
        <v>141</v>
      </c>
      <c r="D87" s="14">
        <v>1984</v>
      </c>
      <c r="E87" t="s">
        <v>99</v>
      </c>
      <c r="F87" t="s">
        <v>290</v>
      </c>
      <c r="G87" t="s">
        <v>193</v>
      </c>
      <c r="H87" s="10">
        <v>6</v>
      </c>
      <c r="I87" s="28">
        <v>0.14983333333333335</v>
      </c>
      <c r="J87" s="1">
        <v>0.89900000000000002</v>
      </c>
      <c r="K87" s="17">
        <v>100</v>
      </c>
      <c r="L87" s="19">
        <v>240</v>
      </c>
      <c r="M87" s="19">
        <v>200</v>
      </c>
      <c r="N87" s="19">
        <v>111.23470522803115</v>
      </c>
      <c r="O87" s="2">
        <v>130200</v>
      </c>
      <c r="P87" s="2">
        <v>8720</v>
      </c>
      <c r="Q87" s="2">
        <v>4160</v>
      </c>
      <c r="R87" s="1">
        <v>0.33100000000000002</v>
      </c>
      <c r="S87" t="s">
        <v>239</v>
      </c>
      <c r="T87" s="3">
        <v>88.39</v>
      </c>
      <c r="U87" s="22" t="s">
        <v>309</v>
      </c>
      <c r="V87" s="22" t="s">
        <v>309</v>
      </c>
      <c r="W87" s="31" t="s">
        <v>433</v>
      </c>
    </row>
    <row r="88" spans="2:23" x14ac:dyDescent="0.3">
      <c r="B88" s="38" t="s">
        <v>62</v>
      </c>
      <c r="C88" s="16" t="s">
        <v>141</v>
      </c>
      <c r="D88" s="14">
        <v>1984</v>
      </c>
      <c r="E88" t="s">
        <v>64</v>
      </c>
      <c r="F88" t="s">
        <v>290</v>
      </c>
      <c r="G88" t="s">
        <v>192</v>
      </c>
      <c r="H88" s="10">
        <v>4</v>
      </c>
      <c r="I88" s="28">
        <v>0.14449999999999999</v>
      </c>
      <c r="J88" s="1">
        <v>0.57799999999999996</v>
      </c>
      <c r="K88" s="17">
        <v>100</v>
      </c>
      <c r="L88" s="19">
        <v>240</v>
      </c>
      <c r="M88" s="19">
        <v>200</v>
      </c>
      <c r="N88" s="19">
        <v>173.01038062283737</v>
      </c>
      <c r="O88" s="2">
        <v>132000</v>
      </c>
      <c r="P88" s="2">
        <v>8540</v>
      </c>
      <c r="Q88" s="2">
        <v>4250</v>
      </c>
      <c r="R88" s="1">
        <v>0.33</v>
      </c>
      <c r="S88" t="s">
        <v>239</v>
      </c>
      <c r="T88" s="3">
        <v>27.34</v>
      </c>
      <c r="U88" s="22" t="s">
        <v>309</v>
      </c>
      <c r="V88" s="22" t="s">
        <v>309</v>
      </c>
      <c r="W88" s="31" t="s">
        <v>433</v>
      </c>
    </row>
    <row r="89" spans="2:23" x14ac:dyDescent="0.3">
      <c r="B89" s="38" t="s">
        <v>62</v>
      </c>
      <c r="C89" s="16" t="s">
        <v>141</v>
      </c>
      <c r="D89" s="14">
        <v>1984</v>
      </c>
      <c r="E89" t="s">
        <v>98</v>
      </c>
      <c r="F89" t="s">
        <v>290</v>
      </c>
      <c r="G89" t="s">
        <v>191</v>
      </c>
      <c r="H89" s="10">
        <v>3</v>
      </c>
      <c r="I89" s="28">
        <v>0.13999999999999999</v>
      </c>
      <c r="J89" s="1">
        <v>0.42</v>
      </c>
      <c r="K89" s="17">
        <v>100</v>
      </c>
      <c r="L89" s="19">
        <v>240</v>
      </c>
      <c r="M89" s="19">
        <v>200</v>
      </c>
      <c r="N89" s="19">
        <v>238.0952380952381</v>
      </c>
      <c r="O89" s="2">
        <v>127600</v>
      </c>
      <c r="P89" s="2">
        <v>8540</v>
      </c>
      <c r="Q89" s="2">
        <v>4020</v>
      </c>
      <c r="R89" s="1">
        <v>0.33200000000000002</v>
      </c>
      <c r="S89" t="s">
        <v>239</v>
      </c>
      <c r="T89" s="3">
        <v>13.27</v>
      </c>
      <c r="U89" s="22" t="s">
        <v>309</v>
      </c>
      <c r="V89" s="22" t="s">
        <v>309</v>
      </c>
      <c r="W89" s="31" t="s">
        <v>433</v>
      </c>
    </row>
    <row r="90" spans="2:23" x14ac:dyDescent="0.3">
      <c r="B90" s="38" t="s">
        <v>77</v>
      </c>
      <c r="C90" s="16" t="s">
        <v>142</v>
      </c>
      <c r="D90" s="14">
        <v>1987</v>
      </c>
      <c r="E90" s="37">
        <v>11</v>
      </c>
      <c r="F90" t="s">
        <v>290</v>
      </c>
      <c r="G90" t="s">
        <v>186</v>
      </c>
      <c r="H90" s="10">
        <v>4</v>
      </c>
      <c r="I90" s="28">
        <v>0.1275</v>
      </c>
      <c r="J90" s="1">
        <v>0.51</v>
      </c>
      <c r="K90" s="17">
        <v>83.31</v>
      </c>
      <c r="L90" s="19">
        <v>152.4</v>
      </c>
      <c r="M90" s="23" t="s">
        <v>309</v>
      </c>
      <c r="N90" s="19">
        <v>163.35294117647058</v>
      </c>
      <c r="O90" s="2">
        <v>145486</v>
      </c>
      <c r="P90" s="2">
        <v>10756</v>
      </c>
      <c r="Q90" s="2">
        <v>5792</v>
      </c>
      <c r="R90" s="1">
        <v>0.28999999999999998</v>
      </c>
      <c r="S90" t="s">
        <v>232</v>
      </c>
      <c r="T90" s="3">
        <v>22.371298753468071</v>
      </c>
      <c r="U90" s="31" t="s">
        <v>432</v>
      </c>
      <c r="V90" s="22" t="s">
        <v>309</v>
      </c>
      <c r="W90" s="22" t="s">
        <v>309</v>
      </c>
    </row>
    <row r="91" spans="2:23" x14ac:dyDescent="0.3">
      <c r="B91" s="38" t="s">
        <v>77</v>
      </c>
      <c r="C91" s="16" t="s">
        <v>142</v>
      </c>
      <c r="D91" s="14">
        <v>1987</v>
      </c>
      <c r="E91" s="37">
        <v>1</v>
      </c>
      <c r="F91" t="s">
        <v>290</v>
      </c>
      <c r="G91" t="s">
        <v>195</v>
      </c>
      <c r="H91" s="10">
        <v>4</v>
      </c>
      <c r="I91" s="28">
        <v>0.125</v>
      </c>
      <c r="J91" s="1">
        <v>0.5</v>
      </c>
      <c r="K91" s="17">
        <v>83.31</v>
      </c>
      <c r="L91" s="19">
        <v>152.4</v>
      </c>
      <c r="M91" s="23" t="s">
        <v>309</v>
      </c>
      <c r="N91" s="19">
        <v>166.62</v>
      </c>
      <c r="O91" s="2">
        <v>145486</v>
      </c>
      <c r="P91" s="2">
        <v>10756</v>
      </c>
      <c r="Q91" s="2">
        <v>5792</v>
      </c>
      <c r="R91" s="1">
        <v>0.28999999999999998</v>
      </c>
      <c r="S91" t="s">
        <v>232</v>
      </c>
      <c r="T91" s="3">
        <v>30.098499656615054</v>
      </c>
      <c r="U91" s="31" t="s">
        <v>432</v>
      </c>
      <c r="V91" s="22" t="s">
        <v>309</v>
      </c>
      <c r="W91" s="22" t="s">
        <v>309</v>
      </c>
    </row>
    <row r="92" spans="2:23" x14ac:dyDescent="0.3">
      <c r="B92" s="38" t="s">
        <v>77</v>
      </c>
      <c r="C92" s="16" t="s">
        <v>142</v>
      </c>
      <c r="D92" s="14">
        <v>1987</v>
      </c>
      <c r="E92" s="37">
        <v>4</v>
      </c>
      <c r="F92" t="s">
        <v>290</v>
      </c>
      <c r="G92" t="s">
        <v>196</v>
      </c>
      <c r="H92" s="10">
        <v>4</v>
      </c>
      <c r="I92" s="28">
        <v>0.125</v>
      </c>
      <c r="J92" s="1">
        <v>0.5</v>
      </c>
      <c r="K92" s="17">
        <v>83.31</v>
      </c>
      <c r="L92" s="19">
        <v>152.4</v>
      </c>
      <c r="M92" s="23" t="s">
        <v>309</v>
      </c>
      <c r="N92" s="19">
        <v>166.62</v>
      </c>
      <c r="O92" s="2">
        <v>145486</v>
      </c>
      <c r="P92" s="2">
        <v>10756</v>
      </c>
      <c r="Q92" s="2">
        <v>5792</v>
      </c>
      <c r="R92" s="1">
        <v>0.28999999999999998</v>
      </c>
      <c r="S92" t="s">
        <v>232</v>
      </c>
      <c r="T92" s="3">
        <v>18.634897178704279</v>
      </c>
      <c r="U92" s="31" t="s">
        <v>432</v>
      </c>
      <c r="V92" s="22" t="s">
        <v>309</v>
      </c>
      <c r="W92" s="22" t="s">
        <v>309</v>
      </c>
    </row>
    <row r="93" spans="2:23" x14ac:dyDescent="0.3">
      <c r="B93" s="38" t="s">
        <v>77</v>
      </c>
      <c r="C93" s="16" t="s">
        <v>142</v>
      </c>
      <c r="D93" s="14">
        <v>1987</v>
      </c>
      <c r="E93" s="37">
        <v>7</v>
      </c>
      <c r="F93" t="s">
        <v>290</v>
      </c>
      <c r="G93" t="s">
        <v>197</v>
      </c>
      <c r="H93" s="10">
        <v>4</v>
      </c>
      <c r="I93" s="28">
        <v>0.125</v>
      </c>
      <c r="J93" s="1">
        <v>0.5</v>
      </c>
      <c r="K93" s="17">
        <v>83.31</v>
      </c>
      <c r="L93" s="19">
        <v>152.4</v>
      </c>
      <c r="M93" s="23" t="s">
        <v>309</v>
      </c>
      <c r="N93" s="19">
        <v>166.62</v>
      </c>
      <c r="O93" s="2">
        <v>145486</v>
      </c>
      <c r="P93" s="2">
        <v>10756</v>
      </c>
      <c r="Q93" s="2">
        <v>5792</v>
      </c>
      <c r="R93" s="1">
        <v>0.28999999999999998</v>
      </c>
      <c r="S93" t="s">
        <v>232</v>
      </c>
      <c r="T93" s="3">
        <v>18.504034136718992</v>
      </c>
      <c r="U93" s="31" t="s">
        <v>432</v>
      </c>
      <c r="V93" s="22" t="s">
        <v>309</v>
      </c>
      <c r="W93" s="22" t="s">
        <v>309</v>
      </c>
    </row>
    <row r="94" spans="2:23" x14ac:dyDescent="0.3">
      <c r="B94" s="38" t="s">
        <v>77</v>
      </c>
      <c r="C94" s="16" t="s">
        <v>142</v>
      </c>
      <c r="D94" s="14">
        <v>1987</v>
      </c>
      <c r="E94" s="37">
        <v>9</v>
      </c>
      <c r="F94" t="s">
        <v>290</v>
      </c>
      <c r="G94" t="s">
        <v>187</v>
      </c>
      <c r="H94" s="10">
        <v>4</v>
      </c>
      <c r="I94" s="28">
        <v>0.1225</v>
      </c>
      <c r="J94" s="1">
        <v>0.49</v>
      </c>
      <c r="K94" s="17">
        <v>83.31</v>
      </c>
      <c r="L94" s="19">
        <v>152.4</v>
      </c>
      <c r="M94" s="23" t="s">
        <v>309</v>
      </c>
      <c r="N94" s="19">
        <v>170.0204081632653</v>
      </c>
      <c r="O94" s="2">
        <v>145486</v>
      </c>
      <c r="P94" s="2">
        <v>10756</v>
      </c>
      <c r="Q94" s="2">
        <v>5792</v>
      </c>
      <c r="R94" s="1">
        <v>0.28999999999999998</v>
      </c>
      <c r="S94" t="s">
        <v>232</v>
      </c>
      <c r="T94" s="3">
        <v>18.262199235130193</v>
      </c>
      <c r="U94" s="31" t="s">
        <v>432</v>
      </c>
      <c r="V94" s="22" t="s">
        <v>309</v>
      </c>
      <c r="W94" s="22" t="s">
        <v>309</v>
      </c>
    </row>
    <row r="95" spans="2:23" x14ac:dyDescent="0.3">
      <c r="B95" s="38" t="s">
        <v>78</v>
      </c>
      <c r="C95" s="16" t="s">
        <v>143</v>
      </c>
      <c r="D95" s="14">
        <v>1991</v>
      </c>
      <c r="E95" t="s">
        <v>13</v>
      </c>
      <c r="F95" t="s">
        <v>290</v>
      </c>
      <c r="G95" t="s">
        <v>198</v>
      </c>
      <c r="H95" s="10">
        <v>10</v>
      </c>
      <c r="I95" s="28">
        <v>0.125</v>
      </c>
      <c r="J95" s="1">
        <v>1.25</v>
      </c>
      <c r="K95" s="17">
        <v>250</v>
      </c>
      <c r="L95" s="19">
        <v>530</v>
      </c>
      <c r="M95" s="19">
        <v>510</v>
      </c>
      <c r="N95" s="19">
        <v>200</v>
      </c>
      <c r="O95" s="2">
        <v>123550</v>
      </c>
      <c r="P95" s="2">
        <v>8707.9</v>
      </c>
      <c r="Q95" s="2">
        <v>5695</v>
      </c>
      <c r="R95" s="1">
        <v>0.31946000000000002</v>
      </c>
      <c r="S95" t="s">
        <v>232</v>
      </c>
      <c r="T95" s="3">
        <v>228</v>
      </c>
      <c r="U95" t="s">
        <v>301</v>
      </c>
      <c r="V95" t="s">
        <v>426</v>
      </c>
      <c r="W95" t="s">
        <v>321</v>
      </c>
    </row>
    <row r="96" spans="2:23" x14ac:dyDescent="0.3">
      <c r="B96" s="38" t="s">
        <v>78</v>
      </c>
      <c r="C96" s="16" t="s">
        <v>143</v>
      </c>
      <c r="D96" s="14">
        <v>1991</v>
      </c>
      <c r="E96" t="s">
        <v>14</v>
      </c>
      <c r="F96" t="s">
        <v>290</v>
      </c>
      <c r="G96" t="s">
        <v>199</v>
      </c>
      <c r="H96" s="10">
        <v>10</v>
      </c>
      <c r="I96" s="28">
        <v>0.125</v>
      </c>
      <c r="J96" s="1">
        <v>1.25</v>
      </c>
      <c r="K96" s="17">
        <v>250</v>
      </c>
      <c r="L96" s="19">
        <v>530</v>
      </c>
      <c r="M96" s="19">
        <v>510</v>
      </c>
      <c r="N96" s="19">
        <v>200</v>
      </c>
      <c r="O96" s="2">
        <v>123550</v>
      </c>
      <c r="P96" s="2">
        <v>8707.9</v>
      </c>
      <c r="Q96" s="2">
        <v>5695</v>
      </c>
      <c r="R96" s="1">
        <v>0.31946000000000002</v>
      </c>
      <c r="S96" t="s">
        <v>232</v>
      </c>
      <c r="T96" s="3">
        <v>93.5</v>
      </c>
      <c r="U96" t="s">
        <v>301</v>
      </c>
      <c r="V96" t="s">
        <v>426</v>
      </c>
      <c r="W96" t="s">
        <v>321</v>
      </c>
    </row>
    <row r="97" spans="2:23" x14ac:dyDescent="0.3">
      <c r="B97" s="38" t="s">
        <v>78</v>
      </c>
      <c r="C97" s="16" t="s">
        <v>143</v>
      </c>
      <c r="D97" s="14">
        <v>1991</v>
      </c>
      <c r="E97" t="s">
        <v>16</v>
      </c>
      <c r="F97" t="s">
        <v>290</v>
      </c>
      <c r="G97" t="s">
        <v>201</v>
      </c>
      <c r="H97" s="10">
        <v>10</v>
      </c>
      <c r="I97" s="28">
        <v>0.125</v>
      </c>
      <c r="J97" s="1">
        <v>1.25</v>
      </c>
      <c r="K97" s="17">
        <v>250</v>
      </c>
      <c r="L97" s="19">
        <v>530</v>
      </c>
      <c r="M97" s="19">
        <v>510</v>
      </c>
      <c r="N97" s="19">
        <v>200</v>
      </c>
      <c r="O97" s="2">
        <v>123550</v>
      </c>
      <c r="P97" s="2">
        <v>8707.9</v>
      </c>
      <c r="Q97" s="2">
        <v>5695</v>
      </c>
      <c r="R97" s="1">
        <v>0.31946000000000002</v>
      </c>
      <c r="S97" t="s">
        <v>232</v>
      </c>
      <c r="T97" s="3">
        <v>278.5</v>
      </c>
      <c r="U97" t="s">
        <v>301</v>
      </c>
      <c r="V97" t="s">
        <v>426</v>
      </c>
      <c r="W97" t="s">
        <v>321</v>
      </c>
    </row>
    <row r="98" spans="2:23" x14ac:dyDescent="0.3">
      <c r="B98" s="38" t="s">
        <v>78</v>
      </c>
      <c r="C98" s="16" t="s">
        <v>143</v>
      </c>
      <c r="D98" s="14">
        <v>1991</v>
      </c>
      <c r="E98" t="s">
        <v>17</v>
      </c>
      <c r="F98" t="s">
        <v>290</v>
      </c>
      <c r="G98" t="s">
        <v>202</v>
      </c>
      <c r="H98" s="10">
        <v>10</v>
      </c>
      <c r="I98" s="28">
        <v>0.125</v>
      </c>
      <c r="J98" s="1">
        <v>1.25</v>
      </c>
      <c r="K98" s="17">
        <v>250</v>
      </c>
      <c r="L98" s="19">
        <v>530</v>
      </c>
      <c r="M98" s="19">
        <v>510</v>
      </c>
      <c r="N98" s="19">
        <v>200</v>
      </c>
      <c r="O98" s="2">
        <v>123550</v>
      </c>
      <c r="P98" s="2">
        <v>8707.9</v>
      </c>
      <c r="Q98" s="2">
        <v>5695</v>
      </c>
      <c r="R98" s="1">
        <v>0.31946000000000002</v>
      </c>
      <c r="S98" t="s">
        <v>232</v>
      </c>
      <c r="T98" s="3">
        <v>212.6</v>
      </c>
      <c r="U98" t="s">
        <v>301</v>
      </c>
      <c r="V98" t="s">
        <v>426</v>
      </c>
      <c r="W98" t="s">
        <v>321</v>
      </c>
    </row>
    <row r="99" spans="2:23" x14ac:dyDescent="0.3">
      <c r="B99" s="38" t="s">
        <v>78</v>
      </c>
      <c r="C99" s="16" t="s">
        <v>143</v>
      </c>
      <c r="D99" s="14">
        <v>1991</v>
      </c>
      <c r="E99" t="s">
        <v>20</v>
      </c>
      <c r="F99" t="s">
        <v>290</v>
      </c>
      <c r="G99" t="s">
        <v>198</v>
      </c>
      <c r="H99" s="10">
        <v>10</v>
      </c>
      <c r="I99" s="28">
        <v>0.125</v>
      </c>
      <c r="J99" s="1">
        <v>1.25</v>
      </c>
      <c r="K99" s="17">
        <v>250</v>
      </c>
      <c r="L99" s="19">
        <v>530</v>
      </c>
      <c r="M99" s="19">
        <v>510</v>
      </c>
      <c r="N99" s="19">
        <v>200</v>
      </c>
      <c r="O99" s="2">
        <v>123550</v>
      </c>
      <c r="P99" s="2">
        <v>8707.9</v>
      </c>
      <c r="Q99" s="2">
        <v>5695</v>
      </c>
      <c r="R99" s="1">
        <v>0.31946000000000002</v>
      </c>
      <c r="S99" t="s">
        <v>232</v>
      </c>
      <c r="T99" s="3">
        <v>221.7</v>
      </c>
      <c r="U99" t="s">
        <v>301</v>
      </c>
      <c r="V99" t="s">
        <v>426</v>
      </c>
      <c r="W99" t="s">
        <v>321</v>
      </c>
    </row>
    <row r="100" spans="2:23" x14ac:dyDescent="0.3">
      <c r="B100" s="38" t="s">
        <v>78</v>
      </c>
      <c r="C100" s="16" t="s">
        <v>143</v>
      </c>
      <c r="D100" s="14">
        <v>1991</v>
      </c>
      <c r="E100" t="s">
        <v>21</v>
      </c>
      <c r="F100" t="s">
        <v>290</v>
      </c>
      <c r="G100" t="s">
        <v>205</v>
      </c>
      <c r="H100" s="10">
        <v>10</v>
      </c>
      <c r="I100" s="28">
        <v>0.125</v>
      </c>
      <c r="J100" s="1">
        <v>1.25</v>
      </c>
      <c r="K100" s="17">
        <v>250</v>
      </c>
      <c r="L100" s="19">
        <v>530</v>
      </c>
      <c r="M100" s="19">
        <v>510</v>
      </c>
      <c r="N100" s="19">
        <v>200</v>
      </c>
      <c r="O100" s="2">
        <v>123550</v>
      </c>
      <c r="P100" s="2">
        <v>8707.9</v>
      </c>
      <c r="Q100" s="2">
        <v>5695</v>
      </c>
      <c r="R100" s="1">
        <v>0.31946000000000002</v>
      </c>
      <c r="S100" t="s">
        <v>232</v>
      </c>
      <c r="T100" s="3">
        <v>90.2</v>
      </c>
      <c r="U100" t="s">
        <v>301</v>
      </c>
      <c r="V100" t="s">
        <v>426</v>
      </c>
      <c r="W100" t="s">
        <v>321</v>
      </c>
    </row>
    <row r="101" spans="2:23" x14ac:dyDescent="0.3">
      <c r="B101" s="38" t="s">
        <v>78</v>
      </c>
      <c r="C101" s="16" t="s">
        <v>143</v>
      </c>
      <c r="D101" s="14">
        <v>1991</v>
      </c>
      <c r="E101" t="s">
        <v>22</v>
      </c>
      <c r="F101" t="s">
        <v>290</v>
      </c>
      <c r="G101" t="s">
        <v>201</v>
      </c>
      <c r="H101" s="10">
        <v>10</v>
      </c>
      <c r="I101" s="28">
        <v>0.125</v>
      </c>
      <c r="J101" s="1">
        <v>1.25</v>
      </c>
      <c r="K101" s="17">
        <v>250</v>
      </c>
      <c r="L101" s="19">
        <v>530</v>
      </c>
      <c r="M101" s="19">
        <v>510</v>
      </c>
      <c r="N101" s="19">
        <v>200</v>
      </c>
      <c r="O101" s="2">
        <v>123550</v>
      </c>
      <c r="P101" s="2">
        <v>8707.9</v>
      </c>
      <c r="Q101" s="2">
        <v>5695</v>
      </c>
      <c r="R101" s="1">
        <v>0.31946000000000002</v>
      </c>
      <c r="S101" t="s">
        <v>232</v>
      </c>
      <c r="T101" s="3">
        <v>227.9</v>
      </c>
      <c r="U101" t="s">
        <v>301</v>
      </c>
      <c r="V101" t="s">
        <v>426</v>
      </c>
      <c r="W101" t="s">
        <v>321</v>
      </c>
    </row>
    <row r="102" spans="2:23" x14ac:dyDescent="0.3">
      <c r="B102" s="38" t="s">
        <v>78</v>
      </c>
      <c r="C102" s="16" t="s">
        <v>143</v>
      </c>
      <c r="D102" s="14">
        <v>1991</v>
      </c>
      <c r="E102" t="s">
        <v>15</v>
      </c>
      <c r="F102" t="s">
        <v>290</v>
      </c>
      <c r="G102" t="s">
        <v>200</v>
      </c>
      <c r="H102" s="10">
        <v>6</v>
      </c>
      <c r="I102" s="28">
        <v>0.125</v>
      </c>
      <c r="J102" s="1">
        <v>0.75</v>
      </c>
      <c r="K102" s="17">
        <v>250</v>
      </c>
      <c r="L102" s="19">
        <v>530</v>
      </c>
      <c r="M102" s="19">
        <v>510</v>
      </c>
      <c r="N102" s="19">
        <v>333.33333333333331</v>
      </c>
      <c r="O102" s="2">
        <v>123550</v>
      </c>
      <c r="P102" s="2">
        <v>8707.9</v>
      </c>
      <c r="Q102" s="2">
        <v>5695</v>
      </c>
      <c r="R102" s="1">
        <v>0.31946000000000002</v>
      </c>
      <c r="S102" t="s">
        <v>232</v>
      </c>
      <c r="T102" s="3">
        <v>82.8</v>
      </c>
      <c r="U102" t="s">
        <v>301</v>
      </c>
      <c r="V102" t="s">
        <v>426</v>
      </c>
      <c r="W102" t="s">
        <v>321</v>
      </c>
    </row>
    <row r="103" spans="2:23" x14ac:dyDescent="0.3">
      <c r="B103" s="38" t="s">
        <v>78</v>
      </c>
      <c r="C103" s="16" t="s">
        <v>143</v>
      </c>
      <c r="D103" s="14">
        <v>1991</v>
      </c>
      <c r="E103" t="s">
        <v>18</v>
      </c>
      <c r="F103" t="s">
        <v>290</v>
      </c>
      <c r="G103" t="s">
        <v>203</v>
      </c>
      <c r="H103" s="10">
        <v>6</v>
      </c>
      <c r="I103" s="28">
        <v>0.125</v>
      </c>
      <c r="J103" s="1">
        <v>0.75</v>
      </c>
      <c r="K103" s="17">
        <v>250</v>
      </c>
      <c r="L103" s="19">
        <v>530</v>
      </c>
      <c r="M103" s="19">
        <v>510</v>
      </c>
      <c r="N103" s="19">
        <v>333.33333333333331</v>
      </c>
      <c r="O103" s="2">
        <v>123550</v>
      </c>
      <c r="P103" s="2">
        <v>8707.9</v>
      </c>
      <c r="Q103" s="2">
        <v>5695</v>
      </c>
      <c r="R103" s="1">
        <v>0.31946000000000002</v>
      </c>
      <c r="S103" t="s">
        <v>232</v>
      </c>
      <c r="T103" s="3">
        <v>69.3</v>
      </c>
      <c r="U103" t="s">
        <v>301</v>
      </c>
      <c r="V103" t="s">
        <v>426</v>
      </c>
      <c r="W103" t="s">
        <v>321</v>
      </c>
    </row>
    <row r="104" spans="2:23" x14ac:dyDescent="0.3">
      <c r="B104" s="38" t="s">
        <v>78</v>
      </c>
      <c r="C104" s="16" t="s">
        <v>143</v>
      </c>
      <c r="D104" s="14">
        <v>1991</v>
      </c>
      <c r="E104" t="s">
        <v>19</v>
      </c>
      <c r="F104" t="s">
        <v>290</v>
      </c>
      <c r="G104" t="s">
        <v>204</v>
      </c>
      <c r="H104" s="10">
        <v>6</v>
      </c>
      <c r="I104" s="28">
        <v>0.125</v>
      </c>
      <c r="J104" s="1">
        <v>0.75</v>
      </c>
      <c r="K104" s="17">
        <v>250</v>
      </c>
      <c r="L104" s="19">
        <v>530</v>
      </c>
      <c r="M104" s="19">
        <v>510</v>
      </c>
      <c r="N104" s="19">
        <v>333.33333333333331</v>
      </c>
      <c r="O104" s="2">
        <v>123550</v>
      </c>
      <c r="P104" s="2">
        <v>8707.9</v>
      </c>
      <c r="Q104" s="2">
        <v>5695</v>
      </c>
      <c r="R104" s="1">
        <v>0.31946000000000002</v>
      </c>
      <c r="S104" t="s">
        <v>232</v>
      </c>
      <c r="T104" s="3">
        <v>34.4</v>
      </c>
      <c r="U104" t="s">
        <v>301</v>
      </c>
      <c r="V104" t="s">
        <v>426</v>
      </c>
      <c r="W104" t="s">
        <v>321</v>
      </c>
    </row>
    <row r="105" spans="2:23" x14ac:dyDescent="0.3">
      <c r="B105" s="38" t="s">
        <v>79</v>
      </c>
      <c r="C105" s="16" t="s">
        <v>144</v>
      </c>
      <c r="D105" s="14">
        <v>1991</v>
      </c>
      <c r="E105" t="s">
        <v>74</v>
      </c>
      <c r="F105" s="31" t="s">
        <v>445</v>
      </c>
      <c r="G105" t="s">
        <v>186</v>
      </c>
      <c r="H105" s="10">
        <v>4</v>
      </c>
      <c r="I105" s="28">
        <v>0.26</v>
      </c>
      <c r="J105" s="1">
        <v>1.04</v>
      </c>
      <c r="K105" s="17">
        <v>350</v>
      </c>
      <c r="L105" s="19">
        <v>700</v>
      </c>
      <c r="M105" s="19">
        <v>550</v>
      </c>
      <c r="N105" s="19">
        <v>336.53846153846155</v>
      </c>
      <c r="O105" s="2">
        <v>23450</v>
      </c>
      <c r="P105" s="2">
        <v>23450</v>
      </c>
      <c r="Q105" s="2">
        <v>1520</v>
      </c>
      <c r="R105" s="1">
        <v>0.2</v>
      </c>
      <c r="S105" t="s">
        <v>232</v>
      </c>
      <c r="T105" s="3">
        <v>32.476528215749845</v>
      </c>
      <c r="U105" s="22" t="s">
        <v>309</v>
      </c>
      <c r="V105" s="22" t="s">
        <v>309</v>
      </c>
      <c r="W105" s="32" t="s">
        <v>431</v>
      </c>
    </row>
    <row r="106" spans="2:23" x14ac:dyDescent="0.3">
      <c r="B106" s="38" t="s">
        <v>79</v>
      </c>
      <c r="C106" s="16" t="s">
        <v>144</v>
      </c>
      <c r="D106" s="14">
        <v>1991</v>
      </c>
      <c r="E106" t="s">
        <v>251</v>
      </c>
      <c r="F106" s="31" t="s">
        <v>445</v>
      </c>
      <c r="G106" t="s">
        <v>161</v>
      </c>
      <c r="H106" s="10">
        <v>4</v>
      </c>
      <c r="I106" s="28">
        <v>0.26</v>
      </c>
      <c r="J106" s="1">
        <v>1.04</v>
      </c>
      <c r="K106" s="17">
        <v>350</v>
      </c>
      <c r="L106" s="19">
        <v>700</v>
      </c>
      <c r="M106" s="19">
        <v>550</v>
      </c>
      <c r="N106" s="19">
        <v>336.53846153846155</v>
      </c>
      <c r="O106" s="2">
        <v>23450</v>
      </c>
      <c r="P106" s="2">
        <v>23450</v>
      </c>
      <c r="Q106" s="2">
        <v>1520</v>
      </c>
      <c r="R106" s="1">
        <v>0.2</v>
      </c>
      <c r="S106" t="s">
        <v>232</v>
      </c>
      <c r="T106" s="3">
        <v>31.790404380205832</v>
      </c>
      <c r="U106" s="22" t="s">
        <v>309</v>
      </c>
      <c r="V106" s="22" t="s">
        <v>309</v>
      </c>
      <c r="W106" s="32" t="s">
        <v>431</v>
      </c>
    </row>
    <row r="107" spans="2:23" x14ac:dyDescent="0.3">
      <c r="B107" s="38" t="s">
        <v>80</v>
      </c>
      <c r="C107" s="16" t="s">
        <v>411</v>
      </c>
      <c r="D107" s="14">
        <v>1996</v>
      </c>
      <c r="E107" t="s">
        <v>420</v>
      </c>
      <c r="F107" t="s">
        <v>412</v>
      </c>
      <c r="G107" t="s">
        <v>416</v>
      </c>
      <c r="H107" s="10">
        <v>16</v>
      </c>
      <c r="I107" s="28">
        <v>0.12645999999999999</v>
      </c>
      <c r="J107" s="1">
        <v>2.024</v>
      </c>
      <c r="K107" s="17">
        <v>200.02500000000001</v>
      </c>
      <c r="L107" s="19">
        <v>406.4</v>
      </c>
      <c r="M107" s="19">
        <v>355.6</v>
      </c>
      <c r="N107" s="19">
        <v>99.01</v>
      </c>
      <c r="O107" s="2">
        <v>128090.8</v>
      </c>
      <c r="P107" s="2">
        <v>11307</v>
      </c>
      <c r="Q107" s="2">
        <v>6023.95</v>
      </c>
      <c r="R107" s="1">
        <v>0.3</v>
      </c>
      <c r="S107" t="s">
        <v>232</v>
      </c>
      <c r="T107" s="3">
        <v>329.06</v>
      </c>
      <c r="U107" s="22" t="s">
        <v>309</v>
      </c>
      <c r="V107" t="s">
        <v>426</v>
      </c>
      <c r="W107" t="s">
        <v>436</v>
      </c>
    </row>
    <row r="108" spans="2:23" x14ac:dyDescent="0.3">
      <c r="B108" s="38" t="s">
        <v>80</v>
      </c>
      <c r="C108" s="16" t="s">
        <v>411</v>
      </c>
      <c r="D108" s="14">
        <v>1996</v>
      </c>
      <c r="E108" t="s">
        <v>423</v>
      </c>
      <c r="F108" t="s">
        <v>412</v>
      </c>
      <c r="G108" t="s">
        <v>418</v>
      </c>
      <c r="H108" s="10">
        <v>16</v>
      </c>
      <c r="I108" s="28">
        <v>0.126</v>
      </c>
      <c r="J108" s="1">
        <v>2.0190000000000001</v>
      </c>
      <c r="K108" s="17">
        <v>200.02500000000001</v>
      </c>
      <c r="L108" s="19">
        <v>406.4</v>
      </c>
      <c r="M108" s="19">
        <v>355.6</v>
      </c>
      <c r="N108" s="19">
        <v>99.01</v>
      </c>
      <c r="O108" s="2">
        <v>128348.66</v>
      </c>
      <c r="P108" s="2">
        <v>11307</v>
      </c>
      <c r="Q108" s="2">
        <v>6035.67</v>
      </c>
      <c r="R108" s="1">
        <v>0.3</v>
      </c>
      <c r="S108" t="s">
        <v>232</v>
      </c>
      <c r="T108" s="3">
        <v>407.76</v>
      </c>
      <c r="U108" s="22" t="s">
        <v>309</v>
      </c>
      <c r="V108" t="s">
        <v>426</v>
      </c>
      <c r="W108" t="s">
        <v>436</v>
      </c>
    </row>
    <row r="109" spans="2:23" x14ac:dyDescent="0.3">
      <c r="B109" s="38" t="s">
        <v>80</v>
      </c>
      <c r="C109" s="16" t="s">
        <v>411</v>
      </c>
      <c r="D109" s="14">
        <v>1996</v>
      </c>
      <c r="E109" t="s">
        <v>421</v>
      </c>
      <c r="F109" t="s">
        <v>412</v>
      </c>
      <c r="G109" t="s">
        <v>415</v>
      </c>
      <c r="H109" s="10">
        <v>16</v>
      </c>
      <c r="I109" s="28">
        <v>0.126</v>
      </c>
      <c r="J109" s="1">
        <v>2.0139999999999998</v>
      </c>
      <c r="K109" s="17">
        <v>200.02500000000001</v>
      </c>
      <c r="L109" s="19">
        <v>406.4</v>
      </c>
      <c r="M109" s="19">
        <v>355.6</v>
      </c>
      <c r="N109" s="19">
        <v>99.5</v>
      </c>
      <c r="O109" s="2">
        <v>128728.57</v>
      </c>
      <c r="P109" s="2">
        <v>11307</v>
      </c>
      <c r="Q109" s="2">
        <v>6053.6</v>
      </c>
      <c r="R109" s="1">
        <v>0.3</v>
      </c>
      <c r="S109" t="s">
        <v>232</v>
      </c>
      <c r="T109" s="3">
        <v>657.26</v>
      </c>
      <c r="U109" s="22" t="s">
        <v>309</v>
      </c>
      <c r="V109" t="s">
        <v>426</v>
      </c>
      <c r="W109" t="s">
        <v>436</v>
      </c>
    </row>
    <row r="110" spans="2:23" x14ac:dyDescent="0.3">
      <c r="B110" s="38" t="s">
        <v>80</v>
      </c>
      <c r="C110" s="16" t="s">
        <v>411</v>
      </c>
      <c r="D110" s="14">
        <v>1996</v>
      </c>
      <c r="E110" t="s">
        <v>422</v>
      </c>
      <c r="F110" t="s">
        <v>412</v>
      </c>
      <c r="G110" t="s">
        <v>417</v>
      </c>
      <c r="H110" s="10">
        <v>16</v>
      </c>
      <c r="I110" s="28">
        <v>0.122</v>
      </c>
      <c r="J110" s="1">
        <v>1.9510000000000001</v>
      </c>
      <c r="K110" s="17">
        <v>200.02500000000001</v>
      </c>
      <c r="L110" s="19">
        <v>406.4</v>
      </c>
      <c r="M110" s="19">
        <v>355.6</v>
      </c>
      <c r="N110" s="19">
        <v>102.56</v>
      </c>
      <c r="O110" s="2">
        <v>132784.75</v>
      </c>
      <c r="P110" s="2">
        <v>11307</v>
      </c>
      <c r="Q110" s="2">
        <v>6244.58</v>
      </c>
      <c r="R110" s="1">
        <v>0.3</v>
      </c>
      <c r="S110" t="s">
        <v>232</v>
      </c>
      <c r="T110" s="3">
        <v>558.44000000000005</v>
      </c>
      <c r="U110" s="22" t="s">
        <v>309</v>
      </c>
      <c r="V110" t="s">
        <v>426</v>
      </c>
      <c r="W110" t="s">
        <v>436</v>
      </c>
    </row>
    <row r="111" spans="2:23" x14ac:dyDescent="0.3">
      <c r="B111" s="38" t="s">
        <v>80</v>
      </c>
      <c r="C111" s="16" t="s">
        <v>411</v>
      </c>
      <c r="D111" s="14">
        <v>1996</v>
      </c>
      <c r="E111" t="s">
        <v>419</v>
      </c>
      <c r="F111" t="s">
        <v>412</v>
      </c>
      <c r="G111" t="s">
        <v>225</v>
      </c>
      <c r="H111" s="10">
        <v>8</v>
      </c>
      <c r="I111" s="28">
        <v>0.127</v>
      </c>
      <c r="J111" s="1">
        <v>1.016</v>
      </c>
      <c r="K111" s="17">
        <v>200.02500000000001</v>
      </c>
      <c r="L111" s="19">
        <v>406.4</v>
      </c>
      <c r="M111" s="19">
        <v>355.6</v>
      </c>
      <c r="N111" s="19">
        <v>196.08</v>
      </c>
      <c r="O111" s="2">
        <v>127629.54</v>
      </c>
      <c r="P111" s="2">
        <v>11307</v>
      </c>
      <c r="Q111" s="2">
        <v>6002.58</v>
      </c>
      <c r="R111" s="1">
        <v>0.3</v>
      </c>
      <c r="S111" t="s">
        <v>232</v>
      </c>
      <c r="T111" s="3">
        <v>134.17599999999999</v>
      </c>
      <c r="U111" s="22" t="s">
        <v>309</v>
      </c>
      <c r="V111" t="s">
        <v>426</v>
      </c>
      <c r="W111" t="s">
        <v>436</v>
      </c>
    </row>
    <row r="112" spans="2:23" x14ac:dyDescent="0.3">
      <c r="B112" s="38" t="s">
        <v>82</v>
      </c>
      <c r="C112" s="16" t="s">
        <v>145</v>
      </c>
      <c r="D112" s="14">
        <v>1999</v>
      </c>
      <c r="E112" s="22" t="s">
        <v>309</v>
      </c>
      <c r="F112" t="s">
        <v>290</v>
      </c>
      <c r="G112" t="s">
        <v>208</v>
      </c>
      <c r="H112" s="10">
        <v>4</v>
      </c>
      <c r="I112" s="28">
        <v>0.375</v>
      </c>
      <c r="J112" s="1">
        <v>1.5</v>
      </c>
      <c r="K112" s="17">
        <v>350</v>
      </c>
      <c r="L112" s="19">
        <v>700</v>
      </c>
      <c r="M112" s="19">
        <v>540</v>
      </c>
      <c r="N112" s="19">
        <v>233.33333333333334</v>
      </c>
      <c r="O112" s="2">
        <v>113000</v>
      </c>
      <c r="P112" s="2">
        <v>9000</v>
      </c>
      <c r="Q112" s="2">
        <v>3820</v>
      </c>
      <c r="R112" s="1">
        <v>0.73</v>
      </c>
      <c r="S112" t="s">
        <v>232</v>
      </c>
      <c r="T112" s="3">
        <v>196.23</v>
      </c>
      <c r="U112" s="22" t="s">
        <v>309</v>
      </c>
      <c r="V112" s="22" t="s">
        <v>309</v>
      </c>
      <c r="W112" t="s">
        <v>324</v>
      </c>
    </row>
    <row r="113" spans="2:23" x14ac:dyDescent="0.3">
      <c r="B113" s="38" t="s">
        <v>82</v>
      </c>
      <c r="C113" s="16" t="s">
        <v>145</v>
      </c>
      <c r="D113" s="14">
        <v>1999</v>
      </c>
      <c r="E113" s="22" t="s">
        <v>309</v>
      </c>
      <c r="F113" t="s">
        <v>290</v>
      </c>
      <c r="G113" t="s">
        <v>208</v>
      </c>
      <c r="H113" s="10">
        <v>4</v>
      </c>
      <c r="I113" s="28">
        <v>0.375</v>
      </c>
      <c r="J113" s="1">
        <v>1.5</v>
      </c>
      <c r="K113" s="17">
        <v>350</v>
      </c>
      <c r="L113" s="19">
        <v>700</v>
      </c>
      <c r="M113" s="19">
        <v>540</v>
      </c>
      <c r="N113" s="19">
        <v>233.33333333333334</v>
      </c>
      <c r="O113" s="2">
        <v>113000</v>
      </c>
      <c r="P113" s="2">
        <v>9000</v>
      </c>
      <c r="Q113" s="2">
        <v>3820</v>
      </c>
      <c r="R113" s="1">
        <v>0.73</v>
      </c>
      <c r="S113" t="s">
        <v>232</v>
      </c>
      <c r="T113" s="3">
        <v>185.93600000000001</v>
      </c>
      <c r="U113" s="22" t="s">
        <v>309</v>
      </c>
      <c r="V113" s="22" t="s">
        <v>309</v>
      </c>
      <c r="W113" t="s">
        <v>324</v>
      </c>
    </row>
    <row r="114" spans="2:23" x14ac:dyDescent="0.3">
      <c r="B114" s="38" t="s">
        <v>82</v>
      </c>
      <c r="C114" s="16" t="s">
        <v>145</v>
      </c>
      <c r="D114" s="14">
        <v>1999</v>
      </c>
      <c r="E114" s="22" t="s">
        <v>309</v>
      </c>
      <c r="F114" t="s">
        <v>290</v>
      </c>
      <c r="G114" t="s">
        <v>163</v>
      </c>
      <c r="H114" s="10">
        <v>2</v>
      </c>
      <c r="I114" s="28">
        <v>0.75</v>
      </c>
      <c r="J114" s="1">
        <v>1.5</v>
      </c>
      <c r="K114" s="17">
        <v>350</v>
      </c>
      <c r="L114" s="19">
        <v>700</v>
      </c>
      <c r="M114" s="19">
        <v>540</v>
      </c>
      <c r="N114" s="19">
        <v>233.33333333333334</v>
      </c>
      <c r="O114" s="2">
        <v>113000</v>
      </c>
      <c r="P114" s="2">
        <v>9000</v>
      </c>
      <c r="Q114" s="2">
        <v>3820</v>
      </c>
      <c r="R114" s="1">
        <v>0.73</v>
      </c>
      <c r="S114" t="s">
        <v>232</v>
      </c>
      <c r="T114" s="3">
        <v>159.05500000000001</v>
      </c>
      <c r="U114" s="22" t="s">
        <v>309</v>
      </c>
      <c r="V114" s="22" t="s">
        <v>309</v>
      </c>
      <c r="W114" t="s">
        <v>324</v>
      </c>
    </row>
    <row r="115" spans="2:23" x14ac:dyDescent="0.3">
      <c r="B115" s="38" t="s">
        <v>82</v>
      </c>
      <c r="C115" s="16" t="s">
        <v>145</v>
      </c>
      <c r="D115" s="14">
        <v>1999</v>
      </c>
      <c r="E115" s="22" t="s">
        <v>309</v>
      </c>
      <c r="F115" t="s">
        <v>290</v>
      </c>
      <c r="G115" t="s">
        <v>163</v>
      </c>
      <c r="H115" s="10">
        <v>2</v>
      </c>
      <c r="I115" s="28">
        <v>0.75</v>
      </c>
      <c r="J115" s="1">
        <v>1.5</v>
      </c>
      <c r="K115" s="17">
        <v>350</v>
      </c>
      <c r="L115" s="19">
        <v>700</v>
      </c>
      <c r="M115" s="19">
        <v>540</v>
      </c>
      <c r="N115" s="19">
        <v>233.33333333333334</v>
      </c>
      <c r="O115" s="2">
        <v>113000</v>
      </c>
      <c r="P115" s="2">
        <v>9000</v>
      </c>
      <c r="Q115" s="2">
        <v>3820</v>
      </c>
      <c r="R115" s="1">
        <v>0.73</v>
      </c>
      <c r="S115" t="s">
        <v>232</v>
      </c>
      <c r="T115" s="3">
        <v>155.35300000000001</v>
      </c>
      <c r="U115" s="22" t="s">
        <v>309</v>
      </c>
      <c r="V115" s="22" t="s">
        <v>309</v>
      </c>
      <c r="W115" t="s">
        <v>324</v>
      </c>
    </row>
    <row r="116" spans="2:23" x14ac:dyDescent="0.3">
      <c r="B116" s="38" t="s">
        <v>82</v>
      </c>
      <c r="C116" s="16" t="s">
        <v>145</v>
      </c>
      <c r="D116" s="14">
        <v>1999</v>
      </c>
      <c r="E116" s="22" t="s">
        <v>309</v>
      </c>
      <c r="F116" s="31" t="s">
        <v>444</v>
      </c>
      <c r="G116" t="s">
        <v>206</v>
      </c>
      <c r="H116" s="10">
        <v>4</v>
      </c>
      <c r="I116" s="28">
        <v>0.33</v>
      </c>
      <c r="J116" s="1">
        <v>1.32</v>
      </c>
      <c r="K116" s="17">
        <v>350</v>
      </c>
      <c r="L116" s="19">
        <v>700</v>
      </c>
      <c r="M116" s="19">
        <v>540</v>
      </c>
      <c r="N116" s="19">
        <v>265.15151515151513</v>
      </c>
      <c r="O116" s="2">
        <v>52000</v>
      </c>
      <c r="P116" s="2">
        <v>52000</v>
      </c>
      <c r="Q116" s="2">
        <v>2350</v>
      </c>
      <c r="R116" s="1">
        <v>0.30199999999999999</v>
      </c>
      <c r="S116" t="s">
        <v>232</v>
      </c>
      <c r="T116" s="3">
        <v>172.87700000000001</v>
      </c>
      <c r="U116" s="22" t="s">
        <v>309</v>
      </c>
      <c r="V116" s="22" t="s">
        <v>309</v>
      </c>
      <c r="W116" t="s">
        <v>324</v>
      </c>
    </row>
    <row r="117" spans="2:23" x14ac:dyDescent="0.3">
      <c r="B117" s="38" t="s">
        <v>82</v>
      </c>
      <c r="C117" s="16" t="s">
        <v>145</v>
      </c>
      <c r="D117" s="14">
        <v>1999</v>
      </c>
      <c r="E117" s="22" t="s">
        <v>309</v>
      </c>
      <c r="F117" s="31" t="s">
        <v>444</v>
      </c>
      <c r="G117" t="s">
        <v>206</v>
      </c>
      <c r="H117" s="10">
        <v>4</v>
      </c>
      <c r="I117" s="28">
        <v>0.33</v>
      </c>
      <c r="J117" s="1">
        <v>1.32</v>
      </c>
      <c r="K117" s="17">
        <v>350</v>
      </c>
      <c r="L117" s="19">
        <v>700</v>
      </c>
      <c r="M117" s="19">
        <v>540</v>
      </c>
      <c r="N117" s="19">
        <v>265.15151515151513</v>
      </c>
      <c r="O117" s="2">
        <v>52000</v>
      </c>
      <c r="P117" s="2">
        <v>52000</v>
      </c>
      <c r="Q117" s="2">
        <v>2350</v>
      </c>
      <c r="R117" s="1">
        <v>0.30199999999999999</v>
      </c>
      <c r="S117" t="s">
        <v>232</v>
      </c>
      <c r="T117" s="3">
        <v>151.61799999999999</v>
      </c>
      <c r="U117" s="22" t="s">
        <v>309</v>
      </c>
      <c r="V117" s="22" t="s">
        <v>309</v>
      </c>
      <c r="W117" t="s">
        <v>324</v>
      </c>
    </row>
    <row r="118" spans="2:23" x14ac:dyDescent="0.3">
      <c r="B118" s="38" t="s">
        <v>82</v>
      </c>
      <c r="C118" s="16" t="s">
        <v>145</v>
      </c>
      <c r="D118" s="14">
        <v>1999</v>
      </c>
      <c r="E118" s="22" t="s">
        <v>309</v>
      </c>
      <c r="F118" s="31" t="s">
        <v>444</v>
      </c>
      <c r="G118" t="s">
        <v>206</v>
      </c>
      <c r="H118" s="10">
        <v>4</v>
      </c>
      <c r="I118" s="28">
        <v>0.33</v>
      </c>
      <c r="J118" s="1">
        <v>1.32</v>
      </c>
      <c r="K118" s="17">
        <v>350</v>
      </c>
      <c r="L118" s="19">
        <v>700</v>
      </c>
      <c r="M118" s="19">
        <v>540</v>
      </c>
      <c r="N118" s="19">
        <v>265.15151515151513</v>
      </c>
      <c r="O118" s="2">
        <v>52000</v>
      </c>
      <c r="P118" s="2">
        <v>52000</v>
      </c>
      <c r="Q118" s="2">
        <v>2350</v>
      </c>
      <c r="R118" s="1">
        <v>0.30199999999999999</v>
      </c>
      <c r="S118" t="s">
        <v>232</v>
      </c>
      <c r="T118" s="3">
        <v>155.67599999999999</v>
      </c>
      <c r="U118" s="22" t="s">
        <v>309</v>
      </c>
      <c r="V118" s="22" t="s">
        <v>309</v>
      </c>
      <c r="W118" t="s">
        <v>324</v>
      </c>
    </row>
    <row r="119" spans="2:23" x14ac:dyDescent="0.3">
      <c r="B119" s="38" t="s">
        <v>82</v>
      </c>
      <c r="C119" s="16" t="s">
        <v>145</v>
      </c>
      <c r="D119" s="14">
        <v>1999</v>
      </c>
      <c r="E119" s="22" t="s">
        <v>309</v>
      </c>
      <c r="F119" s="31" t="s">
        <v>444</v>
      </c>
      <c r="G119" t="s">
        <v>206</v>
      </c>
      <c r="H119" s="10">
        <v>4</v>
      </c>
      <c r="I119" s="28">
        <v>0.33</v>
      </c>
      <c r="J119" s="1">
        <v>1.32</v>
      </c>
      <c r="K119" s="17">
        <v>350</v>
      </c>
      <c r="L119" s="19">
        <v>700</v>
      </c>
      <c r="M119" s="19">
        <v>540</v>
      </c>
      <c r="N119" s="19">
        <v>265.15151515151513</v>
      </c>
      <c r="O119" s="2">
        <v>52000</v>
      </c>
      <c r="P119" s="2">
        <v>52000</v>
      </c>
      <c r="Q119" s="2">
        <v>2350</v>
      </c>
      <c r="R119" s="1">
        <v>0.30199999999999999</v>
      </c>
      <c r="S119" t="s">
        <v>232</v>
      </c>
      <c r="T119" s="3">
        <v>164.702</v>
      </c>
      <c r="U119" s="22" t="s">
        <v>309</v>
      </c>
      <c r="V119" s="22" t="s">
        <v>309</v>
      </c>
      <c r="W119" t="s">
        <v>324</v>
      </c>
    </row>
    <row r="120" spans="2:23" x14ac:dyDescent="0.3">
      <c r="B120" s="38" t="s">
        <v>82</v>
      </c>
      <c r="C120" s="16" t="s">
        <v>145</v>
      </c>
      <c r="D120" s="14">
        <v>1999</v>
      </c>
      <c r="E120" s="22" t="s">
        <v>309</v>
      </c>
      <c r="F120" s="31" t="s">
        <v>444</v>
      </c>
      <c r="G120" t="s">
        <v>161</v>
      </c>
      <c r="H120" s="10">
        <v>4</v>
      </c>
      <c r="I120" s="28">
        <v>0.33</v>
      </c>
      <c r="J120" s="1">
        <v>1.32</v>
      </c>
      <c r="K120" s="17">
        <v>350</v>
      </c>
      <c r="L120" s="19">
        <v>700</v>
      </c>
      <c r="M120" s="19">
        <v>540</v>
      </c>
      <c r="N120" s="19">
        <v>265.15151515151513</v>
      </c>
      <c r="O120" s="2">
        <v>52000</v>
      </c>
      <c r="P120" s="2">
        <v>52000</v>
      </c>
      <c r="Q120" s="2">
        <v>2350</v>
      </c>
      <c r="R120" s="1">
        <v>0.30199999999999999</v>
      </c>
      <c r="S120" t="s">
        <v>232</v>
      </c>
      <c r="T120" s="3">
        <v>120.236</v>
      </c>
      <c r="U120" s="22" t="s">
        <v>309</v>
      </c>
      <c r="V120" s="22" t="s">
        <v>309</v>
      </c>
      <c r="W120" t="s">
        <v>324</v>
      </c>
    </row>
    <row r="121" spans="2:23" x14ac:dyDescent="0.3">
      <c r="B121" s="38" t="s">
        <v>82</v>
      </c>
      <c r="C121" s="16" t="s">
        <v>145</v>
      </c>
      <c r="D121" s="14">
        <v>1999</v>
      </c>
      <c r="E121" s="22" t="s">
        <v>309</v>
      </c>
      <c r="F121" s="31" t="s">
        <v>444</v>
      </c>
      <c r="G121" t="s">
        <v>161</v>
      </c>
      <c r="H121" s="10">
        <v>4</v>
      </c>
      <c r="I121" s="28">
        <v>0.33</v>
      </c>
      <c r="J121" s="1">
        <v>1.32</v>
      </c>
      <c r="K121" s="17">
        <v>350</v>
      </c>
      <c r="L121" s="19">
        <v>700</v>
      </c>
      <c r="M121" s="19">
        <v>540</v>
      </c>
      <c r="N121" s="19">
        <v>265.15151515151513</v>
      </c>
      <c r="O121" s="2">
        <v>52000</v>
      </c>
      <c r="P121" s="2">
        <v>52000</v>
      </c>
      <c r="Q121" s="2">
        <v>2350</v>
      </c>
      <c r="R121" s="1">
        <v>0.30199999999999999</v>
      </c>
      <c r="S121" t="s">
        <v>232</v>
      </c>
      <c r="T121" s="3">
        <v>116.45399999999999</v>
      </c>
      <c r="U121" s="22" t="s">
        <v>309</v>
      </c>
      <c r="V121" s="22" t="s">
        <v>309</v>
      </c>
      <c r="W121" t="s">
        <v>324</v>
      </c>
    </row>
    <row r="122" spans="2:23" x14ac:dyDescent="0.3">
      <c r="B122" s="38" t="s">
        <v>82</v>
      </c>
      <c r="C122" s="16" t="s">
        <v>145</v>
      </c>
      <c r="D122" s="14">
        <v>1999</v>
      </c>
      <c r="E122" s="22" t="s">
        <v>309</v>
      </c>
      <c r="F122" s="31" t="s">
        <v>444</v>
      </c>
      <c r="G122" t="s">
        <v>161</v>
      </c>
      <c r="H122" s="10">
        <v>4</v>
      </c>
      <c r="I122" s="28">
        <v>0.33</v>
      </c>
      <c r="J122" s="1">
        <v>1.32</v>
      </c>
      <c r="K122" s="17">
        <v>350</v>
      </c>
      <c r="L122" s="19">
        <v>700</v>
      </c>
      <c r="M122" s="19">
        <v>540</v>
      </c>
      <c r="N122" s="19">
        <v>265.15151515151513</v>
      </c>
      <c r="O122" s="2">
        <v>52000</v>
      </c>
      <c r="P122" s="2">
        <v>52000</v>
      </c>
      <c r="Q122" s="2">
        <v>2350</v>
      </c>
      <c r="R122" s="1">
        <v>0.30199999999999999</v>
      </c>
      <c r="S122" t="s">
        <v>232</v>
      </c>
      <c r="T122" s="3">
        <v>102.447</v>
      </c>
      <c r="U122" s="22" t="s">
        <v>309</v>
      </c>
      <c r="V122" s="22" t="s">
        <v>309</v>
      </c>
      <c r="W122" t="s">
        <v>324</v>
      </c>
    </row>
    <row r="123" spans="2:23" x14ac:dyDescent="0.3">
      <c r="B123" s="38" t="s">
        <v>82</v>
      </c>
      <c r="C123" s="16" t="s">
        <v>145</v>
      </c>
      <c r="D123" s="14">
        <v>1999</v>
      </c>
      <c r="E123" s="22" t="s">
        <v>309</v>
      </c>
      <c r="F123" s="31" t="s">
        <v>444</v>
      </c>
      <c r="G123" t="s">
        <v>161</v>
      </c>
      <c r="H123" s="10">
        <v>4</v>
      </c>
      <c r="I123" s="28">
        <v>0.33</v>
      </c>
      <c r="J123" s="1">
        <v>1.32</v>
      </c>
      <c r="K123" s="17">
        <v>350</v>
      </c>
      <c r="L123" s="19">
        <v>700</v>
      </c>
      <c r="M123" s="19">
        <v>540</v>
      </c>
      <c r="N123" s="19">
        <v>265.15151515151513</v>
      </c>
      <c r="O123" s="2">
        <v>52000</v>
      </c>
      <c r="P123" s="2">
        <v>52000</v>
      </c>
      <c r="Q123" s="2">
        <v>2350</v>
      </c>
      <c r="R123" s="1">
        <v>0.30199999999999999</v>
      </c>
      <c r="S123" t="s">
        <v>232</v>
      </c>
      <c r="T123" s="3">
        <v>112.63200000000001</v>
      </c>
      <c r="U123" s="22" t="s">
        <v>309</v>
      </c>
      <c r="V123" s="22" t="s">
        <v>309</v>
      </c>
      <c r="W123" t="s">
        <v>324</v>
      </c>
    </row>
    <row r="124" spans="2:23" x14ac:dyDescent="0.3">
      <c r="B124" s="38" t="s">
        <v>82</v>
      </c>
      <c r="C124" s="16" t="s">
        <v>145</v>
      </c>
      <c r="D124" s="14">
        <v>1999</v>
      </c>
      <c r="E124" s="22" t="s">
        <v>309</v>
      </c>
      <c r="F124" s="31" t="s">
        <v>290</v>
      </c>
      <c r="G124" t="s">
        <v>162</v>
      </c>
      <c r="H124" s="10">
        <v>8</v>
      </c>
      <c r="I124" s="28">
        <v>0.15</v>
      </c>
      <c r="J124" s="1">
        <v>1.2</v>
      </c>
      <c r="K124" s="17">
        <v>350</v>
      </c>
      <c r="L124" s="19">
        <v>700</v>
      </c>
      <c r="M124" s="19">
        <v>540</v>
      </c>
      <c r="N124" s="19">
        <v>291.66666666666669</v>
      </c>
      <c r="O124" s="2">
        <v>113000</v>
      </c>
      <c r="P124" s="2">
        <v>9000</v>
      </c>
      <c r="Q124" s="2">
        <v>3820</v>
      </c>
      <c r="R124" s="1">
        <v>0.73</v>
      </c>
      <c r="S124" t="s">
        <v>232</v>
      </c>
      <c r="T124" s="3">
        <v>96.269000000000005</v>
      </c>
      <c r="U124" s="22" t="s">
        <v>309</v>
      </c>
      <c r="V124" s="22" t="s">
        <v>309</v>
      </c>
      <c r="W124" t="s">
        <v>324</v>
      </c>
    </row>
    <row r="125" spans="2:23" x14ac:dyDescent="0.3">
      <c r="B125" s="38" t="s">
        <v>82</v>
      </c>
      <c r="C125" s="16" t="s">
        <v>145</v>
      </c>
      <c r="D125" s="14">
        <v>1999</v>
      </c>
      <c r="E125" s="22" t="s">
        <v>309</v>
      </c>
      <c r="F125" s="31" t="s">
        <v>290</v>
      </c>
      <c r="G125" t="s">
        <v>162</v>
      </c>
      <c r="H125" s="10">
        <v>8</v>
      </c>
      <c r="I125" s="28">
        <v>0.15</v>
      </c>
      <c r="J125" s="1">
        <v>1.2</v>
      </c>
      <c r="K125" s="17">
        <v>350</v>
      </c>
      <c r="L125" s="19">
        <v>700</v>
      </c>
      <c r="M125" s="19">
        <v>540</v>
      </c>
      <c r="N125" s="19">
        <v>291.66666666666669</v>
      </c>
      <c r="O125" s="2">
        <v>113000</v>
      </c>
      <c r="P125" s="2">
        <v>9000</v>
      </c>
      <c r="Q125" s="2">
        <v>3820</v>
      </c>
      <c r="R125" s="1">
        <v>0.73</v>
      </c>
      <c r="S125" t="s">
        <v>232</v>
      </c>
      <c r="T125" s="3">
        <v>92.858999999999995</v>
      </c>
      <c r="U125" s="22" t="s">
        <v>309</v>
      </c>
      <c r="V125" s="22" t="s">
        <v>309</v>
      </c>
      <c r="W125" t="s">
        <v>324</v>
      </c>
    </row>
    <row r="126" spans="2:23" x14ac:dyDescent="0.3">
      <c r="B126" s="38" t="s">
        <v>82</v>
      </c>
      <c r="C126" s="16" t="s">
        <v>145</v>
      </c>
      <c r="D126" s="14">
        <v>1999</v>
      </c>
      <c r="E126" s="22" t="s">
        <v>309</v>
      </c>
      <c r="F126" s="31" t="s">
        <v>290</v>
      </c>
      <c r="G126" t="s">
        <v>207</v>
      </c>
      <c r="H126" s="10">
        <v>8</v>
      </c>
      <c r="I126" s="28">
        <v>0.15</v>
      </c>
      <c r="J126" s="1">
        <v>1.2</v>
      </c>
      <c r="K126" s="17">
        <v>350</v>
      </c>
      <c r="L126" s="19">
        <v>700</v>
      </c>
      <c r="M126" s="19">
        <v>540</v>
      </c>
      <c r="N126" s="19">
        <v>291.66666666666669</v>
      </c>
      <c r="O126" s="2">
        <v>113000</v>
      </c>
      <c r="P126" s="2">
        <v>9000</v>
      </c>
      <c r="Q126" s="2">
        <v>3820</v>
      </c>
      <c r="R126" s="1">
        <v>0.73</v>
      </c>
      <c r="S126" t="s">
        <v>232</v>
      </c>
      <c r="T126" s="3">
        <v>92.049000000000007</v>
      </c>
      <c r="U126" s="22" t="s">
        <v>309</v>
      </c>
      <c r="V126" s="22" t="s">
        <v>309</v>
      </c>
      <c r="W126" t="s">
        <v>324</v>
      </c>
    </row>
    <row r="127" spans="2:23" x14ac:dyDescent="0.3">
      <c r="B127" s="38" t="s">
        <v>82</v>
      </c>
      <c r="C127" s="16" t="s">
        <v>145</v>
      </c>
      <c r="D127" s="14">
        <v>1999</v>
      </c>
      <c r="E127" s="22" t="s">
        <v>309</v>
      </c>
      <c r="F127" s="31" t="s">
        <v>290</v>
      </c>
      <c r="G127" t="s">
        <v>207</v>
      </c>
      <c r="H127" s="10">
        <v>8</v>
      </c>
      <c r="I127" s="28">
        <v>0.15</v>
      </c>
      <c r="J127" s="1">
        <v>1.2</v>
      </c>
      <c r="K127" s="17">
        <v>350</v>
      </c>
      <c r="L127" s="19">
        <v>700</v>
      </c>
      <c r="M127" s="19">
        <v>540</v>
      </c>
      <c r="N127" s="19">
        <v>291.66666666666669</v>
      </c>
      <c r="O127" s="2">
        <v>113000</v>
      </c>
      <c r="P127" s="2">
        <v>9000</v>
      </c>
      <c r="Q127" s="2">
        <v>3820</v>
      </c>
      <c r="R127" s="1">
        <v>0.73</v>
      </c>
      <c r="S127" t="s">
        <v>232</v>
      </c>
      <c r="T127" s="3">
        <v>99.540999999999997</v>
      </c>
      <c r="U127" s="22" t="s">
        <v>309</v>
      </c>
      <c r="V127" s="22" t="s">
        <v>309</v>
      </c>
      <c r="W127" t="s">
        <v>324</v>
      </c>
    </row>
    <row r="128" spans="2:23" x14ac:dyDescent="0.3">
      <c r="B128" s="38" t="s">
        <v>83</v>
      </c>
      <c r="C128" s="16" t="s">
        <v>146</v>
      </c>
      <c r="D128" s="14">
        <v>2001</v>
      </c>
      <c r="E128" t="s">
        <v>17</v>
      </c>
      <c r="F128" s="31" t="s">
        <v>290</v>
      </c>
      <c r="G128" t="s">
        <v>202</v>
      </c>
      <c r="H128" s="10">
        <v>10</v>
      </c>
      <c r="I128" s="28">
        <v>0.125</v>
      </c>
      <c r="J128" s="1">
        <v>1.25</v>
      </c>
      <c r="K128" s="17">
        <v>250</v>
      </c>
      <c r="L128" s="19">
        <v>530</v>
      </c>
      <c r="M128" s="19">
        <v>510</v>
      </c>
      <c r="N128" s="19">
        <v>200</v>
      </c>
      <c r="O128" s="2">
        <v>123550</v>
      </c>
      <c r="P128" s="2">
        <v>8707.9</v>
      </c>
      <c r="Q128" s="2">
        <v>5695</v>
      </c>
      <c r="R128" s="1">
        <v>0.31946000000000002</v>
      </c>
      <c r="S128" t="s">
        <v>232</v>
      </c>
      <c r="T128" s="3">
        <v>212.6</v>
      </c>
      <c r="U128" t="s">
        <v>301</v>
      </c>
      <c r="V128" t="s">
        <v>316</v>
      </c>
      <c r="W128" t="s">
        <v>321</v>
      </c>
    </row>
    <row r="129" spans="2:23" x14ac:dyDescent="0.3">
      <c r="B129" s="38" t="s">
        <v>83</v>
      </c>
      <c r="C129" s="16" t="s">
        <v>146</v>
      </c>
      <c r="D129" s="14">
        <v>2001</v>
      </c>
      <c r="E129" t="s">
        <v>20</v>
      </c>
      <c r="F129" s="31" t="s">
        <v>290</v>
      </c>
      <c r="G129" t="s">
        <v>198</v>
      </c>
      <c r="H129" s="10">
        <v>10</v>
      </c>
      <c r="I129" s="28">
        <v>0.125</v>
      </c>
      <c r="J129" s="1">
        <v>1.25</v>
      </c>
      <c r="K129" s="17">
        <v>250</v>
      </c>
      <c r="L129" s="19">
        <v>490</v>
      </c>
      <c r="M129" s="19">
        <v>470</v>
      </c>
      <c r="N129" s="19">
        <v>200</v>
      </c>
      <c r="O129" s="2">
        <v>123550</v>
      </c>
      <c r="P129" s="2">
        <v>8707.9</v>
      </c>
      <c r="Q129" s="2">
        <v>5695</v>
      </c>
      <c r="R129" s="1">
        <v>0.31946000000000002</v>
      </c>
      <c r="S129" t="s">
        <v>232</v>
      </c>
      <c r="T129" s="3">
        <v>221.7</v>
      </c>
      <c r="U129" t="s">
        <v>301</v>
      </c>
      <c r="V129" t="s">
        <v>316</v>
      </c>
      <c r="W129" t="s">
        <v>321</v>
      </c>
    </row>
    <row r="130" spans="2:23" x14ac:dyDescent="0.3">
      <c r="B130" s="38" t="s">
        <v>83</v>
      </c>
      <c r="C130" s="16" t="s">
        <v>146</v>
      </c>
      <c r="D130" s="14">
        <v>2001</v>
      </c>
      <c r="E130" t="s">
        <v>23</v>
      </c>
      <c r="F130" s="31" t="s">
        <v>290</v>
      </c>
      <c r="G130" t="s">
        <v>209</v>
      </c>
      <c r="H130" s="10">
        <v>10</v>
      </c>
      <c r="I130" s="28">
        <v>0.125</v>
      </c>
      <c r="J130" s="1">
        <v>1.25</v>
      </c>
      <c r="K130" s="17">
        <v>250</v>
      </c>
      <c r="L130" s="19">
        <v>530</v>
      </c>
      <c r="M130" s="19">
        <v>510</v>
      </c>
      <c r="N130" s="19">
        <v>200</v>
      </c>
      <c r="O130" s="2">
        <v>123550</v>
      </c>
      <c r="P130" s="2">
        <v>8707.9</v>
      </c>
      <c r="Q130" s="2">
        <v>5695</v>
      </c>
      <c r="R130" s="1">
        <v>0.31946000000000002</v>
      </c>
      <c r="S130" t="s">
        <v>232</v>
      </c>
      <c r="T130" s="3">
        <v>206.6</v>
      </c>
      <c r="U130" t="s">
        <v>301</v>
      </c>
      <c r="V130" t="s">
        <v>316</v>
      </c>
      <c r="W130" t="s">
        <v>321</v>
      </c>
    </row>
    <row r="131" spans="2:23" x14ac:dyDescent="0.3">
      <c r="B131" s="38" t="s">
        <v>83</v>
      </c>
      <c r="C131" s="16" t="s">
        <v>146</v>
      </c>
      <c r="D131" s="14">
        <v>2001</v>
      </c>
      <c r="E131" t="s">
        <v>24</v>
      </c>
      <c r="F131" s="31" t="s">
        <v>290</v>
      </c>
      <c r="G131" t="s">
        <v>209</v>
      </c>
      <c r="H131" s="10">
        <v>10</v>
      </c>
      <c r="I131" s="28">
        <v>0.125</v>
      </c>
      <c r="J131" s="1">
        <v>1.25</v>
      </c>
      <c r="K131" s="17">
        <v>250</v>
      </c>
      <c r="L131" s="19">
        <v>530</v>
      </c>
      <c r="M131" s="19">
        <v>510</v>
      </c>
      <c r="N131" s="19">
        <v>200</v>
      </c>
      <c r="O131" s="2">
        <v>123550</v>
      </c>
      <c r="P131" s="2">
        <v>8707.9</v>
      </c>
      <c r="Q131" s="2">
        <v>5695</v>
      </c>
      <c r="R131" s="1">
        <v>0.31946000000000002</v>
      </c>
      <c r="S131" t="s">
        <v>232</v>
      </c>
      <c r="T131" s="3">
        <v>228.2</v>
      </c>
      <c r="U131" t="s">
        <v>301</v>
      </c>
      <c r="V131" t="s">
        <v>316</v>
      </c>
      <c r="W131" t="s">
        <v>321</v>
      </c>
    </row>
    <row r="132" spans="2:23" x14ac:dyDescent="0.3">
      <c r="B132" s="38" t="s">
        <v>83</v>
      </c>
      <c r="C132" s="16" t="s">
        <v>146</v>
      </c>
      <c r="D132" s="14">
        <v>2001</v>
      </c>
      <c r="E132" t="s">
        <v>25</v>
      </c>
      <c r="F132" s="31" t="s">
        <v>290</v>
      </c>
      <c r="G132" t="s">
        <v>201</v>
      </c>
      <c r="H132" s="10">
        <v>10</v>
      </c>
      <c r="I132" s="28">
        <v>0.125</v>
      </c>
      <c r="J132" s="1">
        <v>1.25</v>
      </c>
      <c r="K132" s="17">
        <v>250</v>
      </c>
      <c r="L132" s="19">
        <v>530</v>
      </c>
      <c r="M132" s="19">
        <v>510</v>
      </c>
      <c r="N132" s="19">
        <v>200</v>
      </c>
      <c r="O132" s="2">
        <v>123550</v>
      </c>
      <c r="P132" s="2">
        <v>8707.9</v>
      </c>
      <c r="Q132" s="2">
        <v>5695</v>
      </c>
      <c r="R132" s="1">
        <v>0.31946000000000002</v>
      </c>
      <c r="S132" t="s">
        <v>232</v>
      </c>
      <c r="T132" s="3">
        <v>249.7</v>
      </c>
      <c r="U132" t="s">
        <v>301</v>
      </c>
      <c r="V132" t="s">
        <v>316</v>
      </c>
      <c r="W132" t="s">
        <v>321</v>
      </c>
    </row>
    <row r="133" spans="2:23" x14ac:dyDescent="0.3">
      <c r="B133" s="38" t="s">
        <v>83</v>
      </c>
      <c r="C133" s="16" t="s">
        <v>146</v>
      </c>
      <c r="D133" s="14">
        <v>2001</v>
      </c>
      <c r="E133" t="s">
        <v>26</v>
      </c>
      <c r="F133" s="31" t="s">
        <v>290</v>
      </c>
      <c r="G133" t="s">
        <v>201</v>
      </c>
      <c r="H133" s="10">
        <v>10</v>
      </c>
      <c r="I133" s="28">
        <v>0.125</v>
      </c>
      <c r="J133" s="1">
        <v>1.25</v>
      </c>
      <c r="K133" s="17">
        <v>250</v>
      </c>
      <c r="L133" s="19">
        <v>530</v>
      </c>
      <c r="M133" s="19">
        <v>510</v>
      </c>
      <c r="N133" s="19">
        <v>200</v>
      </c>
      <c r="O133" s="2">
        <v>123550</v>
      </c>
      <c r="P133" s="2">
        <v>8707.9</v>
      </c>
      <c r="Q133" s="2">
        <v>5695</v>
      </c>
      <c r="R133" s="1">
        <v>0.31946000000000002</v>
      </c>
      <c r="S133" t="s">
        <v>232</v>
      </c>
      <c r="T133" s="3">
        <v>210.8</v>
      </c>
      <c r="U133" t="s">
        <v>301</v>
      </c>
      <c r="V133" t="s">
        <v>316</v>
      </c>
      <c r="W133" t="s">
        <v>321</v>
      </c>
    </row>
    <row r="134" spans="2:23" x14ac:dyDescent="0.3">
      <c r="B134" s="38" t="s">
        <v>83</v>
      </c>
      <c r="C134" s="16" t="s">
        <v>146</v>
      </c>
      <c r="D134" s="14">
        <v>2001</v>
      </c>
      <c r="E134" t="s">
        <v>27</v>
      </c>
      <c r="F134" s="31" t="s">
        <v>290</v>
      </c>
      <c r="G134" t="s">
        <v>205</v>
      </c>
      <c r="H134" s="10">
        <v>10</v>
      </c>
      <c r="I134" s="28">
        <v>0.125</v>
      </c>
      <c r="J134" s="1">
        <v>1.25</v>
      </c>
      <c r="K134" s="17">
        <v>250</v>
      </c>
      <c r="L134" s="19">
        <v>530</v>
      </c>
      <c r="M134" s="19">
        <v>510</v>
      </c>
      <c r="N134" s="19">
        <v>200</v>
      </c>
      <c r="O134" s="2">
        <v>123550</v>
      </c>
      <c r="P134" s="2">
        <v>8707.9</v>
      </c>
      <c r="Q134" s="2">
        <v>5695</v>
      </c>
      <c r="R134" s="1">
        <v>0.31946000000000002</v>
      </c>
      <c r="S134" t="s">
        <v>232</v>
      </c>
      <c r="T134" s="3">
        <v>92.4</v>
      </c>
      <c r="U134" t="s">
        <v>301</v>
      </c>
      <c r="V134" t="s">
        <v>316</v>
      </c>
      <c r="W134" t="s">
        <v>321</v>
      </c>
    </row>
    <row r="135" spans="2:23" x14ac:dyDescent="0.3">
      <c r="B135" s="38" t="s">
        <v>83</v>
      </c>
      <c r="C135" s="16" t="s">
        <v>146</v>
      </c>
      <c r="D135" s="14">
        <v>2001</v>
      </c>
      <c r="E135" t="s">
        <v>28</v>
      </c>
      <c r="F135" s="31" t="s">
        <v>290</v>
      </c>
      <c r="G135" t="s">
        <v>210</v>
      </c>
      <c r="H135" s="10">
        <v>10</v>
      </c>
      <c r="I135" s="28">
        <v>0.125</v>
      </c>
      <c r="J135" s="1">
        <v>1.25</v>
      </c>
      <c r="K135" s="17">
        <v>250</v>
      </c>
      <c r="L135" s="19">
        <v>530</v>
      </c>
      <c r="M135" s="19">
        <v>510</v>
      </c>
      <c r="N135" s="19">
        <v>200</v>
      </c>
      <c r="O135" s="2">
        <v>123550</v>
      </c>
      <c r="P135" s="2">
        <v>8707.9</v>
      </c>
      <c r="Q135" s="2">
        <v>5695</v>
      </c>
      <c r="R135" s="1">
        <v>0.31946000000000002</v>
      </c>
      <c r="S135" t="s">
        <v>232</v>
      </c>
      <c r="T135" s="3">
        <v>172.8</v>
      </c>
      <c r="U135" t="s">
        <v>301</v>
      </c>
      <c r="V135" t="s">
        <v>316</v>
      </c>
      <c r="W135" t="s">
        <v>321</v>
      </c>
    </row>
    <row r="136" spans="2:23" x14ac:dyDescent="0.3">
      <c r="B136" s="38" t="s">
        <v>81</v>
      </c>
      <c r="C136" s="16" t="s">
        <v>145</v>
      </c>
      <c r="D136" s="14">
        <v>2003</v>
      </c>
      <c r="E136" t="s">
        <v>240</v>
      </c>
      <c r="F136" s="31" t="s">
        <v>444</v>
      </c>
      <c r="G136" t="s">
        <v>211</v>
      </c>
      <c r="H136" s="10">
        <v>4</v>
      </c>
      <c r="I136" s="28">
        <v>0.33</v>
      </c>
      <c r="J136" s="1">
        <v>1.32</v>
      </c>
      <c r="K136" s="17">
        <v>350</v>
      </c>
      <c r="L136" s="19">
        <v>700</v>
      </c>
      <c r="M136" s="19">
        <v>540</v>
      </c>
      <c r="N136" s="19">
        <v>265.15151515151513</v>
      </c>
      <c r="O136" s="2">
        <v>52000</v>
      </c>
      <c r="P136" s="2">
        <v>52000</v>
      </c>
      <c r="Q136" s="2">
        <v>2350</v>
      </c>
      <c r="R136" s="1">
        <v>0.30199999999999999</v>
      </c>
      <c r="S136" t="s">
        <v>232</v>
      </c>
      <c r="T136" s="3">
        <v>140.19999999999999</v>
      </c>
      <c r="U136" t="s">
        <v>323</v>
      </c>
      <c r="V136" t="s">
        <v>426</v>
      </c>
      <c r="W136" t="s">
        <v>324</v>
      </c>
    </row>
    <row r="137" spans="2:23" x14ac:dyDescent="0.3">
      <c r="B137" s="38" t="s">
        <v>81</v>
      </c>
      <c r="C137" s="16" t="s">
        <v>145</v>
      </c>
      <c r="D137" s="14">
        <v>2003</v>
      </c>
      <c r="E137" t="s">
        <v>241</v>
      </c>
      <c r="F137" s="31" t="s">
        <v>444</v>
      </c>
      <c r="G137" t="s">
        <v>161</v>
      </c>
      <c r="H137" s="10">
        <v>4</v>
      </c>
      <c r="I137" s="28">
        <v>0.33</v>
      </c>
      <c r="J137" s="1">
        <v>1.32</v>
      </c>
      <c r="K137" s="17">
        <v>350</v>
      </c>
      <c r="L137" s="19">
        <v>700</v>
      </c>
      <c r="M137" s="19">
        <v>540</v>
      </c>
      <c r="N137" s="19">
        <v>265.15151515151513</v>
      </c>
      <c r="O137" s="2">
        <v>52000</v>
      </c>
      <c r="P137" s="2">
        <v>52000</v>
      </c>
      <c r="Q137" s="2">
        <v>2350</v>
      </c>
      <c r="R137" s="1">
        <v>0.30199999999999999</v>
      </c>
      <c r="S137" t="s">
        <v>232</v>
      </c>
      <c r="T137" s="3">
        <v>97.95</v>
      </c>
      <c r="U137" t="s">
        <v>323</v>
      </c>
      <c r="V137" t="s">
        <v>426</v>
      </c>
      <c r="W137" t="s">
        <v>324</v>
      </c>
    </row>
    <row r="138" spans="2:23" x14ac:dyDescent="0.3">
      <c r="B138" s="38" t="s">
        <v>81</v>
      </c>
      <c r="C138" s="16" t="s">
        <v>145</v>
      </c>
      <c r="D138" s="14">
        <v>2003</v>
      </c>
      <c r="E138" t="s">
        <v>242</v>
      </c>
      <c r="F138" t="s">
        <v>290</v>
      </c>
      <c r="G138" t="s">
        <v>162</v>
      </c>
      <c r="H138" s="10">
        <v>8</v>
      </c>
      <c r="I138" s="28">
        <v>0.15</v>
      </c>
      <c r="J138" s="1">
        <v>1.2</v>
      </c>
      <c r="K138" s="17">
        <v>350</v>
      </c>
      <c r="L138" s="19">
        <v>700</v>
      </c>
      <c r="M138" s="19">
        <v>540</v>
      </c>
      <c r="N138" s="19">
        <v>291.66666666666669</v>
      </c>
      <c r="O138" s="2">
        <v>113000</v>
      </c>
      <c r="P138" s="2">
        <v>9000</v>
      </c>
      <c r="Q138" s="2">
        <v>3820</v>
      </c>
      <c r="R138" s="1">
        <v>0.73</v>
      </c>
      <c r="S138" t="s">
        <v>232</v>
      </c>
      <c r="T138" s="3">
        <v>74.930000000000007</v>
      </c>
      <c r="U138" t="s">
        <v>323</v>
      </c>
      <c r="V138" t="s">
        <v>426</v>
      </c>
      <c r="W138" t="s">
        <v>324</v>
      </c>
    </row>
    <row r="139" spans="2:23" x14ac:dyDescent="0.3">
      <c r="B139" s="38" t="s">
        <v>81</v>
      </c>
      <c r="C139" s="16" t="s">
        <v>145</v>
      </c>
      <c r="D139" s="14">
        <v>2003</v>
      </c>
      <c r="E139" t="s">
        <v>243</v>
      </c>
      <c r="F139" t="s">
        <v>290</v>
      </c>
      <c r="G139" t="s">
        <v>207</v>
      </c>
      <c r="H139" s="10">
        <v>8</v>
      </c>
      <c r="I139" s="28">
        <v>0.15</v>
      </c>
      <c r="J139" s="1">
        <v>1.2</v>
      </c>
      <c r="K139" s="17">
        <v>350</v>
      </c>
      <c r="L139" s="19">
        <v>700</v>
      </c>
      <c r="M139" s="19">
        <v>540</v>
      </c>
      <c r="N139" s="19">
        <v>291.66666666666669</v>
      </c>
      <c r="O139" s="2">
        <v>113000</v>
      </c>
      <c r="P139" s="2">
        <v>9000</v>
      </c>
      <c r="Q139" s="2">
        <v>3820</v>
      </c>
      <c r="R139" s="1">
        <v>0.73</v>
      </c>
      <c r="S139" t="s">
        <v>232</v>
      </c>
      <c r="T139" s="3">
        <v>83.66</v>
      </c>
      <c r="U139" t="s">
        <v>323</v>
      </c>
      <c r="V139" t="s">
        <v>426</v>
      </c>
      <c r="W139" t="s">
        <v>324</v>
      </c>
    </row>
    <row r="140" spans="2:23" x14ac:dyDescent="0.3">
      <c r="B140" s="38" t="s">
        <v>84</v>
      </c>
      <c r="C140" s="16" t="s">
        <v>147</v>
      </c>
      <c r="D140" s="14">
        <v>2006</v>
      </c>
      <c r="E140" t="s">
        <v>39</v>
      </c>
      <c r="F140" t="s">
        <v>291</v>
      </c>
      <c r="G140" t="s">
        <v>212</v>
      </c>
      <c r="H140" s="10">
        <v>8</v>
      </c>
      <c r="I140" s="28">
        <v>0.127</v>
      </c>
      <c r="J140" s="1">
        <v>1.016</v>
      </c>
      <c r="K140" s="17">
        <v>200</v>
      </c>
      <c r="L140" s="19">
        <v>406</v>
      </c>
      <c r="M140" s="19">
        <v>355.6</v>
      </c>
      <c r="N140" s="19">
        <v>196.85039370078741</v>
      </c>
      <c r="O140" s="2">
        <v>127500</v>
      </c>
      <c r="P140" s="2">
        <v>11300</v>
      </c>
      <c r="Q140" s="2">
        <v>5990</v>
      </c>
      <c r="R140" s="1">
        <v>0.3</v>
      </c>
      <c r="S140" s="22" t="s">
        <v>315</v>
      </c>
      <c r="T140" s="3">
        <v>123.6</v>
      </c>
      <c r="U140" t="s">
        <v>306</v>
      </c>
      <c r="V140" t="s">
        <v>426</v>
      </c>
      <c r="W140" t="s">
        <v>437</v>
      </c>
    </row>
    <row r="141" spans="2:23" x14ac:dyDescent="0.3">
      <c r="B141" s="38" t="s">
        <v>84</v>
      </c>
      <c r="C141" s="16" t="s">
        <v>147</v>
      </c>
      <c r="D141" s="14">
        <v>2006</v>
      </c>
      <c r="E141" t="s">
        <v>40</v>
      </c>
      <c r="F141" t="s">
        <v>291</v>
      </c>
      <c r="G141" t="s">
        <v>213</v>
      </c>
      <c r="H141" s="10">
        <v>8</v>
      </c>
      <c r="I141" s="28">
        <v>0.127</v>
      </c>
      <c r="J141" s="1">
        <v>1.016</v>
      </c>
      <c r="K141" s="17">
        <v>200</v>
      </c>
      <c r="L141" s="19">
        <v>406</v>
      </c>
      <c r="M141" s="19">
        <v>355.6</v>
      </c>
      <c r="N141" s="19">
        <v>196.85039370078741</v>
      </c>
      <c r="O141" s="2">
        <v>127500</v>
      </c>
      <c r="P141" s="2">
        <v>11300</v>
      </c>
      <c r="Q141" s="2">
        <v>5990</v>
      </c>
      <c r="R141" s="1">
        <v>0.3</v>
      </c>
      <c r="S141" s="22" t="s">
        <v>315</v>
      </c>
      <c r="T141" s="3">
        <v>142</v>
      </c>
      <c r="U141" t="s">
        <v>306</v>
      </c>
      <c r="V141" t="s">
        <v>426</v>
      </c>
      <c r="W141" t="s">
        <v>437</v>
      </c>
    </row>
    <row r="142" spans="2:23" x14ac:dyDescent="0.3">
      <c r="B142" s="38" t="s">
        <v>84</v>
      </c>
      <c r="C142" s="16" t="s">
        <v>147</v>
      </c>
      <c r="D142" s="14">
        <v>2006</v>
      </c>
      <c r="E142" t="s">
        <v>41</v>
      </c>
      <c r="F142" t="s">
        <v>291</v>
      </c>
      <c r="G142" t="s">
        <v>214</v>
      </c>
      <c r="H142" s="10">
        <v>8</v>
      </c>
      <c r="I142" s="28">
        <v>0.127</v>
      </c>
      <c r="J142" s="1">
        <v>1.016</v>
      </c>
      <c r="K142" s="17">
        <v>200</v>
      </c>
      <c r="L142" s="19">
        <v>406</v>
      </c>
      <c r="M142" s="19">
        <v>355.6</v>
      </c>
      <c r="N142" s="19">
        <v>196.85039370078741</v>
      </c>
      <c r="O142" s="2">
        <v>127500</v>
      </c>
      <c r="P142" s="2">
        <v>11300</v>
      </c>
      <c r="Q142" s="2">
        <v>5990</v>
      </c>
      <c r="R142" s="1">
        <v>0.3</v>
      </c>
      <c r="S142" s="22" t="s">
        <v>315</v>
      </c>
      <c r="T142" s="3">
        <v>151.6</v>
      </c>
      <c r="U142" t="s">
        <v>306</v>
      </c>
      <c r="V142" t="s">
        <v>426</v>
      </c>
      <c r="W142" t="s">
        <v>437</v>
      </c>
    </row>
    <row r="143" spans="2:23" x14ac:dyDescent="0.3">
      <c r="B143" s="38" t="s">
        <v>89</v>
      </c>
      <c r="C143" s="16" t="s">
        <v>148</v>
      </c>
      <c r="D143" s="14">
        <v>2008</v>
      </c>
      <c r="E143" t="s">
        <v>35</v>
      </c>
      <c r="F143" t="s">
        <v>290</v>
      </c>
      <c r="G143" t="s">
        <v>30</v>
      </c>
      <c r="H143" s="10">
        <v>4</v>
      </c>
      <c r="I143" s="28">
        <v>0.125</v>
      </c>
      <c r="J143" s="1">
        <v>0.5</v>
      </c>
      <c r="K143" s="17">
        <v>250</v>
      </c>
      <c r="L143" s="19">
        <v>530</v>
      </c>
      <c r="M143" s="19">
        <v>510</v>
      </c>
      <c r="N143" s="19">
        <v>500</v>
      </c>
      <c r="O143" s="2">
        <v>125774</v>
      </c>
      <c r="P143" s="2">
        <v>10030</v>
      </c>
      <c r="Q143" s="2">
        <v>5555</v>
      </c>
      <c r="R143" s="1">
        <v>0.27100000000000002</v>
      </c>
      <c r="S143" t="s">
        <v>232</v>
      </c>
      <c r="T143" s="3">
        <v>21.8</v>
      </c>
      <c r="U143" t="s">
        <v>301</v>
      </c>
      <c r="V143" t="s">
        <v>426</v>
      </c>
      <c r="W143" t="s">
        <v>321</v>
      </c>
    </row>
    <row r="144" spans="2:23" x14ac:dyDescent="0.3">
      <c r="B144" s="38" t="s">
        <v>89</v>
      </c>
      <c r="C144" s="16" t="s">
        <v>148</v>
      </c>
      <c r="D144" s="14">
        <v>2008</v>
      </c>
      <c r="E144" t="s">
        <v>36</v>
      </c>
      <c r="F144" t="s">
        <v>290</v>
      </c>
      <c r="G144" t="s">
        <v>30</v>
      </c>
      <c r="H144" s="10">
        <v>4</v>
      </c>
      <c r="I144" s="28">
        <v>0.125</v>
      </c>
      <c r="J144" s="1">
        <v>0.5</v>
      </c>
      <c r="K144" s="17">
        <v>250</v>
      </c>
      <c r="L144" s="19">
        <v>530</v>
      </c>
      <c r="M144" s="19">
        <v>510</v>
      </c>
      <c r="N144" s="19">
        <v>500</v>
      </c>
      <c r="O144" s="2">
        <v>125774</v>
      </c>
      <c r="P144" s="2">
        <v>10030</v>
      </c>
      <c r="Q144" s="2">
        <v>5555</v>
      </c>
      <c r="R144" s="1">
        <v>0.27100000000000002</v>
      </c>
      <c r="S144" t="s">
        <v>232</v>
      </c>
      <c r="T144" s="3">
        <v>21.9</v>
      </c>
      <c r="U144" t="s">
        <v>301</v>
      </c>
      <c r="V144" t="s">
        <v>426</v>
      </c>
      <c r="W144" t="s">
        <v>321</v>
      </c>
    </row>
    <row r="145" spans="2:23" x14ac:dyDescent="0.3">
      <c r="B145" s="38" t="s">
        <v>89</v>
      </c>
      <c r="C145" s="16" t="s">
        <v>148</v>
      </c>
      <c r="D145" s="14">
        <v>2008</v>
      </c>
      <c r="E145" t="s">
        <v>37</v>
      </c>
      <c r="F145" t="s">
        <v>290</v>
      </c>
      <c r="G145" t="s">
        <v>216</v>
      </c>
      <c r="H145" s="10">
        <v>4</v>
      </c>
      <c r="I145" s="28">
        <v>0.125</v>
      </c>
      <c r="J145" s="1">
        <v>0.5</v>
      </c>
      <c r="K145" s="17">
        <v>250</v>
      </c>
      <c r="L145" s="19">
        <v>530</v>
      </c>
      <c r="M145" s="19">
        <v>510</v>
      </c>
      <c r="N145" s="19">
        <v>500</v>
      </c>
      <c r="O145" s="2">
        <v>125774</v>
      </c>
      <c r="P145" s="2">
        <v>10030</v>
      </c>
      <c r="Q145" s="2">
        <v>5555</v>
      </c>
      <c r="R145" s="1">
        <v>0.27100000000000002</v>
      </c>
      <c r="S145" t="s">
        <v>232</v>
      </c>
      <c r="T145" s="3">
        <v>15.7</v>
      </c>
      <c r="U145" t="s">
        <v>301</v>
      </c>
      <c r="V145" t="s">
        <v>426</v>
      </c>
      <c r="W145" t="s">
        <v>321</v>
      </c>
    </row>
    <row r="146" spans="2:23" x14ac:dyDescent="0.3">
      <c r="B146" s="38" t="s">
        <v>89</v>
      </c>
      <c r="C146" s="16" t="s">
        <v>148</v>
      </c>
      <c r="D146" s="14">
        <v>2008</v>
      </c>
      <c r="E146" t="s">
        <v>38</v>
      </c>
      <c r="F146" t="s">
        <v>290</v>
      </c>
      <c r="G146" t="s">
        <v>280</v>
      </c>
      <c r="H146" s="10">
        <v>4</v>
      </c>
      <c r="I146" s="28">
        <v>0.125</v>
      </c>
      <c r="J146" s="1">
        <v>0.5</v>
      </c>
      <c r="K146" s="17">
        <v>250</v>
      </c>
      <c r="L146" s="19">
        <v>530</v>
      </c>
      <c r="M146" s="19">
        <v>510</v>
      </c>
      <c r="N146" s="19">
        <v>500</v>
      </c>
      <c r="O146" s="2">
        <v>125774</v>
      </c>
      <c r="P146" s="2">
        <v>10030</v>
      </c>
      <c r="Q146" s="2">
        <v>5555</v>
      </c>
      <c r="R146" s="1">
        <v>0.27100000000000002</v>
      </c>
      <c r="S146" t="s">
        <v>232</v>
      </c>
      <c r="T146" s="3">
        <v>15.7</v>
      </c>
      <c r="U146" t="s">
        <v>301</v>
      </c>
      <c r="V146" t="s">
        <v>426</v>
      </c>
      <c r="W146" t="s">
        <v>321</v>
      </c>
    </row>
    <row r="147" spans="2:23" x14ac:dyDescent="0.3">
      <c r="B147" s="38" t="s">
        <v>89</v>
      </c>
      <c r="C147" s="16" t="s">
        <v>148</v>
      </c>
      <c r="D147" s="14">
        <v>2008</v>
      </c>
      <c r="E147" t="s">
        <v>13</v>
      </c>
      <c r="F147" t="s">
        <v>290</v>
      </c>
      <c r="G147" t="s">
        <v>217</v>
      </c>
      <c r="H147" s="10">
        <v>4</v>
      </c>
      <c r="I147" s="28">
        <v>0.125</v>
      </c>
      <c r="J147" s="1">
        <v>0.5</v>
      </c>
      <c r="K147" s="17">
        <v>250</v>
      </c>
      <c r="L147" s="19">
        <v>530</v>
      </c>
      <c r="M147" s="19">
        <v>510</v>
      </c>
      <c r="N147" s="19">
        <v>500</v>
      </c>
      <c r="O147" s="2">
        <v>125774</v>
      </c>
      <c r="P147" s="2">
        <v>10030</v>
      </c>
      <c r="Q147" s="2">
        <v>5555</v>
      </c>
      <c r="R147" s="1">
        <v>0.27100000000000002</v>
      </c>
      <c r="S147" t="s">
        <v>232</v>
      </c>
      <c r="T147" s="3">
        <v>16.7</v>
      </c>
      <c r="U147" t="s">
        <v>301</v>
      </c>
      <c r="V147" t="s">
        <v>426</v>
      </c>
      <c r="W147" t="s">
        <v>321</v>
      </c>
    </row>
    <row r="148" spans="2:23" x14ac:dyDescent="0.3">
      <c r="B148" s="38" t="s">
        <v>89</v>
      </c>
      <c r="C148" s="16" t="s">
        <v>148</v>
      </c>
      <c r="D148" s="14">
        <v>2008</v>
      </c>
      <c r="E148" t="s">
        <v>14</v>
      </c>
      <c r="F148" t="s">
        <v>290</v>
      </c>
      <c r="G148" t="s">
        <v>218</v>
      </c>
      <c r="H148" s="10">
        <v>4</v>
      </c>
      <c r="I148" s="28">
        <v>0.125</v>
      </c>
      <c r="J148" s="1">
        <v>0.5</v>
      </c>
      <c r="K148" s="17">
        <v>250</v>
      </c>
      <c r="L148" s="19">
        <v>530</v>
      </c>
      <c r="M148" s="19">
        <v>510</v>
      </c>
      <c r="N148" s="19">
        <v>500</v>
      </c>
      <c r="O148" s="2">
        <v>125774</v>
      </c>
      <c r="P148" s="2">
        <v>10030</v>
      </c>
      <c r="Q148" s="2">
        <v>5555</v>
      </c>
      <c r="R148" s="1">
        <v>0.27100000000000002</v>
      </c>
      <c r="S148" t="s">
        <v>232</v>
      </c>
      <c r="T148" s="3">
        <v>18.600000000000001</v>
      </c>
      <c r="U148" t="s">
        <v>301</v>
      </c>
      <c r="V148" t="s">
        <v>426</v>
      </c>
      <c r="W148" t="s">
        <v>321</v>
      </c>
    </row>
    <row r="149" spans="2:23" x14ac:dyDescent="0.3">
      <c r="B149" s="38" t="s">
        <v>91</v>
      </c>
      <c r="C149" s="16" t="s">
        <v>149</v>
      </c>
      <c r="D149" s="14">
        <v>2010</v>
      </c>
      <c r="E149" t="s">
        <v>21</v>
      </c>
      <c r="F149" t="s">
        <v>292</v>
      </c>
      <c r="G149" t="s">
        <v>30</v>
      </c>
      <c r="H149" s="10">
        <v>4</v>
      </c>
      <c r="I149" s="28">
        <v>0.12375</v>
      </c>
      <c r="J149" s="1">
        <v>0.495</v>
      </c>
      <c r="K149" s="17">
        <v>250.22</v>
      </c>
      <c r="L149" s="19">
        <v>540</v>
      </c>
      <c r="M149" s="19">
        <v>500</v>
      </c>
      <c r="N149" s="19">
        <v>505.49494949494948</v>
      </c>
      <c r="O149" s="2">
        <v>175300</v>
      </c>
      <c r="P149" s="2">
        <v>8600</v>
      </c>
      <c r="Q149" s="2">
        <v>5300</v>
      </c>
      <c r="R149" s="1">
        <v>0.29500000000000004</v>
      </c>
      <c r="S149" t="s">
        <v>232</v>
      </c>
      <c r="T149" s="3">
        <v>23.62</v>
      </c>
      <c r="U149" t="s">
        <v>301</v>
      </c>
      <c r="V149" s="22" t="s">
        <v>309</v>
      </c>
      <c r="W149" t="s">
        <v>321</v>
      </c>
    </row>
    <row r="150" spans="2:23" x14ac:dyDescent="0.3">
      <c r="B150" s="38" t="s">
        <v>91</v>
      </c>
      <c r="C150" s="16" t="s">
        <v>149</v>
      </c>
      <c r="D150" s="14">
        <v>2010</v>
      </c>
      <c r="E150" t="s">
        <v>245</v>
      </c>
      <c r="F150" t="s">
        <v>292</v>
      </c>
      <c r="G150" t="s">
        <v>30</v>
      </c>
      <c r="H150" s="10">
        <v>4</v>
      </c>
      <c r="I150" s="28">
        <v>0.12225</v>
      </c>
      <c r="J150" s="1">
        <v>0.48899999999999999</v>
      </c>
      <c r="K150" s="17">
        <v>250.23</v>
      </c>
      <c r="L150" s="19">
        <v>540</v>
      </c>
      <c r="M150" s="19">
        <v>500</v>
      </c>
      <c r="N150" s="19">
        <v>511.71779141104292</v>
      </c>
      <c r="O150" s="2">
        <v>175300</v>
      </c>
      <c r="P150" s="2">
        <v>8600</v>
      </c>
      <c r="Q150" s="2">
        <v>5300</v>
      </c>
      <c r="R150" s="1">
        <v>0.29500000000000004</v>
      </c>
      <c r="S150" t="s">
        <v>232</v>
      </c>
      <c r="T150" s="3">
        <v>23.08</v>
      </c>
      <c r="U150" t="s">
        <v>301</v>
      </c>
      <c r="V150" s="22" t="s">
        <v>309</v>
      </c>
      <c r="W150" t="s">
        <v>321</v>
      </c>
    </row>
    <row r="151" spans="2:23" x14ac:dyDescent="0.3">
      <c r="B151" s="38" t="s">
        <v>91</v>
      </c>
      <c r="C151" s="16" t="s">
        <v>149</v>
      </c>
      <c r="D151" s="14">
        <v>2010</v>
      </c>
      <c r="E151" t="s">
        <v>19</v>
      </c>
      <c r="F151" t="s">
        <v>292</v>
      </c>
      <c r="G151" t="s">
        <v>30</v>
      </c>
      <c r="H151" s="10">
        <v>4</v>
      </c>
      <c r="I151" s="28">
        <v>0.1215</v>
      </c>
      <c r="J151" s="1">
        <v>0.48599999999999999</v>
      </c>
      <c r="K151" s="17">
        <v>250.3</v>
      </c>
      <c r="L151" s="19">
        <v>540</v>
      </c>
      <c r="M151" s="19">
        <v>500</v>
      </c>
      <c r="N151" s="19">
        <v>515.02057613168733</v>
      </c>
      <c r="O151" s="2">
        <v>175300</v>
      </c>
      <c r="P151" s="2">
        <v>8600</v>
      </c>
      <c r="Q151" s="2">
        <v>5300</v>
      </c>
      <c r="R151" s="1">
        <v>0.29500000000000004</v>
      </c>
      <c r="S151" t="s">
        <v>232</v>
      </c>
      <c r="T151" s="3">
        <v>23.99</v>
      </c>
      <c r="U151" t="s">
        <v>301</v>
      </c>
      <c r="V151" s="22" t="s">
        <v>309</v>
      </c>
      <c r="W151" t="s">
        <v>321</v>
      </c>
    </row>
    <row r="152" spans="2:23" x14ac:dyDescent="0.3">
      <c r="B152" s="38" t="s">
        <v>91</v>
      </c>
      <c r="C152" s="16" t="s">
        <v>149</v>
      </c>
      <c r="D152" s="14">
        <v>2010</v>
      </c>
      <c r="E152" t="s">
        <v>18</v>
      </c>
      <c r="F152" t="s">
        <v>292</v>
      </c>
      <c r="G152" t="s">
        <v>30</v>
      </c>
      <c r="H152" s="10">
        <v>4</v>
      </c>
      <c r="I152" s="28">
        <v>0.12125</v>
      </c>
      <c r="J152" s="1">
        <v>0.48499999999999999</v>
      </c>
      <c r="K152" s="17">
        <v>250.24</v>
      </c>
      <c r="L152" s="19">
        <v>540</v>
      </c>
      <c r="M152" s="19">
        <v>500</v>
      </c>
      <c r="N152" s="19">
        <v>515.95876288659792</v>
      </c>
      <c r="O152" s="2">
        <v>175300</v>
      </c>
      <c r="P152" s="2">
        <v>8600</v>
      </c>
      <c r="Q152" s="2">
        <v>5300</v>
      </c>
      <c r="R152" s="1">
        <v>0.29500000000000004</v>
      </c>
      <c r="S152" t="s">
        <v>232</v>
      </c>
      <c r="T152" s="3">
        <v>22.63</v>
      </c>
      <c r="U152" t="s">
        <v>301</v>
      </c>
      <c r="V152" s="22" t="s">
        <v>309</v>
      </c>
      <c r="W152" t="s">
        <v>321</v>
      </c>
    </row>
    <row r="153" spans="2:23" x14ac:dyDescent="0.3">
      <c r="B153" s="38" t="s">
        <v>91</v>
      </c>
      <c r="C153" s="16" t="s">
        <v>149</v>
      </c>
      <c r="D153" s="14">
        <v>2010</v>
      </c>
      <c r="E153" t="s">
        <v>20</v>
      </c>
      <c r="F153" t="s">
        <v>292</v>
      </c>
      <c r="G153" t="s">
        <v>30</v>
      </c>
      <c r="H153" s="10">
        <v>4</v>
      </c>
      <c r="I153" s="28">
        <v>0.1195</v>
      </c>
      <c r="J153" s="1">
        <v>0.47799999999999998</v>
      </c>
      <c r="K153" s="17">
        <v>250.23</v>
      </c>
      <c r="L153" s="19">
        <v>540</v>
      </c>
      <c r="M153" s="19">
        <v>500</v>
      </c>
      <c r="N153" s="19">
        <v>523.49372384937237</v>
      </c>
      <c r="O153" s="2">
        <v>175300</v>
      </c>
      <c r="P153" s="2">
        <v>8600</v>
      </c>
      <c r="Q153" s="2">
        <v>5300</v>
      </c>
      <c r="R153" s="1">
        <v>0.29500000000000004</v>
      </c>
      <c r="S153" t="s">
        <v>232</v>
      </c>
      <c r="T153" s="3">
        <v>25.02</v>
      </c>
      <c r="U153" t="s">
        <v>301</v>
      </c>
      <c r="V153" s="22" t="s">
        <v>309</v>
      </c>
      <c r="W153" t="s">
        <v>321</v>
      </c>
    </row>
    <row r="154" spans="2:23" x14ac:dyDescent="0.3">
      <c r="B154" s="38" t="s">
        <v>91</v>
      </c>
      <c r="C154" s="16" t="s">
        <v>149</v>
      </c>
      <c r="D154" s="14">
        <v>2010</v>
      </c>
      <c r="E154" t="s">
        <v>246</v>
      </c>
      <c r="F154" t="s">
        <v>292</v>
      </c>
      <c r="G154" t="s">
        <v>30</v>
      </c>
      <c r="H154" s="10">
        <v>4</v>
      </c>
      <c r="I154" s="28">
        <v>0.1195</v>
      </c>
      <c r="J154" s="1">
        <v>0.47799999999999998</v>
      </c>
      <c r="K154" s="17">
        <v>250.27</v>
      </c>
      <c r="L154" s="19">
        <v>540</v>
      </c>
      <c r="M154" s="19">
        <v>500</v>
      </c>
      <c r="N154" s="19">
        <v>523.57740585774059</v>
      </c>
      <c r="O154" s="2">
        <v>175300</v>
      </c>
      <c r="P154" s="2">
        <v>8600</v>
      </c>
      <c r="Q154" s="2">
        <v>5300</v>
      </c>
      <c r="R154" s="1">
        <v>0.29500000000000004</v>
      </c>
      <c r="S154" t="s">
        <v>232</v>
      </c>
      <c r="T154" s="3">
        <v>22.43</v>
      </c>
      <c r="U154" t="s">
        <v>301</v>
      </c>
      <c r="V154" s="22" t="s">
        <v>309</v>
      </c>
      <c r="W154" t="s">
        <v>321</v>
      </c>
    </row>
    <row r="155" spans="2:23" x14ac:dyDescent="0.3">
      <c r="B155" s="38" t="s">
        <v>91</v>
      </c>
      <c r="C155" s="16" t="s">
        <v>149</v>
      </c>
      <c r="D155" s="14">
        <v>2010</v>
      </c>
      <c r="E155" t="s">
        <v>17</v>
      </c>
      <c r="F155" t="s">
        <v>292</v>
      </c>
      <c r="G155" t="s">
        <v>30</v>
      </c>
      <c r="H155" s="10">
        <v>4</v>
      </c>
      <c r="I155" s="28">
        <v>0.1195</v>
      </c>
      <c r="J155" s="1">
        <v>0.47799999999999998</v>
      </c>
      <c r="K155" s="17">
        <v>250.3</v>
      </c>
      <c r="L155" s="19">
        <v>540</v>
      </c>
      <c r="M155" s="19">
        <v>500</v>
      </c>
      <c r="N155" s="19">
        <v>523.64016736401675</v>
      </c>
      <c r="O155" s="2">
        <v>175300</v>
      </c>
      <c r="P155" s="2">
        <v>8600</v>
      </c>
      <c r="Q155" s="2">
        <v>5300</v>
      </c>
      <c r="R155" s="1">
        <v>0.29500000000000004</v>
      </c>
      <c r="S155" t="s">
        <v>232</v>
      </c>
      <c r="T155" s="3">
        <v>21.32</v>
      </c>
      <c r="U155" t="s">
        <v>301</v>
      </c>
      <c r="V155" s="22" t="s">
        <v>309</v>
      </c>
      <c r="W155" t="s">
        <v>321</v>
      </c>
    </row>
    <row r="156" spans="2:23" x14ac:dyDescent="0.3">
      <c r="B156" s="38" t="s">
        <v>91</v>
      </c>
      <c r="C156" s="16" t="s">
        <v>149</v>
      </c>
      <c r="D156" s="14">
        <v>2010</v>
      </c>
      <c r="E156" t="s">
        <v>22</v>
      </c>
      <c r="F156" t="s">
        <v>292</v>
      </c>
      <c r="G156" t="s">
        <v>30</v>
      </c>
      <c r="H156" s="10">
        <v>4</v>
      </c>
      <c r="I156" s="28">
        <v>0.11700000000000001</v>
      </c>
      <c r="J156" s="1">
        <v>0.46800000000000003</v>
      </c>
      <c r="K156" s="17">
        <v>250.24</v>
      </c>
      <c r="L156" s="19">
        <v>540</v>
      </c>
      <c r="M156" s="19">
        <v>500</v>
      </c>
      <c r="N156" s="19">
        <v>534.70085470085473</v>
      </c>
      <c r="O156" s="2">
        <v>175300</v>
      </c>
      <c r="P156" s="2">
        <v>8600</v>
      </c>
      <c r="Q156" s="2">
        <v>5300</v>
      </c>
      <c r="R156" s="1">
        <v>0.29500000000000004</v>
      </c>
      <c r="S156" t="s">
        <v>232</v>
      </c>
      <c r="T156" s="3">
        <v>25.69</v>
      </c>
      <c r="U156" t="s">
        <v>301</v>
      </c>
      <c r="V156" s="22" t="s">
        <v>309</v>
      </c>
      <c r="W156" t="s">
        <v>321</v>
      </c>
    </row>
    <row r="157" spans="2:23" x14ac:dyDescent="0.3">
      <c r="B157" s="38" t="s">
        <v>91</v>
      </c>
      <c r="C157" s="16" t="s">
        <v>149</v>
      </c>
      <c r="D157" s="14">
        <v>2010</v>
      </c>
      <c r="E157" t="s">
        <v>244</v>
      </c>
      <c r="F157" t="s">
        <v>292</v>
      </c>
      <c r="G157" t="s">
        <v>30</v>
      </c>
      <c r="H157" s="10">
        <v>4</v>
      </c>
      <c r="I157" s="28">
        <v>0.11575000000000001</v>
      </c>
      <c r="J157" s="1">
        <v>0.46300000000000002</v>
      </c>
      <c r="K157" s="17">
        <v>250.27</v>
      </c>
      <c r="L157" s="19">
        <v>540</v>
      </c>
      <c r="M157" s="19">
        <v>500</v>
      </c>
      <c r="N157" s="19">
        <v>540.53995680345577</v>
      </c>
      <c r="O157" s="2">
        <v>175300</v>
      </c>
      <c r="P157" s="2">
        <v>8600</v>
      </c>
      <c r="Q157" s="2">
        <v>5300</v>
      </c>
      <c r="R157" s="1">
        <v>0.29500000000000004</v>
      </c>
      <c r="S157" t="s">
        <v>232</v>
      </c>
      <c r="T157" s="3">
        <v>23.36</v>
      </c>
      <c r="U157" t="s">
        <v>301</v>
      </c>
      <c r="V157" s="22" t="s">
        <v>309</v>
      </c>
      <c r="W157" t="s">
        <v>321</v>
      </c>
    </row>
    <row r="158" spans="2:23" x14ac:dyDescent="0.3">
      <c r="B158" s="38" t="s">
        <v>91</v>
      </c>
      <c r="C158" s="16" t="s">
        <v>149</v>
      </c>
      <c r="D158" s="14">
        <v>2010</v>
      </c>
      <c r="E158" t="s">
        <v>16</v>
      </c>
      <c r="F158" t="s">
        <v>292</v>
      </c>
      <c r="G158" t="s">
        <v>30</v>
      </c>
      <c r="H158" s="10">
        <v>4</v>
      </c>
      <c r="I158" s="28">
        <v>0.11525000000000001</v>
      </c>
      <c r="J158" s="1">
        <v>0.46100000000000002</v>
      </c>
      <c r="K158" s="17">
        <v>250.35</v>
      </c>
      <c r="L158" s="19">
        <v>540</v>
      </c>
      <c r="M158" s="19">
        <v>500</v>
      </c>
      <c r="N158" s="19">
        <v>543.05856832971801</v>
      </c>
      <c r="O158" s="2">
        <v>175300</v>
      </c>
      <c r="P158" s="2">
        <v>8600</v>
      </c>
      <c r="Q158" s="2">
        <v>5300</v>
      </c>
      <c r="R158" s="1">
        <v>0.29500000000000004</v>
      </c>
      <c r="S158" t="s">
        <v>232</v>
      </c>
      <c r="T158" s="3">
        <v>24.63</v>
      </c>
      <c r="U158" t="s">
        <v>301</v>
      </c>
      <c r="V158" s="22" t="s">
        <v>309</v>
      </c>
      <c r="W158" t="s">
        <v>321</v>
      </c>
    </row>
    <row r="159" spans="2:23" x14ac:dyDescent="0.3">
      <c r="B159" s="38" t="s">
        <v>92</v>
      </c>
      <c r="C159" s="16" t="s">
        <v>150</v>
      </c>
      <c r="D159" s="14">
        <v>2012</v>
      </c>
      <c r="E159" t="s">
        <v>247</v>
      </c>
      <c r="F159" t="s">
        <v>293</v>
      </c>
      <c r="G159" t="s">
        <v>219</v>
      </c>
      <c r="H159" s="10">
        <v>8</v>
      </c>
      <c r="I159" s="28">
        <v>0.125</v>
      </c>
      <c r="J159" s="1">
        <v>1</v>
      </c>
      <c r="K159" s="17">
        <v>150</v>
      </c>
      <c r="L159" s="19">
        <v>400</v>
      </c>
      <c r="M159" s="19">
        <v>390</v>
      </c>
      <c r="N159" s="19">
        <v>150</v>
      </c>
      <c r="O159" s="2">
        <v>148500</v>
      </c>
      <c r="P159" s="2">
        <v>9850</v>
      </c>
      <c r="Q159" s="2">
        <v>4800</v>
      </c>
      <c r="R159" s="1">
        <v>0.28599999999999998</v>
      </c>
      <c r="S159" t="s">
        <v>232</v>
      </c>
      <c r="T159" s="3">
        <v>77.099999999999994</v>
      </c>
      <c r="U159" s="22" t="s">
        <v>309</v>
      </c>
      <c r="V159" t="s">
        <v>426</v>
      </c>
      <c r="W159" s="31" t="s">
        <v>430</v>
      </c>
    </row>
    <row r="160" spans="2:23" x14ac:dyDescent="0.3">
      <c r="B160" s="38" t="s">
        <v>92</v>
      </c>
      <c r="C160" s="16" t="s">
        <v>150</v>
      </c>
      <c r="D160" s="14">
        <v>2012</v>
      </c>
      <c r="E160" t="s">
        <v>248</v>
      </c>
      <c r="F160" t="s">
        <v>293</v>
      </c>
      <c r="G160" t="s">
        <v>219</v>
      </c>
      <c r="H160" s="10">
        <v>8</v>
      </c>
      <c r="I160" s="28">
        <v>0.125</v>
      </c>
      <c r="J160" s="1">
        <v>1</v>
      </c>
      <c r="K160" s="17">
        <v>150</v>
      </c>
      <c r="L160" s="19">
        <v>400</v>
      </c>
      <c r="M160" s="19">
        <v>390</v>
      </c>
      <c r="N160" s="19">
        <v>150</v>
      </c>
      <c r="O160" s="2">
        <v>148500</v>
      </c>
      <c r="P160" s="2">
        <v>9850</v>
      </c>
      <c r="Q160" s="2">
        <v>4800</v>
      </c>
      <c r="R160" s="1">
        <v>0.28599999999999998</v>
      </c>
      <c r="S160" t="s">
        <v>232</v>
      </c>
      <c r="T160" s="3">
        <v>98.6</v>
      </c>
      <c r="U160" s="22" t="s">
        <v>309</v>
      </c>
      <c r="V160" t="s">
        <v>426</v>
      </c>
      <c r="W160" t="s">
        <v>429</v>
      </c>
    </row>
    <row r="161" spans="2:23" x14ac:dyDescent="0.3">
      <c r="B161" s="38" t="s">
        <v>92</v>
      </c>
      <c r="C161" s="16" t="s">
        <v>150</v>
      </c>
      <c r="D161" s="14">
        <v>2012</v>
      </c>
      <c r="E161" t="s">
        <v>249</v>
      </c>
      <c r="F161" t="s">
        <v>293</v>
      </c>
      <c r="G161" t="s">
        <v>219</v>
      </c>
      <c r="H161" s="10">
        <v>8</v>
      </c>
      <c r="I161" s="28">
        <v>0.125</v>
      </c>
      <c r="J161" s="1">
        <v>1</v>
      </c>
      <c r="K161" s="17">
        <v>150</v>
      </c>
      <c r="L161" s="19">
        <v>400</v>
      </c>
      <c r="M161" s="19">
        <v>390</v>
      </c>
      <c r="N161" s="19">
        <v>150</v>
      </c>
      <c r="O161" s="2">
        <v>148500</v>
      </c>
      <c r="P161" s="2">
        <v>9850</v>
      </c>
      <c r="Q161" s="2">
        <v>4800</v>
      </c>
      <c r="R161" s="1">
        <v>0.28599999999999998</v>
      </c>
      <c r="S161" t="s">
        <v>232</v>
      </c>
      <c r="T161" s="3">
        <v>99.8</v>
      </c>
      <c r="U161" s="22" t="s">
        <v>309</v>
      </c>
      <c r="V161" t="s">
        <v>426</v>
      </c>
      <c r="W161" t="s">
        <v>429</v>
      </c>
    </row>
    <row r="162" spans="2:23" x14ac:dyDescent="0.3">
      <c r="B162" s="38" t="s">
        <v>92</v>
      </c>
      <c r="C162" s="16" t="s">
        <v>150</v>
      </c>
      <c r="D162" s="14">
        <v>2012</v>
      </c>
      <c r="E162" t="s">
        <v>250</v>
      </c>
      <c r="F162" t="s">
        <v>293</v>
      </c>
      <c r="G162" t="s">
        <v>219</v>
      </c>
      <c r="H162" s="10">
        <v>8</v>
      </c>
      <c r="I162" s="28">
        <v>0.125</v>
      </c>
      <c r="J162" s="1">
        <v>1</v>
      </c>
      <c r="K162" s="17">
        <v>150</v>
      </c>
      <c r="L162" s="19">
        <v>400</v>
      </c>
      <c r="M162" s="19">
        <v>390</v>
      </c>
      <c r="N162" s="19">
        <v>150</v>
      </c>
      <c r="O162" s="2">
        <v>148500</v>
      </c>
      <c r="P162" s="2">
        <v>9850</v>
      </c>
      <c r="Q162" s="2">
        <v>4800</v>
      </c>
      <c r="R162" s="1">
        <v>0.28599999999999998</v>
      </c>
      <c r="S162" t="s">
        <v>232</v>
      </c>
      <c r="T162" s="3">
        <v>98.2</v>
      </c>
      <c r="U162" s="22" t="s">
        <v>309</v>
      </c>
      <c r="V162" t="s">
        <v>426</v>
      </c>
      <c r="W162" t="s">
        <v>429</v>
      </c>
    </row>
    <row r="163" spans="2:23" x14ac:dyDescent="0.3">
      <c r="B163" s="38" t="s">
        <v>463</v>
      </c>
      <c r="C163" s="16" t="s">
        <v>470</v>
      </c>
      <c r="D163" s="14">
        <v>2013</v>
      </c>
      <c r="E163" t="s">
        <v>472</v>
      </c>
      <c r="F163" t="s">
        <v>292</v>
      </c>
      <c r="G163" t="s">
        <v>471</v>
      </c>
      <c r="H163" s="10">
        <v>8</v>
      </c>
      <c r="I163" s="28">
        <v>0.13700000000000001</v>
      </c>
      <c r="J163" s="1">
        <v>1.0960000000000001</v>
      </c>
      <c r="K163" s="17">
        <v>206.57</v>
      </c>
      <c r="L163" s="19">
        <v>889</v>
      </c>
      <c r="M163" s="19">
        <v>838.2</v>
      </c>
      <c r="N163" s="19">
        <v>188.48</v>
      </c>
      <c r="O163" s="2">
        <v>124381</v>
      </c>
      <c r="P163" s="2">
        <v>8687</v>
      </c>
      <c r="Q163" s="2">
        <v>4826</v>
      </c>
      <c r="R163" s="1">
        <v>0.34699999999999998</v>
      </c>
      <c r="S163" t="s">
        <v>232</v>
      </c>
      <c r="T163" s="3">
        <v>172.64</v>
      </c>
      <c r="U163" t="s">
        <v>475</v>
      </c>
      <c r="V163" t="s">
        <v>474</v>
      </c>
      <c r="W163" t="s">
        <v>477</v>
      </c>
    </row>
    <row r="164" spans="2:23" x14ac:dyDescent="0.3">
      <c r="B164" s="38" t="s">
        <v>463</v>
      </c>
      <c r="C164" s="16" t="s">
        <v>470</v>
      </c>
      <c r="D164" s="14">
        <v>2013</v>
      </c>
      <c r="E164" t="s">
        <v>473</v>
      </c>
      <c r="F164" t="s">
        <v>292</v>
      </c>
      <c r="G164" t="s">
        <v>471</v>
      </c>
      <c r="H164" s="10">
        <v>8</v>
      </c>
      <c r="I164" s="28">
        <v>0.13700000000000001</v>
      </c>
      <c r="J164" s="1">
        <v>1.0960000000000001</v>
      </c>
      <c r="K164" s="17">
        <v>206.57</v>
      </c>
      <c r="L164" s="19">
        <v>889</v>
      </c>
      <c r="M164" s="19">
        <v>838.2</v>
      </c>
      <c r="N164" s="19">
        <v>188.48</v>
      </c>
      <c r="O164" s="2">
        <v>124381</v>
      </c>
      <c r="P164" s="2">
        <v>8687</v>
      </c>
      <c r="Q164" s="2">
        <v>4826</v>
      </c>
      <c r="R164" s="1">
        <v>0.34699999999999998</v>
      </c>
      <c r="S164" t="s">
        <v>232</v>
      </c>
      <c r="T164" s="3">
        <v>77.09</v>
      </c>
      <c r="U164" t="s">
        <v>475</v>
      </c>
      <c r="V164" t="s">
        <v>476</v>
      </c>
      <c r="W164" t="s">
        <v>477</v>
      </c>
    </row>
    <row r="165" spans="2:23" x14ac:dyDescent="0.3">
      <c r="B165" s="38" t="s">
        <v>85</v>
      </c>
      <c r="C165" s="16" t="s">
        <v>234</v>
      </c>
      <c r="D165" s="14">
        <v>2015</v>
      </c>
      <c r="E165" t="s">
        <v>235</v>
      </c>
      <c r="F165" t="s">
        <v>294</v>
      </c>
      <c r="G165" t="s">
        <v>238</v>
      </c>
      <c r="H165" s="10">
        <v>6</v>
      </c>
      <c r="I165" s="28">
        <v>0.10440000000000001</v>
      </c>
      <c r="J165" s="1">
        <v>0.62639999999999996</v>
      </c>
      <c r="K165" s="17">
        <v>250</v>
      </c>
      <c r="L165" s="19">
        <v>500</v>
      </c>
      <c r="M165" s="19">
        <v>450</v>
      </c>
      <c r="N165" s="19">
        <v>399.1</v>
      </c>
      <c r="O165" s="2">
        <v>116440</v>
      </c>
      <c r="P165" s="2">
        <v>6730</v>
      </c>
      <c r="Q165" s="2">
        <v>3630</v>
      </c>
      <c r="R165" s="1">
        <v>0.34</v>
      </c>
      <c r="S165" t="s">
        <v>239</v>
      </c>
      <c r="T165" s="3">
        <v>22.44</v>
      </c>
      <c r="U165" s="22" t="s">
        <v>309</v>
      </c>
      <c r="V165" t="s">
        <v>426</v>
      </c>
      <c r="W165" s="22" t="s">
        <v>309</v>
      </c>
    </row>
    <row r="166" spans="2:23" x14ac:dyDescent="0.3">
      <c r="B166" s="38" t="s">
        <v>85</v>
      </c>
      <c r="C166" s="16" t="s">
        <v>234</v>
      </c>
      <c r="D166" s="14">
        <v>2015</v>
      </c>
      <c r="E166" t="s">
        <v>236</v>
      </c>
      <c r="F166" t="s">
        <v>294</v>
      </c>
      <c r="G166" t="s">
        <v>238</v>
      </c>
      <c r="H166" s="10">
        <v>6</v>
      </c>
      <c r="I166" s="28">
        <v>0.10440000000000001</v>
      </c>
      <c r="J166" s="1">
        <v>0.62639999999999996</v>
      </c>
      <c r="K166" s="17">
        <v>250</v>
      </c>
      <c r="L166" s="19">
        <v>500</v>
      </c>
      <c r="M166" s="19">
        <v>450</v>
      </c>
      <c r="N166" s="19">
        <v>399.1</v>
      </c>
      <c r="O166" s="2">
        <v>116440</v>
      </c>
      <c r="P166" s="2">
        <v>6730</v>
      </c>
      <c r="Q166" s="2">
        <v>3630</v>
      </c>
      <c r="R166" s="1">
        <v>0.34</v>
      </c>
      <c r="S166" t="s">
        <v>239</v>
      </c>
      <c r="T166" s="3">
        <v>22.74</v>
      </c>
      <c r="U166" s="22" t="s">
        <v>309</v>
      </c>
      <c r="V166" t="s">
        <v>426</v>
      </c>
      <c r="W166" s="22" t="s">
        <v>309</v>
      </c>
    </row>
    <row r="167" spans="2:23" x14ac:dyDescent="0.3">
      <c r="B167" s="38" t="s">
        <v>85</v>
      </c>
      <c r="C167" s="16" t="s">
        <v>234</v>
      </c>
      <c r="D167" s="14">
        <v>2015</v>
      </c>
      <c r="E167" t="s">
        <v>237</v>
      </c>
      <c r="F167" t="s">
        <v>294</v>
      </c>
      <c r="G167" t="s">
        <v>238</v>
      </c>
      <c r="H167" s="10">
        <v>6</v>
      </c>
      <c r="I167" s="28">
        <v>0.10440000000000001</v>
      </c>
      <c r="J167" s="1">
        <v>0.62639999999999996</v>
      </c>
      <c r="K167" s="17">
        <v>250</v>
      </c>
      <c r="L167" s="19">
        <v>500</v>
      </c>
      <c r="M167" s="19">
        <v>450</v>
      </c>
      <c r="N167" s="19">
        <v>399.1</v>
      </c>
      <c r="O167" s="2">
        <v>116440</v>
      </c>
      <c r="P167" s="2">
        <v>6730</v>
      </c>
      <c r="Q167" s="2">
        <v>3630</v>
      </c>
      <c r="R167" s="1">
        <v>0.34</v>
      </c>
      <c r="S167" t="s">
        <v>239</v>
      </c>
      <c r="T167" s="3">
        <v>21.55</v>
      </c>
      <c r="U167" s="22" t="s">
        <v>309</v>
      </c>
      <c r="V167" t="s">
        <v>426</v>
      </c>
      <c r="W167" s="22" t="s">
        <v>309</v>
      </c>
    </row>
    <row r="168" spans="2:23" x14ac:dyDescent="0.3">
      <c r="B168" s="38" t="s">
        <v>87</v>
      </c>
      <c r="C168" s="16" t="s">
        <v>145</v>
      </c>
      <c r="D168" s="14">
        <v>2015</v>
      </c>
      <c r="E168" t="s">
        <v>74</v>
      </c>
      <c r="F168" t="s">
        <v>292</v>
      </c>
      <c r="G168" t="s">
        <v>161</v>
      </c>
      <c r="H168" s="10">
        <v>4</v>
      </c>
      <c r="I168" s="28">
        <v>0.125</v>
      </c>
      <c r="J168" s="1">
        <v>0.5</v>
      </c>
      <c r="K168" s="17">
        <v>250</v>
      </c>
      <c r="L168" s="19">
        <v>600</v>
      </c>
      <c r="M168" s="19">
        <v>520</v>
      </c>
      <c r="N168" s="19">
        <v>500</v>
      </c>
      <c r="O168" s="2">
        <v>150000</v>
      </c>
      <c r="P168" s="2">
        <v>9080</v>
      </c>
      <c r="Q168" s="2">
        <v>5290</v>
      </c>
      <c r="R168" s="1">
        <v>0.32</v>
      </c>
      <c r="S168" t="s">
        <v>232</v>
      </c>
      <c r="T168" s="3">
        <v>15.34</v>
      </c>
      <c r="U168" t="s">
        <v>301</v>
      </c>
      <c r="V168" s="22" t="s">
        <v>309</v>
      </c>
      <c r="W168" t="s">
        <v>324</v>
      </c>
    </row>
    <row r="169" spans="2:23" x14ac:dyDescent="0.3">
      <c r="B169" s="38" t="s">
        <v>87</v>
      </c>
      <c r="C169" s="16" t="s">
        <v>145</v>
      </c>
      <c r="D169" s="14">
        <v>2015</v>
      </c>
      <c r="E169" t="s">
        <v>251</v>
      </c>
      <c r="F169" t="s">
        <v>292</v>
      </c>
      <c r="G169" t="s">
        <v>161</v>
      </c>
      <c r="H169" s="10">
        <v>4</v>
      </c>
      <c r="I169" s="28">
        <v>0.125</v>
      </c>
      <c r="J169" s="1">
        <v>0.5</v>
      </c>
      <c r="K169" s="17">
        <v>250</v>
      </c>
      <c r="L169" s="19">
        <v>600</v>
      </c>
      <c r="M169" s="19">
        <v>520</v>
      </c>
      <c r="N169" s="19">
        <v>500</v>
      </c>
      <c r="O169" s="2">
        <v>150000</v>
      </c>
      <c r="P169" s="2">
        <v>9080</v>
      </c>
      <c r="Q169" s="2">
        <v>5290</v>
      </c>
      <c r="R169" s="1">
        <v>0.32</v>
      </c>
      <c r="S169" t="s">
        <v>232</v>
      </c>
      <c r="T169" s="3">
        <v>14.33</v>
      </c>
      <c r="U169" t="s">
        <v>301</v>
      </c>
      <c r="V169" s="22" t="s">
        <v>309</v>
      </c>
      <c r="W169" t="s">
        <v>324</v>
      </c>
    </row>
    <row r="170" spans="2:23" x14ac:dyDescent="0.3">
      <c r="B170" s="38" t="s">
        <v>87</v>
      </c>
      <c r="C170" s="16" t="s">
        <v>145</v>
      </c>
      <c r="D170" s="14">
        <v>2015</v>
      </c>
      <c r="E170" t="s">
        <v>252</v>
      </c>
      <c r="F170" t="s">
        <v>292</v>
      </c>
      <c r="G170" t="s">
        <v>161</v>
      </c>
      <c r="H170" s="10">
        <v>4</v>
      </c>
      <c r="I170" s="28">
        <v>0.125</v>
      </c>
      <c r="J170" s="1">
        <v>0.5</v>
      </c>
      <c r="K170" s="17">
        <v>250</v>
      </c>
      <c r="L170" s="19">
        <v>600</v>
      </c>
      <c r="M170" s="19">
        <v>520</v>
      </c>
      <c r="N170" s="19">
        <v>500</v>
      </c>
      <c r="O170" s="2">
        <v>150000</v>
      </c>
      <c r="P170" s="2">
        <v>9080</v>
      </c>
      <c r="Q170" s="2">
        <v>5290</v>
      </c>
      <c r="R170" s="1">
        <v>0.32</v>
      </c>
      <c r="S170" t="s">
        <v>232</v>
      </c>
      <c r="T170" s="3">
        <v>14.41</v>
      </c>
      <c r="U170" t="s">
        <v>301</v>
      </c>
      <c r="V170" s="22" t="s">
        <v>309</v>
      </c>
      <c r="W170" t="s">
        <v>324</v>
      </c>
    </row>
    <row r="171" spans="2:23" x14ac:dyDescent="0.3">
      <c r="B171" s="38" t="s">
        <v>86</v>
      </c>
      <c r="C171" s="16" t="s">
        <v>152</v>
      </c>
      <c r="D171" s="14">
        <v>2015</v>
      </c>
      <c r="E171" t="s">
        <v>274</v>
      </c>
      <c r="F171" t="s">
        <v>292</v>
      </c>
      <c r="G171" t="s">
        <v>34</v>
      </c>
      <c r="H171" s="10">
        <v>4</v>
      </c>
      <c r="I171" s="28">
        <v>0.13100000000000001</v>
      </c>
      <c r="J171" s="1">
        <v>0.52</v>
      </c>
      <c r="K171" s="17">
        <v>150</v>
      </c>
      <c r="L171" s="19">
        <v>300</v>
      </c>
      <c r="M171" s="19">
        <v>260</v>
      </c>
      <c r="N171" s="19">
        <v>288.46153846153845</v>
      </c>
      <c r="O171" s="2">
        <v>150200</v>
      </c>
      <c r="P171" s="2">
        <v>9400</v>
      </c>
      <c r="Q171" s="2">
        <v>5100</v>
      </c>
      <c r="R171" s="1">
        <v>0.32</v>
      </c>
      <c r="S171" t="s">
        <v>232</v>
      </c>
      <c r="T171" s="3">
        <v>28.96</v>
      </c>
      <c r="U171" s="22" t="s">
        <v>309</v>
      </c>
      <c r="V171" t="s">
        <v>426</v>
      </c>
      <c r="W171" s="22" t="s">
        <v>309</v>
      </c>
    </row>
    <row r="172" spans="2:23" x14ac:dyDescent="0.3">
      <c r="B172" s="38" t="s">
        <v>86</v>
      </c>
      <c r="C172" s="16" t="s">
        <v>152</v>
      </c>
      <c r="D172" s="14">
        <v>2015</v>
      </c>
      <c r="E172" t="s">
        <v>275</v>
      </c>
      <c r="F172" t="s">
        <v>292</v>
      </c>
      <c r="G172" t="s">
        <v>34</v>
      </c>
      <c r="H172" s="10">
        <v>4</v>
      </c>
      <c r="I172" s="28">
        <v>0.13100000000000001</v>
      </c>
      <c r="J172" s="1">
        <v>0.52</v>
      </c>
      <c r="K172" s="17">
        <v>150</v>
      </c>
      <c r="L172" s="19">
        <v>300</v>
      </c>
      <c r="M172" s="19">
        <v>260</v>
      </c>
      <c r="N172" s="19">
        <v>288.46153846153845</v>
      </c>
      <c r="O172" s="2">
        <v>150200</v>
      </c>
      <c r="P172" s="2">
        <v>9400</v>
      </c>
      <c r="Q172" s="2">
        <v>5100</v>
      </c>
      <c r="R172" s="1">
        <v>0.32</v>
      </c>
      <c r="S172" t="s">
        <v>232</v>
      </c>
      <c r="T172" s="3">
        <v>26.85</v>
      </c>
      <c r="U172" s="22" t="s">
        <v>309</v>
      </c>
      <c r="V172" t="s">
        <v>426</v>
      </c>
      <c r="W172" s="22" t="s">
        <v>309</v>
      </c>
    </row>
    <row r="173" spans="2:23" x14ac:dyDescent="0.3">
      <c r="B173" s="38" t="s">
        <v>86</v>
      </c>
      <c r="C173" s="16" t="s">
        <v>152</v>
      </c>
      <c r="D173" s="14">
        <v>2015</v>
      </c>
      <c r="E173" t="s">
        <v>276</v>
      </c>
      <c r="F173" t="s">
        <v>292</v>
      </c>
      <c r="G173" t="s">
        <v>34</v>
      </c>
      <c r="H173" s="10">
        <v>4</v>
      </c>
      <c r="I173" s="28">
        <v>0.13100000000000001</v>
      </c>
      <c r="J173" s="1">
        <v>0.52</v>
      </c>
      <c r="K173" s="17">
        <v>150</v>
      </c>
      <c r="L173" s="19">
        <v>300</v>
      </c>
      <c r="M173" s="19">
        <v>260</v>
      </c>
      <c r="N173" s="19">
        <v>288.46153846153845</v>
      </c>
      <c r="O173" s="2">
        <v>150200</v>
      </c>
      <c r="P173" s="2">
        <v>9400</v>
      </c>
      <c r="Q173" s="2">
        <v>5100</v>
      </c>
      <c r="R173" s="1">
        <v>0.32</v>
      </c>
      <c r="S173" t="s">
        <v>232</v>
      </c>
      <c r="T173" s="3">
        <v>21.1</v>
      </c>
      <c r="U173" s="22" t="s">
        <v>309</v>
      </c>
      <c r="V173" t="s">
        <v>426</v>
      </c>
      <c r="W173" s="22" t="s">
        <v>309</v>
      </c>
    </row>
    <row r="174" spans="2:23" x14ac:dyDescent="0.3">
      <c r="B174" s="38" t="s">
        <v>86</v>
      </c>
      <c r="C174" s="16" t="s">
        <v>152</v>
      </c>
      <c r="D174" s="14">
        <v>2015</v>
      </c>
      <c r="E174" t="s">
        <v>277</v>
      </c>
      <c r="F174" t="s">
        <v>292</v>
      </c>
      <c r="G174" t="s">
        <v>34</v>
      </c>
      <c r="H174" s="10">
        <v>4</v>
      </c>
      <c r="I174" s="28">
        <v>0.13100000000000001</v>
      </c>
      <c r="J174" s="1">
        <v>0.52</v>
      </c>
      <c r="K174" s="17">
        <v>150</v>
      </c>
      <c r="L174" s="19">
        <v>300</v>
      </c>
      <c r="M174" s="19">
        <v>260</v>
      </c>
      <c r="N174" s="19">
        <v>288.46153846153845</v>
      </c>
      <c r="O174" s="2">
        <v>150200</v>
      </c>
      <c r="P174" s="2">
        <v>9400</v>
      </c>
      <c r="Q174" s="2">
        <v>5100</v>
      </c>
      <c r="R174" s="1">
        <v>0.32</v>
      </c>
      <c r="S174" t="s">
        <v>232</v>
      </c>
      <c r="T174" s="3">
        <v>25.47</v>
      </c>
      <c r="U174" s="22" t="s">
        <v>309</v>
      </c>
      <c r="V174" t="s">
        <v>426</v>
      </c>
      <c r="W174" s="22" t="s">
        <v>309</v>
      </c>
    </row>
    <row r="175" spans="2:23" x14ac:dyDescent="0.3">
      <c r="B175" s="38" t="s">
        <v>86</v>
      </c>
      <c r="C175" s="16" t="s">
        <v>152</v>
      </c>
      <c r="D175" s="14">
        <v>2015</v>
      </c>
      <c r="E175" t="s">
        <v>268</v>
      </c>
      <c r="F175" t="s">
        <v>292</v>
      </c>
      <c r="G175" t="s">
        <v>32</v>
      </c>
      <c r="H175" s="10">
        <v>3</v>
      </c>
      <c r="I175" s="28">
        <v>0.13100000000000001</v>
      </c>
      <c r="J175" s="1">
        <v>0.39</v>
      </c>
      <c r="K175" s="17">
        <v>150</v>
      </c>
      <c r="L175" s="19">
        <v>300</v>
      </c>
      <c r="M175" s="19">
        <v>260</v>
      </c>
      <c r="N175" s="19">
        <v>384.61538461538458</v>
      </c>
      <c r="O175" s="2">
        <v>150200</v>
      </c>
      <c r="P175" s="2">
        <v>9400</v>
      </c>
      <c r="Q175" s="2">
        <v>5100</v>
      </c>
      <c r="R175" s="1">
        <v>0.32</v>
      </c>
      <c r="S175" t="s">
        <v>232</v>
      </c>
      <c r="T175" s="3">
        <v>6.22</v>
      </c>
      <c r="U175" s="22" t="s">
        <v>309</v>
      </c>
      <c r="V175" t="s">
        <v>426</v>
      </c>
      <c r="W175" s="22" t="s">
        <v>309</v>
      </c>
    </row>
    <row r="176" spans="2:23" x14ac:dyDescent="0.3">
      <c r="B176" s="38" t="s">
        <v>86</v>
      </c>
      <c r="C176" s="16" t="s">
        <v>152</v>
      </c>
      <c r="D176" s="14">
        <v>2015</v>
      </c>
      <c r="E176" t="s">
        <v>269</v>
      </c>
      <c r="F176" t="s">
        <v>292</v>
      </c>
      <c r="G176" t="s">
        <v>32</v>
      </c>
      <c r="H176" s="10">
        <v>3</v>
      </c>
      <c r="I176" s="28">
        <v>0.13100000000000001</v>
      </c>
      <c r="J176" s="1">
        <v>0.39</v>
      </c>
      <c r="K176" s="17">
        <v>150</v>
      </c>
      <c r="L176" s="19">
        <v>300</v>
      </c>
      <c r="M176" s="19">
        <v>260</v>
      </c>
      <c r="N176" s="19">
        <v>384.61538461538458</v>
      </c>
      <c r="O176" s="2">
        <v>150200</v>
      </c>
      <c r="P176" s="2">
        <v>9400</v>
      </c>
      <c r="Q176" s="2">
        <v>5100</v>
      </c>
      <c r="R176" s="1">
        <v>0.32</v>
      </c>
      <c r="S176" t="s">
        <v>232</v>
      </c>
      <c r="T176" s="3">
        <v>6.34</v>
      </c>
      <c r="U176" s="22" t="s">
        <v>309</v>
      </c>
      <c r="V176" t="s">
        <v>426</v>
      </c>
      <c r="W176" s="22" t="s">
        <v>309</v>
      </c>
    </row>
    <row r="177" spans="2:23" x14ac:dyDescent="0.3">
      <c r="B177" s="38" t="s">
        <v>86</v>
      </c>
      <c r="C177" s="16" t="s">
        <v>152</v>
      </c>
      <c r="D177" s="14">
        <v>2015</v>
      </c>
      <c r="E177" t="s">
        <v>270</v>
      </c>
      <c r="F177" t="s">
        <v>292</v>
      </c>
      <c r="G177" t="s">
        <v>32</v>
      </c>
      <c r="H177" s="10">
        <v>3</v>
      </c>
      <c r="I177" s="28">
        <v>0.13100000000000001</v>
      </c>
      <c r="J177" s="1">
        <v>0.39</v>
      </c>
      <c r="K177" s="17">
        <v>150</v>
      </c>
      <c r="L177" s="19">
        <v>300</v>
      </c>
      <c r="M177" s="19">
        <v>260</v>
      </c>
      <c r="N177" s="19">
        <v>384.61538461538458</v>
      </c>
      <c r="O177" s="2">
        <v>150200</v>
      </c>
      <c r="P177" s="2">
        <v>9400</v>
      </c>
      <c r="Q177" s="2">
        <v>5100</v>
      </c>
      <c r="R177" s="1">
        <v>0.32</v>
      </c>
      <c r="S177" t="s">
        <v>232</v>
      </c>
      <c r="T177" s="3">
        <v>7.28</v>
      </c>
      <c r="U177" s="22" t="s">
        <v>309</v>
      </c>
      <c r="V177" t="s">
        <v>426</v>
      </c>
      <c r="W177" s="22" t="s">
        <v>309</v>
      </c>
    </row>
    <row r="178" spans="2:23" x14ac:dyDescent="0.3">
      <c r="B178" s="38" t="s">
        <v>86</v>
      </c>
      <c r="C178" s="16" t="s">
        <v>152</v>
      </c>
      <c r="D178" s="14">
        <v>2015</v>
      </c>
      <c r="E178" t="s">
        <v>271</v>
      </c>
      <c r="F178" t="s">
        <v>292</v>
      </c>
      <c r="G178" t="s">
        <v>33</v>
      </c>
      <c r="H178" s="10">
        <v>3</v>
      </c>
      <c r="I178" s="28">
        <v>0.13100000000000001</v>
      </c>
      <c r="J178" s="1">
        <v>0.39</v>
      </c>
      <c r="K178" s="17">
        <v>150</v>
      </c>
      <c r="L178" s="19">
        <v>300</v>
      </c>
      <c r="M178" s="19">
        <v>260</v>
      </c>
      <c r="N178" s="19">
        <v>384.61538461538458</v>
      </c>
      <c r="O178" s="2">
        <v>150200</v>
      </c>
      <c r="P178" s="2">
        <v>9400</v>
      </c>
      <c r="Q178" s="2">
        <v>5100</v>
      </c>
      <c r="R178" s="1">
        <v>0.32</v>
      </c>
      <c r="S178" t="s">
        <v>232</v>
      </c>
      <c r="T178" s="3">
        <v>8.7100000000000009</v>
      </c>
      <c r="U178" s="22" t="s">
        <v>309</v>
      </c>
      <c r="V178" t="s">
        <v>426</v>
      </c>
      <c r="W178" s="22" t="s">
        <v>309</v>
      </c>
    </row>
    <row r="179" spans="2:23" x14ac:dyDescent="0.3">
      <c r="B179" s="38" t="s">
        <v>86</v>
      </c>
      <c r="C179" s="16" t="s">
        <v>152</v>
      </c>
      <c r="D179" s="14">
        <v>2015</v>
      </c>
      <c r="E179" t="s">
        <v>272</v>
      </c>
      <c r="F179" t="s">
        <v>292</v>
      </c>
      <c r="G179" t="s">
        <v>33</v>
      </c>
      <c r="H179" s="10">
        <v>3</v>
      </c>
      <c r="I179" s="28">
        <v>0.13100000000000001</v>
      </c>
      <c r="J179" s="1">
        <v>0.39</v>
      </c>
      <c r="K179" s="17">
        <v>150</v>
      </c>
      <c r="L179" s="19">
        <v>300</v>
      </c>
      <c r="M179" s="19">
        <v>260</v>
      </c>
      <c r="N179" s="19">
        <v>384.61538461538458</v>
      </c>
      <c r="O179" s="2">
        <v>150200</v>
      </c>
      <c r="P179" s="2">
        <v>9400</v>
      </c>
      <c r="Q179" s="2">
        <v>5100</v>
      </c>
      <c r="R179" s="1">
        <v>0.32</v>
      </c>
      <c r="S179" t="s">
        <v>232</v>
      </c>
      <c r="T179" s="3">
        <v>8.5</v>
      </c>
      <c r="U179" s="22" t="s">
        <v>309</v>
      </c>
      <c r="V179" t="s">
        <v>426</v>
      </c>
      <c r="W179" s="22" t="s">
        <v>309</v>
      </c>
    </row>
    <row r="180" spans="2:23" x14ac:dyDescent="0.3">
      <c r="B180" s="38" t="s">
        <v>86</v>
      </c>
      <c r="C180" s="16" t="s">
        <v>152</v>
      </c>
      <c r="D180" s="14">
        <v>2015</v>
      </c>
      <c r="E180" t="s">
        <v>273</v>
      </c>
      <c r="F180" t="s">
        <v>292</v>
      </c>
      <c r="G180" t="s">
        <v>33</v>
      </c>
      <c r="H180" s="10">
        <v>3</v>
      </c>
      <c r="I180" s="28">
        <v>0.13100000000000001</v>
      </c>
      <c r="J180" s="1">
        <v>0.39</v>
      </c>
      <c r="K180" s="17">
        <v>150</v>
      </c>
      <c r="L180" s="19">
        <v>300</v>
      </c>
      <c r="M180" s="19">
        <v>260</v>
      </c>
      <c r="N180" s="19">
        <v>384.61538461538458</v>
      </c>
      <c r="O180" s="2">
        <v>150200</v>
      </c>
      <c r="P180" s="2">
        <v>9400</v>
      </c>
      <c r="Q180" s="2">
        <v>5100</v>
      </c>
      <c r="R180" s="1">
        <v>0.32</v>
      </c>
      <c r="S180" t="s">
        <v>232</v>
      </c>
      <c r="T180" s="3">
        <v>9.6300000000000008</v>
      </c>
      <c r="U180" s="22" t="s">
        <v>309</v>
      </c>
      <c r="V180" t="s">
        <v>426</v>
      </c>
      <c r="W180" s="22" t="s">
        <v>309</v>
      </c>
    </row>
    <row r="181" spans="2:23" x14ac:dyDescent="0.3">
      <c r="B181" s="38" t="s">
        <v>86</v>
      </c>
      <c r="C181" s="16" t="s">
        <v>152</v>
      </c>
      <c r="D181" s="14">
        <v>2015</v>
      </c>
      <c r="E181" t="s">
        <v>264</v>
      </c>
      <c r="F181" t="s">
        <v>292</v>
      </c>
      <c r="G181" t="s">
        <v>30</v>
      </c>
      <c r="H181" s="10">
        <v>4</v>
      </c>
      <c r="I181" s="28">
        <v>0.13100000000000001</v>
      </c>
      <c r="J181" s="1">
        <v>0.52</v>
      </c>
      <c r="K181" s="17">
        <v>250</v>
      </c>
      <c r="L181" s="19">
        <v>500</v>
      </c>
      <c r="M181" s="19">
        <v>460</v>
      </c>
      <c r="N181" s="19">
        <v>480.76923076923077</v>
      </c>
      <c r="O181" s="2">
        <v>150200</v>
      </c>
      <c r="P181" s="2">
        <v>9400</v>
      </c>
      <c r="Q181" s="2">
        <v>5100</v>
      </c>
      <c r="R181" s="1">
        <v>0.32</v>
      </c>
      <c r="S181" t="s">
        <v>232</v>
      </c>
      <c r="T181" s="3">
        <v>25.38</v>
      </c>
      <c r="U181" s="22" t="s">
        <v>309</v>
      </c>
      <c r="V181" t="s">
        <v>426</v>
      </c>
      <c r="W181" s="22" t="s">
        <v>309</v>
      </c>
    </row>
    <row r="182" spans="2:23" x14ac:dyDescent="0.3">
      <c r="B182" s="38" t="s">
        <v>86</v>
      </c>
      <c r="C182" s="16" t="s">
        <v>152</v>
      </c>
      <c r="D182" s="14">
        <v>2015</v>
      </c>
      <c r="E182" t="s">
        <v>265</v>
      </c>
      <c r="F182" t="s">
        <v>292</v>
      </c>
      <c r="G182" t="s">
        <v>30</v>
      </c>
      <c r="H182" s="10">
        <v>4</v>
      </c>
      <c r="I182" s="28">
        <v>0.13100000000000001</v>
      </c>
      <c r="J182" s="1">
        <v>0.52</v>
      </c>
      <c r="K182" s="17">
        <v>250</v>
      </c>
      <c r="L182" s="19">
        <v>500</v>
      </c>
      <c r="M182" s="19">
        <v>460</v>
      </c>
      <c r="N182" s="19">
        <v>480.76923076923077</v>
      </c>
      <c r="O182" s="2">
        <v>150200</v>
      </c>
      <c r="P182" s="2">
        <v>9400</v>
      </c>
      <c r="Q182" s="2">
        <v>5100</v>
      </c>
      <c r="R182" s="1">
        <v>0.32</v>
      </c>
      <c r="S182" t="s">
        <v>232</v>
      </c>
      <c r="T182" s="3">
        <v>25.64</v>
      </c>
      <c r="U182" s="22" t="s">
        <v>309</v>
      </c>
      <c r="V182" t="s">
        <v>426</v>
      </c>
      <c r="W182" s="22" t="s">
        <v>309</v>
      </c>
    </row>
    <row r="183" spans="2:23" x14ac:dyDescent="0.3">
      <c r="B183" s="38" t="s">
        <v>86</v>
      </c>
      <c r="C183" s="16" t="s">
        <v>152</v>
      </c>
      <c r="D183" s="26">
        <v>2015</v>
      </c>
      <c r="E183" t="s">
        <v>266</v>
      </c>
      <c r="F183" t="s">
        <v>292</v>
      </c>
      <c r="G183" t="s">
        <v>31</v>
      </c>
      <c r="H183" s="10">
        <v>2</v>
      </c>
      <c r="I183" s="28">
        <v>0.13100000000000001</v>
      </c>
      <c r="J183" s="1">
        <v>0.26</v>
      </c>
      <c r="K183" s="17">
        <v>150</v>
      </c>
      <c r="L183" s="19">
        <v>300</v>
      </c>
      <c r="M183" s="19">
        <v>260</v>
      </c>
      <c r="N183" s="19">
        <v>576.92307692307691</v>
      </c>
      <c r="O183" s="2">
        <v>150200</v>
      </c>
      <c r="P183" s="2">
        <v>9400</v>
      </c>
      <c r="Q183" s="2">
        <v>5100</v>
      </c>
      <c r="R183" s="1">
        <v>0.32</v>
      </c>
      <c r="S183" t="s">
        <v>232</v>
      </c>
      <c r="T183" s="3">
        <v>1.6</v>
      </c>
      <c r="U183" s="22" t="s">
        <v>309</v>
      </c>
      <c r="V183" t="s">
        <v>426</v>
      </c>
      <c r="W183" s="22" t="s">
        <v>309</v>
      </c>
    </row>
    <row r="184" spans="2:23" x14ac:dyDescent="0.3">
      <c r="B184" s="38" t="s">
        <v>86</v>
      </c>
      <c r="C184" s="16" t="s">
        <v>152</v>
      </c>
      <c r="D184" s="26">
        <v>2015</v>
      </c>
      <c r="E184" t="s">
        <v>267</v>
      </c>
      <c r="F184" t="s">
        <v>292</v>
      </c>
      <c r="G184" t="s">
        <v>31</v>
      </c>
      <c r="H184" s="10">
        <v>2</v>
      </c>
      <c r="I184" s="28">
        <v>0.13100000000000001</v>
      </c>
      <c r="J184" s="1">
        <v>0.26</v>
      </c>
      <c r="K184" s="17">
        <v>150</v>
      </c>
      <c r="L184" s="19">
        <v>300</v>
      </c>
      <c r="M184" s="19">
        <v>260</v>
      </c>
      <c r="N184" s="19">
        <v>576.92307692307691</v>
      </c>
      <c r="O184" s="2">
        <v>150200</v>
      </c>
      <c r="P184" s="2">
        <v>9400</v>
      </c>
      <c r="Q184" s="2">
        <v>5100</v>
      </c>
      <c r="R184" s="1">
        <v>0.32</v>
      </c>
      <c r="S184" t="s">
        <v>232</v>
      </c>
      <c r="T184" s="3">
        <v>2.44</v>
      </c>
      <c r="U184" s="22" t="s">
        <v>309</v>
      </c>
      <c r="V184" t="s">
        <v>426</v>
      </c>
      <c r="W184" s="22" t="s">
        <v>309</v>
      </c>
    </row>
    <row r="185" spans="2:23" x14ac:dyDescent="0.3">
      <c r="B185" s="38" t="s">
        <v>93</v>
      </c>
      <c r="C185" s="16" t="s">
        <v>151</v>
      </c>
      <c r="D185" s="26">
        <v>2015</v>
      </c>
      <c r="E185" t="s">
        <v>253</v>
      </c>
      <c r="F185" t="s">
        <v>295</v>
      </c>
      <c r="G185" t="s">
        <v>220</v>
      </c>
      <c r="H185" s="10">
        <v>6</v>
      </c>
      <c r="I185" s="28">
        <v>0.13</v>
      </c>
      <c r="J185" s="1">
        <v>0.78</v>
      </c>
      <c r="K185" s="17">
        <v>114</v>
      </c>
      <c r="L185" s="19">
        <v>255</v>
      </c>
      <c r="M185" s="19">
        <v>215</v>
      </c>
      <c r="N185" s="19">
        <v>146.15384615384616</v>
      </c>
      <c r="O185" s="2">
        <v>122500</v>
      </c>
      <c r="P185" s="2">
        <v>11000</v>
      </c>
      <c r="Q185" s="2">
        <v>3250</v>
      </c>
      <c r="R185" s="1">
        <v>0.27</v>
      </c>
      <c r="S185" t="s">
        <v>233</v>
      </c>
      <c r="T185" s="3">
        <v>60.2</v>
      </c>
      <c r="U185" t="s">
        <v>301</v>
      </c>
      <c r="V185" t="s">
        <v>316</v>
      </c>
      <c r="W185" t="s">
        <v>322</v>
      </c>
    </row>
    <row r="186" spans="2:23" x14ac:dyDescent="0.3">
      <c r="B186" s="38" t="s">
        <v>93</v>
      </c>
      <c r="C186" s="16" t="s">
        <v>151</v>
      </c>
      <c r="D186" s="26">
        <v>2015</v>
      </c>
      <c r="E186" t="s">
        <v>254</v>
      </c>
      <c r="F186" t="s">
        <v>295</v>
      </c>
      <c r="G186" t="s">
        <v>220</v>
      </c>
      <c r="H186" s="10">
        <v>6</v>
      </c>
      <c r="I186" s="28">
        <v>0.13</v>
      </c>
      <c r="J186" s="1">
        <v>0.78</v>
      </c>
      <c r="K186" s="17">
        <v>114</v>
      </c>
      <c r="L186" s="19">
        <v>255</v>
      </c>
      <c r="M186" s="19">
        <v>215</v>
      </c>
      <c r="N186" s="19">
        <v>146.15384615384616</v>
      </c>
      <c r="O186" s="2">
        <v>122500</v>
      </c>
      <c r="P186" s="2">
        <v>11000</v>
      </c>
      <c r="Q186" s="2">
        <v>3250</v>
      </c>
      <c r="R186" s="1">
        <v>0.27</v>
      </c>
      <c r="S186" t="s">
        <v>233</v>
      </c>
      <c r="T186" s="3">
        <v>57.4</v>
      </c>
      <c r="U186" t="s">
        <v>301</v>
      </c>
      <c r="V186" t="s">
        <v>316</v>
      </c>
      <c r="W186" t="s">
        <v>322</v>
      </c>
    </row>
    <row r="187" spans="2:23" x14ac:dyDescent="0.3">
      <c r="B187" s="38" t="s">
        <v>93</v>
      </c>
      <c r="C187" s="16" t="s">
        <v>151</v>
      </c>
      <c r="D187" s="26">
        <v>2015</v>
      </c>
      <c r="E187" t="s">
        <v>255</v>
      </c>
      <c r="F187" t="s">
        <v>295</v>
      </c>
      <c r="G187" t="s">
        <v>220</v>
      </c>
      <c r="H187" s="10">
        <v>6</v>
      </c>
      <c r="I187" s="28">
        <v>0.13</v>
      </c>
      <c r="J187" s="1">
        <v>0.78</v>
      </c>
      <c r="K187" s="17">
        <v>114</v>
      </c>
      <c r="L187" s="19">
        <v>255</v>
      </c>
      <c r="M187" s="19">
        <v>215</v>
      </c>
      <c r="N187" s="19">
        <v>146.15384615384616</v>
      </c>
      <c r="O187" s="2">
        <v>122500</v>
      </c>
      <c r="P187" s="2">
        <v>11000</v>
      </c>
      <c r="Q187" s="2">
        <v>3250</v>
      </c>
      <c r="R187" s="1">
        <v>0.27</v>
      </c>
      <c r="S187" t="s">
        <v>233</v>
      </c>
      <c r="T187" s="3">
        <v>62.1</v>
      </c>
      <c r="U187" t="s">
        <v>301</v>
      </c>
      <c r="V187" t="s">
        <v>316</v>
      </c>
      <c r="W187" t="s">
        <v>322</v>
      </c>
    </row>
    <row r="188" spans="2:23" x14ac:dyDescent="0.3">
      <c r="B188" s="38" t="s">
        <v>93</v>
      </c>
      <c r="C188" s="16" t="s">
        <v>151</v>
      </c>
      <c r="D188" s="26">
        <v>2015</v>
      </c>
      <c r="E188" t="s">
        <v>256</v>
      </c>
      <c r="F188" t="s">
        <v>295</v>
      </c>
      <c r="G188" t="s">
        <v>220</v>
      </c>
      <c r="H188" s="10">
        <v>6</v>
      </c>
      <c r="I188" s="28">
        <v>0.13</v>
      </c>
      <c r="J188" s="1">
        <v>0.78</v>
      </c>
      <c r="K188" s="17">
        <v>114</v>
      </c>
      <c r="L188" s="19">
        <v>255</v>
      </c>
      <c r="M188" s="19">
        <v>215</v>
      </c>
      <c r="N188" s="19">
        <v>146.15384615384616</v>
      </c>
      <c r="O188" s="2">
        <v>122500</v>
      </c>
      <c r="P188" s="2">
        <v>11000</v>
      </c>
      <c r="Q188" s="2">
        <v>3250</v>
      </c>
      <c r="R188" s="1">
        <v>0.27</v>
      </c>
      <c r="S188" t="s">
        <v>233</v>
      </c>
      <c r="T188" s="3">
        <v>61.9</v>
      </c>
      <c r="U188" t="s">
        <v>301</v>
      </c>
      <c r="V188" t="s">
        <v>316</v>
      </c>
      <c r="W188" t="s">
        <v>322</v>
      </c>
    </row>
    <row r="189" spans="2:23" x14ac:dyDescent="0.3">
      <c r="B189" s="38" t="s">
        <v>93</v>
      </c>
      <c r="C189" s="16" t="s">
        <v>151</v>
      </c>
      <c r="D189" s="26">
        <v>2015</v>
      </c>
      <c r="E189" t="s">
        <v>257</v>
      </c>
      <c r="F189" t="s">
        <v>295</v>
      </c>
      <c r="G189" t="s">
        <v>220</v>
      </c>
      <c r="H189" s="10">
        <v>6</v>
      </c>
      <c r="I189" s="28">
        <v>0.13</v>
      </c>
      <c r="J189" s="1">
        <v>0.78</v>
      </c>
      <c r="K189" s="17">
        <v>114</v>
      </c>
      <c r="L189" s="19">
        <v>255</v>
      </c>
      <c r="M189" s="19">
        <v>215</v>
      </c>
      <c r="N189" s="19">
        <v>146.15384615384616</v>
      </c>
      <c r="O189" s="2">
        <v>122500</v>
      </c>
      <c r="P189" s="2">
        <v>11000</v>
      </c>
      <c r="Q189" s="2">
        <v>3250</v>
      </c>
      <c r="R189" s="1">
        <v>0.27</v>
      </c>
      <c r="S189" t="s">
        <v>233</v>
      </c>
      <c r="T189" s="3">
        <v>60.4</v>
      </c>
      <c r="U189" t="s">
        <v>301</v>
      </c>
      <c r="V189" t="s">
        <v>316</v>
      </c>
      <c r="W189" t="s">
        <v>322</v>
      </c>
    </row>
    <row r="190" spans="2:23" x14ac:dyDescent="0.3">
      <c r="B190" s="38" t="s">
        <v>93</v>
      </c>
      <c r="C190" s="16" t="s">
        <v>151</v>
      </c>
      <c r="D190" s="26">
        <v>2015</v>
      </c>
      <c r="E190" t="s">
        <v>258</v>
      </c>
      <c r="F190" t="s">
        <v>295</v>
      </c>
      <c r="G190" t="s">
        <v>220</v>
      </c>
      <c r="H190" s="10">
        <v>6</v>
      </c>
      <c r="I190" s="28">
        <v>0.13</v>
      </c>
      <c r="J190" s="1">
        <v>0.78</v>
      </c>
      <c r="K190" s="17">
        <v>114</v>
      </c>
      <c r="L190" s="19">
        <v>255</v>
      </c>
      <c r="M190" s="19">
        <v>215</v>
      </c>
      <c r="N190" s="19">
        <v>146.15384615384616</v>
      </c>
      <c r="O190" s="2">
        <v>122500</v>
      </c>
      <c r="P190" s="2">
        <v>11000</v>
      </c>
      <c r="Q190" s="2">
        <v>3250</v>
      </c>
      <c r="R190" s="1">
        <v>0.27</v>
      </c>
      <c r="S190" t="s">
        <v>233</v>
      </c>
      <c r="T190" s="3">
        <v>58.8</v>
      </c>
      <c r="U190" t="s">
        <v>301</v>
      </c>
      <c r="V190" t="s">
        <v>316</v>
      </c>
      <c r="W190" t="s">
        <v>322</v>
      </c>
    </row>
    <row r="191" spans="2:23" x14ac:dyDescent="0.3">
      <c r="B191" s="38" t="s">
        <v>93</v>
      </c>
      <c r="C191" s="16" t="s">
        <v>151</v>
      </c>
      <c r="D191" s="26">
        <v>2015</v>
      </c>
      <c r="E191" t="s">
        <v>259</v>
      </c>
      <c r="F191" t="s">
        <v>295</v>
      </c>
      <c r="G191" t="s">
        <v>220</v>
      </c>
      <c r="H191" s="10">
        <v>6</v>
      </c>
      <c r="I191" s="28">
        <v>0.13</v>
      </c>
      <c r="J191" s="1">
        <v>0.78</v>
      </c>
      <c r="K191" s="17">
        <v>114</v>
      </c>
      <c r="L191" s="19">
        <v>255</v>
      </c>
      <c r="M191" s="19">
        <v>215</v>
      </c>
      <c r="N191" s="19">
        <v>146.15384615384616</v>
      </c>
      <c r="O191" s="2">
        <v>122500</v>
      </c>
      <c r="P191" s="2">
        <v>11000</v>
      </c>
      <c r="Q191" s="2">
        <v>3250</v>
      </c>
      <c r="R191" s="1">
        <v>0.27</v>
      </c>
      <c r="S191" t="s">
        <v>233</v>
      </c>
      <c r="T191" s="3">
        <v>61.7</v>
      </c>
      <c r="U191" t="s">
        <v>301</v>
      </c>
      <c r="V191" t="s">
        <v>316</v>
      </c>
      <c r="W191" t="s">
        <v>322</v>
      </c>
    </row>
    <row r="192" spans="2:23" x14ac:dyDescent="0.3">
      <c r="B192" s="38" t="s">
        <v>93</v>
      </c>
      <c r="C192" s="16" t="s">
        <v>151</v>
      </c>
      <c r="D192" s="26">
        <v>2015</v>
      </c>
      <c r="E192" t="s">
        <v>260</v>
      </c>
      <c r="F192" t="s">
        <v>295</v>
      </c>
      <c r="G192" t="s">
        <v>220</v>
      </c>
      <c r="H192" s="10">
        <v>6</v>
      </c>
      <c r="I192" s="28">
        <v>0.13</v>
      </c>
      <c r="J192" s="1">
        <v>0.78</v>
      </c>
      <c r="K192" s="17">
        <v>114</v>
      </c>
      <c r="L192" s="19">
        <v>255</v>
      </c>
      <c r="M192" s="19">
        <v>215</v>
      </c>
      <c r="N192" s="19">
        <v>146.15384615384616</v>
      </c>
      <c r="O192" s="2">
        <v>122500</v>
      </c>
      <c r="P192" s="2">
        <v>11000</v>
      </c>
      <c r="Q192" s="2">
        <v>3250</v>
      </c>
      <c r="R192" s="1">
        <v>0.27</v>
      </c>
      <c r="S192" t="s">
        <v>233</v>
      </c>
      <c r="T192" s="3">
        <v>60.5</v>
      </c>
      <c r="U192" t="s">
        <v>301</v>
      </c>
      <c r="V192" t="s">
        <v>316</v>
      </c>
      <c r="W192" t="s">
        <v>322</v>
      </c>
    </row>
    <row r="193" spans="2:23" x14ac:dyDescent="0.3">
      <c r="B193" s="38" t="s">
        <v>93</v>
      </c>
      <c r="C193" s="16" t="s">
        <v>151</v>
      </c>
      <c r="D193" s="26">
        <v>2015</v>
      </c>
      <c r="E193" t="s">
        <v>261</v>
      </c>
      <c r="F193" t="s">
        <v>295</v>
      </c>
      <c r="G193" t="s">
        <v>220</v>
      </c>
      <c r="H193" s="10">
        <v>6</v>
      </c>
      <c r="I193" s="28">
        <v>0.13</v>
      </c>
      <c r="J193" s="1">
        <v>0.78</v>
      </c>
      <c r="K193" s="17">
        <v>114</v>
      </c>
      <c r="L193" s="19">
        <v>255</v>
      </c>
      <c r="M193" s="19">
        <v>215</v>
      </c>
      <c r="N193" s="19">
        <v>146.15384615384616</v>
      </c>
      <c r="O193" s="2">
        <v>122500</v>
      </c>
      <c r="P193" s="2">
        <v>11000</v>
      </c>
      <c r="Q193" s="2">
        <v>3250</v>
      </c>
      <c r="R193" s="1">
        <v>0.27</v>
      </c>
      <c r="S193" t="s">
        <v>233</v>
      </c>
      <c r="T193" s="3">
        <v>56.2</v>
      </c>
      <c r="U193" t="s">
        <v>301</v>
      </c>
      <c r="V193" t="s">
        <v>316</v>
      </c>
      <c r="W193" t="s">
        <v>322</v>
      </c>
    </row>
    <row r="194" spans="2:23" x14ac:dyDescent="0.3">
      <c r="B194" s="38" t="s">
        <v>93</v>
      </c>
      <c r="C194" s="16" t="s">
        <v>151</v>
      </c>
      <c r="D194" s="26">
        <v>2015</v>
      </c>
      <c r="E194" t="s">
        <v>262</v>
      </c>
      <c r="F194" t="s">
        <v>295</v>
      </c>
      <c r="G194" t="s">
        <v>220</v>
      </c>
      <c r="H194" s="10">
        <v>6</v>
      </c>
      <c r="I194" s="28">
        <v>0.13</v>
      </c>
      <c r="J194" s="1">
        <v>0.78</v>
      </c>
      <c r="K194" s="17">
        <v>114</v>
      </c>
      <c r="L194" s="19">
        <v>255</v>
      </c>
      <c r="M194" s="19">
        <v>215</v>
      </c>
      <c r="N194" s="19">
        <v>146.15384615384616</v>
      </c>
      <c r="O194" s="2">
        <v>122500</v>
      </c>
      <c r="P194" s="2">
        <v>11000</v>
      </c>
      <c r="Q194" s="2">
        <v>3250</v>
      </c>
      <c r="R194" s="1">
        <v>0.27</v>
      </c>
      <c r="S194" t="s">
        <v>233</v>
      </c>
      <c r="T194" s="3">
        <v>57.7</v>
      </c>
      <c r="U194" t="s">
        <v>301</v>
      </c>
      <c r="V194" t="s">
        <v>316</v>
      </c>
      <c r="W194" t="s">
        <v>322</v>
      </c>
    </row>
    <row r="195" spans="2:23" x14ac:dyDescent="0.3">
      <c r="B195" s="38" t="s">
        <v>93</v>
      </c>
      <c r="C195" s="16" t="s">
        <v>151</v>
      </c>
      <c r="D195" s="26">
        <v>2015</v>
      </c>
      <c r="E195" t="s">
        <v>263</v>
      </c>
      <c r="F195" t="s">
        <v>295</v>
      </c>
      <c r="G195" t="s">
        <v>220</v>
      </c>
      <c r="H195" s="10">
        <v>6</v>
      </c>
      <c r="I195" s="28">
        <v>0.13</v>
      </c>
      <c r="J195" s="1">
        <v>0.78</v>
      </c>
      <c r="K195" s="17">
        <v>114</v>
      </c>
      <c r="L195" s="19">
        <v>255</v>
      </c>
      <c r="M195" s="19">
        <v>215</v>
      </c>
      <c r="N195" s="19">
        <v>146.15384615384616</v>
      </c>
      <c r="O195" s="2">
        <v>122500</v>
      </c>
      <c r="P195" s="2">
        <v>11000</v>
      </c>
      <c r="Q195" s="2">
        <v>3250</v>
      </c>
      <c r="R195" s="1">
        <v>0.27</v>
      </c>
      <c r="S195" t="s">
        <v>233</v>
      </c>
      <c r="T195" s="3">
        <v>55.4</v>
      </c>
      <c r="U195" t="s">
        <v>301</v>
      </c>
      <c r="V195" t="s">
        <v>316</v>
      </c>
      <c r="W195" t="s">
        <v>322</v>
      </c>
    </row>
    <row r="196" spans="2:23" x14ac:dyDescent="0.3">
      <c r="B196" s="38" t="s">
        <v>88</v>
      </c>
      <c r="C196" s="16" t="s">
        <v>153</v>
      </c>
      <c r="D196" s="26">
        <v>2016</v>
      </c>
      <c r="E196" t="s">
        <v>340</v>
      </c>
      <c r="F196" t="s">
        <v>296</v>
      </c>
      <c r="G196" t="s">
        <v>221</v>
      </c>
      <c r="H196" s="10">
        <v>6</v>
      </c>
      <c r="I196" s="28">
        <v>8.1333333333333327E-2</v>
      </c>
      <c r="J196" s="1">
        <v>0.48799999999999999</v>
      </c>
      <c r="K196" s="17">
        <v>75</v>
      </c>
      <c r="L196" s="19">
        <v>136</v>
      </c>
      <c r="M196" s="23" t="s">
        <v>309</v>
      </c>
      <c r="N196" s="19">
        <v>153.68852459016395</v>
      </c>
      <c r="O196" s="18">
        <v>114700</v>
      </c>
      <c r="P196" s="18">
        <v>6000</v>
      </c>
      <c r="Q196" s="18">
        <v>4000</v>
      </c>
      <c r="R196" s="23" t="s">
        <v>309</v>
      </c>
      <c r="S196" s="22" t="s">
        <v>315</v>
      </c>
      <c r="T196" s="3">
        <v>13.196999999999999</v>
      </c>
      <c r="U196" t="s">
        <v>318</v>
      </c>
      <c r="V196" t="s">
        <v>426</v>
      </c>
      <c r="W196" s="24" t="s">
        <v>319</v>
      </c>
    </row>
    <row r="197" spans="2:23" x14ac:dyDescent="0.3">
      <c r="B197" s="38" t="s">
        <v>88</v>
      </c>
      <c r="C197" s="16" t="s">
        <v>153</v>
      </c>
      <c r="D197" s="26">
        <v>2016</v>
      </c>
      <c r="E197" t="s">
        <v>340</v>
      </c>
      <c r="F197" t="s">
        <v>296</v>
      </c>
      <c r="G197" t="s">
        <v>221</v>
      </c>
      <c r="H197" s="10">
        <v>6</v>
      </c>
      <c r="I197" s="28">
        <v>8.1333333333333327E-2</v>
      </c>
      <c r="J197" s="1">
        <v>0.48799999999999999</v>
      </c>
      <c r="K197" s="17">
        <v>75</v>
      </c>
      <c r="L197" s="19">
        <v>136</v>
      </c>
      <c r="M197" s="23" t="s">
        <v>309</v>
      </c>
      <c r="N197" s="19">
        <v>153.68852459016395</v>
      </c>
      <c r="O197" s="18">
        <v>114700</v>
      </c>
      <c r="P197" s="18">
        <v>6000</v>
      </c>
      <c r="Q197" s="18">
        <v>4000</v>
      </c>
      <c r="R197" s="23" t="s">
        <v>309</v>
      </c>
      <c r="S197" s="22" t="s">
        <v>315</v>
      </c>
      <c r="T197" s="3">
        <v>12.664999999999999</v>
      </c>
      <c r="U197" t="s">
        <v>318</v>
      </c>
      <c r="V197" t="s">
        <v>426</v>
      </c>
      <c r="W197" s="24" t="s">
        <v>319</v>
      </c>
    </row>
    <row r="198" spans="2:23" x14ac:dyDescent="0.3">
      <c r="B198" s="38" t="s">
        <v>88</v>
      </c>
      <c r="C198" s="16" t="s">
        <v>153</v>
      </c>
      <c r="D198" s="26">
        <v>2016</v>
      </c>
      <c r="E198" t="s">
        <v>341</v>
      </c>
      <c r="F198" t="s">
        <v>296</v>
      </c>
      <c r="G198" t="s">
        <v>221</v>
      </c>
      <c r="H198" s="10">
        <v>6</v>
      </c>
      <c r="I198" s="28">
        <v>8.1333333333333327E-2</v>
      </c>
      <c r="J198" s="1">
        <v>0.48799999999999999</v>
      </c>
      <c r="K198" s="17">
        <v>75</v>
      </c>
      <c r="L198" s="19">
        <v>287</v>
      </c>
      <c r="M198" s="23" t="s">
        <v>309</v>
      </c>
      <c r="N198" s="19">
        <v>153.68852459016395</v>
      </c>
      <c r="O198" s="18">
        <v>114700</v>
      </c>
      <c r="P198" s="18">
        <v>6000</v>
      </c>
      <c r="Q198" s="18">
        <v>4000</v>
      </c>
      <c r="R198" s="23" t="s">
        <v>309</v>
      </c>
      <c r="S198" s="22" t="s">
        <v>315</v>
      </c>
      <c r="T198" s="3">
        <v>11.87</v>
      </c>
      <c r="U198" t="s">
        <v>318</v>
      </c>
      <c r="V198" t="s">
        <v>426</v>
      </c>
      <c r="W198" s="24" t="s">
        <v>319</v>
      </c>
    </row>
    <row r="199" spans="2:23" x14ac:dyDescent="0.3">
      <c r="B199" s="38" t="s">
        <v>88</v>
      </c>
      <c r="C199" s="16" t="s">
        <v>153</v>
      </c>
      <c r="D199" s="26">
        <v>2016</v>
      </c>
      <c r="E199" t="s">
        <v>342</v>
      </c>
      <c r="F199" t="s">
        <v>296</v>
      </c>
      <c r="G199" t="s">
        <v>221</v>
      </c>
      <c r="H199" s="10">
        <v>6</v>
      </c>
      <c r="I199" s="28">
        <v>8.1333333333333327E-2</v>
      </c>
      <c r="J199" s="1">
        <v>0.48799999999999999</v>
      </c>
      <c r="K199" s="17">
        <v>75</v>
      </c>
      <c r="L199" s="19">
        <v>436</v>
      </c>
      <c r="M199" s="23" t="s">
        <v>309</v>
      </c>
      <c r="N199" s="19">
        <v>153.68852459016395</v>
      </c>
      <c r="O199" s="18">
        <v>114700</v>
      </c>
      <c r="P199" s="18">
        <v>6000</v>
      </c>
      <c r="Q199" s="18">
        <v>4000</v>
      </c>
      <c r="R199" s="23" t="s">
        <v>309</v>
      </c>
      <c r="S199" s="22" t="s">
        <v>315</v>
      </c>
      <c r="T199" s="3">
        <v>11.537000000000001</v>
      </c>
      <c r="U199" t="s">
        <v>318</v>
      </c>
      <c r="V199" t="s">
        <v>426</v>
      </c>
      <c r="W199" s="24" t="s">
        <v>319</v>
      </c>
    </row>
    <row r="200" spans="2:23" x14ac:dyDescent="0.3">
      <c r="B200" s="38" t="s">
        <v>88</v>
      </c>
      <c r="C200" s="16" t="s">
        <v>153</v>
      </c>
      <c r="D200" s="26">
        <v>2016</v>
      </c>
      <c r="E200" t="s">
        <v>342</v>
      </c>
      <c r="F200" t="s">
        <v>296</v>
      </c>
      <c r="G200" t="s">
        <v>221</v>
      </c>
      <c r="H200" s="10">
        <v>6</v>
      </c>
      <c r="I200" s="28">
        <v>8.1333333333333327E-2</v>
      </c>
      <c r="J200" s="1">
        <v>0.48799999999999999</v>
      </c>
      <c r="K200" s="17">
        <v>75</v>
      </c>
      <c r="L200" s="19">
        <v>436</v>
      </c>
      <c r="M200" s="23" t="s">
        <v>309</v>
      </c>
      <c r="N200" s="19">
        <v>153.68852459016395</v>
      </c>
      <c r="O200" s="18">
        <v>114700</v>
      </c>
      <c r="P200" s="18">
        <v>6000</v>
      </c>
      <c r="Q200" s="18">
        <v>4000</v>
      </c>
      <c r="R200" s="23" t="s">
        <v>309</v>
      </c>
      <c r="S200" s="22" t="s">
        <v>315</v>
      </c>
      <c r="T200" s="3">
        <v>8.7379999999999995</v>
      </c>
      <c r="U200" t="s">
        <v>318</v>
      </c>
      <c r="V200" t="s">
        <v>426</v>
      </c>
      <c r="W200" s="24" t="s">
        <v>319</v>
      </c>
    </row>
    <row r="201" spans="2:23" x14ac:dyDescent="0.3">
      <c r="B201" s="38" t="s">
        <v>88</v>
      </c>
      <c r="C201" s="16" t="s">
        <v>153</v>
      </c>
      <c r="D201" s="26">
        <v>2016</v>
      </c>
      <c r="E201" t="s">
        <v>343</v>
      </c>
      <c r="F201" t="s">
        <v>297</v>
      </c>
      <c r="G201" t="s">
        <v>221</v>
      </c>
      <c r="H201" s="10">
        <v>6</v>
      </c>
      <c r="I201" s="28">
        <v>5.8166666666666665E-2</v>
      </c>
      <c r="J201" s="1">
        <v>0.34899999999999998</v>
      </c>
      <c r="K201" s="17">
        <v>75</v>
      </c>
      <c r="L201" s="19">
        <v>136</v>
      </c>
      <c r="M201" s="23" t="s">
        <v>309</v>
      </c>
      <c r="N201" s="19">
        <v>214.89971346704871</v>
      </c>
      <c r="O201" s="18">
        <v>260300</v>
      </c>
      <c r="P201" s="18">
        <v>6000</v>
      </c>
      <c r="Q201" s="18">
        <v>4000</v>
      </c>
      <c r="R201" s="23" t="s">
        <v>309</v>
      </c>
      <c r="S201" s="22" t="s">
        <v>315</v>
      </c>
      <c r="T201" s="3">
        <v>12.997</v>
      </c>
      <c r="U201" t="s">
        <v>318</v>
      </c>
      <c r="V201" t="s">
        <v>426</v>
      </c>
      <c r="W201" s="24" t="s">
        <v>319</v>
      </c>
    </row>
    <row r="202" spans="2:23" x14ac:dyDescent="0.3">
      <c r="B202" s="38" t="s">
        <v>88</v>
      </c>
      <c r="C202" s="16" t="s">
        <v>153</v>
      </c>
      <c r="D202" s="26">
        <v>2016</v>
      </c>
      <c r="E202" t="s">
        <v>343</v>
      </c>
      <c r="F202" t="s">
        <v>297</v>
      </c>
      <c r="G202" t="s">
        <v>221</v>
      </c>
      <c r="H202" s="10">
        <v>6</v>
      </c>
      <c r="I202" s="28">
        <v>5.8166666666666665E-2</v>
      </c>
      <c r="J202" s="1">
        <v>0.34899999999999998</v>
      </c>
      <c r="K202" s="17">
        <v>75</v>
      </c>
      <c r="L202" s="19">
        <v>136</v>
      </c>
      <c r="M202" s="23" t="s">
        <v>309</v>
      </c>
      <c r="N202" s="19">
        <v>214.89971346704871</v>
      </c>
      <c r="O202" s="18">
        <v>260300</v>
      </c>
      <c r="P202" s="18">
        <v>6000</v>
      </c>
      <c r="Q202" s="18">
        <v>4000</v>
      </c>
      <c r="R202" s="23" t="s">
        <v>309</v>
      </c>
      <c r="S202" s="22" t="s">
        <v>315</v>
      </c>
      <c r="T202" s="3">
        <v>10.366</v>
      </c>
      <c r="U202" t="s">
        <v>318</v>
      </c>
      <c r="V202" t="s">
        <v>426</v>
      </c>
      <c r="W202" s="24" t="s">
        <v>319</v>
      </c>
    </row>
    <row r="203" spans="2:23" x14ac:dyDescent="0.3">
      <c r="B203" s="38" t="s">
        <v>88</v>
      </c>
      <c r="C203" s="16" t="s">
        <v>153</v>
      </c>
      <c r="D203" s="26">
        <v>2016</v>
      </c>
      <c r="E203" t="s">
        <v>344</v>
      </c>
      <c r="F203" t="s">
        <v>297</v>
      </c>
      <c r="G203" t="s">
        <v>221</v>
      </c>
      <c r="H203" s="10">
        <v>6</v>
      </c>
      <c r="I203" s="28">
        <v>5.8166666666666665E-2</v>
      </c>
      <c r="J203" s="1">
        <v>0.34899999999999998</v>
      </c>
      <c r="K203" s="17">
        <v>75</v>
      </c>
      <c r="L203" s="19">
        <v>443</v>
      </c>
      <c r="M203" s="23" t="s">
        <v>309</v>
      </c>
      <c r="N203" s="19">
        <v>214.89971346704871</v>
      </c>
      <c r="O203" s="18">
        <v>260300</v>
      </c>
      <c r="P203" s="18">
        <v>6000</v>
      </c>
      <c r="Q203" s="18">
        <v>4000</v>
      </c>
      <c r="R203" s="23" t="s">
        <v>309</v>
      </c>
      <c r="S203" s="22" t="s">
        <v>315</v>
      </c>
      <c r="T203" s="3">
        <v>12.647</v>
      </c>
      <c r="U203" t="s">
        <v>318</v>
      </c>
      <c r="V203" t="s">
        <v>426</v>
      </c>
      <c r="W203" s="24" t="s">
        <v>319</v>
      </c>
    </row>
    <row r="204" spans="2:23" x14ac:dyDescent="0.3">
      <c r="B204" s="38" t="s">
        <v>88</v>
      </c>
      <c r="C204" s="16" t="s">
        <v>153</v>
      </c>
      <c r="D204" s="30">
        <v>2016</v>
      </c>
      <c r="E204" t="s">
        <v>344</v>
      </c>
      <c r="F204" t="s">
        <v>297</v>
      </c>
      <c r="G204" t="s">
        <v>221</v>
      </c>
      <c r="H204" s="10">
        <v>6</v>
      </c>
      <c r="I204" s="28">
        <v>5.8166666666666665E-2</v>
      </c>
      <c r="J204" s="1">
        <v>0.34899999999999998</v>
      </c>
      <c r="K204" s="17">
        <v>75</v>
      </c>
      <c r="L204" s="19">
        <v>436</v>
      </c>
      <c r="M204" s="23" t="s">
        <v>309</v>
      </c>
      <c r="N204" s="19">
        <v>214.89971346704871</v>
      </c>
      <c r="O204" s="18">
        <v>260300</v>
      </c>
      <c r="P204" s="18">
        <v>6000</v>
      </c>
      <c r="Q204" s="18">
        <v>4000</v>
      </c>
      <c r="R204" s="23" t="s">
        <v>309</v>
      </c>
      <c r="S204" s="22" t="s">
        <v>315</v>
      </c>
      <c r="T204" s="3">
        <v>9.875</v>
      </c>
      <c r="U204" t="s">
        <v>318</v>
      </c>
      <c r="V204" t="s">
        <v>426</v>
      </c>
      <c r="W204" s="24" t="s">
        <v>319</v>
      </c>
    </row>
    <row r="205" spans="2:23" x14ac:dyDescent="0.3">
      <c r="B205" s="38" t="s">
        <v>88</v>
      </c>
      <c r="C205" s="16" t="s">
        <v>153</v>
      </c>
      <c r="D205" s="30">
        <v>2016</v>
      </c>
      <c r="E205" t="s">
        <v>345</v>
      </c>
      <c r="F205" t="s">
        <v>297</v>
      </c>
      <c r="G205" t="s">
        <v>222</v>
      </c>
      <c r="H205" s="10">
        <v>3</v>
      </c>
      <c r="I205" s="28">
        <v>5.8333333333333327E-2</v>
      </c>
      <c r="J205" s="1">
        <v>0.17499999999999999</v>
      </c>
      <c r="K205" s="17">
        <v>75</v>
      </c>
      <c r="L205" s="19">
        <v>148</v>
      </c>
      <c r="M205" s="23" t="s">
        <v>309</v>
      </c>
      <c r="N205" s="19">
        <v>428.57142857142861</v>
      </c>
      <c r="O205" s="18">
        <v>260300</v>
      </c>
      <c r="P205" s="18">
        <v>6000</v>
      </c>
      <c r="Q205" s="18">
        <v>4000</v>
      </c>
      <c r="R205" s="23" t="s">
        <v>309</v>
      </c>
      <c r="S205" s="22" t="s">
        <v>315</v>
      </c>
      <c r="T205" s="3">
        <v>1.806</v>
      </c>
      <c r="U205" t="s">
        <v>318</v>
      </c>
      <c r="V205" t="s">
        <v>426</v>
      </c>
      <c r="W205" s="24" t="s">
        <v>319</v>
      </c>
    </row>
    <row r="206" spans="2:23" x14ac:dyDescent="0.3">
      <c r="B206" s="38" t="s">
        <v>88</v>
      </c>
      <c r="C206" s="16" t="s">
        <v>153</v>
      </c>
      <c r="D206" s="30">
        <v>2016</v>
      </c>
      <c r="E206" t="s">
        <v>346</v>
      </c>
      <c r="F206" t="s">
        <v>297</v>
      </c>
      <c r="G206" t="s">
        <v>222</v>
      </c>
      <c r="H206" s="10">
        <v>3</v>
      </c>
      <c r="I206" s="28">
        <v>5.8333333333333327E-2</v>
      </c>
      <c r="J206" s="1">
        <v>0.17499999999999999</v>
      </c>
      <c r="K206" s="17">
        <v>75</v>
      </c>
      <c r="L206" s="19">
        <v>443</v>
      </c>
      <c r="M206" s="23" t="s">
        <v>309</v>
      </c>
      <c r="N206" s="19">
        <v>428.57142857142861</v>
      </c>
      <c r="O206" s="18">
        <v>260300</v>
      </c>
      <c r="P206" s="18">
        <v>6000</v>
      </c>
      <c r="Q206" s="18">
        <v>4000</v>
      </c>
      <c r="R206" s="23" t="s">
        <v>309</v>
      </c>
      <c r="S206" s="22" t="s">
        <v>315</v>
      </c>
      <c r="T206" s="3">
        <v>1.4370000000000001</v>
      </c>
      <c r="U206" t="s">
        <v>318</v>
      </c>
      <c r="V206" t="s">
        <v>426</v>
      </c>
      <c r="W206" s="24" t="s">
        <v>319</v>
      </c>
    </row>
    <row r="207" spans="2:23" x14ac:dyDescent="0.3">
      <c r="B207" s="38" t="s">
        <v>88</v>
      </c>
      <c r="C207" s="16" t="s">
        <v>153</v>
      </c>
      <c r="D207" s="30">
        <v>2016</v>
      </c>
      <c r="E207" t="s">
        <v>347</v>
      </c>
      <c r="F207" t="s">
        <v>297</v>
      </c>
      <c r="G207" t="s">
        <v>223</v>
      </c>
      <c r="H207" s="10">
        <v>2</v>
      </c>
      <c r="I207" s="28">
        <v>5.8000000000000003E-2</v>
      </c>
      <c r="J207" s="1">
        <v>0.11600000000000001</v>
      </c>
      <c r="K207" s="17">
        <v>75</v>
      </c>
      <c r="L207" s="19">
        <v>136</v>
      </c>
      <c r="M207" s="23" t="s">
        <v>309</v>
      </c>
      <c r="N207" s="19">
        <v>646.55172413793105</v>
      </c>
      <c r="O207" s="18">
        <v>260300</v>
      </c>
      <c r="P207" s="18">
        <v>6000</v>
      </c>
      <c r="Q207" s="18">
        <v>4000</v>
      </c>
      <c r="R207" s="23" t="s">
        <v>309</v>
      </c>
      <c r="S207" s="22" t="s">
        <v>315</v>
      </c>
      <c r="T207" s="3">
        <v>0.58299999999999996</v>
      </c>
      <c r="U207" t="s">
        <v>318</v>
      </c>
      <c r="V207" t="s">
        <v>426</v>
      </c>
      <c r="W207" s="24" t="s">
        <v>319</v>
      </c>
    </row>
    <row r="208" spans="2:23" x14ac:dyDescent="0.3">
      <c r="B208" s="38" t="s">
        <v>88</v>
      </c>
      <c r="C208" s="16" t="s">
        <v>153</v>
      </c>
      <c r="D208" s="30">
        <v>2016</v>
      </c>
      <c r="E208" t="s">
        <v>348</v>
      </c>
      <c r="F208" t="s">
        <v>297</v>
      </c>
      <c r="G208" t="s">
        <v>223</v>
      </c>
      <c r="H208" s="10">
        <v>2</v>
      </c>
      <c r="I208" s="28">
        <v>5.8000000000000003E-2</v>
      </c>
      <c r="J208" s="1">
        <v>0.11600000000000001</v>
      </c>
      <c r="K208" s="17">
        <v>75</v>
      </c>
      <c r="L208" s="19">
        <v>436</v>
      </c>
      <c r="M208" s="23" t="s">
        <v>309</v>
      </c>
      <c r="N208" s="19">
        <v>646.55172413793105</v>
      </c>
      <c r="O208" s="18">
        <v>260300</v>
      </c>
      <c r="P208" s="18">
        <v>6000</v>
      </c>
      <c r="Q208" s="18">
        <v>4000</v>
      </c>
      <c r="R208" s="23" t="s">
        <v>309</v>
      </c>
      <c r="S208" s="22" t="s">
        <v>315</v>
      </c>
      <c r="T208" s="3">
        <v>0.46400000000000002</v>
      </c>
      <c r="U208" t="s">
        <v>318</v>
      </c>
      <c r="V208" t="s">
        <v>426</v>
      </c>
      <c r="W208" s="24" t="s">
        <v>319</v>
      </c>
    </row>
    <row r="209" spans="2:23" x14ac:dyDescent="0.3">
      <c r="B209" s="38" t="s">
        <v>90</v>
      </c>
      <c r="C209" s="16" t="s">
        <v>154</v>
      </c>
      <c r="D209" s="33">
        <v>2017</v>
      </c>
      <c r="E209" t="s">
        <v>45</v>
      </c>
      <c r="F209" t="s">
        <v>292</v>
      </c>
      <c r="G209" t="s">
        <v>224</v>
      </c>
      <c r="H209" s="10">
        <v>6</v>
      </c>
      <c r="I209" s="28">
        <v>0.125</v>
      </c>
      <c r="J209" s="1">
        <v>0.75</v>
      </c>
      <c r="K209" s="17">
        <v>400</v>
      </c>
      <c r="L209" s="19">
        <v>840</v>
      </c>
      <c r="M209" s="19">
        <v>800</v>
      </c>
      <c r="N209" s="19">
        <v>533.33333333333337</v>
      </c>
      <c r="O209" s="2">
        <v>152400</v>
      </c>
      <c r="P209" s="2">
        <v>8800</v>
      </c>
      <c r="Q209" s="2">
        <v>4900</v>
      </c>
      <c r="R209" s="1">
        <v>0.31</v>
      </c>
      <c r="S209" t="s">
        <v>232</v>
      </c>
      <c r="T209" s="3">
        <v>63.3</v>
      </c>
      <c r="U209" t="s">
        <v>301</v>
      </c>
      <c r="V209" t="s">
        <v>426</v>
      </c>
      <c r="W209" t="s">
        <v>321</v>
      </c>
    </row>
    <row r="210" spans="2:23" x14ac:dyDescent="0.3">
      <c r="B210" s="38" t="s">
        <v>90</v>
      </c>
      <c r="C210" s="16" t="s">
        <v>154</v>
      </c>
      <c r="D210" s="33">
        <v>2017</v>
      </c>
      <c r="E210" t="s">
        <v>46</v>
      </c>
      <c r="F210" t="s">
        <v>292</v>
      </c>
      <c r="G210" t="s">
        <v>224</v>
      </c>
      <c r="H210" s="10">
        <v>6</v>
      </c>
      <c r="I210" s="28">
        <v>0.125</v>
      </c>
      <c r="J210" s="1">
        <v>0.75</v>
      </c>
      <c r="K210" s="17">
        <v>400</v>
      </c>
      <c r="L210" s="19">
        <v>840</v>
      </c>
      <c r="M210" s="19">
        <v>800</v>
      </c>
      <c r="N210" s="19">
        <v>533.33333333333337</v>
      </c>
      <c r="O210" s="2">
        <v>152400</v>
      </c>
      <c r="P210" s="2">
        <v>8800</v>
      </c>
      <c r="Q210" s="2">
        <v>4900</v>
      </c>
      <c r="R210" s="1">
        <v>0.31</v>
      </c>
      <c r="S210" t="s">
        <v>232</v>
      </c>
      <c r="T210" s="3">
        <v>58.3</v>
      </c>
      <c r="U210" t="s">
        <v>301</v>
      </c>
      <c r="V210" t="s">
        <v>426</v>
      </c>
      <c r="W210" t="s">
        <v>321</v>
      </c>
    </row>
    <row r="211" spans="2:23" x14ac:dyDescent="0.3">
      <c r="B211" s="38" t="s">
        <v>94</v>
      </c>
      <c r="C211" s="16" t="s">
        <v>155</v>
      </c>
      <c r="D211" s="33">
        <v>2017</v>
      </c>
      <c r="E211" t="s">
        <v>264</v>
      </c>
      <c r="F211" t="s">
        <v>292</v>
      </c>
      <c r="G211" t="s">
        <v>215</v>
      </c>
      <c r="H211" s="10">
        <v>4</v>
      </c>
      <c r="I211" s="28">
        <v>0.125</v>
      </c>
      <c r="J211" s="1">
        <v>0.52300000000000002</v>
      </c>
      <c r="K211" s="17">
        <v>250</v>
      </c>
      <c r="L211" s="19">
        <v>550</v>
      </c>
      <c r="M211" s="19">
        <v>500</v>
      </c>
      <c r="N211" s="19">
        <v>478.0114722753346</v>
      </c>
      <c r="O211" s="2">
        <v>171500</v>
      </c>
      <c r="P211" s="2">
        <v>8900</v>
      </c>
      <c r="Q211" s="2">
        <v>5100</v>
      </c>
      <c r="R211" s="1">
        <v>0.32</v>
      </c>
      <c r="S211" t="s">
        <v>232</v>
      </c>
      <c r="T211" s="3">
        <v>25.04</v>
      </c>
      <c r="U211" s="31" t="s">
        <v>428</v>
      </c>
      <c r="V211" t="s">
        <v>426</v>
      </c>
      <c r="W211" t="s">
        <v>320</v>
      </c>
    </row>
    <row r="212" spans="2:23" x14ac:dyDescent="0.3">
      <c r="B212" s="38" t="s">
        <v>94</v>
      </c>
      <c r="C212" s="16" t="s">
        <v>155</v>
      </c>
      <c r="D212" s="33">
        <v>2017</v>
      </c>
      <c r="E212" t="s">
        <v>265</v>
      </c>
      <c r="F212" t="s">
        <v>292</v>
      </c>
      <c r="G212" t="s">
        <v>215</v>
      </c>
      <c r="H212" s="10">
        <v>4</v>
      </c>
      <c r="I212" s="28">
        <v>0.125</v>
      </c>
      <c r="J212" s="1">
        <v>0.52300000000000002</v>
      </c>
      <c r="K212" s="17">
        <v>250</v>
      </c>
      <c r="L212" s="19">
        <v>550</v>
      </c>
      <c r="M212" s="19">
        <v>500</v>
      </c>
      <c r="N212" s="19">
        <v>478.0114722753346</v>
      </c>
      <c r="O212" s="2">
        <v>171500</v>
      </c>
      <c r="P212" s="2">
        <v>8900</v>
      </c>
      <c r="Q212" s="2">
        <v>5100</v>
      </c>
      <c r="R212" s="1">
        <v>0.32</v>
      </c>
      <c r="S212" t="s">
        <v>232</v>
      </c>
      <c r="T212" s="3">
        <v>25.2</v>
      </c>
      <c r="U212" s="31" t="s">
        <v>428</v>
      </c>
      <c r="V212" t="s">
        <v>426</v>
      </c>
      <c r="W212" t="s">
        <v>320</v>
      </c>
    </row>
    <row r="213" spans="2:23" x14ac:dyDescent="0.3">
      <c r="B213" s="38" t="s">
        <v>95</v>
      </c>
      <c r="C213" s="16" t="s">
        <v>157</v>
      </c>
      <c r="D213" s="33">
        <v>2019</v>
      </c>
      <c r="E213" t="s">
        <v>42</v>
      </c>
      <c r="F213" t="s">
        <v>292</v>
      </c>
      <c r="G213" t="s">
        <v>161</v>
      </c>
      <c r="H213" s="10">
        <v>4</v>
      </c>
      <c r="I213" s="28">
        <v>0.14499999999999999</v>
      </c>
      <c r="J213" s="1">
        <v>0.57999999999999996</v>
      </c>
      <c r="K213" s="17">
        <v>250.78</v>
      </c>
      <c r="L213" s="19">
        <v>600</v>
      </c>
      <c r="M213" s="19">
        <v>560</v>
      </c>
      <c r="N213" s="19">
        <v>432.37931034482762</v>
      </c>
      <c r="O213" s="2">
        <v>130820</v>
      </c>
      <c r="P213" s="2">
        <v>8530</v>
      </c>
      <c r="Q213" s="2">
        <v>4670</v>
      </c>
      <c r="R213" s="1">
        <v>0.32</v>
      </c>
      <c r="S213" t="s">
        <v>232</v>
      </c>
      <c r="T213" s="3">
        <v>20.47</v>
      </c>
      <c r="U213" t="s">
        <v>301</v>
      </c>
      <c r="V213" t="s">
        <v>426</v>
      </c>
      <c r="W213" t="s">
        <v>321</v>
      </c>
    </row>
    <row r="214" spans="2:23" x14ac:dyDescent="0.3">
      <c r="B214" s="38" t="s">
        <v>95</v>
      </c>
      <c r="C214" s="16" t="s">
        <v>157</v>
      </c>
      <c r="D214" s="33">
        <v>2019</v>
      </c>
      <c r="E214" t="s">
        <v>44</v>
      </c>
      <c r="F214" t="s">
        <v>292</v>
      </c>
      <c r="G214" t="s">
        <v>161</v>
      </c>
      <c r="H214" s="10">
        <v>4</v>
      </c>
      <c r="I214" s="28">
        <v>0.13</v>
      </c>
      <c r="J214" s="1">
        <v>0.52</v>
      </c>
      <c r="K214" s="17">
        <v>250.87</v>
      </c>
      <c r="L214" s="19">
        <v>600</v>
      </c>
      <c r="M214" s="19">
        <v>560</v>
      </c>
      <c r="N214" s="19">
        <v>482.44230769230768</v>
      </c>
      <c r="O214" s="2">
        <v>144840</v>
      </c>
      <c r="P214" s="2">
        <v>8930</v>
      </c>
      <c r="Q214" s="2">
        <v>5110</v>
      </c>
      <c r="R214" s="1">
        <v>0.32</v>
      </c>
      <c r="S214" t="s">
        <v>232</v>
      </c>
      <c r="T214" s="3">
        <v>21.86</v>
      </c>
      <c r="U214" t="s">
        <v>301</v>
      </c>
      <c r="V214" t="s">
        <v>426</v>
      </c>
      <c r="W214" t="s">
        <v>321</v>
      </c>
    </row>
    <row r="215" spans="2:23" x14ac:dyDescent="0.3">
      <c r="B215" s="38" t="s">
        <v>95</v>
      </c>
      <c r="C215" s="16" t="s">
        <v>157</v>
      </c>
      <c r="D215" s="33">
        <v>2019</v>
      </c>
      <c r="E215" t="s">
        <v>43</v>
      </c>
      <c r="F215" t="s">
        <v>292</v>
      </c>
      <c r="G215" t="s">
        <v>161</v>
      </c>
      <c r="H215" s="10">
        <v>4</v>
      </c>
      <c r="I215" s="28">
        <v>0.12</v>
      </c>
      <c r="J215" s="1">
        <v>0.48</v>
      </c>
      <c r="K215" s="17">
        <v>250.86</v>
      </c>
      <c r="L215" s="19">
        <v>600</v>
      </c>
      <c r="M215" s="19">
        <v>560</v>
      </c>
      <c r="N215" s="19">
        <v>522.625</v>
      </c>
      <c r="O215" s="2">
        <v>155930</v>
      </c>
      <c r="P215" s="2">
        <v>9260</v>
      </c>
      <c r="Q215" s="2">
        <v>5510</v>
      </c>
      <c r="R215" s="1">
        <v>0.32</v>
      </c>
      <c r="S215" t="s">
        <v>232</v>
      </c>
      <c r="T215" s="3">
        <v>21.49</v>
      </c>
      <c r="U215" t="s">
        <v>301</v>
      </c>
      <c r="V215" t="s">
        <v>426</v>
      </c>
      <c r="W215" t="s">
        <v>321</v>
      </c>
    </row>
    <row r="216" spans="2:23" x14ac:dyDescent="0.3">
      <c r="B216" s="38" t="s">
        <v>96</v>
      </c>
      <c r="C216" s="16" t="s">
        <v>156</v>
      </c>
      <c r="D216" s="33">
        <v>2019</v>
      </c>
      <c r="E216" t="s">
        <v>442</v>
      </c>
      <c r="F216" t="s">
        <v>298</v>
      </c>
      <c r="G216" t="s">
        <v>225</v>
      </c>
      <c r="H216" s="10">
        <v>8</v>
      </c>
      <c r="I216" s="28">
        <v>0.18099999999999999</v>
      </c>
      <c r="J216" s="1">
        <v>1.448</v>
      </c>
      <c r="K216" s="17">
        <v>300</v>
      </c>
      <c r="L216" s="19">
        <v>790</v>
      </c>
      <c r="M216" s="19">
        <v>702</v>
      </c>
      <c r="N216" s="19">
        <v>207.18232044198896</v>
      </c>
      <c r="O216" s="2">
        <v>141000</v>
      </c>
      <c r="P216" s="23" t="s">
        <v>309</v>
      </c>
      <c r="Q216" s="23" t="s">
        <v>309</v>
      </c>
      <c r="R216" s="23" t="s">
        <v>309</v>
      </c>
      <c r="S216" t="s">
        <v>232</v>
      </c>
      <c r="T216" s="3">
        <v>303</v>
      </c>
      <c r="U216" s="22" t="s">
        <v>309</v>
      </c>
      <c r="V216" s="22" t="s">
        <v>309</v>
      </c>
      <c r="W216" t="s">
        <v>438</v>
      </c>
    </row>
    <row r="217" spans="2:23" x14ac:dyDescent="0.3">
      <c r="B217" s="38" t="s">
        <v>96</v>
      </c>
      <c r="C217" s="16" t="s">
        <v>156</v>
      </c>
      <c r="D217" s="33">
        <v>2019</v>
      </c>
      <c r="E217" t="s">
        <v>443</v>
      </c>
      <c r="F217" t="s">
        <v>298</v>
      </c>
      <c r="G217" t="s">
        <v>279</v>
      </c>
      <c r="H217" s="10">
        <v>8</v>
      </c>
      <c r="I217" s="28">
        <v>0.18099999999999999</v>
      </c>
      <c r="J217" s="1">
        <v>1.448</v>
      </c>
      <c r="K217" s="17">
        <v>300</v>
      </c>
      <c r="L217" s="19">
        <v>835</v>
      </c>
      <c r="M217" s="19">
        <v>747</v>
      </c>
      <c r="N217" s="19">
        <v>207.18232044198896</v>
      </c>
      <c r="O217" s="2">
        <v>141000</v>
      </c>
      <c r="P217" s="23" t="s">
        <v>309</v>
      </c>
      <c r="Q217" s="23" t="s">
        <v>309</v>
      </c>
      <c r="R217" s="23" t="s">
        <v>309</v>
      </c>
      <c r="S217" t="s">
        <v>232</v>
      </c>
      <c r="T217" s="3">
        <v>208</v>
      </c>
      <c r="U217" s="22" t="s">
        <v>309</v>
      </c>
      <c r="V217" s="22" t="s">
        <v>309</v>
      </c>
      <c r="W217" t="s">
        <v>438</v>
      </c>
    </row>
    <row r="218" spans="2:23" x14ac:dyDescent="0.3">
      <c r="B218" s="38" t="s">
        <v>464</v>
      </c>
      <c r="C218" s="16" t="s">
        <v>157</v>
      </c>
      <c r="D218" s="33">
        <v>2020</v>
      </c>
      <c r="E218" t="s">
        <v>497</v>
      </c>
      <c r="F218" t="s">
        <v>498</v>
      </c>
      <c r="G218" t="s">
        <v>499</v>
      </c>
      <c r="H218" s="10">
        <v>6</v>
      </c>
      <c r="I218" s="28">
        <v>0.06</v>
      </c>
      <c r="J218" s="1">
        <v>0.36</v>
      </c>
      <c r="K218" s="17">
        <v>400.93</v>
      </c>
      <c r="L218" s="19">
        <v>850</v>
      </c>
      <c r="M218" s="19">
        <v>800</v>
      </c>
      <c r="N218" s="19">
        <v>1114</v>
      </c>
      <c r="O218" s="2">
        <v>211940</v>
      </c>
      <c r="P218" s="2">
        <v>8020</v>
      </c>
      <c r="Q218" s="2">
        <v>5500</v>
      </c>
      <c r="R218" s="1">
        <v>0.25</v>
      </c>
      <c r="S218" t="s">
        <v>232</v>
      </c>
      <c r="T218" s="3">
        <v>12.4</v>
      </c>
      <c r="U218" s="22" t="s">
        <v>309</v>
      </c>
      <c r="V218" t="s">
        <v>426</v>
      </c>
      <c r="W218" t="s">
        <v>321</v>
      </c>
    </row>
    <row r="219" spans="2:23" x14ac:dyDescent="0.3">
      <c r="B219" s="38" t="s">
        <v>97</v>
      </c>
      <c r="C219" s="16" t="s">
        <v>153</v>
      </c>
      <c r="D219" s="33">
        <v>2021</v>
      </c>
      <c r="E219" t="s">
        <v>285</v>
      </c>
      <c r="F219" t="s">
        <v>299</v>
      </c>
      <c r="G219" t="s">
        <v>226</v>
      </c>
      <c r="H219" s="10">
        <v>2</v>
      </c>
      <c r="I219" s="28">
        <v>5.6000000000000001E-2</v>
      </c>
      <c r="J219" s="1">
        <v>0.112</v>
      </c>
      <c r="K219" s="17">
        <v>100</v>
      </c>
      <c r="L219" s="19">
        <v>200</v>
      </c>
      <c r="M219" s="23" t="s">
        <v>309</v>
      </c>
      <c r="N219" s="19">
        <v>892.85714285714289</v>
      </c>
      <c r="O219" s="2">
        <v>257400</v>
      </c>
      <c r="P219" s="2">
        <v>6770</v>
      </c>
      <c r="Q219" s="2">
        <v>4495</v>
      </c>
      <c r="R219" s="1">
        <v>0.33</v>
      </c>
      <c r="S219" t="s">
        <v>233</v>
      </c>
      <c r="T219" s="3">
        <v>0.42</v>
      </c>
      <c r="U219" t="s">
        <v>349</v>
      </c>
      <c r="V219" s="22" t="s">
        <v>309</v>
      </c>
      <c r="W219" t="s">
        <v>350</v>
      </c>
    </row>
    <row r="220" spans="2:23" x14ac:dyDescent="0.3">
      <c r="B220" s="38" t="s">
        <v>97</v>
      </c>
      <c r="C220" s="16" t="s">
        <v>153</v>
      </c>
      <c r="D220" s="33">
        <v>2021</v>
      </c>
      <c r="E220" t="s">
        <v>286</v>
      </c>
      <c r="F220" t="s">
        <v>299</v>
      </c>
      <c r="G220" t="s">
        <v>226</v>
      </c>
      <c r="H220" s="10">
        <v>2</v>
      </c>
      <c r="I220" s="28">
        <v>5.6000000000000001E-2</v>
      </c>
      <c r="J220" s="1">
        <v>0.112</v>
      </c>
      <c r="K220" s="17">
        <v>100</v>
      </c>
      <c r="L220" s="19">
        <v>200</v>
      </c>
      <c r="M220" s="23" t="s">
        <v>309</v>
      </c>
      <c r="N220" s="19">
        <v>892.85714285714289</v>
      </c>
      <c r="O220" s="2">
        <v>257400</v>
      </c>
      <c r="P220" s="2">
        <v>6770</v>
      </c>
      <c r="Q220" s="2">
        <v>4495</v>
      </c>
      <c r="R220" s="1">
        <v>0.33</v>
      </c>
      <c r="S220" t="s">
        <v>233</v>
      </c>
      <c r="T220" s="3">
        <v>0.46</v>
      </c>
      <c r="U220" t="s">
        <v>349</v>
      </c>
      <c r="V220" s="22" t="s">
        <v>309</v>
      </c>
      <c r="W220" t="s">
        <v>350</v>
      </c>
    </row>
    <row r="221" spans="2:23" x14ac:dyDescent="0.3">
      <c r="B221" s="38" t="s">
        <v>368</v>
      </c>
      <c r="C221" s="16" t="s">
        <v>160</v>
      </c>
      <c r="D221" s="34">
        <v>2022</v>
      </c>
      <c r="E221" t="s">
        <v>283</v>
      </c>
      <c r="F221" t="s">
        <v>300</v>
      </c>
      <c r="G221" s="22" t="s">
        <v>309</v>
      </c>
      <c r="H221" s="23" t="s">
        <v>309</v>
      </c>
      <c r="I221" s="29" t="s">
        <v>309</v>
      </c>
      <c r="J221" s="1">
        <v>0.5</v>
      </c>
      <c r="K221" s="17">
        <v>35.594999999999999</v>
      </c>
      <c r="L221" s="19">
        <v>90</v>
      </c>
      <c r="M221" s="23" t="s">
        <v>309</v>
      </c>
      <c r="N221" s="19">
        <v>71.19</v>
      </c>
      <c r="O221" s="2">
        <v>58000</v>
      </c>
      <c r="P221" s="23" t="s">
        <v>309</v>
      </c>
      <c r="Q221" s="23" t="s">
        <v>309</v>
      </c>
      <c r="R221" s="1">
        <v>3.6999999999999998E-2</v>
      </c>
      <c r="S221" t="s">
        <v>232</v>
      </c>
      <c r="T221" s="3">
        <v>8.74</v>
      </c>
      <c r="U221" s="22" t="s">
        <v>309</v>
      </c>
      <c r="V221" s="22" t="s">
        <v>309</v>
      </c>
      <c r="W221" s="22" t="s">
        <v>309</v>
      </c>
    </row>
    <row r="222" spans="2:23" x14ac:dyDescent="0.3">
      <c r="B222" s="38" t="s">
        <v>368</v>
      </c>
      <c r="C222" s="16" t="s">
        <v>160</v>
      </c>
      <c r="D222" s="36">
        <v>2022</v>
      </c>
      <c r="E222" t="s">
        <v>284</v>
      </c>
      <c r="F222" t="s">
        <v>300</v>
      </c>
      <c r="G222" s="22" t="s">
        <v>309</v>
      </c>
      <c r="H222" s="23" t="s">
        <v>309</v>
      </c>
      <c r="I222" s="29" t="s">
        <v>309</v>
      </c>
      <c r="J222" s="1">
        <v>0.5</v>
      </c>
      <c r="K222" s="17">
        <v>35.6</v>
      </c>
      <c r="L222" s="19">
        <v>90</v>
      </c>
      <c r="M222" s="23" t="s">
        <v>309</v>
      </c>
      <c r="N222" s="19">
        <v>71.2</v>
      </c>
      <c r="O222" s="2">
        <v>58000</v>
      </c>
      <c r="P222" s="23" t="s">
        <v>309</v>
      </c>
      <c r="Q222" s="23" t="s">
        <v>309</v>
      </c>
      <c r="R222" s="1">
        <v>3.6999999999999998E-2</v>
      </c>
      <c r="S222" t="s">
        <v>232</v>
      </c>
      <c r="T222" s="3">
        <v>8.1199999999999992</v>
      </c>
      <c r="U222" s="22" t="s">
        <v>309</v>
      </c>
      <c r="V222" s="22" t="s">
        <v>309</v>
      </c>
      <c r="W222" s="22" t="s">
        <v>309</v>
      </c>
    </row>
    <row r="223" spans="2:23" x14ac:dyDescent="0.3">
      <c r="B223" s="38" t="s">
        <v>447</v>
      </c>
      <c r="C223" s="16" t="s">
        <v>446</v>
      </c>
      <c r="D223" s="36">
        <v>2023</v>
      </c>
      <c r="E223" t="s">
        <v>455</v>
      </c>
      <c r="F223" t="s">
        <v>295</v>
      </c>
      <c r="G223" t="s">
        <v>220</v>
      </c>
      <c r="H223" s="10">
        <v>6</v>
      </c>
      <c r="I223" s="28">
        <v>0.1366666</v>
      </c>
      <c r="J223" s="1">
        <v>0.82</v>
      </c>
      <c r="K223" s="17">
        <v>114</v>
      </c>
      <c r="L223" s="19">
        <v>255</v>
      </c>
      <c r="M223" s="19">
        <v>215</v>
      </c>
      <c r="N223" s="19">
        <v>139.02000000000001</v>
      </c>
      <c r="O223" s="2">
        <v>140555</v>
      </c>
      <c r="P223" s="2">
        <v>10366</v>
      </c>
      <c r="Q223" s="2">
        <v>3679</v>
      </c>
      <c r="R223" s="1">
        <v>0.32</v>
      </c>
      <c r="S223" t="s">
        <v>232</v>
      </c>
      <c r="T223" s="3">
        <v>66.25</v>
      </c>
      <c r="U223" t="s">
        <v>301</v>
      </c>
      <c r="V223" t="s">
        <v>316</v>
      </c>
      <c r="W223" t="s">
        <v>322</v>
      </c>
    </row>
    <row r="224" spans="2:23" x14ac:dyDescent="0.3">
      <c r="B224" s="38" t="s">
        <v>447</v>
      </c>
      <c r="C224" s="16" t="s">
        <v>446</v>
      </c>
      <c r="D224" s="36">
        <v>2023</v>
      </c>
      <c r="E224" t="s">
        <v>459</v>
      </c>
      <c r="F224" t="s">
        <v>295</v>
      </c>
      <c r="G224" t="s">
        <v>220</v>
      </c>
      <c r="H224" s="10">
        <v>6</v>
      </c>
      <c r="I224" s="28">
        <v>0.1366666</v>
      </c>
      <c r="J224" s="1">
        <v>0.82</v>
      </c>
      <c r="K224" s="17">
        <v>114</v>
      </c>
      <c r="L224" s="19">
        <v>255</v>
      </c>
      <c r="M224" s="19">
        <v>215</v>
      </c>
      <c r="N224" s="19">
        <v>139.02000000000001</v>
      </c>
      <c r="O224" s="2">
        <v>140555</v>
      </c>
      <c r="P224" s="2">
        <v>10366</v>
      </c>
      <c r="Q224" s="2">
        <v>3679</v>
      </c>
      <c r="R224" s="1">
        <v>0.32</v>
      </c>
      <c r="S224" t="s">
        <v>232</v>
      </c>
      <c r="T224" s="3">
        <v>66.540000000000006</v>
      </c>
      <c r="U224" t="s">
        <v>301</v>
      </c>
      <c r="V224" t="s">
        <v>316</v>
      </c>
      <c r="W224" t="s">
        <v>322</v>
      </c>
    </row>
    <row r="225" spans="2:23" x14ac:dyDescent="0.3">
      <c r="B225" s="38" t="s">
        <v>447</v>
      </c>
      <c r="C225" s="16" t="s">
        <v>446</v>
      </c>
      <c r="D225" s="36">
        <v>2023</v>
      </c>
      <c r="E225" t="s">
        <v>456</v>
      </c>
      <c r="F225" t="s">
        <v>295</v>
      </c>
      <c r="G225" t="s">
        <v>220</v>
      </c>
      <c r="H225" s="10">
        <v>6</v>
      </c>
      <c r="I225" s="28">
        <v>0.13333329999999999</v>
      </c>
      <c r="J225" s="1">
        <v>0.8</v>
      </c>
      <c r="K225" s="17">
        <v>114</v>
      </c>
      <c r="L225" s="19">
        <v>255</v>
      </c>
      <c r="M225" s="19">
        <v>215</v>
      </c>
      <c r="N225" s="19">
        <v>142.5</v>
      </c>
      <c r="O225" s="2">
        <v>144642</v>
      </c>
      <c r="P225" s="2">
        <v>10559</v>
      </c>
      <c r="Q225" s="2">
        <v>3738</v>
      </c>
      <c r="R225" s="1">
        <v>0.32</v>
      </c>
      <c r="S225" t="s">
        <v>232</v>
      </c>
      <c r="T225" s="3">
        <v>59.9</v>
      </c>
      <c r="U225" t="s">
        <v>301</v>
      </c>
      <c r="V225" t="s">
        <v>316</v>
      </c>
      <c r="W225" t="s">
        <v>322</v>
      </c>
    </row>
    <row r="226" spans="2:23" x14ac:dyDescent="0.3">
      <c r="B226" s="38" t="s">
        <v>447</v>
      </c>
      <c r="C226" s="16" t="s">
        <v>446</v>
      </c>
      <c r="D226" s="36">
        <v>2023</v>
      </c>
      <c r="E226" t="s">
        <v>457</v>
      </c>
      <c r="F226" t="s">
        <v>295</v>
      </c>
      <c r="G226" t="s">
        <v>220</v>
      </c>
      <c r="H226" s="10">
        <v>6</v>
      </c>
      <c r="I226" s="28">
        <v>0.13333329999999999</v>
      </c>
      <c r="J226" s="1">
        <v>0.8</v>
      </c>
      <c r="K226" s="17">
        <v>114</v>
      </c>
      <c r="L226" s="19">
        <v>255</v>
      </c>
      <c r="M226" s="19">
        <v>215</v>
      </c>
      <c r="N226" s="19">
        <v>142.5</v>
      </c>
      <c r="O226" s="2">
        <v>144642</v>
      </c>
      <c r="P226" s="2">
        <v>10559</v>
      </c>
      <c r="Q226" s="2">
        <v>3738</v>
      </c>
      <c r="R226" s="1">
        <v>0.32</v>
      </c>
      <c r="S226" t="s">
        <v>232</v>
      </c>
      <c r="T226" s="3">
        <v>64.069999999999993</v>
      </c>
      <c r="U226" t="s">
        <v>301</v>
      </c>
      <c r="V226" t="s">
        <v>316</v>
      </c>
      <c r="W226" t="s">
        <v>322</v>
      </c>
    </row>
    <row r="227" spans="2:23" x14ac:dyDescent="0.3">
      <c r="B227" s="38" t="s">
        <v>447</v>
      </c>
      <c r="C227" s="16" t="s">
        <v>446</v>
      </c>
      <c r="D227" s="36">
        <v>2023</v>
      </c>
      <c r="E227" t="s">
        <v>454</v>
      </c>
      <c r="F227" t="s">
        <v>295</v>
      </c>
      <c r="G227" t="s">
        <v>220</v>
      </c>
      <c r="H227" s="10">
        <v>6</v>
      </c>
      <c r="I227" s="28">
        <v>0.13</v>
      </c>
      <c r="J227" s="1">
        <v>0.78</v>
      </c>
      <c r="K227" s="17">
        <v>114</v>
      </c>
      <c r="L227" s="19">
        <v>255</v>
      </c>
      <c r="M227" s="19">
        <v>215</v>
      </c>
      <c r="N227" s="19">
        <v>146.15</v>
      </c>
      <c r="O227" s="2">
        <v>147872</v>
      </c>
      <c r="P227" s="2">
        <v>10714</v>
      </c>
      <c r="Q227" s="2">
        <v>3784</v>
      </c>
      <c r="R227" s="1">
        <v>0.32</v>
      </c>
      <c r="S227" t="s">
        <v>232</v>
      </c>
      <c r="T227" s="3">
        <v>67.14</v>
      </c>
      <c r="U227" t="s">
        <v>301</v>
      </c>
      <c r="V227" t="s">
        <v>316</v>
      </c>
      <c r="W227" t="s">
        <v>321</v>
      </c>
    </row>
    <row r="228" spans="2:23" x14ac:dyDescent="0.3">
      <c r="B228" s="38" t="s">
        <v>447</v>
      </c>
      <c r="C228" s="16" t="s">
        <v>446</v>
      </c>
      <c r="D228" s="36">
        <v>2023</v>
      </c>
      <c r="E228" t="s">
        <v>458</v>
      </c>
      <c r="F228" t="s">
        <v>295</v>
      </c>
      <c r="G228" t="s">
        <v>220</v>
      </c>
      <c r="H228" s="10">
        <v>6</v>
      </c>
      <c r="I228" s="28">
        <v>0.13</v>
      </c>
      <c r="J228" s="1">
        <v>0.78</v>
      </c>
      <c r="K228" s="17">
        <v>114</v>
      </c>
      <c r="L228" s="19">
        <v>255</v>
      </c>
      <c r="M228" s="19">
        <v>215</v>
      </c>
      <c r="N228" s="19">
        <v>146.15</v>
      </c>
      <c r="O228" s="2">
        <v>147872</v>
      </c>
      <c r="P228" s="2">
        <v>10714</v>
      </c>
      <c r="Q228" s="2">
        <v>3784</v>
      </c>
      <c r="R228" s="1">
        <v>0.32</v>
      </c>
      <c r="S228" t="s">
        <v>232</v>
      </c>
      <c r="T228" s="3">
        <v>62.15</v>
      </c>
      <c r="U228" t="s">
        <v>301</v>
      </c>
      <c r="V228" t="s">
        <v>316</v>
      </c>
      <c r="W228" t="s">
        <v>322</v>
      </c>
    </row>
    <row r="229" spans="2:23" x14ac:dyDescent="0.3">
      <c r="B229" s="38" t="s">
        <v>447</v>
      </c>
      <c r="C229" s="16" t="s">
        <v>446</v>
      </c>
      <c r="D229" s="36">
        <v>2023</v>
      </c>
      <c r="E229" t="s">
        <v>451</v>
      </c>
      <c r="F229" t="s">
        <v>295</v>
      </c>
      <c r="G229" t="s">
        <v>460</v>
      </c>
      <c r="H229" s="10">
        <v>6</v>
      </c>
      <c r="I229" s="28">
        <v>0.12</v>
      </c>
      <c r="J229" s="1">
        <v>0.72</v>
      </c>
      <c r="K229" s="17">
        <v>114</v>
      </c>
      <c r="L229" s="19">
        <v>255</v>
      </c>
      <c r="M229" s="19">
        <v>215</v>
      </c>
      <c r="N229" s="19">
        <v>158.333</v>
      </c>
      <c r="O229" s="2">
        <v>159805</v>
      </c>
      <c r="P229" s="2">
        <v>11311</v>
      </c>
      <c r="Q229" s="2">
        <v>3964</v>
      </c>
      <c r="R229" s="1">
        <v>0.32</v>
      </c>
      <c r="S229" t="s">
        <v>232</v>
      </c>
      <c r="T229" s="3">
        <v>66.260000000000005</v>
      </c>
      <c r="U229" t="s">
        <v>301</v>
      </c>
      <c r="V229" t="s">
        <v>426</v>
      </c>
      <c r="W229" t="s">
        <v>322</v>
      </c>
    </row>
    <row r="230" spans="2:23" x14ac:dyDescent="0.3">
      <c r="B230" s="38" t="s">
        <v>447</v>
      </c>
      <c r="C230" s="16" t="s">
        <v>446</v>
      </c>
      <c r="D230" s="36">
        <v>2023</v>
      </c>
      <c r="E230" t="s">
        <v>452</v>
      </c>
      <c r="F230" t="s">
        <v>295</v>
      </c>
      <c r="G230" t="s">
        <v>460</v>
      </c>
      <c r="H230" s="10">
        <v>6</v>
      </c>
      <c r="I230" s="28">
        <v>0.12</v>
      </c>
      <c r="J230" s="1">
        <v>0.72</v>
      </c>
      <c r="K230" s="17">
        <v>114</v>
      </c>
      <c r="L230" s="19">
        <v>255</v>
      </c>
      <c r="M230" s="19">
        <v>215</v>
      </c>
      <c r="N230" s="19">
        <v>158.333</v>
      </c>
      <c r="O230" s="2">
        <v>159805</v>
      </c>
      <c r="P230" s="2">
        <v>11311</v>
      </c>
      <c r="Q230" s="2">
        <v>3964</v>
      </c>
      <c r="R230" s="1">
        <v>0.32</v>
      </c>
      <c r="S230" t="s">
        <v>232</v>
      </c>
      <c r="T230" s="3">
        <v>64.16</v>
      </c>
      <c r="U230" t="s">
        <v>301</v>
      </c>
      <c r="V230" t="s">
        <v>426</v>
      </c>
      <c r="W230" t="s">
        <v>322</v>
      </c>
    </row>
    <row r="231" spans="2:23" x14ac:dyDescent="0.3">
      <c r="B231" s="38" t="s">
        <v>447</v>
      </c>
      <c r="C231" s="16" t="s">
        <v>446</v>
      </c>
      <c r="D231" s="34">
        <v>2023</v>
      </c>
      <c r="E231" t="s">
        <v>453</v>
      </c>
      <c r="F231" t="s">
        <v>295</v>
      </c>
      <c r="G231" t="s">
        <v>460</v>
      </c>
      <c r="H231" s="10">
        <v>6</v>
      </c>
      <c r="I231" s="28">
        <v>0.12</v>
      </c>
      <c r="J231" s="1">
        <v>0.72</v>
      </c>
      <c r="K231" s="17">
        <v>114</v>
      </c>
      <c r="L231" s="19">
        <v>255</v>
      </c>
      <c r="M231" s="19">
        <v>215</v>
      </c>
      <c r="N231" s="19">
        <v>158.333</v>
      </c>
      <c r="O231" s="2">
        <v>159805</v>
      </c>
      <c r="P231" s="2">
        <v>11311</v>
      </c>
      <c r="Q231" s="2">
        <v>3964</v>
      </c>
      <c r="R231" s="1">
        <v>0.32</v>
      </c>
      <c r="S231" t="s">
        <v>232</v>
      </c>
      <c r="T231" s="3">
        <v>63.49</v>
      </c>
      <c r="U231" t="s">
        <v>301</v>
      </c>
      <c r="V231" t="s">
        <v>426</v>
      </c>
      <c r="W231" t="s">
        <v>322</v>
      </c>
    </row>
    <row r="232" spans="2:23" x14ac:dyDescent="0.3">
      <c r="B232" s="38" t="s">
        <v>447</v>
      </c>
      <c r="C232" s="16" t="s">
        <v>446</v>
      </c>
      <c r="D232" s="34">
        <v>2023</v>
      </c>
      <c r="E232" t="s">
        <v>448</v>
      </c>
      <c r="F232" t="s">
        <v>295</v>
      </c>
      <c r="G232" t="s">
        <v>460</v>
      </c>
      <c r="H232" s="10">
        <v>6</v>
      </c>
      <c r="I232" s="28">
        <v>0.11799999999999999</v>
      </c>
      <c r="J232" s="1">
        <v>0.71</v>
      </c>
      <c r="K232" s="17">
        <v>114</v>
      </c>
      <c r="L232" s="19">
        <v>255</v>
      </c>
      <c r="M232" s="19">
        <v>215</v>
      </c>
      <c r="N232" s="19">
        <v>160.56</v>
      </c>
      <c r="O232" s="2">
        <v>162435</v>
      </c>
      <c r="P232" s="2">
        <v>11449</v>
      </c>
      <c r="Q232" s="2">
        <v>4004</v>
      </c>
      <c r="R232" s="1">
        <v>0.32</v>
      </c>
      <c r="S232" t="s">
        <v>232</v>
      </c>
      <c r="T232" s="3">
        <v>54.86</v>
      </c>
      <c r="U232" t="s">
        <v>301</v>
      </c>
      <c r="V232" t="s">
        <v>426</v>
      </c>
      <c r="W232" t="s">
        <v>322</v>
      </c>
    </row>
    <row r="233" spans="2:23" x14ac:dyDescent="0.3">
      <c r="B233" s="38" t="s">
        <v>447</v>
      </c>
      <c r="C233" s="16" t="s">
        <v>446</v>
      </c>
      <c r="D233" s="35">
        <v>2023</v>
      </c>
      <c r="E233" t="s">
        <v>449</v>
      </c>
      <c r="F233" t="s">
        <v>295</v>
      </c>
      <c r="G233" t="s">
        <v>460</v>
      </c>
      <c r="H233" s="10">
        <v>6</v>
      </c>
      <c r="I233" s="28">
        <v>0.11700000000000001</v>
      </c>
      <c r="J233" s="1">
        <v>0.7</v>
      </c>
      <c r="K233" s="17">
        <v>114</v>
      </c>
      <c r="L233" s="19">
        <v>255</v>
      </c>
      <c r="M233" s="19">
        <v>215</v>
      </c>
      <c r="N233" s="19">
        <v>162.86000000000001</v>
      </c>
      <c r="O233" s="2">
        <v>163783</v>
      </c>
      <c r="P233" s="2">
        <v>11520</v>
      </c>
      <c r="Q233" s="2">
        <v>4026</v>
      </c>
      <c r="R233" s="1">
        <v>0.32</v>
      </c>
      <c r="S233" t="s">
        <v>232</v>
      </c>
      <c r="T233" s="3">
        <v>56.24</v>
      </c>
      <c r="U233" t="s">
        <v>301</v>
      </c>
      <c r="V233" t="s">
        <v>426</v>
      </c>
      <c r="W233" t="s">
        <v>322</v>
      </c>
    </row>
    <row r="234" spans="2:23" x14ac:dyDescent="0.3">
      <c r="B234" s="38" t="s">
        <v>447</v>
      </c>
      <c r="C234" s="16" t="s">
        <v>446</v>
      </c>
      <c r="D234" s="36">
        <v>2023</v>
      </c>
      <c r="E234" t="s">
        <v>450</v>
      </c>
      <c r="F234" t="s">
        <v>295</v>
      </c>
      <c r="G234" t="s">
        <v>460</v>
      </c>
      <c r="H234" s="10">
        <v>6</v>
      </c>
      <c r="I234" s="28">
        <v>0.11700000000000001</v>
      </c>
      <c r="J234" s="1">
        <v>0.7</v>
      </c>
      <c r="K234" s="17">
        <v>114</v>
      </c>
      <c r="L234" s="19">
        <v>255</v>
      </c>
      <c r="M234" s="19">
        <v>215</v>
      </c>
      <c r="N234" s="19">
        <v>162.86000000000001</v>
      </c>
      <c r="O234" s="2">
        <v>163783</v>
      </c>
      <c r="P234" s="2">
        <v>11520</v>
      </c>
      <c r="Q234" s="2">
        <v>4026</v>
      </c>
      <c r="R234" s="1">
        <v>0.32</v>
      </c>
      <c r="S234" t="s">
        <v>232</v>
      </c>
      <c r="T234" s="3">
        <v>51.51</v>
      </c>
      <c r="U234" t="s">
        <v>301</v>
      </c>
      <c r="V234" t="s">
        <v>426</v>
      </c>
      <c r="W234" t="s">
        <v>322</v>
      </c>
    </row>
    <row r="235" spans="2:23" x14ac:dyDescent="0.3">
      <c r="B235" s="38" t="s">
        <v>353</v>
      </c>
      <c r="C235" s="16" t="s">
        <v>159</v>
      </c>
      <c r="D235" s="36">
        <v>2023</v>
      </c>
      <c r="E235" t="s">
        <v>282</v>
      </c>
      <c r="F235" t="s">
        <v>292</v>
      </c>
      <c r="G235" t="s">
        <v>413</v>
      </c>
      <c r="H235" s="10">
        <v>8</v>
      </c>
      <c r="I235" s="28" t="s">
        <v>309</v>
      </c>
      <c r="J235" s="1">
        <v>1.17</v>
      </c>
      <c r="K235" s="17">
        <v>300</v>
      </c>
      <c r="L235" s="19">
        <v>1100</v>
      </c>
      <c r="M235" s="19">
        <v>1040</v>
      </c>
      <c r="N235" s="19">
        <v>256.41025641025641</v>
      </c>
      <c r="O235" s="2">
        <v>138000</v>
      </c>
      <c r="P235" s="2">
        <v>9720</v>
      </c>
      <c r="Q235" s="2">
        <v>4690</v>
      </c>
      <c r="R235" s="1">
        <v>0.35599999999999998</v>
      </c>
      <c r="S235" t="s">
        <v>232</v>
      </c>
      <c r="T235" s="3">
        <v>172.4</v>
      </c>
      <c r="U235" s="22" t="s">
        <v>309</v>
      </c>
      <c r="V235" t="s">
        <v>317</v>
      </c>
      <c r="W235" t="s">
        <v>439</v>
      </c>
    </row>
    <row r="236" spans="2:23" x14ac:dyDescent="0.3">
      <c r="B236" s="38" t="s">
        <v>353</v>
      </c>
      <c r="C236" s="16" t="s">
        <v>159</v>
      </c>
      <c r="D236" s="36">
        <v>2023</v>
      </c>
      <c r="E236" t="s">
        <v>281</v>
      </c>
      <c r="F236" t="s">
        <v>292</v>
      </c>
      <c r="G236" t="s">
        <v>225</v>
      </c>
      <c r="H236" s="10">
        <v>8</v>
      </c>
      <c r="I236" s="28">
        <v>0.13100000000000001</v>
      </c>
      <c r="J236" s="1">
        <v>1.05</v>
      </c>
      <c r="K236" s="17">
        <v>300</v>
      </c>
      <c r="L236" s="19">
        <v>1100</v>
      </c>
      <c r="M236" s="19">
        <v>1040</v>
      </c>
      <c r="N236" s="19">
        <v>285.71428571428572</v>
      </c>
      <c r="O236" s="2">
        <v>138000</v>
      </c>
      <c r="P236" s="2">
        <v>9720</v>
      </c>
      <c r="Q236" s="2">
        <v>4690</v>
      </c>
      <c r="R236" s="1">
        <v>0.35599999999999998</v>
      </c>
      <c r="S236" t="s">
        <v>232</v>
      </c>
      <c r="T236" s="3">
        <v>154.30000000000001</v>
      </c>
      <c r="U236" s="22" t="s">
        <v>309</v>
      </c>
      <c r="V236" t="s">
        <v>426</v>
      </c>
      <c r="W236" t="s">
        <v>439</v>
      </c>
    </row>
    <row r="237" spans="2:23" x14ac:dyDescent="0.3">
      <c r="B237" s="38" t="s">
        <v>424</v>
      </c>
      <c r="C237" s="16" t="s">
        <v>158</v>
      </c>
      <c r="D237" s="36">
        <v>2023</v>
      </c>
      <c r="E237" t="s">
        <v>278</v>
      </c>
      <c r="F237" t="s">
        <v>292</v>
      </c>
      <c r="G237" t="s">
        <v>414</v>
      </c>
      <c r="H237" s="10">
        <v>24</v>
      </c>
      <c r="I237" s="28">
        <v>0.17299999999999999</v>
      </c>
      <c r="J237" s="1">
        <v>4.1520000000000001</v>
      </c>
      <c r="K237" s="17">
        <v>400</v>
      </c>
      <c r="L237" s="19">
        <v>1200</v>
      </c>
      <c r="M237" s="23" t="s">
        <v>309</v>
      </c>
      <c r="N237" s="19">
        <v>96.39</v>
      </c>
      <c r="O237" s="2">
        <v>152200</v>
      </c>
      <c r="P237" s="2">
        <v>8750</v>
      </c>
      <c r="Q237" s="2">
        <v>4690</v>
      </c>
      <c r="R237" s="1">
        <v>0.35599999999999998</v>
      </c>
      <c r="S237" t="s">
        <v>232</v>
      </c>
      <c r="T237" s="3">
        <v>2077</v>
      </c>
      <c r="U237" t="s">
        <v>351</v>
      </c>
      <c r="V237" s="31" t="s">
        <v>441</v>
      </c>
      <c r="W237" t="s">
        <v>440</v>
      </c>
    </row>
    <row r="238" spans="2:23" x14ac:dyDescent="0.3">
      <c r="B238" s="38" t="s">
        <v>537</v>
      </c>
      <c r="C238" s="16" t="s">
        <v>446</v>
      </c>
      <c r="D238" s="39">
        <v>2024</v>
      </c>
      <c r="E238" t="s">
        <v>529</v>
      </c>
      <c r="F238" t="s">
        <v>295</v>
      </c>
      <c r="G238" t="s">
        <v>460</v>
      </c>
      <c r="H238" s="10">
        <v>6</v>
      </c>
      <c r="I238" s="28">
        <v>0.13300000000000001</v>
      </c>
      <c r="J238" s="1">
        <v>0.8</v>
      </c>
      <c r="K238" s="17">
        <v>300.2</v>
      </c>
      <c r="L238" s="19">
        <v>800</v>
      </c>
      <c r="M238" s="19">
        <v>750</v>
      </c>
      <c r="N238" s="19">
        <v>375.25</v>
      </c>
      <c r="O238" s="2">
        <v>144292</v>
      </c>
      <c r="P238" s="2">
        <v>10542</v>
      </c>
      <c r="Q238" s="2">
        <v>3733</v>
      </c>
      <c r="R238" s="1">
        <v>0.32</v>
      </c>
      <c r="S238" t="s">
        <v>232</v>
      </c>
      <c r="T238" s="3">
        <v>52.27</v>
      </c>
      <c r="U238" t="s">
        <v>301</v>
      </c>
      <c r="V238" t="s">
        <v>426</v>
      </c>
      <c r="W238" t="s">
        <v>322</v>
      </c>
    </row>
    <row r="239" spans="2:23" x14ac:dyDescent="0.3">
      <c r="B239" s="38" t="s">
        <v>537</v>
      </c>
      <c r="C239" s="16" t="s">
        <v>446</v>
      </c>
      <c r="D239" s="39">
        <v>2024</v>
      </c>
      <c r="E239" t="s">
        <v>530</v>
      </c>
      <c r="F239" t="s">
        <v>295</v>
      </c>
      <c r="G239" t="s">
        <v>460</v>
      </c>
      <c r="H239" s="10">
        <v>6</v>
      </c>
      <c r="I239" s="28">
        <v>0.13500000000000001</v>
      </c>
      <c r="J239" s="1">
        <v>0.86</v>
      </c>
      <c r="K239" s="17">
        <v>300.2</v>
      </c>
      <c r="L239" s="19">
        <v>800</v>
      </c>
      <c r="M239" s="19">
        <v>750</v>
      </c>
      <c r="N239" s="19">
        <v>349.07</v>
      </c>
      <c r="O239" s="2">
        <v>142568</v>
      </c>
      <c r="P239" s="2">
        <v>10461</v>
      </c>
      <c r="Q239" s="2">
        <v>3708</v>
      </c>
      <c r="R239" s="1">
        <v>0.32</v>
      </c>
      <c r="S239" t="s">
        <v>232</v>
      </c>
      <c r="T239" s="3">
        <v>52.4</v>
      </c>
      <c r="U239" t="s">
        <v>301</v>
      </c>
      <c r="V239" t="s">
        <v>426</v>
      </c>
      <c r="W239" t="s">
        <v>322</v>
      </c>
    </row>
    <row r="240" spans="2:23" x14ac:dyDescent="0.3">
      <c r="B240" s="38" t="s">
        <v>537</v>
      </c>
      <c r="C240" s="16" t="s">
        <v>446</v>
      </c>
      <c r="D240" s="39">
        <v>2024</v>
      </c>
      <c r="E240" t="s">
        <v>531</v>
      </c>
      <c r="F240" t="s">
        <v>295</v>
      </c>
      <c r="G240" t="s">
        <v>460</v>
      </c>
      <c r="H240" s="10">
        <v>6</v>
      </c>
      <c r="I240" s="28">
        <v>0.13700000000000001</v>
      </c>
      <c r="J240" s="1">
        <v>0.87</v>
      </c>
      <c r="K240" s="17">
        <v>300.2</v>
      </c>
      <c r="L240" s="19">
        <v>800</v>
      </c>
      <c r="M240" s="19">
        <v>750</v>
      </c>
      <c r="N240" s="19">
        <v>345</v>
      </c>
      <c r="O240" s="2">
        <v>140886</v>
      </c>
      <c r="P240" s="2">
        <v>10382</v>
      </c>
      <c r="Q240" s="2">
        <v>3684</v>
      </c>
      <c r="R240" s="1">
        <v>0.32</v>
      </c>
      <c r="S240" t="s">
        <v>232</v>
      </c>
      <c r="T240" s="3">
        <v>53.1</v>
      </c>
      <c r="U240" t="s">
        <v>301</v>
      </c>
      <c r="V240" t="s">
        <v>426</v>
      </c>
      <c r="W240" t="s">
        <v>322</v>
      </c>
    </row>
    <row r="241" spans="2:23" x14ac:dyDescent="0.3">
      <c r="B241" s="38" t="s">
        <v>537</v>
      </c>
      <c r="C241" s="16" t="s">
        <v>446</v>
      </c>
      <c r="D241" s="39">
        <v>2024</v>
      </c>
      <c r="E241" t="s">
        <v>532</v>
      </c>
      <c r="F241" t="s">
        <v>295</v>
      </c>
      <c r="G241" t="s">
        <v>460</v>
      </c>
      <c r="H241" s="10">
        <v>6</v>
      </c>
      <c r="I241" s="28">
        <v>0.13200000000000001</v>
      </c>
      <c r="J241" s="1">
        <v>0.84</v>
      </c>
      <c r="K241" s="17">
        <v>300.2</v>
      </c>
      <c r="L241" s="19">
        <v>800</v>
      </c>
      <c r="M241" s="19">
        <v>750</v>
      </c>
      <c r="N241" s="19">
        <v>357.38</v>
      </c>
      <c r="O241" s="2">
        <v>146059</v>
      </c>
      <c r="P241" s="2">
        <v>10626</v>
      </c>
      <c r="Q241" s="2">
        <v>3758</v>
      </c>
      <c r="R241" s="1">
        <v>0.32</v>
      </c>
      <c r="S241" t="s">
        <v>232</v>
      </c>
      <c r="T241" s="3">
        <v>57.63</v>
      </c>
      <c r="U241" t="s">
        <v>301</v>
      </c>
      <c r="V241" t="s">
        <v>426</v>
      </c>
      <c r="W241" t="s">
        <v>322</v>
      </c>
    </row>
    <row r="242" spans="2:23" x14ac:dyDescent="0.3">
      <c r="B242" s="38" t="s">
        <v>537</v>
      </c>
      <c r="C242" s="16" t="s">
        <v>446</v>
      </c>
      <c r="D242" s="39">
        <v>2024</v>
      </c>
      <c r="E242" t="s">
        <v>533</v>
      </c>
      <c r="F242" t="s">
        <v>295</v>
      </c>
      <c r="G242" t="s">
        <v>460</v>
      </c>
      <c r="H242" s="10">
        <v>6</v>
      </c>
      <c r="I242" s="28">
        <v>0.13200000000000001</v>
      </c>
      <c r="J242" s="1">
        <v>0.84</v>
      </c>
      <c r="K242" s="17">
        <v>300.2</v>
      </c>
      <c r="L242" s="19">
        <v>800</v>
      </c>
      <c r="M242" s="19">
        <v>750</v>
      </c>
      <c r="N242" s="19">
        <v>357.38</v>
      </c>
      <c r="O242" s="2">
        <v>146059</v>
      </c>
      <c r="P242" s="2">
        <v>10626</v>
      </c>
      <c r="Q242" s="2">
        <v>3758</v>
      </c>
      <c r="R242" s="1">
        <v>0.32</v>
      </c>
      <c r="S242" t="s">
        <v>232</v>
      </c>
      <c r="T242" s="3">
        <v>55.92</v>
      </c>
      <c r="U242" t="s">
        <v>301</v>
      </c>
      <c r="V242" t="s">
        <v>426</v>
      </c>
      <c r="W242" t="s">
        <v>322</v>
      </c>
    </row>
    <row r="243" spans="2:23" x14ac:dyDescent="0.3">
      <c r="B243" s="38" t="s">
        <v>537</v>
      </c>
      <c r="C243" s="16" t="s">
        <v>446</v>
      </c>
      <c r="D243" s="39">
        <v>2024</v>
      </c>
      <c r="E243" t="s">
        <v>534</v>
      </c>
      <c r="F243" t="s">
        <v>295</v>
      </c>
      <c r="G243" t="s">
        <v>460</v>
      </c>
      <c r="H243" s="10">
        <v>6</v>
      </c>
      <c r="I243" s="28">
        <v>0.13300000000000001</v>
      </c>
      <c r="J243" s="1">
        <v>0.85</v>
      </c>
      <c r="K243" s="17">
        <v>300.2</v>
      </c>
      <c r="L243" s="19">
        <v>800</v>
      </c>
      <c r="M243" s="19">
        <v>750</v>
      </c>
      <c r="N243" s="19">
        <v>353.18</v>
      </c>
      <c r="O243" s="2">
        <v>144292</v>
      </c>
      <c r="P243" s="2">
        <v>10542</v>
      </c>
      <c r="Q243" s="2">
        <v>3733</v>
      </c>
      <c r="R243" s="1">
        <v>0.32</v>
      </c>
      <c r="S243" t="s">
        <v>232</v>
      </c>
      <c r="T243" s="3">
        <v>59.09</v>
      </c>
      <c r="U243" t="s">
        <v>301</v>
      </c>
      <c r="V243" t="s">
        <v>426</v>
      </c>
      <c r="W243" t="s">
        <v>322</v>
      </c>
    </row>
    <row r="244" spans="2:23" x14ac:dyDescent="0.3">
      <c r="B244" s="38" t="s">
        <v>537</v>
      </c>
      <c r="C244" s="16" t="s">
        <v>446</v>
      </c>
      <c r="D244" s="39">
        <v>2024</v>
      </c>
      <c r="E244" t="s">
        <v>535</v>
      </c>
      <c r="F244" t="s">
        <v>295</v>
      </c>
      <c r="G244" t="s">
        <v>220</v>
      </c>
      <c r="H244" s="10">
        <v>6</v>
      </c>
      <c r="I244" s="28">
        <v>0.13800000000000001</v>
      </c>
      <c r="J244" s="1">
        <v>0.88</v>
      </c>
      <c r="K244" s="17">
        <v>300.2</v>
      </c>
      <c r="L244" s="19">
        <v>800</v>
      </c>
      <c r="M244" s="19">
        <v>750</v>
      </c>
      <c r="N244" s="19">
        <v>341.14</v>
      </c>
      <c r="O244" s="2">
        <v>140061</v>
      </c>
      <c r="P244" s="2">
        <v>10343</v>
      </c>
      <c r="Q244" s="2">
        <v>3672</v>
      </c>
      <c r="R244" s="1">
        <v>0.32</v>
      </c>
      <c r="S244" t="s">
        <v>232</v>
      </c>
      <c r="T244" s="3">
        <v>60.3</v>
      </c>
      <c r="U244" t="s">
        <v>301</v>
      </c>
      <c r="V244" t="s">
        <v>316</v>
      </c>
      <c r="W244" t="s">
        <v>322</v>
      </c>
    </row>
    <row r="245" spans="2:23" x14ac:dyDescent="0.3">
      <c r="B245" s="40"/>
      <c r="C245" s="16"/>
      <c r="D245" s="39"/>
      <c r="I245" s="28"/>
      <c r="L245" s="19"/>
      <c r="M245" s="19"/>
      <c r="N245" s="19"/>
    </row>
  </sheetData>
  <sheetProtection algorithmName="SHA-512" hashValue="HY6DLl04CgX/4JtFkmABOeU0yhXY25ljAtwn0WB3YO9gbwmgjG7ViUfqcmATcR5WDb9XVZ60RdSCsBLfP//4sw==" saltValue="zfINoAhx+M07JFPmyyDmxw==" spinCount="100000" sheet="1" formatCells="0" formatColumns="0" formatRows="0" sort="0" autoFilter="0" pivotTables="0"/>
  <phoneticPr fontId="1" type="noConversion"/>
  <conditionalFormatting sqref="C3:W244">
    <cfRule type="cellIs" dxfId="37" priority="9" operator="equal">
      <formula>""</formula>
    </cfRule>
  </conditionalFormatting>
  <conditionalFormatting sqref="E203">
    <cfRule type="cellIs" dxfId="36" priority="6" operator="equal">
      <formula>""</formula>
    </cfRule>
  </conditionalFormatting>
  <conditionalFormatting sqref="C205:D205">
    <cfRule type="cellIs" dxfId="35" priority="5" operator="equal">
      <formula>""</formula>
    </cfRule>
  </conditionalFormatting>
  <conditionalFormatting sqref="C206:D206">
    <cfRule type="cellIs" dxfId="34" priority="4" operator="equal">
      <formula>""</formula>
    </cfRule>
  </conditionalFormatting>
  <conditionalFormatting sqref="C207:D207">
    <cfRule type="cellIs" dxfId="33" priority="3" operator="equal">
      <formula>""</formula>
    </cfRule>
  </conditionalFormatting>
  <conditionalFormatting sqref="C208:D208">
    <cfRule type="cellIs" dxfId="32" priority="2" operator="equal">
      <formula>""</formula>
    </cfRule>
  </conditionalFormatting>
  <conditionalFormatting sqref="C232:D232">
    <cfRule type="cellIs" dxfId="31" priority="1" operator="equal">
      <formula>""</formula>
    </cfRule>
  </conditionalFormatting>
  <hyperlinks>
    <hyperlink ref="B3:B15" location="REF_01" tooltip="Link to reference" display="[1]" xr:uid="{B20F5BF5-C4C0-4D7D-B1E6-7626BDFC4BD4}"/>
    <hyperlink ref="B16:B19" location="REF_02" tooltip="Link to reference" display="[2]" xr:uid="{632BF553-101C-4213-905B-F014CA6590D0}"/>
    <hyperlink ref="B20:B33" location="REF_36" tooltip="Link to reference" display="[36]" xr:uid="{8FE7A64F-E017-4B16-BD68-5B724FAC72C7}"/>
    <hyperlink ref="B34:B35" location="REF_03" tooltip="Link to reference" display="[3]" xr:uid="{B84E919C-69C1-48D5-B4E8-AF5B079BBC50}"/>
    <hyperlink ref="B36:B46" location="REF_04" tooltip="Link to reference" display="[4]" xr:uid="{81940008-CBFB-4A75-9FFF-B2FC7ED0163E}"/>
    <hyperlink ref="B47:B68" location="REF_05" tooltip="Link to reference" display="[5]" xr:uid="{30AF21BF-CF40-4397-B161-34ADBD7C61EC}"/>
    <hyperlink ref="B69:B76" location="REF_06" tooltip="Link to reference" display="[6]" xr:uid="{53EDDAFB-B5B9-4CC4-A275-081A0C0D4461}"/>
    <hyperlink ref="B77:B85" location="REF_07" tooltip="Link to reference" display="[7]" xr:uid="{D149A483-7257-407F-9529-6DDCD96B4065}"/>
    <hyperlink ref="B86:B89" location="REF_08" tooltip="Link to reference" display="[8]" xr:uid="{35C6407A-18DE-4B4A-8283-680B6F12BD08}"/>
    <hyperlink ref="B90:B94" location="REF_09" tooltip="Link to reference" display="[9]" xr:uid="{2CE3B135-B60C-4BAE-B344-9BEFA1D33409}"/>
    <hyperlink ref="B95:B104" location="REF_10" tooltip="Link to reference" display="[10]" xr:uid="{E905A1CC-C9CC-44A9-9F46-E429DDFEBF6B}"/>
    <hyperlink ref="B105:B106" location="REF_11" tooltip="Link to reference" display="[11]" xr:uid="{AE31D421-A7BF-464C-BD48-8ADED17E076F}"/>
    <hyperlink ref="B107:B111" location="REF_12" tooltip="Link to reference" display="[12]" xr:uid="{13E671D7-C44B-44DE-8C48-693B456ACA01}"/>
    <hyperlink ref="B112:B127" location="REF_13" tooltip="Link to reference" display="[13]" xr:uid="{B65B6516-1420-4F44-BBF6-764216A1EEEB}"/>
    <hyperlink ref="B128:B135" location="REF_14" tooltip="Link to reference" display="[14]" xr:uid="{E179A4F9-E387-4FCE-819D-E26548EAA6DB}"/>
    <hyperlink ref="B136:B139" location="REF_15" tooltip="Link to reference" display="[15]" xr:uid="{693A4378-2B10-415D-A813-EA259CA05D1B}"/>
    <hyperlink ref="B140:B142" location="REF_16" tooltip="Link to reference" display="[16]" xr:uid="{7F0769D6-E6EA-415F-B98A-1797E0D60312}"/>
    <hyperlink ref="B143:B148" location="REF_17" tooltip="Link to reference" display="[17]" xr:uid="{66900F2E-1073-498C-A36D-50FA0AB48269}"/>
    <hyperlink ref="B149:B158" location="REF_18" tooltip="Link to reference" display="[18]" xr:uid="{B016D82C-2941-43E1-AEC8-17B195C4F662}"/>
    <hyperlink ref="B159:B162" location="REF_19" tooltip="Link to reference" display="[19]" xr:uid="{EF6E9ED2-F9A1-4364-9738-5AD3D96D7AEE}"/>
    <hyperlink ref="B163:B164" location="REF_34" tooltip="Link to reference" display="[34]" xr:uid="{7577D27A-3ECF-4BE3-A438-66B3AC469BD9}"/>
    <hyperlink ref="B165:B167" location="REF_20" tooltip="Link to reference" display="[20]" xr:uid="{942B08A0-5830-43DF-A918-0FDB23A87CDD}"/>
    <hyperlink ref="B168:B170" location="REF_21" tooltip="Link to reference" display="[21]" xr:uid="{FC5AA2A9-1A42-42F9-AB20-5B20A332964D}"/>
    <hyperlink ref="B171:B184" location="REF_22" tooltip="Link to reference" display="[22]" xr:uid="{E55A5B53-5EB7-4100-88F3-982AF7C0CDB9}"/>
    <hyperlink ref="B185:B195" location="REF_23" tooltip="Link to reference" display="[23]" xr:uid="{E69F7D45-2B54-478F-A81E-CD10805B5837}"/>
    <hyperlink ref="B196:B208" location="REF_24" tooltip="Link to reference" display="[24]" xr:uid="{5E80E22E-39E3-4017-B5ED-6869CBA6D616}"/>
    <hyperlink ref="B209:B210" location="REF_25" tooltip="Link to reference" display="[25]" xr:uid="{ABB51238-3811-4F42-886F-DA2AF0553BCD}"/>
    <hyperlink ref="B211:B212" location="REF_26" tooltip="Link to reference" display="[26]" xr:uid="{5C12F34C-675A-4CB4-B068-DE5231956EFF}"/>
    <hyperlink ref="B213:B215" location="REF_27" tooltip="Link to reference" display="[27]" xr:uid="{DB3D0022-FD81-42F5-A0A7-41CED1F604C9}"/>
    <hyperlink ref="B216:B217" location="REF_28" tooltip="Link to reference" display="[28]" xr:uid="{B574B266-C96A-4496-B271-430B5866D0AC}"/>
    <hyperlink ref="B218" location="REF_35" tooltip="Link to reference" display="[35]" xr:uid="{1FD08F65-5BA6-4052-918D-BE412F4A4029}"/>
    <hyperlink ref="B219:B220" location="REF_29" tooltip="Link to reference" display="[29]" xr:uid="{3BB7D134-0EB1-4665-83F5-800ED831013F}"/>
    <hyperlink ref="B221:B222" location="REF_31" tooltip="Link to reference" display="[31]" xr:uid="{6A65508E-EC3C-4437-84C5-C9676CD910F2}"/>
    <hyperlink ref="B223:B234" location="REF_33" tooltip="Link to reference" display="[33]" xr:uid="{419FA772-57ED-4965-8D1B-1A4A9A283081}"/>
    <hyperlink ref="B235:B236" location="REF_30" tooltip="Link to reference" display="[30]" xr:uid="{C56660BD-5539-4558-A3E4-00B705306B10}"/>
    <hyperlink ref="B237" location="REF_32" tooltip="Link to reference" display="[32]" xr:uid="{C68726B2-0CC9-4378-9D40-603A2991FDA1}"/>
    <hyperlink ref="B238" location="REF_37" tooltip="Link to reference" display="[37]" xr:uid="{A3DA91EF-43A5-4FF3-BA5C-1E77D794CECB}"/>
    <hyperlink ref="B239:B244" location="REF_37" tooltip="Link to reference" display="[37]" xr:uid="{AD9BA108-7390-460A-BEE8-B525345E8C61}"/>
  </hyperlinks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66A9E-6AA1-4570-8A8B-E18279D908C7}">
  <dimension ref="B3:U218"/>
  <sheetViews>
    <sheetView showGridLines="0" showRowColHeaders="0" zoomScaleNormal="100" workbookViewId="0"/>
  </sheetViews>
  <sheetFormatPr baseColWidth="10" defaultColWidth="5.6640625" defaultRowHeight="14.4" x14ac:dyDescent="0.3"/>
  <cols>
    <col min="1" max="1" width="4.44140625" customWidth="1"/>
    <col min="2" max="2" width="4.44140625" style="11" customWidth="1"/>
    <col min="3" max="3" width="2" customWidth="1"/>
    <col min="4" max="21" width="10.5546875" customWidth="1"/>
  </cols>
  <sheetData>
    <row r="3" spans="2:21" x14ac:dyDescent="0.3">
      <c r="B3" s="11" t="s">
        <v>48</v>
      </c>
      <c r="D3" s="41" t="s">
        <v>399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2:21" x14ac:dyDescent="0.3">
      <c r="D4" s="41" t="s">
        <v>480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</row>
    <row r="5" spans="2:21" x14ac:dyDescent="0.3">
      <c r="D5" s="42" t="s">
        <v>400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</row>
    <row r="6" spans="2:21" ht="7.95" customHeight="1" x14ac:dyDescent="0.3"/>
    <row r="7" spans="2:21" x14ac:dyDescent="0.3">
      <c r="B7" s="11" t="s">
        <v>50</v>
      </c>
      <c r="D7" s="41" t="s">
        <v>60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</row>
    <row r="8" spans="2:21" x14ac:dyDescent="0.3">
      <c r="D8" s="41" t="s">
        <v>402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2:21" x14ac:dyDescent="0.3">
      <c r="D9" s="42" t="s">
        <v>49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</row>
    <row r="10" spans="2:21" ht="7.95" customHeight="1" x14ac:dyDescent="0.3"/>
    <row r="11" spans="2:21" x14ac:dyDescent="0.3">
      <c r="B11" s="11" t="s">
        <v>51</v>
      </c>
      <c r="D11" s="41" t="s">
        <v>58</v>
      </c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spans="2:21" x14ac:dyDescent="0.3">
      <c r="D12" s="41" t="s">
        <v>57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spans="2:21" x14ac:dyDescent="0.3">
      <c r="D13" s="42" t="s">
        <v>56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</row>
    <row r="14" spans="2:21" ht="7.95" customHeight="1" x14ac:dyDescent="0.3"/>
    <row r="15" spans="2:21" x14ac:dyDescent="0.3">
      <c r="B15" s="11" t="s">
        <v>52</v>
      </c>
      <c r="D15" s="41" t="s">
        <v>59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2:21" x14ac:dyDescent="0.3">
      <c r="D16" s="41" t="s">
        <v>403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</row>
    <row r="17" spans="2:21" x14ac:dyDescent="0.3">
      <c r="D17" s="42" t="s">
        <v>61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</row>
    <row r="18" spans="2:21" ht="7.95" customHeight="1" x14ac:dyDescent="0.3"/>
    <row r="19" spans="2:21" x14ac:dyDescent="0.3">
      <c r="B19" s="11" t="s">
        <v>53</v>
      </c>
      <c r="D19" s="41" t="s">
        <v>397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0" spans="2:21" x14ac:dyDescent="0.3">
      <c r="D20" s="41" t="s">
        <v>398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</row>
    <row r="21" spans="2:21" x14ac:dyDescent="0.3">
      <c r="D21" s="42" t="s">
        <v>401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</row>
    <row r="22" spans="2:21" ht="7.95" customHeight="1" x14ac:dyDescent="0.3"/>
    <row r="23" spans="2:21" x14ac:dyDescent="0.3">
      <c r="B23" s="11" t="s">
        <v>54</v>
      </c>
      <c r="D23" s="41" t="s">
        <v>75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</row>
    <row r="24" spans="2:21" x14ac:dyDescent="0.3">
      <c r="D24" s="41" t="s">
        <v>76</v>
      </c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</row>
    <row r="25" spans="2:21" x14ac:dyDescent="0.3"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</row>
    <row r="26" spans="2:21" ht="7.95" customHeight="1" x14ac:dyDescent="0.3"/>
    <row r="27" spans="2:21" x14ac:dyDescent="0.3">
      <c r="B27" s="11" t="s">
        <v>55</v>
      </c>
      <c r="D27" s="41" t="s">
        <v>101</v>
      </c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</row>
    <row r="28" spans="2:21" x14ac:dyDescent="0.3">
      <c r="D28" s="41" t="s">
        <v>100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</row>
    <row r="29" spans="2:21" x14ac:dyDescent="0.3">
      <c r="D29" s="42" t="s">
        <v>405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</row>
    <row r="30" spans="2:21" ht="7.95" customHeight="1" x14ac:dyDescent="0.3"/>
    <row r="31" spans="2:21" x14ac:dyDescent="0.3">
      <c r="B31" s="11" t="s">
        <v>62</v>
      </c>
      <c r="D31" s="41" t="s">
        <v>117</v>
      </c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2:21" x14ac:dyDescent="0.3">
      <c r="D32" s="41" t="s">
        <v>102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</row>
    <row r="33" spans="2:21" x14ac:dyDescent="0.3">
      <c r="D33" s="42" t="s">
        <v>404</v>
      </c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</row>
    <row r="34" spans="2:21" ht="7.95" customHeight="1" x14ac:dyDescent="0.3"/>
    <row r="35" spans="2:21" x14ac:dyDescent="0.3">
      <c r="B35" s="11" t="s">
        <v>77</v>
      </c>
      <c r="D35" s="41" t="s">
        <v>107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</row>
    <row r="36" spans="2:21" x14ac:dyDescent="0.3">
      <c r="D36" s="41" t="s">
        <v>106</v>
      </c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</row>
    <row r="37" spans="2:21" x14ac:dyDescent="0.3">
      <c r="D37" s="42" t="s">
        <v>354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</row>
    <row r="38" spans="2:21" ht="7.95" customHeight="1" x14ac:dyDescent="0.3"/>
    <row r="39" spans="2:21" x14ac:dyDescent="0.3">
      <c r="B39" s="11" t="s">
        <v>78</v>
      </c>
      <c r="D39" s="41" t="s">
        <v>108</v>
      </c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</row>
    <row r="40" spans="2:21" x14ac:dyDescent="0.3">
      <c r="D40" s="41" t="s">
        <v>110</v>
      </c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</row>
    <row r="41" spans="2:21" x14ac:dyDescent="0.3">
      <c r="D41" s="42" t="s">
        <v>109</v>
      </c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</row>
    <row r="42" spans="2:21" ht="7.95" customHeight="1" x14ac:dyDescent="0.3"/>
    <row r="43" spans="2:21" x14ac:dyDescent="0.3">
      <c r="B43" s="11" t="s">
        <v>79</v>
      </c>
      <c r="D43" s="41" t="s">
        <v>113</v>
      </c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</row>
    <row r="44" spans="2:21" x14ac:dyDescent="0.3">
      <c r="D44" s="41" t="s">
        <v>111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</row>
    <row r="45" spans="2:21" x14ac:dyDescent="0.3">
      <c r="D45" s="42" t="s">
        <v>355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</row>
    <row r="46" spans="2:21" ht="7.95" customHeight="1" x14ac:dyDescent="0.3"/>
    <row r="47" spans="2:21" x14ac:dyDescent="0.3">
      <c r="B47" s="11" t="s">
        <v>80</v>
      </c>
      <c r="D47" s="41" t="s">
        <v>425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</row>
    <row r="48" spans="2:21" x14ac:dyDescent="0.3">
      <c r="D48" s="41" t="s">
        <v>481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</row>
    <row r="49" spans="2:21" x14ac:dyDescent="0.3">
      <c r="D49" s="42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</row>
    <row r="50" spans="2:21" ht="7.2" customHeight="1" x14ac:dyDescent="0.3"/>
    <row r="51" spans="2:21" x14ac:dyDescent="0.3">
      <c r="B51" s="11" t="s">
        <v>82</v>
      </c>
      <c r="D51" s="41" t="s">
        <v>114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</row>
    <row r="52" spans="2:21" x14ac:dyDescent="0.3">
      <c r="D52" s="41" t="s">
        <v>121</v>
      </c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</row>
    <row r="53" spans="2:21" x14ac:dyDescent="0.3">
      <c r="D53" s="42" t="s">
        <v>112</v>
      </c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</row>
    <row r="54" spans="2:21" ht="7.95" customHeight="1" x14ac:dyDescent="0.3"/>
    <row r="55" spans="2:21" x14ac:dyDescent="0.3">
      <c r="B55" s="11" t="s">
        <v>83</v>
      </c>
      <c r="D55" s="41" t="s">
        <v>115</v>
      </c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</row>
    <row r="56" spans="2:21" x14ac:dyDescent="0.3">
      <c r="D56" s="41" t="s">
        <v>120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</row>
    <row r="57" spans="2:21" x14ac:dyDescent="0.3">
      <c r="D57" s="42" t="s">
        <v>116</v>
      </c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</row>
    <row r="58" spans="2:21" ht="7.95" customHeight="1" x14ac:dyDescent="0.3"/>
    <row r="59" spans="2:21" x14ac:dyDescent="0.3">
      <c r="B59" s="11" t="s">
        <v>81</v>
      </c>
      <c r="D59" s="41" t="s">
        <v>118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</row>
    <row r="60" spans="2:21" x14ac:dyDescent="0.3">
      <c r="D60" s="41" t="s">
        <v>119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</row>
    <row r="61" spans="2:21" x14ac:dyDescent="0.3">
      <c r="D61" s="42" t="s">
        <v>122</v>
      </c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</row>
    <row r="62" spans="2:21" ht="7.95" customHeight="1" x14ac:dyDescent="0.3"/>
    <row r="63" spans="2:21" x14ac:dyDescent="0.3">
      <c r="B63" s="11" t="s">
        <v>84</v>
      </c>
      <c r="D63" s="41" t="s">
        <v>123</v>
      </c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</row>
    <row r="64" spans="2:21" x14ac:dyDescent="0.3">
      <c r="D64" s="41" t="s">
        <v>124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</row>
    <row r="65" spans="2:21" x14ac:dyDescent="0.3">
      <c r="D65" s="42" t="s">
        <v>125</v>
      </c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</row>
    <row r="66" spans="2:21" ht="7.95" customHeight="1" x14ac:dyDescent="0.3"/>
    <row r="67" spans="2:21" x14ac:dyDescent="0.3">
      <c r="B67" s="11" t="s">
        <v>89</v>
      </c>
      <c r="D67" s="41" t="s">
        <v>103</v>
      </c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</row>
    <row r="68" spans="2:21" x14ac:dyDescent="0.3">
      <c r="D68" s="41" t="s">
        <v>104</v>
      </c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</row>
    <row r="69" spans="2:21" x14ac:dyDescent="0.3">
      <c r="D69" s="42" t="s">
        <v>105</v>
      </c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</row>
    <row r="70" spans="2:21" ht="7.95" customHeight="1" x14ac:dyDescent="0.3"/>
    <row r="71" spans="2:21" x14ac:dyDescent="0.3">
      <c r="B71" s="11" t="s">
        <v>91</v>
      </c>
      <c r="D71" s="41" t="s">
        <v>126</v>
      </c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</row>
    <row r="72" spans="2:21" x14ac:dyDescent="0.3">
      <c r="D72" s="41" t="s">
        <v>127</v>
      </c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</row>
    <row r="73" spans="2:21" x14ac:dyDescent="0.3">
      <c r="D73" s="42" t="s">
        <v>128</v>
      </c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</row>
    <row r="74" spans="2:21" ht="7.95" customHeight="1" x14ac:dyDescent="0.3"/>
    <row r="75" spans="2:21" x14ac:dyDescent="0.3">
      <c r="B75" s="11" t="s">
        <v>92</v>
      </c>
      <c r="D75" s="41" t="s">
        <v>356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</row>
    <row r="76" spans="2:21" x14ac:dyDescent="0.3">
      <c r="D76" s="41" t="s">
        <v>482</v>
      </c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</row>
    <row r="77" spans="2:21" x14ac:dyDescent="0.3">
      <c r="D77" s="42" t="s">
        <v>357</v>
      </c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</row>
    <row r="78" spans="2:21" ht="7.95" customHeight="1" x14ac:dyDescent="0.3"/>
    <row r="79" spans="2:21" x14ac:dyDescent="0.3">
      <c r="B79" s="11" t="s">
        <v>85</v>
      </c>
      <c r="D79" s="41" t="s">
        <v>359</v>
      </c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</row>
    <row r="80" spans="2:21" x14ac:dyDescent="0.3">
      <c r="D80" s="41" t="s">
        <v>483</v>
      </c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</row>
    <row r="81" spans="2:21" x14ac:dyDescent="0.3">
      <c r="D81" s="42" t="s">
        <v>358</v>
      </c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</row>
    <row r="82" spans="2:21" ht="7.95" customHeight="1" x14ac:dyDescent="0.3"/>
    <row r="83" spans="2:21" x14ac:dyDescent="0.3">
      <c r="B83" s="11" t="s">
        <v>87</v>
      </c>
      <c r="D83" s="41" t="s">
        <v>360</v>
      </c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</row>
    <row r="84" spans="2:21" x14ac:dyDescent="0.3">
      <c r="D84" s="41" t="s">
        <v>484</v>
      </c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</row>
    <row r="85" spans="2:21" x14ac:dyDescent="0.3">
      <c r="D85" s="42" t="s">
        <v>361</v>
      </c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</row>
    <row r="86" spans="2:21" ht="7.95" customHeight="1" x14ac:dyDescent="0.3"/>
    <row r="87" spans="2:21" x14ac:dyDescent="0.3">
      <c r="B87" s="11" t="s">
        <v>86</v>
      </c>
      <c r="D87" s="41" t="s">
        <v>363</v>
      </c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</row>
    <row r="88" spans="2:21" x14ac:dyDescent="0.3">
      <c r="D88" s="41" t="s">
        <v>485</v>
      </c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</row>
    <row r="89" spans="2:21" x14ac:dyDescent="0.3">
      <c r="D89" s="42" t="s">
        <v>362</v>
      </c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</row>
    <row r="90" spans="2:21" ht="7.95" customHeight="1" x14ac:dyDescent="0.3"/>
    <row r="91" spans="2:21" x14ac:dyDescent="0.3">
      <c r="B91" s="11" t="s">
        <v>93</v>
      </c>
      <c r="D91" s="41" t="s">
        <v>129</v>
      </c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</row>
    <row r="92" spans="2:21" x14ac:dyDescent="0.3">
      <c r="D92" s="41" t="s">
        <v>130</v>
      </c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</row>
    <row r="93" spans="2:21" x14ac:dyDescent="0.3">
      <c r="D93" s="42" t="s">
        <v>131</v>
      </c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</row>
    <row r="94" spans="2:21" ht="7.95" customHeight="1" x14ac:dyDescent="0.3"/>
    <row r="95" spans="2:21" x14ac:dyDescent="0.3">
      <c r="B95" s="11" t="s">
        <v>88</v>
      </c>
      <c r="D95" s="41" t="s">
        <v>364</v>
      </c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</row>
    <row r="96" spans="2:21" x14ac:dyDescent="0.3">
      <c r="D96" s="41" t="s">
        <v>486</v>
      </c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</row>
    <row r="97" spans="2:21" x14ac:dyDescent="0.3">
      <c r="D97" s="42" t="s">
        <v>365</v>
      </c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</row>
    <row r="98" spans="2:21" ht="7.95" customHeight="1" x14ac:dyDescent="0.3"/>
    <row r="99" spans="2:21" x14ac:dyDescent="0.3">
      <c r="B99" s="11" t="s">
        <v>90</v>
      </c>
      <c r="D99" s="41" t="s">
        <v>367</v>
      </c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</row>
    <row r="100" spans="2:21" x14ac:dyDescent="0.3">
      <c r="D100" s="41" t="s">
        <v>487</v>
      </c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</row>
    <row r="101" spans="2:21" x14ac:dyDescent="0.3">
      <c r="D101" s="42" t="s">
        <v>366</v>
      </c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</row>
    <row r="102" spans="2:21" ht="7.95" customHeight="1" x14ac:dyDescent="0.3"/>
    <row r="103" spans="2:21" x14ac:dyDescent="0.3">
      <c r="B103" s="11" t="s">
        <v>94</v>
      </c>
      <c r="D103" s="43" t="s">
        <v>369</v>
      </c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</row>
    <row r="104" spans="2:21" x14ac:dyDescent="0.3">
      <c r="D104" s="41" t="s">
        <v>488</v>
      </c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</row>
    <row r="105" spans="2:21" x14ac:dyDescent="0.3">
      <c r="D105" s="42" t="s">
        <v>370</v>
      </c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</row>
    <row r="106" spans="2:21" ht="7.95" customHeight="1" x14ac:dyDescent="0.3"/>
    <row r="107" spans="2:21" x14ac:dyDescent="0.3">
      <c r="B107" s="11" t="s">
        <v>95</v>
      </c>
      <c r="D107" s="41" t="s">
        <v>371</v>
      </c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</row>
    <row r="108" spans="2:21" x14ac:dyDescent="0.3">
      <c r="D108" s="41" t="s">
        <v>489</v>
      </c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</row>
    <row r="109" spans="2:21" x14ac:dyDescent="0.3">
      <c r="D109" s="42" t="s">
        <v>372</v>
      </c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</row>
    <row r="110" spans="2:21" ht="7.95" customHeight="1" x14ac:dyDescent="0.3"/>
    <row r="111" spans="2:21" x14ac:dyDescent="0.3">
      <c r="B111" s="11" t="s">
        <v>96</v>
      </c>
      <c r="D111" s="41" t="s">
        <v>373</v>
      </c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</row>
    <row r="112" spans="2:21" x14ac:dyDescent="0.3">
      <c r="D112" s="41" t="s">
        <v>490</v>
      </c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</row>
    <row r="113" spans="2:21" x14ac:dyDescent="0.3">
      <c r="D113" s="42" t="s">
        <v>374</v>
      </c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</row>
    <row r="114" spans="2:21" ht="7.95" customHeight="1" x14ac:dyDescent="0.3"/>
    <row r="115" spans="2:21" x14ac:dyDescent="0.3">
      <c r="B115" s="11" t="s">
        <v>97</v>
      </c>
      <c r="D115" s="41" t="s">
        <v>376</v>
      </c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</row>
    <row r="116" spans="2:21" x14ac:dyDescent="0.3">
      <c r="D116" s="41" t="s">
        <v>491</v>
      </c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</row>
    <row r="117" spans="2:21" x14ac:dyDescent="0.3">
      <c r="D117" s="42" t="s">
        <v>375</v>
      </c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</row>
    <row r="118" spans="2:21" ht="7.95" customHeight="1" x14ac:dyDescent="0.3"/>
    <row r="119" spans="2:21" x14ac:dyDescent="0.3">
      <c r="B119" s="11" t="s">
        <v>353</v>
      </c>
      <c r="D119" s="41" t="s">
        <v>378</v>
      </c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</row>
    <row r="120" spans="2:21" x14ac:dyDescent="0.3">
      <c r="D120" s="41" t="s">
        <v>492</v>
      </c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</row>
    <row r="121" spans="2:21" x14ac:dyDescent="0.3">
      <c r="D121" s="42" t="s">
        <v>377</v>
      </c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</row>
    <row r="122" spans="2:21" ht="7.95" customHeight="1" x14ac:dyDescent="0.3"/>
    <row r="123" spans="2:21" x14ac:dyDescent="0.3">
      <c r="B123" s="11" t="s">
        <v>368</v>
      </c>
      <c r="D123" s="41" t="s">
        <v>379</v>
      </c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</row>
    <row r="124" spans="2:21" x14ac:dyDescent="0.3">
      <c r="D124" s="41" t="s">
        <v>493</v>
      </c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</row>
    <row r="125" spans="2:21" x14ac:dyDescent="0.3">
      <c r="D125" s="42" t="s">
        <v>380</v>
      </c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</row>
    <row r="126" spans="2:21" ht="7.95" customHeight="1" x14ac:dyDescent="0.3"/>
    <row r="127" spans="2:21" x14ac:dyDescent="0.3">
      <c r="B127" s="11" t="s">
        <v>424</v>
      </c>
      <c r="D127" s="41" t="s">
        <v>381</v>
      </c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</row>
    <row r="128" spans="2:21" x14ac:dyDescent="0.3">
      <c r="D128" s="41" t="s">
        <v>494</v>
      </c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</row>
    <row r="129" spans="2:21" x14ac:dyDescent="0.3">
      <c r="D129" s="42" t="s">
        <v>382</v>
      </c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</row>
    <row r="130" spans="2:21" ht="7.2" customHeight="1" x14ac:dyDescent="0.3"/>
    <row r="131" spans="2:21" x14ac:dyDescent="0.3">
      <c r="B131" s="11" t="s">
        <v>447</v>
      </c>
      <c r="D131" s="41" t="s">
        <v>461</v>
      </c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</row>
    <row r="132" spans="2:21" x14ac:dyDescent="0.3">
      <c r="D132" s="41" t="s">
        <v>495</v>
      </c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</row>
    <row r="133" spans="2:21" x14ac:dyDescent="0.3">
      <c r="D133" s="42" t="s">
        <v>462</v>
      </c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</row>
    <row r="134" spans="2:21" ht="7.2" customHeight="1" x14ac:dyDescent="0.3"/>
    <row r="135" spans="2:21" x14ac:dyDescent="0.3">
      <c r="B135" s="11" t="s">
        <v>463</v>
      </c>
      <c r="D135" s="41" t="s">
        <v>478</v>
      </c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</row>
    <row r="136" spans="2:21" x14ac:dyDescent="0.3">
      <c r="D136" s="41" t="s">
        <v>496</v>
      </c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</row>
    <row r="137" spans="2:21" x14ac:dyDescent="0.3">
      <c r="D137" s="42" t="s">
        <v>479</v>
      </c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</row>
    <row r="138" spans="2:21" ht="7.2" customHeight="1" x14ac:dyDescent="0.3"/>
    <row r="139" spans="2:21" x14ac:dyDescent="0.3">
      <c r="B139" s="11" t="s">
        <v>464</v>
      </c>
      <c r="D139" s="41" t="s">
        <v>500</v>
      </c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</row>
    <row r="140" spans="2:21" x14ac:dyDescent="0.3">
      <c r="D140" s="41" t="s">
        <v>501</v>
      </c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</row>
    <row r="141" spans="2:21" x14ac:dyDescent="0.3">
      <c r="D141" s="42" t="s">
        <v>502</v>
      </c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</row>
    <row r="142" spans="2:21" ht="7.2" customHeight="1" x14ac:dyDescent="0.3"/>
    <row r="143" spans="2:21" x14ac:dyDescent="0.3">
      <c r="B143" s="11" t="s">
        <v>525</v>
      </c>
      <c r="D143" s="41" t="s">
        <v>526</v>
      </c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</row>
    <row r="144" spans="2:21" x14ac:dyDescent="0.3">
      <c r="D144" s="41" t="s">
        <v>528</v>
      </c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</row>
    <row r="145" spans="2:21" x14ac:dyDescent="0.3">
      <c r="D145" s="42" t="s">
        <v>527</v>
      </c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</row>
    <row r="146" spans="2:21" ht="7.2" customHeight="1" x14ac:dyDescent="0.3"/>
    <row r="147" spans="2:21" x14ac:dyDescent="0.3">
      <c r="B147" s="11" t="s">
        <v>537</v>
      </c>
      <c r="D147" s="41" t="s">
        <v>538</v>
      </c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</row>
    <row r="148" spans="2:21" x14ac:dyDescent="0.3">
      <c r="D148" s="41" t="s">
        <v>540</v>
      </c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</row>
    <row r="149" spans="2:21" x14ac:dyDescent="0.3">
      <c r="D149" s="42" t="s">
        <v>539</v>
      </c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</row>
    <row r="150" spans="2:21" ht="7.2" customHeight="1" x14ac:dyDescent="0.3"/>
    <row r="151" spans="2:21" x14ac:dyDescent="0.3"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</row>
    <row r="152" spans="2:21" x14ac:dyDescent="0.3"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</row>
    <row r="153" spans="2:21" x14ac:dyDescent="0.3">
      <c r="D153" s="42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</row>
    <row r="154" spans="2:21" ht="7.2" customHeight="1" x14ac:dyDescent="0.3"/>
    <row r="155" spans="2:21" x14ac:dyDescent="0.3"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</row>
    <row r="156" spans="2:21" x14ac:dyDescent="0.3"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</row>
    <row r="157" spans="2:21" x14ac:dyDescent="0.3">
      <c r="D157" s="42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</row>
    <row r="158" spans="2:21" ht="7.2" customHeight="1" x14ac:dyDescent="0.3"/>
    <row r="159" spans="2:21" x14ac:dyDescent="0.3"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</row>
    <row r="160" spans="2:21" x14ac:dyDescent="0.3"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</row>
    <row r="161" spans="4:21" x14ac:dyDescent="0.3">
      <c r="D161" s="42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</row>
    <row r="162" spans="4:21" ht="7.2" customHeight="1" x14ac:dyDescent="0.3"/>
    <row r="163" spans="4:21" x14ac:dyDescent="0.3"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</row>
    <row r="164" spans="4:21" x14ac:dyDescent="0.3"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</row>
    <row r="165" spans="4:21" x14ac:dyDescent="0.3">
      <c r="D165" s="42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</row>
    <row r="166" spans="4:21" ht="7.2" customHeight="1" x14ac:dyDescent="0.3"/>
    <row r="167" spans="4:21" x14ac:dyDescent="0.3"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</row>
    <row r="168" spans="4:21" x14ac:dyDescent="0.3"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</row>
    <row r="169" spans="4:21" x14ac:dyDescent="0.3">
      <c r="D169" s="42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</row>
    <row r="170" spans="4:21" ht="7.2" customHeight="1" x14ac:dyDescent="0.3"/>
    <row r="171" spans="4:21" x14ac:dyDescent="0.3"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</row>
    <row r="172" spans="4:21" x14ac:dyDescent="0.3"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</row>
    <row r="173" spans="4:21" x14ac:dyDescent="0.3">
      <c r="D173" s="42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</row>
    <row r="174" spans="4:21" ht="7.2" customHeight="1" x14ac:dyDescent="0.3"/>
    <row r="175" spans="4:21" x14ac:dyDescent="0.3"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</row>
    <row r="176" spans="4:21" x14ac:dyDescent="0.3"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</row>
    <row r="177" spans="4:21" x14ac:dyDescent="0.3">
      <c r="D177" s="42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</row>
    <row r="178" spans="4:21" ht="7.2" customHeight="1" x14ac:dyDescent="0.3"/>
    <row r="179" spans="4:21" x14ac:dyDescent="0.3"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</row>
    <row r="180" spans="4:21" x14ac:dyDescent="0.3"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</row>
    <row r="181" spans="4:21" x14ac:dyDescent="0.3">
      <c r="D181" s="42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</row>
    <row r="182" spans="4:21" ht="7.2" customHeight="1" x14ac:dyDescent="0.3"/>
    <row r="183" spans="4:21" x14ac:dyDescent="0.3"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</row>
    <row r="184" spans="4:21" x14ac:dyDescent="0.3"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</row>
    <row r="185" spans="4:21" x14ac:dyDescent="0.3">
      <c r="D185" s="42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</row>
    <row r="186" spans="4:21" ht="7.2" customHeight="1" x14ac:dyDescent="0.3"/>
    <row r="187" spans="4:21" x14ac:dyDescent="0.3"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</row>
    <row r="188" spans="4:21" x14ac:dyDescent="0.3"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</row>
    <row r="189" spans="4:21" x14ac:dyDescent="0.3">
      <c r="D189" s="42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</row>
    <row r="190" spans="4:21" ht="7.2" customHeight="1" x14ac:dyDescent="0.3"/>
    <row r="191" spans="4:21" x14ac:dyDescent="0.3"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</row>
    <row r="192" spans="4:21" x14ac:dyDescent="0.3"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</row>
    <row r="193" spans="4:21" x14ac:dyDescent="0.3">
      <c r="D193" s="42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</row>
    <row r="194" spans="4:21" ht="7.2" customHeight="1" x14ac:dyDescent="0.3"/>
    <row r="195" spans="4:21" x14ac:dyDescent="0.3"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</row>
    <row r="196" spans="4:21" x14ac:dyDescent="0.3"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</row>
    <row r="197" spans="4:21" x14ac:dyDescent="0.3">
      <c r="D197" s="42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</row>
    <row r="198" spans="4:21" ht="7.2" customHeight="1" x14ac:dyDescent="0.3"/>
    <row r="199" spans="4:21" x14ac:dyDescent="0.3"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</row>
    <row r="200" spans="4:21" x14ac:dyDescent="0.3"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</row>
    <row r="201" spans="4:21" x14ac:dyDescent="0.3">
      <c r="D201" s="42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</row>
    <row r="202" spans="4:21" ht="7.2" customHeight="1" x14ac:dyDescent="0.3"/>
    <row r="203" spans="4:21" x14ac:dyDescent="0.3"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</row>
    <row r="204" spans="4:21" x14ac:dyDescent="0.3"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</row>
    <row r="205" spans="4:21" x14ac:dyDescent="0.3">
      <c r="D205" s="42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</row>
    <row r="206" spans="4:21" ht="7.2" customHeight="1" x14ac:dyDescent="0.3"/>
    <row r="207" spans="4:21" x14ac:dyDescent="0.3"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</row>
    <row r="208" spans="4:21" x14ac:dyDescent="0.3"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</row>
    <row r="209" spans="4:21" x14ac:dyDescent="0.3">
      <c r="D209" s="42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</row>
    <row r="210" spans="4:21" ht="7.2" customHeight="1" x14ac:dyDescent="0.3"/>
    <row r="211" spans="4:21" x14ac:dyDescent="0.3"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</row>
    <row r="212" spans="4:21" x14ac:dyDescent="0.3"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</row>
    <row r="213" spans="4:21" x14ac:dyDescent="0.3">
      <c r="D213" s="42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</row>
    <row r="214" spans="4:21" ht="7.2" customHeight="1" x14ac:dyDescent="0.3"/>
    <row r="215" spans="4:21" x14ac:dyDescent="0.3"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</row>
    <row r="216" spans="4:21" x14ac:dyDescent="0.3"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</row>
    <row r="217" spans="4:21" x14ac:dyDescent="0.3">
      <c r="D217" s="42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</row>
    <row r="218" spans="4:21" ht="7.2" customHeight="1" x14ac:dyDescent="0.3"/>
  </sheetData>
  <sheetProtection algorithmName="SHA-512" hashValue="MhSn7O5abQ7aACwsXMB80cmcaIgF9UwWPdo5zeMSlizK7ScfTF/BFu/z9tWQ1A7SoZadbV4Kj/7jzmloX0DkAg==" saltValue="eIjKbttVdrRq4sBeM5Z/Ew==" spinCount="100000" sheet="1" formatCells="0" formatColumns="0" formatRows="0" sort="0" autoFilter="0" pivotTables="0"/>
  <mergeCells count="162">
    <mergeCell ref="D3:U3"/>
    <mergeCell ref="D4:U4"/>
    <mergeCell ref="D5:U5"/>
    <mergeCell ref="D83:U83"/>
    <mergeCell ref="D84:U84"/>
    <mergeCell ref="D92:U92"/>
    <mergeCell ref="D93:U93"/>
    <mergeCell ref="D76:U76"/>
    <mergeCell ref="D77:U77"/>
    <mergeCell ref="D79:U79"/>
    <mergeCell ref="D80:U80"/>
    <mergeCell ref="D81:U81"/>
    <mergeCell ref="D91:U91"/>
    <mergeCell ref="D85:U85"/>
    <mergeCell ref="D75:U75"/>
    <mergeCell ref="D60:U60"/>
    <mergeCell ref="D61:U61"/>
    <mergeCell ref="D63:U63"/>
    <mergeCell ref="D64:U64"/>
    <mergeCell ref="D65:U65"/>
    <mergeCell ref="D67:U67"/>
    <mergeCell ref="D68:U68"/>
    <mergeCell ref="D69:U69"/>
    <mergeCell ref="D71:U71"/>
    <mergeCell ref="D72:U72"/>
    <mergeCell ref="D73:U73"/>
    <mergeCell ref="D36:U36"/>
    <mergeCell ref="D37:U37"/>
    <mergeCell ref="D59:U59"/>
    <mergeCell ref="D40:U40"/>
    <mergeCell ref="D41:U41"/>
    <mergeCell ref="D43:U43"/>
    <mergeCell ref="D44:U44"/>
    <mergeCell ref="D45:U45"/>
    <mergeCell ref="D51:U51"/>
    <mergeCell ref="D52:U52"/>
    <mergeCell ref="D53:U53"/>
    <mergeCell ref="D55:U55"/>
    <mergeCell ref="D56:U56"/>
    <mergeCell ref="D57:U57"/>
    <mergeCell ref="D47:U47"/>
    <mergeCell ref="D48:U48"/>
    <mergeCell ref="D49:U49"/>
    <mergeCell ref="D7:U7"/>
    <mergeCell ref="D9:U9"/>
    <mergeCell ref="D87:U87"/>
    <mergeCell ref="D8:U8"/>
    <mergeCell ref="D31:U31"/>
    <mergeCell ref="D17:U17"/>
    <mergeCell ref="D19:U19"/>
    <mergeCell ref="D20:U20"/>
    <mergeCell ref="D21:U21"/>
    <mergeCell ref="D23:U23"/>
    <mergeCell ref="D24:U24"/>
    <mergeCell ref="D11:U11"/>
    <mergeCell ref="D12:U12"/>
    <mergeCell ref="D13:U13"/>
    <mergeCell ref="D15:U15"/>
    <mergeCell ref="D16:U16"/>
    <mergeCell ref="D39:U39"/>
    <mergeCell ref="D25:U25"/>
    <mergeCell ref="D27:U27"/>
    <mergeCell ref="D28:U28"/>
    <mergeCell ref="D29:U29"/>
    <mergeCell ref="D32:U32"/>
    <mergeCell ref="D33:U33"/>
    <mergeCell ref="D35:U35"/>
    <mergeCell ref="D99:U99"/>
    <mergeCell ref="D100:U100"/>
    <mergeCell ref="D101:U101"/>
    <mergeCell ref="D103:U103"/>
    <mergeCell ref="D104:U104"/>
    <mergeCell ref="D88:U88"/>
    <mergeCell ref="D89:U89"/>
    <mergeCell ref="D95:U95"/>
    <mergeCell ref="D96:U96"/>
    <mergeCell ref="D97:U97"/>
    <mergeCell ref="D112:U112"/>
    <mergeCell ref="D113:U113"/>
    <mergeCell ref="D121:U121"/>
    <mergeCell ref="D123:U123"/>
    <mergeCell ref="D124:U124"/>
    <mergeCell ref="D105:U105"/>
    <mergeCell ref="D107:U107"/>
    <mergeCell ref="D108:U108"/>
    <mergeCell ref="D109:U109"/>
    <mergeCell ref="D111:U111"/>
    <mergeCell ref="D131:U131"/>
    <mergeCell ref="D132:U132"/>
    <mergeCell ref="D133:U133"/>
    <mergeCell ref="D135:U135"/>
    <mergeCell ref="D136:U136"/>
    <mergeCell ref="D125:U125"/>
    <mergeCell ref="D115:U115"/>
    <mergeCell ref="D116:U116"/>
    <mergeCell ref="D117:U117"/>
    <mergeCell ref="D119:U119"/>
    <mergeCell ref="D120:U120"/>
    <mergeCell ref="D127:U127"/>
    <mergeCell ref="D128:U128"/>
    <mergeCell ref="D129:U129"/>
    <mergeCell ref="D144:U144"/>
    <mergeCell ref="D145:U145"/>
    <mergeCell ref="D147:U147"/>
    <mergeCell ref="D148:U148"/>
    <mergeCell ref="D149:U149"/>
    <mergeCell ref="D137:U137"/>
    <mergeCell ref="D139:U139"/>
    <mergeCell ref="D140:U140"/>
    <mergeCell ref="D141:U141"/>
    <mergeCell ref="D143:U143"/>
    <mergeCell ref="D151:U151"/>
    <mergeCell ref="D152:U152"/>
    <mergeCell ref="D153:U153"/>
    <mergeCell ref="D155:U155"/>
    <mergeCell ref="D156:U156"/>
    <mergeCell ref="D157:U157"/>
    <mergeCell ref="D159:U159"/>
    <mergeCell ref="D160:U160"/>
    <mergeCell ref="D161:U161"/>
    <mergeCell ref="D163:U163"/>
    <mergeCell ref="D164:U164"/>
    <mergeCell ref="D165:U165"/>
    <mergeCell ref="D167:U167"/>
    <mergeCell ref="D168:U168"/>
    <mergeCell ref="D169:U169"/>
    <mergeCell ref="D171:U171"/>
    <mergeCell ref="D172:U172"/>
    <mergeCell ref="D173:U173"/>
    <mergeCell ref="D175:U175"/>
    <mergeCell ref="D176:U176"/>
    <mergeCell ref="D177:U177"/>
    <mergeCell ref="D179:U179"/>
    <mergeCell ref="D180:U180"/>
    <mergeCell ref="D181:U181"/>
    <mergeCell ref="D183:U183"/>
    <mergeCell ref="D184:U184"/>
    <mergeCell ref="D185:U185"/>
    <mergeCell ref="D187:U187"/>
    <mergeCell ref="D188:U188"/>
    <mergeCell ref="D189:U189"/>
    <mergeCell ref="D191:U191"/>
    <mergeCell ref="D192:U192"/>
    <mergeCell ref="D193:U193"/>
    <mergeCell ref="D195:U195"/>
    <mergeCell ref="D196:U196"/>
    <mergeCell ref="D197:U197"/>
    <mergeCell ref="D211:U211"/>
    <mergeCell ref="D212:U212"/>
    <mergeCell ref="D213:U213"/>
    <mergeCell ref="D215:U215"/>
    <mergeCell ref="D216:U216"/>
    <mergeCell ref="D217:U217"/>
    <mergeCell ref="D199:U199"/>
    <mergeCell ref="D200:U200"/>
    <mergeCell ref="D201:U201"/>
    <mergeCell ref="D203:U203"/>
    <mergeCell ref="D204:U204"/>
    <mergeCell ref="D205:U205"/>
    <mergeCell ref="D207:U207"/>
    <mergeCell ref="D208:U208"/>
    <mergeCell ref="D209:U209"/>
  </mergeCells>
  <hyperlinks>
    <hyperlink ref="D13" r:id="rId1" xr:uid="{AD7AA2FF-9A5B-478A-9C2D-235C42A2BEA5}"/>
    <hyperlink ref="D9" r:id="rId2" xr:uid="{FB834238-A7E2-4AFC-8D06-C9B005FAD855}"/>
    <hyperlink ref="D17" r:id="rId3" xr:uid="{DEB8A737-3EB6-4617-AD14-D5DFB0E40A40}"/>
    <hyperlink ref="D69" r:id="rId4" xr:uid="{E6D8320D-2E2C-4F3C-98E8-C6EFFC460C3D}"/>
    <hyperlink ref="D41" r:id="rId5" xr:uid="{5CBD0C0B-B65F-453B-A0E4-A96C9E90792E}"/>
    <hyperlink ref="D53" r:id="rId6" xr:uid="{C354E52B-BE53-438B-9E1A-BF27C0EF5458}"/>
    <hyperlink ref="D57" r:id="rId7" xr:uid="{A6BE2A77-E2E2-4CF4-BA1B-5222AB3D4E30}"/>
    <hyperlink ref="D61" r:id="rId8" xr:uid="{D6F956A4-77D9-4BA1-B8BC-352A3E694D3D}"/>
    <hyperlink ref="D65" r:id="rId9" xr:uid="{015A0C51-50E9-4B1A-A0EE-BFE881A54E6D}"/>
    <hyperlink ref="D73" r:id="rId10" xr:uid="{14B70138-73A1-4343-8611-FD6D94DEBB60}"/>
    <hyperlink ref="D93" r:id="rId11" xr:uid="{7EDF6745-60AD-4A9A-AF38-F941748C931A}"/>
    <hyperlink ref="D37" r:id="rId12" xr:uid="{21C360F5-A379-4C34-B447-49C98422CFCF}"/>
    <hyperlink ref="D45" r:id="rId13" xr:uid="{C348DD4D-7664-40DE-A2D1-1C4DCDED8411}"/>
    <hyperlink ref="D77" r:id="rId14" xr:uid="{37BBB1C2-3F01-48BC-896D-B8690FDE9427}"/>
    <hyperlink ref="D81" r:id="rId15" xr:uid="{BC332CD4-C8C2-4048-8301-954C73FF01B1}"/>
    <hyperlink ref="D85" r:id="rId16" xr:uid="{E6DA78DB-5503-4021-9AD6-312A3A0A1E7A}"/>
    <hyperlink ref="D89" r:id="rId17" xr:uid="{8ABA178E-265D-43F8-B1CB-91EC736EBCB7}"/>
    <hyperlink ref="D97" r:id="rId18" xr:uid="{067EC075-29B5-442E-998C-B4CD066F7F63}"/>
    <hyperlink ref="D101" r:id="rId19" xr:uid="{E3BBF2C6-4B67-4C68-A727-A6220613045E}"/>
    <hyperlink ref="D105" r:id="rId20" xr:uid="{0D29528F-0C11-4732-8ED8-68D7554B394E}"/>
    <hyperlink ref="D109" r:id="rId21" xr:uid="{387EBA6E-37B9-4214-9DCF-482A6932BFB7}"/>
    <hyperlink ref="D113" r:id="rId22" xr:uid="{44E69029-FAF0-4978-8EA0-1E694320D444}"/>
    <hyperlink ref="D117" r:id="rId23" xr:uid="{A6263053-7AA7-4B95-A632-8E625B0AA3E7}"/>
    <hyperlink ref="D121" r:id="rId24" xr:uid="{3D128CC4-9882-4990-8B84-BADE9D62B548}"/>
    <hyperlink ref="D125" r:id="rId25" xr:uid="{153AE9DC-BCE5-4A3A-8664-72F5CC2166EE}"/>
    <hyperlink ref="D129" r:id="rId26" xr:uid="{4F1A6352-055B-4710-A7A1-F198FCCE355E}"/>
    <hyperlink ref="D5" r:id="rId27" xr:uid="{4DFFD8AB-35B5-4A1F-B2D7-C0FA04482E04}"/>
    <hyperlink ref="D21" r:id="rId28" xr:uid="{A8E2B516-0A1D-43E2-818A-9AC9D5EE19D6}"/>
    <hyperlink ref="D33" r:id="rId29" xr:uid="{1EA224C2-9ED3-4D06-BCD7-B01E1AD640AB}"/>
    <hyperlink ref="D29" r:id="rId30" xr:uid="{87A53416-0E52-43DA-9EC5-6909E71B631F}"/>
    <hyperlink ref="D133" r:id="rId31" xr:uid="{35E8C92B-3756-4AAD-A8AE-053128392FC8}"/>
    <hyperlink ref="D137:U137" r:id="rId32" display="https://doi.org/10.2514/6.2013-1769" xr:uid="{53CF290B-7044-4DD4-AC55-BBD587CE9F9F}"/>
    <hyperlink ref="D141:U141" r:id="rId33" display="https://elib.dlr.de/136955/" xr:uid="{414C23B9-F5BA-4112-B337-F848CEE7A165}"/>
    <hyperlink ref="D145:U145" r:id="rId34" display="https://doi.org/10.2514/3.61860" xr:uid="{7AF09EE3-25D3-4B5C-999C-4DB34C412E36}"/>
    <hyperlink ref="D149:U149" r:id="rId35" display="https://doi.org/10.1016/j.compstruct.2024.118216" xr:uid="{CA948435-E045-4312-99E1-DB9B29226E28}"/>
  </hyperlinks>
  <pageMargins left="0.7" right="0.7" top="0.78740157499999996" bottom="0.78740157499999996" header="0.3" footer="0.3"/>
  <pageSetup paperSize="9" orientation="portrait" r:id="rId3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H x u V h M E g U u l A A A A 9 Q A A A B I A H A B D b 2 5 m a W c v U G F j a 2 F n Z S 5 4 b W w g o h g A K K A U A A A A A A A A A A A A A A A A A A A A A A A A A A A A h Y 8 x D o I w G I W v Q r r T 1 m o M k p 8 y q J s k J i b G t S k V G q E Y W i x 3 c / B I X k G M o m 6 O 7 3 v f 8 N 7 9 e o O 0 r 6 v g o l q r G 5 O g C a Y o U E Y 2 u T Z F g j p 3 D C O U c t g K e R K F C g b Z 2 L i 3 e Y J K 5 8 4 x I d 5 7 7 K e 4 a Q v C K J 2 Q Q 7 b Z y V L V A n 1 k / V 8 O t b F O G K k Q h / 1 r D G d 4 M c f R j G E K Z G S Q a f P t 2 T D 3 2 f 5 A W H a V 6 1 r F c x W u 1 k D G C O R 9 g T 8 A U E s D B B Q A A g A I A A B 8 b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A f G 5 W K I p H u A 4 A A A A R A A A A E w A c A E Z v c m 1 1 b G F z L 1 N l Y 3 R p b 2 4 x L m 0 g o h g A K K A U A A A A A A A A A A A A A A A A A A A A A A A A A A A A K 0 5 N L s n M z 1 M I h t C G 1 g B Q S w E C L Q A U A A I A C A A A f G 5 W E w S B S 6 U A A A D 1 A A A A E g A A A A A A A A A A A A A A A A A A A A A A Q 2 9 u Z m l n L 1 B h Y 2 t h Z 2 U u e G 1 s U E s B A i 0 A F A A C A A g A A H x u V g / K 6 a u k A A A A 6 Q A A A B M A A A A A A A A A A A A A A A A A 8 Q A A A F t D b 2 5 0 Z W 5 0 X 1 R 5 c G V z X S 5 4 b W x Q S w E C L Q A U A A I A C A A A f G 5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9 6 v y Y U q a 0 E K Z W w s a 8 D B S 8 A A A A A A C A A A A A A A Q Z g A A A A E A A C A A A A A M q T 1 1 g K + y i g M U q P A x m K g o H s T B K H 1 J X n H n 3 w y U 5 e N H 7 g A A A A A O g A A A A A I A A C A A A A B t T Z l 2 b d Z Z y s a d Y 5 q i 0 F O e U a o 0 i U p f o X V x q m 1 p M F P h v 1 A A A A B j O z Q n B N + S V d i C Z X 9 E F R r i M t e J 1 a 3 Z w f q t Y + n + a R B L G v y g t x y a X v u O Q w 5 d j t 1 S 6 V W / Z H Q v U N q H A F Q Z X y x O W B E X k L 1 G w s s R 6 y y k O v n l G 9 / E W U A A A A A P / E e w R a n S P 1 6 Y R B t 9 F i K k s H l p I u 6 I A f P M S v i o 0 + z 9 1 E s h 2 2 a Z 8 e x H C G e Z T 8 y e C H T a 3 z T 3 k n F t n h / a h Z o t I 7 l j < / D a t a M a s h u p > 
</file>

<file path=customXml/itemProps1.xml><?xml version="1.0" encoding="utf-8"?>
<ds:datastoreItem xmlns:ds="http://schemas.openxmlformats.org/officeDocument/2006/customXml" ds:itemID="{E3367E10-1FE7-4A9B-ACAE-707C532D6D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37</vt:i4>
      </vt:variant>
    </vt:vector>
  </HeadingPairs>
  <TitlesOfParts>
    <vt:vector size="39" baseType="lpstr">
      <vt:lpstr>Data</vt:lpstr>
      <vt:lpstr>References</vt:lpstr>
      <vt:lpstr>REF_01</vt:lpstr>
      <vt:lpstr>REF_02</vt:lpstr>
      <vt:lpstr>REF_03</vt:lpstr>
      <vt:lpstr>REF_04</vt:lpstr>
      <vt:lpstr>REF_05</vt:lpstr>
      <vt:lpstr>REF_06</vt:lpstr>
      <vt:lpstr>REF_07</vt:lpstr>
      <vt:lpstr>REF_08</vt:lpstr>
      <vt:lpstr>REF_09</vt:lpstr>
      <vt:lpstr>REF_10</vt:lpstr>
      <vt:lpstr>REF_11</vt:lpstr>
      <vt:lpstr>REF_12</vt:lpstr>
      <vt:lpstr>REF_13</vt:lpstr>
      <vt:lpstr>REF_14</vt:lpstr>
      <vt:lpstr>REF_15</vt:lpstr>
      <vt:lpstr>REF_16</vt:lpstr>
      <vt:lpstr>REF_17</vt:lpstr>
      <vt:lpstr>REF_18</vt:lpstr>
      <vt:lpstr>REF_19</vt:lpstr>
      <vt:lpstr>REF_20</vt:lpstr>
      <vt:lpstr>REF_21</vt:lpstr>
      <vt:lpstr>REF_22</vt:lpstr>
      <vt:lpstr>REF_23</vt:lpstr>
      <vt:lpstr>REF_24</vt:lpstr>
      <vt:lpstr>REF_25</vt:lpstr>
      <vt:lpstr>REF_26</vt:lpstr>
      <vt:lpstr>REF_27</vt:lpstr>
      <vt:lpstr>REF_28</vt:lpstr>
      <vt:lpstr>REF_29</vt:lpstr>
      <vt:lpstr>REF_30</vt:lpstr>
      <vt:lpstr>REF_31</vt:lpstr>
      <vt:lpstr>REF_32</vt:lpstr>
      <vt:lpstr>REF_33</vt:lpstr>
      <vt:lpstr>REF_34</vt:lpstr>
      <vt:lpstr>REF_35</vt:lpstr>
      <vt:lpstr>REF_36</vt:lpstr>
      <vt:lpstr>REF_37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Panek</dc:creator>
  <cp:lastModifiedBy>Stefan Panek</cp:lastModifiedBy>
  <dcterms:created xsi:type="dcterms:W3CDTF">2015-06-05T18:19:34Z</dcterms:created>
  <dcterms:modified xsi:type="dcterms:W3CDTF">2024-05-29T12:33:59Z</dcterms:modified>
</cp:coreProperties>
</file>