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queraltguellbujons/Documents/PhD_ICM_2019/Articles_info/Paper1_capillaries/Data_repositories/"/>
    </mc:Choice>
  </mc:AlternateContent>
  <xr:revisionPtr revIDLastSave="0" documentId="13_ncr:1_{F0AA3A7E-8F77-A749-A3EE-937FAD9A533C}" xr6:coauthVersionLast="47" xr6:coauthVersionMax="47" xr10:uidLastSave="{00000000-0000-0000-0000-000000000000}"/>
  <bookViews>
    <workbookView xWindow="36440" yWindow="640" windowWidth="37800" windowHeight="20960" xr2:uid="{0762F26A-A50C-6844-BD65-36808A66BC4A}"/>
  </bookViews>
  <sheets>
    <sheet name="ALL" sheetId="3" r:id="rId1"/>
  </sheets>
  <definedNames>
    <definedName name="_210708_Radio_cultius" localSheetId="0">ALL!$G$1:$H$81</definedName>
    <definedName name="_210721_Radio_cultius" localSheetId="0">ALL!$A$4:$O$88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0" i="3" l="1"/>
  <c r="I89" i="3"/>
  <c r="P87" i="3"/>
  <c r="I87" i="3"/>
  <c r="M87" i="3" s="1"/>
  <c r="N87" i="3" s="1"/>
  <c r="P86" i="3"/>
  <c r="I86" i="3"/>
  <c r="I84" i="3"/>
  <c r="M84" i="3" s="1"/>
  <c r="N84" i="3" s="1"/>
  <c r="I83" i="3"/>
  <c r="M83" i="3" s="1"/>
  <c r="N83" i="3" s="1"/>
  <c r="P81" i="3"/>
  <c r="I81" i="3"/>
  <c r="P80" i="3"/>
  <c r="I80" i="3"/>
  <c r="I78" i="3"/>
  <c r="M78" i="3" s="1"/>
  <c r="N78" i="3" s="1"/>
  <c r="I77" i="3"/>
  <c r="M77" i="3" s="1"/>
  <c r="N77" i="3" s="1"/>
  <c r="P75" i="3"/>
  <c r="I75" i="3"/>
  <c r="M75" i="3" s="1"/>
  <c r="N75" i="3" s="1"/>
  <c r="P74" i="3"/>
  <c r="I74" i="3"/>
  <c r="M74" i="3" s="1"/>
  <c r="N74" i="3" s="1"/>
  <c r="I72" i="3"/>
  <c r="M72" i="3" s="1"/>
  <c r="N72" i="3" s="1"/>
  <c r="I71" i="3"/>
  <c r="P69" i="3"/>
  <c r="I69" i="3"/>
  <c r="P68" i="3"/>
  <c r="I68" i="3"/>
  <c r="K71" i="3" l="1"/>
  <c r="K68" i="3"/>
  <c r="Q80" i="3"/>
  <c r="S80" i="3" s="1"/>
  <c r="Q81" i="3"/>
  <c r="S81" i="3" s="1"/>
  <c r="Q69" i="3"/>
  <c r="S69" i="3" s="1"/>
  <c r="K83" i="3"/>
  <c r="J80" i="3"/>
  <c r="J83" i="3"/>
  <c r="M81" i="3"/>
  <c r="N81" i="3" s="1"/>
  <c r="Q75" i="3"/>
  <c r="S75" i="3" s="1"/>
  <c r="Q74" i="3"/>
  <c r="S74" i="3" s="1"/>
  <c r="Q86" i="3"/>
  <c r="S86" i="3" s="1"/>
  <c r="J86" i="3"/>
  <c r="J68" i="3"/>
  <c r="K86" i="3"/>
  <c r="J89" i="3"/>
  <c r="J71" i="3"/>
  <c r="M68" i="3"/>
  <c r="N68" i="3" s="1"/>
  <c r="M71" i="3"/>
  <c r="N71" i="3" s="1"/>
  <c r="M86" i="3"/>
  <c r="N86" i="3" s="1"/>
  <c r="K89" i="3"/>
  <c r="Q87" i="3"/>
  <c r="S87" i="3" s="1"/>
  <c r="M89" i="3"/>
  <c r="N89" i="3" s="1"/>
  <c r="Q68" i="3"/>
  <c r="M80" i="3"/>
  <c r="N80" i="3" s="1"/>
  <c r="M90" i="3"/>
  <c r="N90" i="3" s="1"/>
  <c r="J74" i="3"/>
  <c r="J77" i="3"/>
  <c r="M69" i="3"/>
  <c r="N69" i="3" s="1"/>
  <c r="K80" i="3"/>
  <c r="K74" i="3"/>
  <c r="K77" i="3"/>
  <c r="U74" i="3" l="1"/>
  <c r="T74" i="3"/>
  <c r="U86" i="3"/>
  <c r="T86" i="3"/>
  <c r="S68" i="3"/>
  <c r="U80" i="3"/>
  <c r="T80" i="3"/>
  <c r="U68" i="3" l="1"/>
  <c r="T68" i="3"/>
  <c r="I4" i="3" l="1"/>
  <c r="M4" i="3" s="1"/>
  <c r="N4" i="3" s="1"/>
  <c r="P10" i="3" l="1"/>
  <c r="I36" i="3"/>
  <c r="P4" i="3" l="1"/>
  <c r="I7" i="3"/>
  <c r="M7" i="3" s="1"/>
  <c r="N7" i="3" s="1"/>
  <c r="I5" i="3"/>
  <c r="I29" i="3"/>
  <c r="P61" i="3"/>
  <c r="P60" i="3"/>
  <c r="P55" i="3"/>
  <c r="I61" i="3"/>
  <c r="M61" i="3" s="1"/>
  <c r="I60" i="3"/>
  <c r="I55" i="3"/>
  <c r="M55" i="3" s="1"/>
  <c r="N55" i="3" s="1"/>
  <c r="I54" i="3"/>
  <c r="J54" i="3" s="1"/>
  <c r="I64" i="3"/>
  <c r="M64" i="3" s="1"/>
  <c r="N64" i="3" s="1"/>
  <c r="I63" i="3"/>
  <c r="I58" i="3"/>
  <c r="M58" i="3" s="1"/>
  <c r="N58" i="3" s="1"/>
  <c r="I57" i="3"/>
  <c r="M57" i="3" s="1"/>
  <c r="N57" i="3" s="1"/>
  <c r="P54" i="3"/>
  <c r="P49" i="3"/>
  <c r="P48" i="3"/>
  <c r="P43" i="3"/>
  <c r="P42" i="3"/>
  <c r="P37" i="3"/>
  <c r="P36" i="3"/>
  <c r="P23" i="3"/>
  <c r="P22" i="3"/>
  <c r="P29" i="3"/>
  <c r="P28" i="3"/>
  <c r="I32" i="3"/>
  <c r="M32" i="3" s="1"/>
  <c r="N32" i="3" s="1"/>
  <c r="I31" i="3"/>
  <c r="M31" i="3" s="1"/>
  <c r="N31" i="3" s="1"/>
  <c r="I28" i="3"/>
  <c r="I25" i="3"/>
  <c r="M25" i="3" s="1"/>
  <c r="N25" i="3" s="1"/>
  <c r="I23" i="3"/>
  <c r="M23" i="3" s="1"/>
  <c r="N23" i="3" s="1"/>
  <c r="I22" i="3"/>
  <c r="M22" i="3" s="1"/>
  <c r="N22" i="3" s="1"/>
  <c r="I26" i="3"/>
  <c r="M26" i="3" s="1"/>
  <c r="N26" i="3" s="1"/>
  <c r="I37" i="3"/>
  <c r="M37" i="3" s="1"/>
  <c r="N37" i="3" s="1"/>
  <c r="I39" i="3"/>
  <c r="M39" i="3" s="1"/>
  <c r="N39" i="3" s="1"/>
  <c r="I40" i="3"/>
  <c r="M40" i="3" s="1"/>
  <c r="N40" i="3" s="1"/>
  <c r="P17" i="3"/>
  <c r="P16" i="3"/>
  <c r="P11" i="3"/>
  <c r="P5" i="3"/>
  <c r="I42" i="3"/>
  <c r="M42" i="3" s="1"/>
  <c r="N42" i="3" s="1"/>
  <c r="I43" i="3"/>
  <c r="M43" i="3" s="1"/>
  <c r="N43" i="3" s="1"/>
  <c r="I52" i="3"/>
  <c r="M52" i="3" s="1"/>
  <c r="N52" i="3" s="1"/>
  <c r="I51" i="3"/>
  <c r="M51" i="3" s="1"/>
  <c r="N51" i="3" s="1"/>
  <c r="I49" i="3"/>
  <c r="M49" i="3" s="1"/>
  <c r="N49" i="3" s="1"/>
  <c r="I48" i="3"/>
  <c r="M48" i="3" s="1"/>
  <c r="N48" i="3" s="1"/>
  <c r="I46" i="3"/>
  <c r="M46" i="3" s="1"/>
  <c r="N46" i="3" s="1"/>
  <c r="I45" i="3"/>
  <c r="M45" i="3" s="1"/>
  <c r="N45" i="3" s="1"/>
  <c r="I20" i="3"/>
  <c r="M20" i="3" s="1"/>
  <c r="N20" i="3" s="1"/>
  <c r="I19" i="3"/>
  <c r="M19" i="3" s="1"/>
  <c r="N19" i="3" s="1"/>
  <c r="I17" i="3"/>
  <c r="M17" i="3" s="1"/>
  <c r="N17" i="3" s="1"/>
  <c r="I16" i="3"/>
  <c r="M16" i="3" s="1"/>
  <c r="N16" i="3" s="1"/>
  <c r="I14" i="3"/>
  <c r="M14" i="3" s="1"/>
  <c r="N14" i="3" s="1"/>
  <c r="I13" i="3"/>
  <c r="M13" i="3" s="1"/>
  <c r="N13" i="3" s="1"/>
  <c r="I11" i="3"/>
  <c r="M11" i="3" s="1"/>
  <c r="N11" i="3" s="1"/>
  <c r="I10" i="3"/>
  <c r="M10" i="3" s="1"/>
  <c r="N10" i="3" s="1"/>
  <c r="I8" i="3"/>
  <c r="M8" i="3" s="1"/>
  <c r="N8" i="3" s="1"/>
  <c r="J60" i="3" l="1"/>
  <c r="M5" i="3"/>
  <c r="N5" i="3" s="1"/>
  <c r="J4" i="3"/>
  <c r="K4" i="3"/>
  <c r="K63" i="3"/>
  <c r="J10" i="3"/>
  <c r="J28" i="3"/>
  <c r="N61" i="3"/>
  <c r="Q4" i="3"/>
  <c r="S4" i="3" s="1"/>
  <c r="Q29" i="3"/>
  <c r="S29" i="3" s="1"/>
  <c r="Q36" i="3"/>
  <c r="S36" i="3" s="1"/>
  <c r="M60" i="3"/>
  <c r="M63" i="3"/>
  <c r="N63" i="3" s="1"/>
  <c r="Q22" i="3"/>
  <c r="S22" i="3" s="1"/>
  <c r="M29" i="3"/>
  <c r="N29" i="3" s="1"/>
  <c r="M28" i="3"/>
  <c r="N28" i="3" s="1"/>
  <c r="M54" i="3"/>
  <c r="N54" i="3" s="1"/>
  <c r="M36" i="3"/>
  <c r="N36" i="3" s="1"/>
  <c r="K31" i="3"/>
  <c r="Q49" i="3"/>
  <c r="S49" i="3" s="1"/>
  <c r="K60" i="3"/>
  <c r="Q60" i="3"/>
  <c r="S60" i="3" s="1"/>
  <c r="Q37" i="3"/>
  <c r="S37" i="3" s="1"/>
  <c r="Q42" i="3"/>
  <c r="S42" i="3" s="1"/>
  <c r="K57" i="3"/>
  <c r="Q61" i="3"/>
  <c r="S61" i="3" s="1"/>
  <c r="K28" i="3"/>
  <c r="Q43" i="3"/>
  <c r="S43" i="3" s="1"/>
  <c r="Q55" i="3"/>
  <c r="S55" i="3" s="1"/>
  <c r="Q23" i="3"/>
  <c r="S23" i="3" s="1"/>
  <c r="J25" i="3"/>
  <c r="J22" i="3"/>
  <c r="Q48" i="3"/>
  <c r="S48" i="3" s="1"/>
  <c r="J63" i="3"/>
  <c r="K54" i="3"/>
  <c r="J57" i="3"/>
  <c r="Q54" i="3"/>
  <c r="S54" i="3" s="1"/>
  <c r="K19" i="3"/>
  <c r="K25" i="3"/>
  <c r="K45" i="3"/>
  <c r="J39" i="3"/>
  <c r="Q28" i="3"/>
  <c r="S28" i="3" s="1"/>
  <c r="J31" i="3"/>
  <c r="K22" i="3"/>
  <c r="K36" i="3"/>
  <c r="Q11" i="3"/>
  <c r="S11" i="3" s="1"/>
  <c r="Q17" i="3"/>
  <c r="S17" i="3" s="1"/>
  <c r="J51" i="3"/>
  <c r="K39" i="3"/>
  <c r="J36" i="3"/>
  <c r="K13" i="3"/>
  <c r="J16" i="3"/>
  <c r="J48" i="3"/>
  <c r="Q10" i="3"/>
  <c r="S10" i="3" s="1"/>
  <c r="Q5" i="3"/>
  <c r="S5" i="3" s="1"/>
  <c r="K42" i="3"/>
  <c r="Q16" i="3"/>
  <c r="S16" i="3" s="1"/>
  <c r="K7" i="3"/>
  <c r="J7" i="3"/>
  <c r="K48" i="3"/>
  <c r="K51" i="3"/>
  <c r="K16" i="3"/>
  <c r="J42" i="3"/>
  <c r="J45" i="3"/>
  <c r="J19" i="3"/>
  <c r="J13" i="3"/>
  <c r="K10" i="3"/>
  <c r="U4" i="3" l="1"/>
  <c r="N60" i="3"/>
  <c r="T36" i="3"/>
  <c r="T22" i="3"/>
  <c r="U36" i="3"/>
  <c r="T48" i="3"/>
  <c r="U48" i="3"/>
  <c r="U60" i="3"/>
  <c r="T60" i="3"/>
  <c r="U42" i="3"/>
  <c r="T42" i="3"/>
  <c r="U22" i="3"/>
  <c r="U54" i="3"/>
  <c r="T54" i="3"/>
  <c r="U10" i="3"/>
  <c r="T10" i="3"/>
  <c r="U28" i="3"/>
  <c r="T28" i="3"/>
  <c r="T4" i="3"/>
  <c r="U16" i="3"/>
  <c r="T16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9C609AB-A65C-1F44-A40D-094EB8B3963F}" name="210708_Radio_cultius" type="6" refreshedVersion="7" background="1" saveData="1">
    <textPr sourceFile="/Users/queraltguellbujons/Documents/PhD_ICM_2019/Experimental/Radio/DPM_results/210708_Radio_cultius.rtf" tab="0" space="1" consecutive="1">
      <textFields count="5">
        <textField/>
        <textField/>
        <textField/>
        <textField/>
        <textField/>
      </textFields>
    </textPr>
  </connection>
  <connection id="2" xr16:uid="{2F3B366A-1445-1848-A414-8AE9A902230B}" name="210721_Radio_cultius" type="6" refreshedVersion="7" background="1" saveData="1">
    <textPr sourceFile="/Users/queraltguellbujons/Documents/PhD_ICM_2019/Experimental/Radio/DPM_results/210721_Radio_cultius.rtf" tab="0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<sst xmlns="http://schemas.openxmlformats.org/spreadsheetml/2006/main" count="158" uniqueCount="119">
  <si>
    <t>Sample</t>
  </si>
  <si>
    <t>DPM1</t>
  </si>
  <si>
    <t>OA U1</t>
  </si>
  <si>
    <t>OB U1</t>
  </si>
  <si>
    <t>OK U1</t>
  </si>
  <si>
    <t>OA U1 0.2</t>
  </si>
  <si>
    <t>OB U1 0.2</t>
  </si>
  <si>
    <t>OK U1 0.2</t>
  </si>
  <si>
    <t>GA U1</t>
  </si>
  <si>
    <t>GB U1</t>
  </si>
  <si>
    <t>GK U1</t>
  </si>
  <si>
    <t>GA U1 0.2</t>
  </si>
  <si>
    <t>GB U1 0.2</t>
  </si>
  <si>
    <t>GK U1 0.2</t>
  </si>
  <si>
    <t>OA U2</t>
  </si>
  <si>
    <t>OB U2</t>
  </si>
  <si>
    <t>OK U2</t>
  </si>
  <si>
    <t>OA U2 0.2</t>
  </si>
  <si>
    <t>OK U2 0.2</t>
  </si>
  <si>
    <t>GA U2</t>
  </si>
  <si>
    <t>GB U2</t>
  </si>
  <si>
    <t>GK U2</t>
  </si>
  <si>
    <t>GA U2 0.2</t>
  </si>
  <si>
    <t>GB U2 0.2</t>
  </si>
  <si>
    <t>GK U2 0.2</t>
  </si>
  <si>
    <t>OA U3</t>
  </si>
  <si>
    <t>OB U3</t>
  </si>
  <si>
    <t>OK U3</t>
  </si>
  <si>
    <t>OA U3 0.2</t>
  </si>
  <si>
    <t>OB U3 0.2</t>
  </si>
  <si>
    <t>OK U3 0.2</t>
  </si>
  <si>
    <t>GA U3</t>
  </si>
  <si>
    <t>GB U3</t>
  </si>
  <si>
    <t>GK U3</t>
  </si>
  <si>
    <t>GA U3 0.2</t>
  </si>
  <si>
    <t>GB U3 0.2</t>
  </si>
  <si>
    <t>GK U3 0.2</t>
  </si>
  <si>
    <t>Timepoint</t>
  </si>
  <si>
    <t>Oxyrrhis marina</t>
  </si>
  <si>
    <t>Gyrodinium dominans</t>
  </si>
  <si>
    <t>RESULTS CYCLE 1</t>
  </si>
  <si>
    <t>Vial</t>
  </si>
  <si>
    <t>Uptake</t>
  </si>
  <si>
    <t>Analysis</t>
  </si>
  <si>
    <t>Bacteria uptake</t>
  </si>
  <si>
    <t>t1</t>
  </si>
  <si>
    <t>Actual time</t>
  </si>
  <si>
    <t>Organism</t>
  </si>
  <si>
    <t>t2</t>
  </si>
  <si>
    <t>OB U2 0.2</t>
  </si>
  <si>
    <t>t3</t>
  </si>
  <si>
    <t>DPM*</t>
  </si>
  <si>
    <t>Mean</t>
  </si>
  <si>
    <t>SD</t>
  </si>
  <si>
    <t>Vol (ml)</t>
  </si>
  <si>
    <t>Total cells</t>
  </si>
  <si>
    <t>DPM*/cell</t>
  </si>
  <si>
    <t>Cell biovolume (µm3/cell)</t>
  </si>
  <si>
    <t>DPM*/µm3</t>
  </si>
  <si>
    <t>Cell concentration (cell/ml)</t>
  </si>
  <si>
    <t>t5</t>
  </si>
  <si>
    <t>t4</t>
  </si>
  <si>
    <t>OA U4</t>
  </si>
  <si>
    <t>OB U4</t>
  </si>
  <si>
    <t>OK U4</t>
  </si>
  <si>
    <t>OA U4 0.2</t>
  </si>
  <si>
    <t>OB U4 0.2</t>
  </si>
  <si>
    <t>OK U4 0.2</t>
  </si>
  <si>
    <t>OA U5</t>
  </si>
  <si>
    <t>OB U5</t>
  </si>
  <si>
    <t>OK U5</t>
  </si>
  <si>
    <t>OA U5 0.2</t>
  </si>
  <si>
    <t>OB U5 0.2</t>
  </si>
  <si>
    <t>OK U5 0.2</t>
  </si>
  <si>
    <t xml:space="preserve">MEAN </t>
  </si>
  <si>
    <t>Incubation time (h)</t>
  </si>
  <si>
    <t>11:20h</t>
  </si>
  <si>
    <t>GA U4</t>
  </si>
  <si>
    <t>GB U4</t>
  </si>
  <si>
    <t>GK U4</t>
  </si>
  <si>
    <t>GA U4 0.2</t>
  </si>
  <si>
    <t>GB U4 0.2</t>
  </si>
  <si>
    <t>GK U4 0.2</t>
  </si>
  <si>
    <t>GA U5</t>
  </si>
  <si>
    <t>GB U5</t>
  </si>
  <si>
    <t>GK U5</t>
  </si>
  <si>
    <t>GA U5 0.2</t>
  </si>
  <si>
    <t>GB U5 0.2</t>
  </si>
  <si>
    <t>GK U5 0.2</t>
  </si>
  <si>
    <t>t0</t>
  </si>
  <si>
    <t>20000 dpm/ml</t>
  </si>
  <si>
    <t>DPM*/ml</t>
  </si>
  <si>
    <t xml:space="preserve">% uptake </t>
  </si>
  <si>
    <t>Karlodinium armiger</t>
  </si>
  <si>
    <t>20000dpm/ml</t>
  </si>
  <si>
    <t>KA U1</t>
  </si>
  <si>
    <t>KB U1</t>
  </si>
  <si>
    <t>KK U1</t>
  </si>
  <si>
    <t>KA U1 0.2</t>
  </si>
  <si>
    <t>KB U1 0.2</t>
  </si>
  <si>
    <t>KK U1 0.2</t>
  </si>
  <si>
    <t>KA U2</t>
  </si>
  <si>
    <t>KB U2</t>
  </si>
  <si>
    <t>KK U2</t>
  </si>
  <si>
    <t>KA U2 0.2</t>
  </si>
  <si>
    <t>KB U2 0.2</t>
  </si>
  <si>
    <t>KK U2 0.2</t>
  </si>
  <si>
    <t>KA U3</t>
  </si>
  <si>
    <t>KB U3</t>
  </si>
  <si>
    <t>KK U3</t>
  </si>
  <si>
    <t>KA U3 0.2</t>
  </si>
  <si>
    <t>KB U3 0.2</t>
  </si>
  <si>
    <t>KK U3 0.2</t>
  </si>
  <si>
    <t>KA U4</t>
  </si>
  <si>
    <t>KB U4</t>
  </si>
  <si>
    <t>KK U4</t>
  </si>
  <si>
    <t>KA U4 0.2</t>
  </si>
  <si>
    <t>KB U4 0.2</t>
  </si>
  <si>
    <t>KK U4 0.2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</si>
</sst>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7" xfId="0" applyBorder="1" applyAlignment="1">
      <alignment horizontal="center"/>
    </xf>
    <xf numFmtId="11" fontId="0" fillId="0" borderId="3" xfId="0" applyNumberFormat="1" applyBorder="1" applyAlignment="1">
      <alignment horizontal="center" vertical="center"/>
    </xf>
    <xf numFmtId="11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0" xfId="0" applyNumberFormat="1"/>
    <xf numFmtId="11" fontId="0" fillId="0" borderId="0" xfId="0" applyNumberFormat="1" applyAlignment="1">
      <alignment horizontal="center"/>
    </xf>
    <xf numFmtId="2" fontId="0" fillId="0" borderId="7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0" fillId="0" borderId="8" xfId="0" applyBorder="1"/>
    <xf numFmtId="2" fontId="0" fillId="0" borderId="7" xfId="0" applyNumberFormat="1" applyBorder="1"/>
    <xf numFmtId="2" fontId="0" fillId="0" borderId="2" xfId="0" applyNumberFormat="1" applyBorder="1"/>
    <xf numFmtId="11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0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11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20" fontId="0" fillId="0" borderId="2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20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1" fontId="0" fillId="0" borderId="4" xfId="0" applyNumberFormat="1" applyBorder="1" applyAlignment="1">
      <alignment horizontal="center"/>
    </xf>
    <xf numFmtId="11" fontId="0" fillId="0" borderId="5" xfId="0" applyNumberFormat="1" applyBorder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/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10708_Radio_cultius" connectionId="1" xr16:uid="{E31B001C-6113-2F4B-AC17-988B18A925CA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10721_Radio_cultius" connectionId="2" xr16:uid="{0A8D21F9-D4BA-7B48-ACBE-F07AACD8EEC3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D5CAA-DCD2-1542-9F66-DCEF77311A06}">
  <dimension ref="A1:AB91"/>
  <sheetViews>
    <sheetView tabSelected="1" zoomScale="85" workbookViewId="0">
      <pane ySplit="2" topLeftCell="A3" activePane="bottomLeft" state="frozen"/>
      <selection activeCell="F1" sqref="F1"/>
      <selection pane="bottomLeft" activeCell="D67" sqref="D67"/>
    </sheetView>
  </sheetViews>
  <sheetFormatPr baseColWidth="10" defaultRowHeight="16" x14ac:dyDescent="0.2"/>
  <cols>
    <col min="1" max="1" width="13" bestFit="1" customWidth="1"/>
    <col min="2" max="2" width="13.6640625" bestFit="1" customWidth="1"/>
    <col min="3" max="4" width="13.6640625" customWidth="1"/>
    <col min="5" max="5" width="13" customWidth="1"/>
    <col min="6" max="6" width="10.5" bestFit="1" customWidth="1"/>
    <col min="7" max="7" width="15.5" customWidth="1"/>
    <col min="8" max="8" width="11.1640625" customWidth="1"/>
    <col min="9" max="13" width="9.6640625" customWidth="1"/>
    <col min="14" max="14" width="17.6640625" customWidth="1"/>
    <col min="15" max="15" width="19.6640625" customWidth="1"/>
    <col min="16" max="16" width="13.33203125" customWidth="1"/>
    <col min="17" max="18" width="17.6640625" customWidth="1"/>
    <col min="19" max="19" width="13.1640625" customWidth="1"/>
    <col min="20" max="21" width="12.33203125" bestFit="1" customWidth="1"/>
    <col min="23" max="23" width="11.83203125" customWidth="1"/>
  </cols>
  <sheetData>
    <row r="1" spans="1:28" ht="27" customHeight="1" x14ac:dyDescent="0.2">
      <c r="A1" s="41" t="s">
        <v>40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</row>
    <row r="2" spans="1:28" ht="68" customHeight="1" x14ac:dyDescent="0.2">
      <c r="A2" s="5" t="s">
        <v>47</v>
      </c>
      <c r="B2" s="5" t="s">
        <v>37</v>
      </c>
      <c r="C2" s="5" t="s">
        <v>46</v>
      </c>
      <c r="D2" s="6" t="s">
        <v>75</v>
      </c>
      <c r="E2" s="5" t="s">
        <v>43</v>
      </c>
      <c r="F2" s="5" t="s">
        <v>41</v>
      </c>
      <c r="G2" s="5" t="s">
        <v>0</v>
      </c>
      <c r="H2" s="5" t="s">
        <v>1</v>
      </c>
      <c r="I2" s="6" t="s">
        <v>51</v>
      </c>
      <c r="J2" s="6" t="s">
        <v>52</v>
      </c>
      <c r="K2" s="6" t="s">
        <v>53</v>
      </c>
      <c r="L2" s="6" t="s">
        <v>54</v>
      </c>
      <c r="M2" s="6" t="s">
        <v>91</v>
      </c>
      <c r="N2" s="6" t="s">
        <v>92</v>
      </c>
      <c r="O2" s="6" t="s">
        <v>59</v>
      </c>
      <c r="P2" s="5" t="s">
        <v>55</v>
      </c>
      <c r="Q2" s="5" t="s">
        <v>56</v>
      </c>
      <c r="R2" s="6" t="s">
        <v>57</v>
      </c>
      <c r="S2" s="5" t="s">
        <v>58</v>
      </c>
      <c r="T2" s="5" t="s">
        <v>74</v>
      </c>
      <c r="U2" s="5" t="s">
        <v>53</v>
      </c>
      <c r="V2" s="6"/>
      <c r="W2" s="6"/>
    </row>
    <row r="3" spans="1:28" ht="46" customHeight="1" x14ac:dyDescent="0.2">
      <c r="A3" s="42" t="s">
        <v>38</v>
      </c>
      <c r="B3" s="17" t="s">
        <v>89</v>
      </c>
      <c r="C3" s="38">
        <v>0.43055555555555558</v>
      </c>
      <c r="D3" s="37"/>
      <c r="E3" s="39"/>
      <c r="F3" s="39"/>
      <c r="G3" s="39"/>
      <c r="H3" s="37" t="s">
        <v>90</v>
      </c>
      <c r="I3" s="37"/>
      <c r="J3" s="37"/>
      <c r="K3" s="37"/>
      <c r="L3" s="37">
        <v>40</v>
      </c>
      <c r="M3" s="37"/>
      <c r="N3" s="37"/>
      <c r="O3" s="37"/>
      <c r="P3" s="39"/>
      <c r="Q3" s="39"/>
      <c r="R3" s="37"/>
      <c r="S3" s="40"/>
      <c r="T3" s="5"/>
      <c r="U3" s="5"/>
      <c r="V3" s="6"/>
      <c r="W3" s="6"/>
    </row>
    <row r="4" spans="1:28" ht="19" customHeight="1" x14ac:dyDescent="0.2">
      <c r="A4" s="42"/>
      <c r="B4" s="49" t="s">
        <v>45</v>
      </c>
      <c r="C4" s="46" t="s">
        <v>76</v>
      </c>
      <c r="D4" s="46">
        <v>1</v>
      </c>
      <c r="E4" s="46" t="s">
        <v>42</v>
      </c>
      <c r="F4" s="18">
        <v>1</v>
      </c>
      <c r="G4" s="8" t="s">
        <v>2</v>
      </c>
      <c r="H4" s="18">
        <v>7160</v>
      </c>
      <c r="I4" s="18">
        <f>H4-H6</f>
        <v>7101</v>
      </c>
      <c r="J4" s="18">
        <f>AVERAGE(I4:I5)</f>
        <v>7934</v>
      </c>
      <c r="K4" s="18">
        <f>STDEV(I4:I5)</f>
        <v>1178.0398974567881</v>
      </c>
      <c r="L4" s="18">
        <v>4</v>
      </c>
      <c r="M4" s="9">
        <f>I4/L4</f>
        <v>1775.25</v>
      </c>
      <c r="N4" s="9">
        <f>(M4*100)/20000</f>
        <v>8.8762500000000006</v>
      </c>
      <c r="O4" s="9">
        <v>4615</v>
      </c>
      <c r="P4" s="9">
        <f>O4*L4</f>
        <v>18460</v>
      </c>
      <c r="Q4" s="10">
        <f>I4/P4</f>
        <v>0.38466955579631634</v>
      </c>
      <c r="R4" s="9">
        <v>1894.88887321537</v>
      </c>
      <c r="S4" s="13">
        <f>Q4/R4</f>
        <v>2.0300375459146803E-4</v>
      </c>
      <c r="T4" s="21">
        <f>AVERAGE(S4:S5)</f>
        <v>2.2681760159536777E-4</v>
      </c>
      <c r="U4" s="21">
        <f>STDEV(S4:S5)</f>
        <v>3.3677865405192911E-5</v>
      </c>
    </row>
    <row r="5" spans="1:28" x14ac:dyDescent="0.2">
      <c r="A5" s="42"/>
      <c r="B5" s="50"/>
      <c r="C5" s="44"/>
      <c r="D5" s="44"/>
      <c r="E5" s="44"/>
      <c r="F5" s="1">
        <v>2</v>
      </c>
      <c r="G5" s="4" t="s">
        <v>3</v>
      </c>
      <c r="H5" s="1">
        <v>8826</v>
      </c>
      <c r="I5" s="1">
        <f>H5-H6</f>
        <v>8767</v>
      </c>
      <c r="J5" s="1"/>
      <c r="K5" s="1"/>
      <c r="L5" s="1">
        <v>4</v>
      </c>
      <c r="M5" s="7">
        <f t="shared" ref="M5:M32" si="0">I5/L5</f>
        <v>2191.75</v>
      </c>
      <c r="N5" s="7">
        <f>(M5*100)/20000</f>
        <v>10.95875</v>
      </c>
      <c r="O5" s="7">
        <v>4615</v>
      </c>
      <c r="P5" s="7">
        <f>O5*L5</f>
        <v>18460</v>
      </c>
      <c r="Q5" s="11">
        <f>I5/P5</f>
        <v>0.47491874322860239</v>
      </c>
      <c r="R5" s="7">
        <v>1894.8888732153716</v>
      </c>
      <c r="S5" s="14">
        <f t="shared" ref="S5" si="1">Q5/R5</f>
        <v>2.5063144859926751E-4</v>
      </c>
      <c r="T5" s="4"/>
      <c r="U5" s="21"/>
    </row>
    <row r="6" spans="1:28" x14ac:dyDescent="0.2">
      <c r="A6" s="42"/>
      <c r="B6" s="50"/>
      <c r="C6" s="44"/>
      <c r="D6" s="44"/>
      <c r="E6" s="44"/>
      <c r="F6" s="1">
        <v>3</v>
      </c>
      <c r="G6" s="4" t="s">
        <v>4</v>
      </c>
      <c r="H6" s="1">
        <v>59</v>
      </c>
      <c r="I6" s="1"/>
      <c r="J6" s="1"/>
      <c r="K6" s="1"/>
      <c r="L6" s="1">
        <v>4</v>
      </c>
      <c r="M6" s="7"/>
      <c r="N6" s="7"/>
      <c r="O6" s="7"/>
      <c r="P6" s="7"/>
      <c r="Q6" s="11"/>
      <c r="R6" s="7"/>
      <c r="S6" s="14"/>
      <c r="T6" s="4"/>
      <c r="U6" s="21"/>
    </row>
    <row r="7" spans="1:28" x14ac:dyDescent="0.2">
      <c r="A7" s="42"/>
      <c r="B7" s="50"/>
      <c r="C7" s="44"/>
      <c r="D7" s="44"/>
      <c r="E7" s="47" t="s">
        <v>44</v>
      </c>
      <c r="F7" s="1">
        <v>7</v>
      </c>
      <c r="G7" s="4" t="s">
        <v>5</v>
      </c>
      <c r="H7" s="1">
        <v>110</v>
      </c>
      <c r="I7" s="1">
        <f>H7-H9</f>
        <v>9</v>
      </c>
      <c r="J7" s="1">
        <f>AVERAGE(I7:I8)</f>
        <v>130.5</v>
      </c>
      <c r="K7" s="1">
        <f>STDEV(I7:I8)</f>
        <v>171.82694782833104</v>
      </c>
      <c r="L7" s="1">
        <v>4</v>
      </c>
      <c r="M7" s="7">
        <f t="shared" si="0"/>
        <v>2.25</v>
      </c>
      <c r="N7" s="7">
        <f t="shared" ref="N7:N32" si="2">(M7*100)/20000</f>
        <v>1.125E-2</v>
      </c>
      <c r="O7" s="1"/>
      <c r="P7" s="1"/>
      <c r="Q7" s="1"/>
      <c r="R7" s="1"/>
      <c r="S7" s="15"/>
    </row>
    <row r="8" spans="1:28" x14ac:dyDescent="0.2">
      <c r="A8" s="42"/>
      <c r="B8" s="50"/>
      <c r="C8" s="44"/>
      <c r="D8" s="44"/>
      <c r="E8" s="47"/>
      <c r="F8" s="1">
        <v>8</v>
      </c>
      <c r="G8" s="4" t="s">
        <v>6</v>
      </c>
      <c r="H8" s="1">
        <v>353</v>
      </c>
      <c r="I8" s="1">
        <f>H8-H9</f>
        <v>252</v>
      </c>
      <c r="J8" s="1"/>
      <c r="K8" s="1"/>
      <c r="L8" s="1">
        <v>4</v>
      </c>
      <c r="M8" s="7">
        <f t="shared" si="0"/>
        <v>63</v>
      </c>
      <c r="N8" s="7">
        <f t="shared" si="2"/>
        <v>0.315</v>
      </c>
      <c r="O8" s="1"/>
      <c r="P8" s="1"/>
      <c r="Q8" s="1"/>
      <c r="R8" s="1"/>
      <c r="S8" s="15"/>
    </row>
    <row r="9" spans="1:28" x14ac:dyDescent="0.2">
      <c r="A9" s="42"/>
      <c r="B9" s="51"/>
      <c r="C9" s="45"/>
      <c r="D9" s="45"/>
      <c r="E9" s="48"/>
      <c r="F9" s="19">
        <v>9</v>
      </c>
      <c r="G9" s="12" t="s">
        <v>7</v>
      </c>
      <c r="H9" s="19">
        <v>101</v>
      </c>
      <c r="I9" s="19"/>
      <c r="J9" s="19"/>
      <c r="K9" s="19"/>
      <c r="L9" s="19">
        <v>4</v>
      </c>
      <c r="M9" s="22"/>
      <c r="N9" s="22"/>
      <c r="O9" s="19"/>
      <c r="P9" s="19"/>
      <c r="Q9" s="19"/>
      <c r="R9" s="19"/>
      <c r="S9" s="16"/>
    </row>
    <row r="10" spans="1:28" x14ac:dyDescent="0.2">
      <c r="A10" s="42"/>
      <c r="B10" s="49" t="s">
        <v>48</v>
      </c>
      <c r="C10" s="43">
        <v>0.61805555555555558</v>
      </c>
      <c r="D10" s="46">
        <v>4.5</v>
      </c>
      <c r="E10" s="46" t="s">
        <v>42</v>
      </c>
      <c r="F10" s="18">
        <v>22</v>
      </c>
      <c r="G10" s="8" t="s">
        <v>14</v>
      </c>
      <c r="H10" s="18">
        <v>13951</v>
      </c>
      <c r="I10" s="18">
        <f>H10-H12</f>
        <v>13868</v>
      </c>
      <c r="J10" s="18">
        <f>AVERAGE(I10:I11)</f>
        <v>18481.5</v>
      </c>
      <c r="K10" s="18">
        <f>STDEV(I10:I11)</f>
        <v>6524.4742700082743</v>
      </c>
      <c r="L10" s="18">
        <v>4</v>
      </c>
      <c r="M10" s="9">
        <f t="shared" si="0"/>
        <v>3467</v>
      </c>
      <c r="N10" s="9">
        <f t="shared" si="2"/>
        <v>17.335000000000001</v>
      </c>
      <c r="O10" s="18">
        <v>4130</v>
      </c>
      <c r="P10" s="9">
        <f>O10*L10</f>
        <v>16520</v>
      </c>
      <c r="Q10" s="10">
        <f>I10/P10</f>
        <v>0.83946731234866823</v>
      </c>
      <c r="R10" s="9">
        <v>1872.8561530828499</v>
      </c>
      <c r="S10" s="13">
        <f>Q10/R10</f>
        <v>4.4822839755570516E-4</v>
      </c>
      <c r="T10" s="21">
        <f>AVERAGE(S10:S11)</f>
        <v>5.9734158706560103E-4</v>
      </c>
      <c r="U10" s="21">
        <f>STDEV(S10:S11)</f>
        <v>2.1087789493360432E-4</v>
      </c>
    </row>
    <row r="11" spans="1:28" x14ac:dyDescent="0.2">
      <c r="A11" s="42"/>
      <c r="B11" s="50"/>
      <c r="C11" s="44"/>
      <c r="D11" s="44"/>
      <c r="E11" s="44"/>
      <c r="F11" s="1">
        <v>23</v>
      </c>
      <c r="G11" s="4" t="s">
        <v>15</v>
      </c>
      <c r="H11" s="1">
        <v>23178</v>
      </c>
      <c r="I11" s="1">
        <f>H11-H12</f>
        <v>23095</v>
      </c>
      <c r="J11" s="1"/>
      <c r="K11" s="1"/>
      <c r="L11" s="1">
        <v>4</v>
      </c>
      <c r="M11" s="7">
        <f t="shared" si="0"/>
        <v>5773.75</v>
      </c>
      <c r="N11" s="7">
        <f t="shared" si="2"/>
        <v>28.868749999999999</v>
      </c>
      <c r="O11" s="1">
        <v>4130</v>
      </c>
      <c r="P11" s="7">
        <f>O11*L11</f>
        <v>16520</v>
      </c>
      <c r="Q11" s="11">
        <f>I11/P11</f>
        <v>1.398002421307506</v>
      </c>
      <c r="R11" s="7">
        <v>1872.8561530828533</v>
      </c>
      <c r="S11" s="14">
        <f t="shared" ref="S11" si="3">Q11/R11</f>
        <v>7.4645477657549696E-4</v>
      </c>
      <c r="T11" s="4"/>
      <c r="U11" s="21"/>
    </row>
    <row r="12" spans="1:28" x14ac:dyDescent="0.2">
      <c r="A12" s="42"/>
      <c r="B12" s="50"/>
      <c r="C12" s="44"/>
      <c r="D12" s="44"/>
      <c r="E12" s="44"/>
      <c r="F12" s="1">
        <v>24</v>
      </c>
      <c r="G12" s="4" t="s">
        <v>16</v>
      </c>
      <c r="H12" s="1">
        <v>83</v>
      </c>
      <c r="I12" s="1"/>
      <c r="J12" s="1"/>
      <c r="K12" s="1"/>
      <c r="L12" s="1">
        <v>4</v>
      </c>
      <c r="M12" s="7"/>
      <c r="N12" s="7"/>
      <c r="O12" s="1"/>
      <c r="P12" s="7"/>
      <c r="Q12" s="11"/>
      <c r="R12" s="7"/>
      <c r="S12" s="14"/>
      <c r="T12" s="4"/>
      <c r="U12" s="21"/>
    </row>
    <row r="13" spans="1:28" x14ac:dyDescent="0.2">
      <c r="A13" s="42"/>
      <c r="B13" s="50"/>
      <c r="C13" s="44"/>
      <c r="D13" s="44"/>
      <c r="E13" s="47" t="s">
        <v>44</v>
      </c>
      <c r="F13" s="1">
        <v>28</v>
      </c>
      <c r="G13" s="4" t="s">
        <v>17</v>
      </c>
      <c r="H13" s="1">
        <v>295</v>
      </c>
      <c r="I13" s="1">
        <f>H13-H15</f>
        <v>212</v>
      </c>
      <c r="J13" s="1">
        <f>AVERAGE(I13:I14)</f>
        <v>139.5</v>
      </c>
      <c r="K13" s="1">
        <f>STDEV(I13:I14)</f>
        <v>102.53048327204939</v>
      </c>
      <c r="L13" s="1">
        <v>4</v>
      </c>
      <c r="M13" s="7">
        <f t="shared" si="0"/>
        <v>53</v>
      </c>
      <c r="N13" s="7">
        <f t="shared" si="2"/>
        <v>0.26500000000000001</v>
      </c>
      <c r="O13" s="1"/>
      <c r="P13" s="1"/>
      <c r="Q13" s="1"/>
      <c r="R13" s="1"/>
      <c r="S13" s="15"/>
    </row>
    <row r="14" spans="1:28" x14ac:dyDescent="0.2">
      <c r="A14" s="42"/>
      <c r="B14" s="50"/>
      <c r="C14" s="44"/>
      <c r="D14" s="44"/>
      <c r="E14" s="47"/>
      <c r="F14" s="1">
        <v>29</v>
      </c>
      <c r="G14" s="4" t="s">
        <v>49</v>
      </c>
      <c r="H14" s="1">
        <v>150</v>
      </c>
      <c r="I14" s="1">
        <f>H14-H15</f>
        <v>67</v>
      </c>
      <c r="J14" s="1"/>
      <c r="K14" s="1"/>
      <c r="L14" s="1">
        <v>4</v>
      </c>
      <c r="M14" s="7">
        <f t="shared" si="0"/>
        <v>16.75</v>
      </c>
      <c r="N14" s="7">
        <f t="shared" si="2"/>
        <v>8.3750000000000005E-2</v>
      </c>
      <c r="O14" s="1"/>
      <c r="P14" s="1"/>
      <c r="Q14" s="1"/>
      <c r="R14" s="1"/>
      <c r="S14" s="15"/>
    </row>
    <row r="15" spans="1:28" x14ac:dyDescent="0.2">
      <c r="A15" s="42"/>
      <c r="B15" s="51"/>
      <c r="C15" s="45"/>
      <c r="D15" s="45"/>
      <c r="E15" s="48"/>
      <c r="F15" s="19">
        <v>30</v>
      </c>
      <c r="G15" s="12" t="s">
        <v>18</v>
      </c>
      <c r="H15" s="19">
        <v>83</v>
      </c>
      <c r="I15" s="19"/>
      <c r="J15" s="19"/>
      <c r="K15" s="19"/>
      <c r="L15" s="19">
        <v>4</v>
      </c>
      <c r="M15" s="22"/>
      <c r="N15" s="22"/>
      <c r="O15" s="19"/>
      <c r="P15" s="19"/>
      <c r="Q15" s="19"/>
      <c r="R15" s="19"/>
      <c r="S15" s="16"/>
    </row>
    <row r="16" spans="1:28" x14ac:dyDescent="0.2">
      <c r="A16" s="42"/>
      <c r="B16" s="49" t="s">
        <v>50</v>
      </c>
      <c r="C16" s="43">
        <v>0.80555555555555547</v>
      </c>
      <c r="D16" s="46">
        <v>9</v>
      </c>
      <c r="E16" s="46" t="s">
        <v>42</v>
      </c>
      <c r="F16" s="18">
        <v>43</v>
      </c>
      <c r="G16" s="8" t="s">
        <v>25</v>
      </c>
      <c r="H16" s="18">
        <v>22846</v>
      </c>
      <c r="I16" s="18">
        <f>H16-H18</f>
        <v>22742</v>
      </c>
      <c r="J16" s="18">
        <f>AVERAGE(I16:I17)</f>
        <v>21404</v>
      </c>
      <c r="K16" s="18">
        <f>STDEV(I16:I17)</f>
        <v>1892.2177464552012</v>
      </c>
      <c r="L16" s="18">
        <v>4</v>
      </c>
      <c r="M16" s="9">
        <f t="shared" si="0"/>
        <v>5685.5</v>
      </c>
      <c r="N16" s="9">
        <f t="shared" si="2"/>
        <v>28.427499999999998</v>
      </c>
      <c r="O16" s="18">
        <v>3615</v>
      </c>
      <c r="P16" s="9">
        <f>O16*L16</f>
        <v>14460</v>
      </c>
      <c r="Q16" s="10">
        <f>I16/P16</f>
        <v>1.5727524204702628</v>
      </c>
      <c r="R16" s="9">
        <v>1780.5517146017698</v>
      </c>
      <c r="S16" s="13">
        <f>Q16/R16</f>
        <v>8.8329499647361691E-4</v>
      </c>
      <c r="T16" s="21">
        <f>AVERAGE(S16:S17)</f>
        <v>8.313273284900754E-4</v>
      </c>
      <c r="U16" s="21">
        <f>STDEV(S16:S17)</f>
        <v>7.3493380867226398E-5</v>
      </c>
    </row>
    <row r="17" spans="1:21" x14ac:dyDescent="0.2">
      <c r="A17" s="42"/>
      <c r="B17" s="50"/>
      <c r="C17" s="44"/>
      <c r="D17" s="44"/>
      <c r="E17" s="44"/>
      <c r="F17" s="1">
        <v>44</v>
      </c>
      <c r="G17" s="4" t="s">
        <v>26</v>
      </c>
      <c r="H17" s="1">
        <v>20170</v>
      </c>
      <c r="I17" s="1">
        <f>H17-H18</f>
        <v>20066</v>
      </c>
      <c r="J17" s="1"/>
      <c r="K17" s="1"/>
      <c r="L17" s="1">
        <v>4</v>
      </c>
      <c r="M17" s="7">
        <f t="shared" si="0"/>
        <v>5016.5</v>
      </c>
      <c r="N17" s="7">
        <f t="shared" si="2"/>
        <v>25.0825</v>
      </c>
      <c r="O17" s="1">
        <v>3615</v>
      </c>
      <c r="P17" s="7">
        <f>O17*L17</f>
        <v>14460</v>
      </c>
      <c r="Q17" s="11">
        <f>I17/P17</f>
        <v>1.3876901798063623</v>
      </c>
      <c r="R17" s="7">
        <v>1780.5517146017698</v>
      </c>
      <c r="S17" s="14">
        <f t="shared" ref="S17" si="4">Q17/R17</f>
        <v>7.7935966050653399E-4</v>
      </c>
      <c r="T17" s="4"/>
      <c r="U17" s="21"/>
    </row>
    <row r="18" spans="1:21" x14ac:dyDescent="0.2">
      <c r="A18" s="42"/>
      <c r="B18" s="50"/>
      <c r="C18" s="44"/>
      <c r="D18" s="44"/>
      <c r="E18" s="44"/>
      <c r="F18" s="1">
        <v>45</v>
      </c>
      <c r="G18" s="4" t="s">
        <v>27</v>
      </c>
      <c r="H18" s="1">
        <v>104</v>
      </c>
      <c r="I18" s="1"/>
      <c r="J18" s="1"/>
      <c r="K18" s="1"/>
      <c r="L18" s="1">
        <v>4</v>
      </c>
      <c r="M18" s="7"/>
      <c r="N18" s="7"/>
      <c r="O18" s="1"/>
      <c r="P18" s="7"/>
      <c r="Q18" s="11"/>
      <c r="R18" s="7"/>
      <c r="S18" s="14"/>
      <c r="T18" s="4"/>
      <c r="U18" s="21"/>
    </row>
    <row r="19" spans="1:21" x14ac:dyDescent="0.2">
      <c r="A19" s="42"/>
      <c r="B19" s="50"/>
      <c r="C19" s="44"/>
      <c r="D19" s="44"/>
      <c r="E19" s="47" t="s">
        <v>44</v>
      </c>
      <c r="F19" s="1">
        <v>49</v>
      </c>
      <c r="G19" s="4" t="s">
        <v>28</v>
      </c>
      <c r="H19" s="1">
        <v>847</v>
      </c>
      <c r="I19" s="1">
        <f>H19-H21</f>
        <v>794</v>
      </c>
      <c r="J19" s="1">
        <f>AVERAGE(I19:I20)</f>
        <v>523.5</v>
      </c>
      <c r="K19" s="1">
        <f>STDEV(I19:I20)</f>
        <v>382.54476862192223</v>
      </c>
      <c r="L19" s="1">
        <v>4</v>
      </c>
      <c r="M19" s="7">
        <f t="shared" si="0"/>
        <v>198.5</v>
      </c>
      <c r="N19" s="7">
        <f t="shared" si="2"/>
        <v>0.99250000000000005</v>
      </c>
      <c r="O19" s="1"/>
      <c r="P19" s="1"/>
      <c r="Q19" s="1"/>
      <c r="R19" s="1"/>
      <c r="S19" s="15"/>
    </row>
    <row r="20" spans="1:21" x14ac:dyDescent="0.2">
      <c r="A20" s="42"/>
      <c r="B20" s="50"/>
      <c r="C20" s="44"/>
      <c r="D20" s="44"/>
      <c r="E20" s="47"/>
      <c r="F20" s="1">
        <v>50</v>
      </c>
      <c r="G20" s="4" t="s">
        <v>29</v>
      </c>
      <c r="H20" s="1">
        <v>306</v>
      </c>
      <c r="I20" s="1">
        <f>H20-H21</f>
        <v>253</v>
      </c>
      <c r="J20" s="1"/>
      <c r="K20" s="1"/>
      <c r="L20" s="1">
        <v>4</v>
      </c>
      <c r="M20" s="7">
        <f t="shared" si="0"/>
        <v>63.25</v>
      </c>
      <c r="N20" s="7">
        <f t="shared" si="2"/>
        <v>0.31624999999999998</v>
      </c>
      <c r="O20" s="1"/>
      <c r="P20" s="1"/>
      <c r="Q20" s="1"/>
      <c r="R20" s="1"/>
      <c r="S20" s="15"/>
    </row>
    <row r="21" spans="1:21" x14ac:dyDescent="0.2">
      <c r="A21" s="42"/>
      <c r="B21" s="51"/>
      <c r="C21" s="45"/>
      <c r="D21" s="45"/>
      <c r="E21" s="48"/>
      <c r="F21" s="12">
        <v>51</v>
      </c>
      <c r="G21" s="12" t="s">
        <v>30</v>
      </c>
      <c r="H21" s="12">
        <v>53</v>
      </c>
      <c r="I21" s="19"/>
      <c r="J21" s="19"/>
      <c r="K21" s="19"/>
      <c r="L21" s="19">
        <v>4</v>
      </c>
      <c r="M21" s="22"/>
      <c r="N21" s="22"/>
      <c r="O21" s="19"/>
      <c r="P21" s="19"/>
      <c r="Q21" s="19"/>
      <c r="R21" s="19"/>
      <c r="S21" s="16"/>
    </row>
    <row r="22" spans="1:21" x14ac:dyDescent="0.2">
      <c r="A22" s="42"/>
      <c r="B22" s="49" t="s">
        <v>61</v>
      </c>
      <c r="C22" s="43">
        <v>0.50694444444444442</v>
      </c>
      <c r="D22" s="46">
        <v>25.83</v>
      </c>
      <c r="E22" s="46" t="s">
        <v>42</v>
      </c>
      <c r="F22" s="8">
        <v>20</v>
      </c>
      <c r="G22" s="8" t="s">
        <v>62</v>
      </c>
      <c r="H22" s="18">
        <v>23432</v>
      </c>
      <c r="I22" s="18">
        <f>H22-H24</f>
        <v>23337</v>
      </c>
      <c r="J22" s="18">
        <f>AVERAGE(I22:I23)</f>
        <v>29665</v>
      </c>
      <c r="K22" s="18">
        <f>STDEV(I22:I23)</f>
        <v>8949.143422696945</v>
      </c>
      <c r="L22" s="18">
        <v>4</v>
      </c>
      <c r="M22" s="9">
        <f t="shared" si="0"/>
        <v>5834.25</v>
      </c>
      <c r="N22" s="9">
        <f t="shared" si="2"/>
        <v>29.171250000000001</v>
      </c>
      <c r="O22" s="18">
        <v>3955</v>
      </c>
      <c r="P22" s="9">
        <f>O22*L22</f>
        <v>15820</v>
      </c>
      <c r="Q22" s="10">
        <f>I22/P22</f>
        <v>1.4751580278128951</v>
      </c>
      <c r="R22" s="9">
        <v>1788.2032756064991</v>
      </c>
      <c r="S22" s="13">
        <f>Q22/R22</f>
        <v>8.249386677320399E-4</v>
      </c>
      <c r="T22" s="21">
        <f>AVERAGE(S22:S23)</f>
        <v>1.0486268834156475E-3</v>
      </c>
      <c r="U22" s="21">
        <f>STDEV(S22:S23)</f>
        <v>3.1634290836279574E-4</v>
      </c>
    </row>
    <row r="23" spans="1:21" x14ac:dyDescent="0.2">
      <c r="A23" s="42"/>
      <c r="B23" s="50"/>
      <c r="C23" s="44"/>
      <c r="D23" s="44"/>
      <c r="E23" s="44"/>
      <c r="F23" s="4">
        <v>21</v>
      </c>
      <c r="G23" s="4" t="s">
        <v>63</v>
      </c>
      <c r="H23" s="1">
        <v>36088</v>
      </c>
      <c r="I23" s="1">
        <f>H23-H24</f>
        <v>35993</v>
      </c>
      <c r="J23" s="1"/>
      <c r="K23" s="1"/>
      <c r="L23" s="1">
        <v>4</v>
      </c>
      <c r="M23" s="7">
        <f t="shared" si="0"/>
        <v>8998.25</v>
      </c>
      <c r="N23" s="7">
        <f t="shared" si="2"/>
        <v>44.991250000000001</v>
      </c>
      <c r="O23" s="1">
        <v>3955</v>
      </c>
      <c r="P23" s="7">
        <f>O23*L23</f>
        <v>15820</v>
      </c>
      <c r="Q23" s="11">
        <f>I23/P23</f>
        <v>2.2751580278128949</v>
      </c>
      <c r="R23" s="7">
        <v>1788.2032756064991</v>
      </c>
      <c r="S23" s="14">
        <f t="shared" ref="S23" si="5">Q23/R23</f>
        <v>1.2723150990992548E-3</v>
      </c>
      <c r="T23" s="4"/>
      <c r="U23" s="21"/>
    </row>
    <row r="24" spans="1:21" x14ac:dyDescent="0.2">
      <c r="A24" s="42"/>
      <c r="B24" s="50"/>
      <c r="C24" s="44"/>
      <c r="D24" s="44"/>
      <c r="E24" s="44"/>
      <c r="F24" s="4">
        <v>22</v>
      </c>
      <c r="G24" s="4" t="s">
        <v>64</v>
      </c>
      <c r="H24" s="1">
        <v>95</v>
      </c>
      <c r="I24" s="1"/>
      <c r="J24" s="1"/>
      <c r="K24" s="1"/>
      <c r="L24" s="1">
        <v>4</v>
      </c>
      <c r="M24" s="7"/>
      <c r="N24" s="7"/>
      <c r="O24" s="1"/>
      <c r="P24" s="7"/>
      <c r="Q24" s="11"/>
      <c r="R24" s="7"/>
      <c r="S24" s="14"/>
      <c r="T24" s="4"/>
      <c r="U24" s="21"/>
    </row>
    <row r="25" spans="1:21" x14ac:dyDescent="0.2">
      <c r="A25" s="42"/>
      <c r="B25" s="50"/>
      <c r="C25" s="44"/>
      <c r="D25" s="44"/>
      <c r="E25" s="47" t="s">
        <v>44</v>
      </c>
      <c r="F25" s="4">
        <v>26</v>
      </c>
      <c r="G25" s="4" t="s">
        <v>65</v>
      </c>
      <c r="H25" s="1">
        <v>1031</v>
      </c>
      <c r="I25" s="1">
        <f>H25-H27</f>
        <v>940</v>
      </c>
      <c r="J25" s="1">
        <f>AVERAGE(I25:I26)</f>
        <v>802</v>
      </c>
      <c r="K25" s="1">
        <f>STDEV(I25:I26)</f>
        <v>195.16147160748713</v>
      </c>
      <c r="L25" s="1">
        <v>4</v>
      </c>
      <c r="M25" s="7">
        <f t="shared" si="0"/>
        <v>235</v>
      </c>
      <c r="N25" s="7">
        <f t="shared" si="2"/>
        <v>1.175</v>
      </c>
      <c r="O25" s="1"/>
      <c r="P25" s="7"/>
      <c r="Q25" s="11"/>
      <c r="R25" s="7"/>
      <c r="S25" s="15"/>
    </row>
    <row r="26" spans="1:21" x14ac:dyDescent="0.2">
      <c r="A26" s="42"/>
      <c r="B26" s="50"/>
      <c r="C26" s="44"/>
      <c r="D26" s="44"/>
      <c r="E26" s="47"/>
      <c r="F26" s="4">
        <v>27</v>
      </c>
      <c r="G26" s="4" t="s">
        <v>66</v>
      </c>
      <c r="H26" s="1">
        <v>755</v>
      </c>
      <c r="I26" s="1">
        <f>H26-H27</f>
        <v>664</v>
      </c>
      <c r="J26" s="1"/>
      <c r="K26" s="1"/>
      <c r="L26" s="1">
        <v>4</v>
      </c>
      <c r="M26" s="7">
        <f t="shared" si="0"/>
        <v>166</v>
      </c>
      <c r="N26" s="7">
        <f t="shared" si="2"/>
        <v>0.83</v>
      </c>
      <c r="O26" s="1"/>
      <c r="P26" s="7"/>
      <c r="Q26" s="11"/>
      <c r="R26" s="7"/>
      <c r="S26" s="15"/>
    </row>
    <row r="27" spans="1:21" x14ac:dyDescent="0.2">
      <c r="A27" s="42"/>
      <c r="B27" s="51"/>
      <c r="C27" s="45"/>
      <c r="D27" s="45"/>
      <c r="E27" s="48"/>
      <c r="F27" s="12">
        <v>28</v>
      </c>
      <c r="G27" s="12" t="s">
        <v>67</v>
      </c>
      <c r="H27" s="19">
        <v>91</v>
      </c>
      <c r="I27" s="19"/>
      <c r="J27" s="19"/>
      <c r="K27" s="19"/>
      <c r="L27" s="19">
        <v>4</v>
      </c>
      <c r="M27" s="22"/>
      <c r="N27" s="22"/>
      <c r="O27" s="19"/>
      <c r="P27" s="22"/>
      <c r="Q27" s="23"/>
      <c r="R27" s="22"/>
      <c r="S27" s="16"/>
    </row>
    <row r="28" spans="1:21" x14ac:dyDescent="0.2">
      <c r="A28" s="42"/>
      <c r="B28" s="49" t="s">
        <v>60</v>
      </c>
      <c r="C28" s="43">
        <v>0.4513888888888889</v>
      </c>
      <c r="D28" s="46">
        <v>48.5</v>
      </c>
      <c r="E28" s="46" t="s">
        <v>42</v>
      </c>
      <c r="F28" s="8">
        <v>1</v>
      </c>
      <c r="G28" s="8" t="s">
        <v>68</v>
      </c>
      <c r="H28" s="18">
        <v>40475</v>
      </c>
      <c r="I28" s="18">
        <f>H28-H30</f>
        <v>40370</v>
      </c>
      <c r="J28" s="18">
        <f>AVERAGE(I28:I29)</f>
        <v>35084.5</v>
      </c>
      <c r="K28" s="18">
        <f>STDEV(I28:I29)</f>
        <v>7474.8257839229937</v>
      </c>
      <c r="L28" s="18">
        <v>4</v>
      </c>
      <c r="M28" s="9">
        <f t="shared" si="0"/>
        <v>10092.5</v>
      </c>
      <c r="N28" s="9">
        <f>(M28*100)/20000</f>
        <v>50.462499999999999</v>
      </c>
      <c r="O28" s="18">
        <v>4295</v>
      </c>
      <c r="P28" s="9">
        <f>O28*L28</f>
        <v>17180</v>
      </c>
      <c r="Q28" s="10">
        <f>I28/P28</f>
        <v>2.3498253783469152</v>
      </c>
      <c r="R28" s="9">
        <v>1795.8548366112282</v>
      </c>
      <c r="S28" s="13">
        <f>Q28/R28</f>
        <v>1.3084717820405949E-3</v>
      </c>
      <c r="T28" s="21">
        <f>AVERAGE(S28:S29)</f>
        <v>1.2981323592397291E-3</v>
      </c>
      <c r="U28" s="21">
        <f>STDEV(S28:S29)</f>
        <v>1.4622151952093981E-5</v>
      </c>
    </row>
    <row r="29" spans="1:21" x14ac:dyDescent="0.2">
      <c r="A29" s="42"/>
      <c r="B29" s="50"/>
      <c r="C29" s="44"/>
      <c r="D29" s="44"/>
      <c r="E29" s="44"/>
      <c r="F29" s="4">
        <v>2</v>
      </c>
      <c r="G29" s="4" t="s">
        <v>69</v>
      </c>
      <c r="H29" s="1">
        <v>29904</v>
      </c>
      <c r="I29" s="1">
        <f>H29-H30</f>
        <v>29799</v>
      </c>
      <c r="J29" s="1"/>
      <c r="K29" s="1"/>
      <c r="L29" s="1">
        <v>3</v>
      </c>
      <c r="M29" s="7">
        <f t="shared" si="0"/>
        <v>9933</v>
      </c>
      <c r="N29" s="7">
        <f t="shared" si="2"/>
        <v>49.664999999999999</v>
      </c>
      <c r="O29" s="1">
        <v>4295</v>
      </c>
      <c r="P29" s="7">
        <f>O29*L29</f>
        <v>12885</v>
      </c>
      <c r="Q29" s="11">
        <f>I29/P29</f>
        <v>2.3126891734575086</v>
      </c>
      <c r="R29" s="7">
        <v>1795.8548366112282</v>
      </c>
      <c r="S29" s="14">
        <f t="shared" ref="S29" si="6">Q29/R29</f>
        <v>1.2877929364388634E-3</v>
      </c>
      <c r="T29" s="4"/>
      <c r="U29" s="21"/>
    </row>
    <row r="30" spans="1:21" x14ac:dyDescent="0.2">
      <c r="A30" s="42"/>
      <c r="B30" s="50"/>
      <c r="C30" s="44"/>
      <c r="D30" s="44"/>
      <c r="E30" s="44"/>
      <c r="F30" s="4">
        <v>3</v>
      </c>
      <c r="G30" s="4" t="s">
        <v>70</v>
      </c>
      <c r="H30" s="1">
        <v>105</v>
      </c>
      <c r="I30" s="1"/>
      <c r="J30" s="1"/>
      <c r="K30" s="1"/>
      <c r="L30" s="1">
        <v>3</v>
      </c>
      <c r="M30" s="7"/>
      <c r="N30" s="7"/>
      <c r="O30" s="1"/>
      <c r="P30" s="7"/>
      <c r="Q30" s="11"/>
      <c r="R30" s="7"/>
      <c r="S30" s="14"/>
      <c r="T30" s="4"/>
      <c r="U30" s="21"/>
    </row>
    <row r="31" spans="1:21" x14ac:dyDescent="0.2">
      <c r="A31" s="42"/>
      <c r="B31" s="50"/>
      <c r="C31" s="44"/>
      <c r="D31" s="44"/>
      <c r="E31" s="47" t="s">
        <v>44</v>
      </c>
      <c r="F31" s="4">
        <v>7</v>
      </c>
      <c r="G31" s="4" t="s">
        <v>71</v>
      </c>
      <c r="H31" s="1">
        <v>927</v>
      </c>
      <c r="I31" s="1">
        <f>H31-H33</f>
        <v>860</v>
      </c>
      <c r="J31" s="1">
        <f>AVERAGE(I31:I32)</f>
        <v>927</v>
      </c>
      <c r="K31" s="1">
        <f>STDEV(I31:I32)</f>
        <v>94.752308678997366</v>
      </c>
      <c r="L31" s="1">
        <v>4</v>
      </c>
      <c r="M31" s="7">
        <f t="shared" si="0"/>
        <v>215</v>
      </c>
      <c r="N31" s="7">
        <f t="shared" si="2"/>
        <v>1.075</v>
      </c>
      <c r="O31" s="1"/>
      <c r="P31" s="1"/>
      <c r="Q31" s="1"/>
      <c r="R31" s="1"/>
      <c r="S31" s="15"/>
    </row>
    <row r="32" spans="1:21" x14ac:dyDescent="0.2">
      <c r="A32" s="42"/>
      <c r="B32" s="50"/>
      <c r="C32" s="44"/>
      <c r="D32" s="44"/>
      <c r="E32" s="47"/>
      <c r="F32" s="4">
        <v>8</v>
      </c>
      <c r="G32" s="4" t="s">
        <v>72</v>
      </c>
      <c r="H32" s="1">
        <v>1061</v>
      </c>
      <c r="I32" s="1">
        <f>H32-H33</f>
        <v>994</v>
      </c>
      <c r="J32" s="1"/>
      <c r="K32" s="1"/>
      <c r="L32" s="1">
        <v>3</v>
      </c>
      <c r="M32" s="7">
        <f t="shared" si="0"/>
        <v>331.33333333333331</v>
      </c>
      <c r="N32" s="7">
        <f t="shared" si="2"/>
        <v>1.6566666666666665</v>
      </c>
      <c r="O32" s="1"/>
      <c r="P32" s="1"/>
      <c r="Q32" s="1"/>
      <c r="R32" s="1"/>
      <c r="S32" s="15"/>
    </row>
    <row r="33" spans="1:21" x14ac:dyDescent="0.2">
      <c r="A33" s="70"/>
      <c r="B33" s="51"/>
      <c r="C33" s="45"/>
      <c r="D33" s="45"/>
      <c r="E33" s="48"/>
      <c r="F33" s="12">
        <v>9</v>
      </c>
      <c r="G33" s="12" t="s">
        <v>73</v>
      </c>
      <c r="H33" s="19">
        <v>67</v>
      </c>
      <c r="I33" s="19"/>
      <c r="J33" s="19"/>
      <c r="K33" s="19"/>
      <c r="L33" s="19">
        <v>3</v>
      </c>
      <c r="M33" s="22"/>
      <c r="N33" s="22"/>
      <c r="O33" s="19"/>
      <c r="P33" s="19"/>
      <c r="Q33" s="19"/>
      <c r="R33" s="19"/>
      <c r="S33" s="16"/>
    </row>
    <row r="34" spans="1:21" ht="47" customHeight="1" x14ac:dyDescent="0.2">
      <c r="A34" s="2"/>
      <c r="B34" s="3"/>
      <c r="C34" s="3"/>
      <c r="D34" s="3"/>
      <c r="E34" s="1"/>
      <c r="I34" s="1"/>
      <c r="J34" s="1"/>
      <c r="K34" s="1"/>
      <c r="L34" s="1"/>
      <c r="M34" s="1"/>
      <c r="N34" s="1"/>
      <c r="O34" s="1"/>
      <c r="P34" s="1"/>
      <c r="Q34" s="1"/>
    </row>
    <row r="35" spans="1:21" ht="47" customHeight="1" x14ac:dyDescent="0.2">
      <c r="A35" s="42" t="s">
        <v>39</v>
      </c>
      <c r="B35" s="30" t="s">
        <v>89</v>
      </c>
      <c r="C35" s="31">
        <v>0.43055555555555558</v>
      </c>
      <c r="D35" s="32"/>
      <c r="E35" s="33"/>
      <c r="F35" s="34"/>
      <c r="G35" s="34"/>
      <c r="H35" s="37" t="s">
        <v>90</v>
      </c>
      <c r="I35" s="37"/>
      <c r="J35" s="37"/>
      <c r="K35" s="37"/>
      <c r="L35" s="37">
        <v>50</v>
      </c>
      <c r="M35" s="33"/>
      <c r="N35" s="33"/>
      <c r="O35" s="33"/>
      <c r="P35" s="33"/>
      <c r="Q35" s="33"/>
      <c r="R35" s="34"/>
      <c r="S35" s="35"/>
    </row>
    <row r="36" spans="1:21" ht="16" customHeight="1" x14ac:dyDescent="0.2">
      <c r="A36" s="42"/>
      <c r="B36" s="49" t="s">
        <v>45</v>
      </c>
      <c r="C36" s="43">
        <v>0.49652777777777773</v>
      </c>
      <c r="D36" s="46">
        <v>1.58</v>
      </c>
      <c r="E36" s="46" t="s">
        <v>42</v>
      </c>
      <c r="F36" s="18">
        <v>11</v>
      </c>
      <c r="G36" s="18" t="s">
        <v>8</v>
      </c>
      <c r="H36" s="18">
        <v>824</v>
      </c>
      <c r="I36" s="18">
        <f>H36-H38</f>
        <v>780</v>
      </c>
      <c r="J36" s="18">
        <f>AVERAGE(I36:I37)</f>
        <v>976</v>
      </c>
      <c r="K36" s="18">
        <f>STDEV(I36:I37)</f>
        <v>277.18585822512665</v>
      </c>
      <c r="L36" s="18">
        <v>4</v>
      </c>
      <c r="M36" s="9">
        <f>I36/L36</f>
        <v>195</v>
      </c>
      <c r="N36" s="9">
        <f>(M36*100)/20000</f>
        <v>0.97499999999999998</v>
      </c>
      <c r="O36" s="9">
        <v>3882.5</v>
      </c>
      <c r="P36" s="9">
        <f>O36*L36</f>
        <v>15530</v>
      </c>
      <c r="Q36" s="10">
        <f>I36/P36</f>
        <v>5.0225370251126854E-2</v>
      </c>
      <c r="R36" s="9">
        <v>3494.1307579676804</v>
      </c>
      <c r="S36" s="13">
        <f>Q36/R36</f>
        <v>1.4374210277219231E-5</v>
      </c>
      <c r="T36" s="36">
        <f>AVERAGE(S36:S37)</f>
        <v>1.798619132123842E-5</v>
      </c>
      <c r="U36">
        <f>STDEV(S36:S37)</f>
        <v>5.1081125794864699E-6</v>
      </c>
    </row>
    <row r="37" spans="1:21" x14ac:dyDescent="0.2">
      <c r="A37" s="42"/>
      <c r="B37" s="50"/>
      <c r="C37" s="44"/>
      <c r="D37" s="44"/>
      <c r="E37" s="44"/>
      <c r="F37" s="1">
        <v>12</v>
      </c>
      <c r="G37" s="1" t="s">
        <v>9</v>
      </c>
      <c r="H37" s="1">
        <v>1216</v>
      </c>
      <c r="I37" s="1">
        <f>H37-H38</f>
        <v>1172</v>
      </c>
      <c r="J37" s="1"/>
      <c r="K37" s="1"/>
      <c r="L37" s="1">
        <v>4</v>
      </c>
      <c r="M37" s="7">
        <f>I37/L37</f>
        <v>293</v>
      </c>
      <c r="N37" s="7">
        <f>(M37*100)/20000</f>
        <v>1.4650000000000001</v>
      </c>
      <c r="O37" s="7">
        <v>3882.5</v>
      </c>
      <c r="P37" s="7">
        <f>O37*L37</f>
        <v>15530</v>
      </c>
      <c r="Q37" s="11">
        <f>I37/P37</f>
        <v>7.5466838377334186E-2</v>
      </c>
      <c r="R37" s="7">
        <v>3494.1307579676804</v>
      </c>
      <c r="S37" s="14">
        <f t="shared" ref="S37" si="7">Q37/R37</f>
        <v>2.1598172365257611E-5</v>
      </c>
    </row>
    <row r="38" spans="1:21" x14ac:dyDescent="0.2">
      <c r="A38" s="42"/>
      <c r="B38" s="50"/>
      <c r="C38" s="44"/>
      <c r="D38" s="44"/>
      <c r="E38" s="44"/>
      <c r="F38" s="1">
        <v>13</v>
      </c>
      <c r="G38" s="1" t="s">
        <v>10</v>
      </c>
      <c r="H38" s="1">
        <v>44</v>
      </c>
      <c r="I38" s="1"/>
      <c r="J38" s="1"/>
      <c r="K38" s="1"/>
      <c r="L38" s="1">
        <v>4</v>
      </c>
      <c r="M38" s="7"/>
      <c r="N38" s="7"/>
      <c r="O38" s="7"/>
      <c r="P38" s="7"/>
      <c r="Q38" s="11"/>
      <c r="R38" s="7"/>
      <c r="S38" s="14"/>
    </row>
    <row r="39" spans="1:21" ht="16" customHeight="1" x14ac:dyDescent="0.2">
      <c r="A39" s="42"/>
      <c r="B39" s="50"/>
      <c r="C39" s="44"/>
      <c r="D39" s="44"/>
      <c r="E39" s="47" t="s">
        <v>44</v>
      </c>
      <c r="F39" s="1">
        <v>17</v>
      </c>
      <c r="G39" s="1" t="s">
        <v>11</v>
      </c>
      <c r="H39" s="1">
        <v>98</v>
      </c>
      <c r="I39" s="1">
        <f>H39-H41</f>
        <v>29</v>
      </c>
      <c r="J39" s="1">
        <f>AVERAGE(I39:I40)</f>
        <v>48.5</v>
      </c>
      <c r="K39" s="1">
        <f>STDEV(I39:I40)</f>
        <v>27.577164466275352</v>
      </c>
      <c r="L39" s="1">
        <v>4</v>
      </c>
      <c r="M39" s="7">
        <f t="shared" ref="M39:M40" si="8">I39/L39</f>
        <v>7.25</v>
      </c>
      <c r="N39" s="7">
        <f t="shared" ref="N39:N64" si="9">(M39*100)/20000</f>
        <v>3.6249999999999998E-2</v>
      </c>
      <c r="O39" s="7"/>
      <c r="P39" s="7"/>
      <c r="Q39" s="11"/>
      <c r="R39" s="20"/>
      <c r="S39" s="24"/>
    </row>
    <row r="40" spans="1:21" x14ac:dyDescent="0.2">
      <c r="A40" s="42"/>
      <c r="B40" s="50"/>
      <c r="C40" s="44"/>
      <c r="D40" s="44"/>
      <c r="E40" s="47"/>
      <c r="F40" s="1">
        <v>18</v>
      </c>
      <c r="G40" s="1" t="s">
        <v>12</v>
      </c>
      <c r="H40" s="1">
        <v>137</v>
      </c>
      <c r="I40" s="1">
        <f>H40-H41</f>
        <v>68</v>
      </c>
      <c r="J40" s="1"/>
      <c r="K40" s="1"/>
      <c r="L40" s="1">
        <v>4</v>
      </c>
      <c r="M40" s="7">
        <f t="shared" si="8"/>
        <v>17</v>
      </c>
      <c r="N40" s="7">
        <f t="shared" si="9"/>
        <v>8.5000000000000006E-2</v>
      </c>
      <c r="O40" s="7"/>
      <c r="P40" s="7"/>
      <c r="Q40" s="11"/>
      <c r="R40" s="20"/>
      <c r="S40" s="24"/>
    </row>
    <row r="41" spans="1:21" x14ac:dyDescent="0.2">
      <c r="A41" s="42"/>
      <c r="B41" s="51"/>
      <c r="C41" s="45"/>
      <c r="D41" s="45"/>
      <c r="E41" s="48"/>
      <c r="F41" s="19">
        <v>19</v>
      </c>
      <c r="G41" s="19" t="s">
        <v>13</v>
      </c>
      <c r="H41" s="19">
        <v>69</v>
      </c>
      <c r="I41" s="19"/>
      <c r="J41" s="19"/>
      <c r="K41" s="19"/>
      <c r="L41" s="19">
        <v>4</v>
      </c>
      <c r="M41" s="22"/>
      <c r="N41" s="22"/>
      <c r="O41" s="22"/>
      <c r="P41" s="22"/>
      <c r="Q41" s="23"/>
      <c r="R41" s="27"/>
      <c r="S41" s="26"/>
    </row>
    <row r="42" spans="1:21" x14ac:dyDescent="0.2">
      <c r="A42" s="42"/>
      <c r="B42" s="49" t="s">
        <v>48</v>
      </c>
      <c r="C42" s="43">
        <v>0.64236111111111105</v>
      </c>
      <c r="D42" s="46">
        <v>5.08</v>
      </c>
      <c r="E42" s="46" t="s">
        <v>42</v>
      </c>
      <c r="F42" s="18">
        <v>32</v>
      </c>
      <c r="G42" s="18" t="s">
        <v>19</v>
      </c>
      <c r="H42" s="18">
        <v>1419</v>
      </c>
      <c r="I42" s="18">
        <f>H42-H44</f>
        <v>1363</v>
      </c>
      <c r="J42" s="18">
        <f>AVERAGE(I42:I43)</f>
        <v>1499.5</v>
      </c>
      <c r="K42" s="18">
        <f>STDEV(I42:I43)</f>
        <v>193.04015126392747</v>
      </c>
      <c r="L42" s="18">
        <v>4</v>
      </c>
      <c r="M42" s="9">
        <f t="shared" ref="M42:M43" si="10">I42/L42</f>
        <v>340.75</v>
      </c>
      <c r="N42" s="9">
        <f t="shared" si="9"/>
        <v>1.7037500000000001</v>
      </c>
      <c r="O42" s="9">
        <v>3825</v>
      </c>
      <c r="P42" s="28">
        <f>O42*L42</f>
        <v>15300</v>
      </c>
      <c r="Q42" s="10">
        <f>I42/P42</f>
        <v>8.9084967320261443E-2</v>
      </c>
      <c r="R42" s="9">
        <v>3340.5603348058594</v>
      </c>
      <c r="S42" s="13">
        <f>Q42/R42</f>
        <v>2.6667672004624555E-5</v>
      </c>
      <c r="T42">
        <f>AVERAGE(S42:S43)</f>
        <v>2.9338352289753866E-5</v>
      </c>
      <c r="U42">
        <f>STDEV(S42:S43)</f>
        <v>3.7769122799923169E-6</v>
      </c>
    </row>
    <row r="43" spans="1:21" x14ac:dyDescent="0.2">
      <c r="A43" s="42"/>
      <c r="B43" s="50"/>
      <c r="C43" s="44"/>
      <c r="D43" s="44"/>
      <c r="E43" s="44"/>
      <c r="F43" s="1">
        <v>33</v>
      </c>
      <c r="G43" s="1" t="s">
        <v>20</v>
      </c>
      <c r="H43" s="1">
        <v>1692</v>
      </c>
      <c r="I43" s="1">
        <f>H43-H44</f>
        <v>1636</v>
      </c>
      <c r="J43" s="1"/>
      <c r="K43" s="1"/>
      <c r="L43" s="1">
        <v>4</v>
      </c>
      <c r="M43" s="7">
        <f t="shared" si="10"/>
        <v>409</v>
      </c>
      <c r="N43" s="7">
        <f t="shared" si="9"/>
        <v>2.0449999999999999</v>
      </c>
      <c r="O43" s="7">
        <v>3825</v>
      </c>
      <c r="P43" s="20">
        <f>O43*L43</f>
        <v>15300</v>
      </c>
      <c r="Q43" s="11">
        <f>I43/P43</f>
        <v>0.1069281045751634</v>
      </c>
      <c r="R43" s="7">
        <v>3340.5603348058594</v>
      </c>
      <c r="S43" s="14">
        <f t="shared" ref="S43" si="11">Q43/R43</f>
        <v>3.2009032574883178E-5</v>
      </c>
    </row>
    <row r="44" spans="1:21" x14ac:dyDescent="0.2">
      <c r="A44" s="42"/>
      <c r="B44" s="50"/>
      <c r="C44" s="44"/>
      <c r="D44" s="44"/>
      <c r="E44" s="44"/>
      <c r="F44" s="1">
        <v>34</v>
      </c>
      <c r="G44" s="1" t="s">
        <v>21</v>
      </c>
      <c r="H44" s="1">
        <v>56</v>
      </c>
      <c r="I44" s="1"/>
      <c r="J44" s="1"/>
      <c r="K44" s="1"/>
      <c r="L44" s="1">
        <v>4</v>
      </c>
      <c r="M44" s="7"/>
      <c r="N44" s="7"/>
      <c r="O44" s="7"/>
      <c r="P44" s="20"/>
      <c r="Q44" s="11"/>
      <c r="R44" s="7"/>
      <c r="S44" s="14"/>
    </row>
    <row r="45" spans="1:21" x14ac:dyDescent="0.2">
      <c r="A45" s="42"/>
      <c r="B45" s="50"/>
      <c r="C45" s="44"/>
      <c r="D45" s="44"/>
      <c r="E45" s="47" t="s">
        <v>44</v>
      </c>
      <c r="F45" s="1">
        <v>38</v>
      </c>
      <c r="G45" s="1" t="s">
        <v>22</v>
      </c>
      <c r="H45" s="1">
        <v>111</v>
      </c>
      <c r="I45" s="1">
        <f>H45-H47</f>
        <v>28</v>
      </c>
      <c r="J45" s="1">
        <f>AVERAGE(I45:I46)</f>
        <v>14.5</v>
      </c>
      <c r="K45" s="1">
        <f>STDEV(I45:I46)</f>
        <v>19.091883092036785</v>
      </c>
      <c r="L45" s="1">
        <v>4</v>
      </c>
      <c r="M45" s="7">
        <f t="shared" ref="M45:M46" si="12">I45/L45</f>
        <v>7</v>
      </c>
      <c r="N45" s="7">
        <f t="shared" si="9"/>
        <v>3.5000000000000003E-2</v>
      </c>
      <c r="O45" s="7"/>
      <c r="P45" s="7"/>
      <c r="Q45" s="11"/>
      <c r="R45" s="20"/>
      <c r="S45" s="24"/>
    </row>
    <row r="46" spans="1:21" x14ac:dyDescent="0.2">
      <c r="A46" s="42"/>
      <c r="B46" s="50"/>
      <c r="C46" s="44"/>
      <c r="D46" s="44"/>
      <c r="E46" s="47"/>
      <c r="F46" s="1">
        <v>39</v>
      </c>
      <c r="G46" s="1" t="s">
        <v>23</v>
      </c>
      <c r="H46" s="1">
        <v>84</v>
      </c>
      <c r="I46" s="1">
        <f>H46-H47</f>
        <v>1</v>
      </c>
      <c r="J46" s="1"/>
      <c r="K46" s="1"/>
      <c r="L46" s="1">
        <v>4</v>
      </c>
      <c r="M46" s="7">
        <f t="shared" si="12"/>
        <v>0.25</v>
      </c>
      <c r="N46" s="7">
        <f t="shared" si="9"/>
        <v>1.25E-3</v>
      </c>
      <c r="O46" s="7"/>
      <c r="P46" s="7"/>
      <c r="Q46" s="11"/>
      <c r="R46" s="20"/>
      <c r="S46" s="24"/>
    </row>
    <row r="47" spans="1:21" x14ac:dyDescent="0.2">
      <c r="A47" s="42"/>
      <c r="B47" s="51"/>
      <c r="C47" s="45"/>
      <c r="D47" s="45"/>
      <c r="E47" s="48"/>
      <c r="F47" s="19">
        <v>40</v>
      </c>
      <c r="G47" s="19" t="s">
        <v>24</v>
      </c>
      <c r="H47" s="19">
        <v>83</v>
      </c>
      <c r="I47" s="19"/>
      <c r="J47" s="19"/>
      <c r="K47" s="19"/>
      <c r="L47" s="19">
        <v>4</v>
      </c>
      <c r="M47" s="22"/>
      <c r="N47" s="22"/>
      <c r="O47" s="22"/>
      <c r="P47" s="22"/>
      <c r="Q47" s="23"/>
      <c r="R47" s="27"/>
      <c r="S47" s="26"/>
    </row>
    <row r="48" spans="1:21" x14ac:dyDescent="0.2">
      <c r="A48" s="42"/>
      <c r="B48" s="49" t="s">
        <v>50</v>
      </c>
      <c r="C48" s="43">
        <v>0.82986111111111116</v>
      </c>
      <c r="D48" s="46">
        <v>9.58</v>
      </c>
      <c r="E48" s="46" t="s">
        <v>42</v>
      </c>
      <c r="F48" s="8">
        <v>53</v>
      </c>
      <c r="G48" s="18" t="s">
        <v>31</v>
      </c>
      <c r="H48" s="8">
        <v>2234</v>
      </c>
      <c r="I48" s="18">
        <f>H48-H50</f>
        <v>2189</v>
      </c>
      <c r="J48" s="18">
        <f>AVERAGE(I48:I49)</f>
        <v>2335</v>
      </c>
      <c r="K48" s="18">
        <f>STDEV(I48:I49)</f>
        <v>206.47518010647187</v>
      </c>
      <c r="L48" s="18">
        <v>4</v>
      </c>
      <c r="M48" s="9">
        <f t="shared" ref="M48:M49" si="13">I48/L48</f>
        <v>547.25</v>
      </c>
      <c r="N48" s="9">
        <f t="shared" si="9"/>
        <v>2.7362500000000001</v>
      </c>
      <c r="O48" s="9">
        <v>3960</v>
      </c>
      <c r="P48" s="28">
        <f>O48*L48</f>
        <v>15840</v>
      </c>
      <c r="Q48" s="10">
        <f>I48/P48</f>
        <v>0.13819444444444445</v>
      </c>
      <c r="R48" s="9">
        <v>3307.1253071253068</v>
      </c>
      <c r="S48" s="13">
        <f>Q48/R48</f>
        <v>4.1786878817896658E-5</v>
      </c>
      <c r="T48" s="36">
        <f>AVERAGE(S48:S49)</f>
        <v>4.4573943371305933E-5</v>
      </c>
      <c r="U48" s="36">
        <f>STDEV(S48:S49)</f>
        <v>3.9415044906407096E-6</v>
      </c>
    </row>
    <row r="49" spans="1:21" x14ac:dyDescent="0.2">
      <c r="A49" s="42"/>
      <c r="B49" s="50"/>
      <c r="C49" s="44"/>
      <c r="D49" s="44"/>
      <c r="E49" s="44"/>
      <c r="F49" s="4">
        <v>54</v>
      </c>
      <c r="G49" s="1" t="s">
        <v>32</v>
      </c>
      <c r="H49" s="4">
        <v>2526</v>
      </c>
      <c r="I49" s="1">
        <f>H49-H50</f>
        <v>2481</v>
      </c>
      <c r="J49" s="1"/>
      <c r="K49" s="1"/>
      <c r="L49" s="1">
        <v>4</v>
      </c>
      <c r="M49" s="7">
        <f t="shared" si="13"/>
        <v>620.25</v>
      </c>
      <c r="N49" s="7">
        <f t="shared" si="9"/>
        <v>3.1012499999999998</v>
      </c>
      <c r="O49" s="7">
        <v>3960</v>
      </c>
      <c r="P49" s="20">
        <f>O49*L49</f>
        <v>15840</v>
      </c>
      <c r="Q49" s="11">
        <f>I49/P49</f>
        <v>0.15662878787878787</v>
      </c>
      <c r="R49" s="7">
        <v>3307.1253071253068</v>
      </c>
      <c r="S49" s="14">
        <f t="shared" ref="S49" si="14">Q49/R49</f>
        <v>4.7361007924715208E-5</v>
      </c>
      <c r="T49" s="36"/>
      <c r="U49" s="36"/>
    </row>
    <row r="50" spans="1:21" x14ac:dyDescent="0.2">
      <c r="A50" s="42"/>
      <c r="B50" s="50"/>
      <c r="C50" s="44"/>
      <c r="D50" s="44"/>
      <c r="E50" s="44"/>
      <c r="F50" s="4">
        <v>55</v>
      </c>
      <c r="G50" s="1" t="s">
        <v>33</v>
      </c>
      <c r="H50" s="4">
        <v>45</v>
      </c>
      <c r="I50" s="1"/>
      <c r="J50" s="1"/>
      <c r="K50" s="1"/>
      <c r="L50" s="1">
        <v>4</v>
      </c>
      <c r="M50" s="7"/>
      <c r="N50" s="7"/>
      <c r="O50" s="7"/>
      <c r="P50" s="20"/>
      <c r="Q50" s="11"/>
      <c r="R50" s="7"/>
      <c r="S50" s="14"/>
      <c r="T50" s="36"/>
      <c r="U50" s="36"/>
    </row>
    <row r="51" spans="1:21" x14ac:dyDescent="0.2">
      <c r="A51" s="42"/>
      <c r="B51" s="50"/>
      <c r="C51" s="44"/>
      <c r="D51" s="44"/>
      <c r="E51" s="47" t="s">
        <v>44</v>
      </c>
      <c r="F51" s="4">
        <v>59</v>
      </c>
      <c r="G51" s="1" t="s">
        <v>34</v>
      </c>
      <c r="H51" s="4">
        <v>195</v>
      </c>
      <c r="I51" s="1">
        <f>H51-H53</f>
        <v>105</v>
      </c>
      <c r="J51" s="1">
        <f>AVERAGE(I51:I52)</f>
        <v>119.5</v>
      </c>
      <c r="K51" s="1">
        <f>STDEV(I51:I52)</f>
        <v>20.506096654409877</v>
      </c>
      <c r="L51" s="1">
        <v>4</v>
      </c>
      <c r="M51" s="7">
        <f t="shared" ref="M51:M52" si="15">I51/L51</f>
        <v>26.25</v>
      </c>
      <c r="N51" s="7">
        <f t="shared" si="9"/>
        <v>0.13125000000000001</v>
      </c>
      <c r="O51" s="7"/>
      <c r="P51" s="7"/>
      <c r="Q51" s="11"/>
      <c r="R51" s="20"/>
      <c r="S51" s="24"/>
      <c r="T51" s="36"/>
      <c r="U51" s="36"/>
    </row>
    <row r="52" spans="1:21" x14ac:dyDescent="0.2">
      <c r="A52" s="42"/>
      <c r="B52" s="50"/>
      <c r="C52" s="44"/>
      <c r="D52" s="44"/>
      <c r="E52" s="47"/>
      <c r="F52" s="4">
        <v>60</v>
      </c>
      <c r="G52" s="1" t="s">
        <v>35</v>
      </c>
      <c r="H52" s="4">
        <v>224</v>
      </c>
      <c r="I52" s="1">
        <f>H52-H53</f>
        <v>134</v>
      </c>
      <c r="J52" s="1"/>
      <c r="K52" s="1"/>
      <c r="L52" s="1">
        <v>4</v>
      </c>
      <c r="M52" s="7">
        <f t="shared" si="15"/>
        <v>33.5</v>
      </c>
      <c r="N52" s="7">
        <f t="shared" si="9"/>
        <v>0.16750000000000001</v>
      </c>
      <c r="O52" s="7"/>
      <c r="P52" s="7"/>
      <c r="Q52" s="11"/>
      <c r="R52" s="20"/>
      <c r="S52" s="24"/>
      <c r="T52" s="36"/>
      <c r="U52" s="36"/>
    </row>
    <row r="53" spans="1:21" x14ac:dyDescent="0.2">
      <c r="A53" s="42"/>
      <c r="B53" s="51"/>
      <c r="C53" s="45"/>
      <c r="D53" s="45"/>
      <c r="E53" s="48"/>
      <c r="F53" s="12">
        <v>61</v>
      </c>
      <c r="G53" s="19" t="s">
        <v>36</v>
      </c>
      <c r="H53" s="12">
        <v>90</v>
      </c>
      <c r="I53" s="19"/>
      <c r="J53" s="19"/>
      <c r="K53" s="19"/>
      <c r="L53" s="19">
        <v>4</v>
      </c>
      <c r="M53" s="22"/>
      <c r="N53" s="22"/>
      <c r="O53" s="22"/>
      <c r="P53" s="22"/>
      <c r="Q53" s="23"/>
      <c r="R53" s="27"/>
      <c r="S53" s="26"/>
      <c r="T53" s="36"/>
      <c r="U53" s="36"/>
    </row>
    <row r="54" spans="1:21" x14ac:dyDescent="0.2">
      <c r="A54" s="42"/>
      <c r="B54" s="49" t="s">
        <v>61</v>
      </c>
      <c r="C54" s="43">
        <v>0.53125</v>
      </c>
      <c r="D54" s="46">
        <v>26.42</v>
      </c>
      <c r="E54" s="46" t="s">
        <v>42</v>
      </c>
      <c r="F54" s="18">
        <v>30</v>
      </c>
      <c r="G54" s="18" t="s">
        <v>77</v>
      </c>
      <c r="H54" s="18">
        <v>4504</v>
      </c>
      <c r="I54" s="18">
        <f>H54-H56</f>
        <v>4465</v>
      </c>
      <c r="J54" s="18">
        <f>AVERAGE(I54:I55)</f>
        <v>4517.5</v>
      </c>
      <c r="K54" s="18">
        <f>STDEV(I54:I55)</f>
        <v>74.246212024587493</v>
      </c>
      <c r="L54" s="18">
        <v>4</v>
      </c>
      <c r="M54" s="9">
        <f t="shared" ref="M54:M55" si="16">I54/L54</f>
        <v>1116.25</v>
      </c>
      <c r="N54" s="9">
        <f t="shared" si="9"/>
        <v>5.5812499999999998</v>
      </c>
      <c r="O54" s="9">
        <v>3695</v>
      </c>
      <c r="P54" s="28">
        <f>O54*L54</f>
        <v>14780</v>
      </c>
      <c r="Q54" s="10">
        <f>I54/P54</f>
        <v>0.30209742895805142</v>
      </c>
      <c r="R54" s="9">
        <v>3179.0728576442862</v>
      </c>
      <c r="S54" s="13">
        <f t="shared" ref="S54:S55" si="17">Q54/R54</f>
        <v>9.5026896987163604E-5</v>
      </c>
      <c r="T54" s="36">
        <f>AVERAGE(S54:S55)</f>
        <v>9.6144234521727118E-5</v>
      </c>
      <c r="U54" s="36">
        <f>STDEV(S54:S55)</f>
        <v>1.580153895128239E-6</v>
      </c>
    </row>
    <row r="55" spans="1:21" x14ac:dyDescent="0.2">
      <c r="A55" s="42"/>
      <c r="B55" s="50"/>
      <c r="C55" s="44"/>
      <c r="D55" s="44"/>
      <c r="E55" s="44"/>
      <c r="F55" s="1">
        <v>31</v>
      </c>
      <c r="G55" s="1" t="s">
        <v>78</v>
      </c>
      <c r="H55" s="1">
        <v>4609</v>
      </c>
      <c r="I55" s="1">
        <f>H55-H56</f>
        <v>4570</v>
      </c>
      <c r="J55" s="1"/>
      <c r="K55" s="1"/>
      <c r="L55" s="1">
        <v>4</v>
      </c>
      <c r="M55" s="7">
        <f t="shared" si="16"/>
        <v>1142.5</v>
      </c>
      <c r="N55" s="7">
        <f t="shared" si="9"/>
        <v>5.7125000000000004</v>
      </c>
      <c r="O55" s="7">
        <v>3695</v>
      </c>
      <c r="P55" s="20">
        <f>O55*L55</f>
        <v>14780</v>
      </c>
      <c r="Q55" s="11">
        <f>I55/P55</f>
        <v>0.3092016238159675</v>
      </c>
      <c r="R55" s="7">
        <v>3179.0728576442862</v>
      </c>
      <c r="S55" s="14">
        <f t="shared" si="17"/>
        <v>9.7261572056290632E-5</v>
      </c>
      <c r="T55" s="36"/>
      <c r="U55" s="36"/>
    </row>
    <row r="56" spans="1:21" x14ac:dyDescent="0.2">
      <c r="A56" s="42"/>
      <c r="B56" s="50"/>
      <c r="C56" s="44"/>
      <c r="D56" s="44"/>
      <c r="E56" s="44"/>
      <c r="F56" s="1">
        <v>32</v>
      </c>
      <c r="G56" s="1" t="s">
        <v>79</v>
      </c>
      <c r="H56" s="1">
        <v>39</v>
      </c>
      <c r="I56" s="1"/>
      <c r="J56" s="1"/>
      <c r="K56" s="1"/>
      <c r="L56" s="1">
        <v>4</v>
      </c>
      <c r="M56" s="7"/>
      <c r="N56" s="7"/>
      <c r="O56" s="7"/>
      <c r="P56" s="20"/>
      <c r="Q56" s="11"/>
      <c r="R56" s="7"/>
      <c r="S56" s="14"/>
      <c r="T56" s="36"/>
      <c r="U56" s="36"/>
    </row>
    <row r="57" spans="1:21" x14ac:dyDescent="0.2">
      <c r="A57" s="42"/>
      <c r="B57" s="50"/>
      <c r="C57" s="44"/>
      <c r="D57" s="44"/>
      <c r="E57" s="47" t="s">
        <v>44</v>
      </c>
      <c r="F57" s="1">
        <v>36</v>
      </c>
      <c r="G57" s="1" t="s">
        <v>80</v>
      </c>
      <c r="H57" s="1">
        <v>300</v>
      </c>
      <c r="I57" s="1">
        <f>H57-H59</f>
        <v>231</v>
      </c>
      <c r="J57" s="1">
        <f>AVERAGE(I57:I58)</f>
        <v>211.5</v>
      </c>
      <c r="K57" s="1">
        <f>STDEV(I57:I58)</f>
        <v>27.577164466275352</v>
      </c>
      <c r="L57" s="1">
        <v>4</v>
      </c>
      <c r="M57" s="7">
        <f t="shared" ref="M57:M58" si="18">I57/L57</f>
        <v>57.75</v>
      </c>
      <c r="N57" s="7">
        <f t="shared" si="9"/>
        <v>0.28875000000000001</v>
      </c>
      <c r="O57" s="7"/>
      <c r="P57" s="7"/>
      <c r="Q57" s="11"/>
      <c r="R57" s="20"/>
      <c r="S57" s="14"/>
      <c r="T57" s="36"/>
      <c r="U57" s="36"/>
    </row>
    <row r="58" spans="1:21" x14ac:dyDescent="0.2">
      <c r="A58" s="42"/>
      <c r="B58" s="50"/>
      <c r="C58" s="44"/>
      <c r="D58" s="44"/>
      <c r="E58" s="47"/>
      <c r="F58" s="1">
        <v>37</v>
      </c>
      <c r="G58" s="1" t="s">
        <v>81</v>
      </c>
      <c r="H58" s="1">
        <v>261</v>
      </c>
      <c r="I58" s="1">
        <f>H58-H59</f>
        <v>192</v>
      </c>
      <c r="J58" s="1"/>
      <c r="K58" s="1"/>
      <c r="L58" s="1">
        <v>4</v>
      </c>
      <c r="M58" s="7">
        <f t="shared" si="18"/>
        <v>48</v>
      </c>
      <c r="N58" s="7">
        <f t="shared" si="9"/>
        <v>0.24</v>
      </c>
      <c r="O58" s="7"/>
      <c r="P58" s="7"/>
      <c r="Q58" s="11"/>
      <c r="R58" s="20"/>
      <c r="S58" s="14"/>
      <c r="T58" s="36"/>
      <c r="U58" s="36"/>
    </row>
    <row r="59" spans="1:21" x14ac:dyDescent="0.2">
      <c r="A59" s="42"/>
      <c r="B59" s="51"/>
      <c r="C59" s="45"/>
      <c r="D59" s="45"/>
      <c r="E59" s="48"/>
      <c r="F59" s="19">
        <v>38</v>
      </c>
      <c r="G59" s="19" t="s">
        <v>82</v>
      </c>
      <c r="H59" s="19">
        <v>69</v>
      </c>
      <c r="I59" s="19"/>
      <c r="J59" s="19"/>
      <c r="K59" s="19"/>
      <c r="L59" s="19">
        <v>4</v>
      </c>
      <c r="M59" s="22"/>
      <c r="N59" s="22"/>
      <c r="O59" s="22"/>
      <c r="P59" s="22"/>
      <c r="Q59" s="23"/>
      <c r="R59" s="27"/>
      <c r="S59" s="29"/>
      <c r="T59" s="36"/>
      <c r="U59" s="36"/>
    </row>
    <row r="60" spans="1:21" x14ac:dyDescent="0.2">
      <c r="A60" s="42"/>
      <c r="B60" s="49" t="s">
        <v>60</v>
      </c>
      <c r="C60" s="43">
        <v>0.47569444444444442</v>
      </c>
      <c r="D60" s="46">
        <v>49.08</v>
      </c>
      <c r="E60" s="46" t="s">
        <v>42</v>
      </c>
      <c r="F60" s="18">
        <v>10</v>
      </c>
      <c r="G60" s="18" t="s">
        <v>83</v>
      </c>
      <c r="H60" s="18">
        <v>6196</v>
      </c>
      <c r="I60" s="18">
        <f>H60-H62</f>
        <v>6096</v>
      </c>
      <c r="J60" s="18">
        <f>AVERAGE(I60:I61)</f>
        <v>7421.5</v>
      </c>
      <c r="K60" s="18">
        <f>STDEV(I60:I61)</f>
        <v>1874.5400769255375</v>
      </c>
      <c r="L60" s="18">
        <v>4</v>
      </c>
      <c r="M60" s="9">
        <f t="shared" ref="M60:M61" si="19">I60/L60</f>
        <v>1524</v>
      </c>
      <c r="N60" s="9">
        <f t="shared" si="9"/>
        <v>7.62</v>
      </c>
      <c r="O60" s="9">
        <v>3430</v>
      </c>
      <c r="P60" s="28">
        <f>O60*L60</f>
        <v>13720</v>
      </c>
      <c r="Q60" s="10">
        <f>I60/P60</f>
        <v>0.4443148688046647</v>
      </c>
      <c r="R60" s="9">
        <v>3051.0204081632655</v>
      </c>
      <c r="S60" s="13">
        <f t="shared" ref="S60:S61" si="20">Q60/R60</f>
        <v>1.4562828475871953E-4</v>
      </c>
      <c r="T60" s="36">
        <f>AVERAGE(S60:S61)</f>
        <v>1.7729335881509794E-4</v>
      </c>
      <c r="U60" s="36">
        <f>STDEV(S60:S61)</f>
        <v>4.478117718407878E-5</v>
      </c>
    </row>
    <row r="61" spans="1:21" x14ac:dyDescent="0.2">
      <c r="A61" s="42"/>
      <c r="B61" s="50"/>
      <c r="C61" s="44"/>
      <c r="D61" s="44"/>
      <c r="E61" s="44"/>
      <c r="F61" s="1">
        <v>11</v>
      </c>
      <c r="G61" s="1" t="s">
        <v>84</v>
      </c>
      <c r="H61" s="1">
        <v>8847</v>
      </c>
      <c r="I61" s="1">
        <f>H61-H62</f>
        <v>8747</v>
      </c>
      <c r="J61" s="1"/>
      <c r="K61" s="1"/>
      <c r="L61" s="1">
        <v>4</v>
      </c>
      <c r="M61" s="7">
        <f t="shared" si="19"/>
        <v>2186.75</v>
      </c>
      <c r="N61" s="7">
        <f t="shared" si="9"/>
        <v>10.93375</v>
      </c>
      <c r="O61" s="7">
        <v>3430</v>
      </c>
      <c r="P61" s="20">
        <f>O61*L61</f>
        <v>13720</v>
      </c>
      <c r="Q61" s="11">
        <f>I61/P61</f>
        <v>0.63753644314868807</v>
      </c>
      <c r="R61" s="7">
        <v>3051.0204081632655</v>
      </c>
      <c r="S61" s="14">
        <f t="shared" si="20"/>
        <v>2.0895843287147635E-4</v>
      </c>
      <c r="T61" s="36"/>
      <c r="U61" s="36"/>
    </row>
    <row r="62" spans="1:21" x14ac:dyDescent="0.2">
      <c r="A62" s="42"/>
      <c r="B62" s="50"/>
      <c r="C62" s="44"/>
      <c r="D62" s="44"/>
      <c r="E62" s="44"/>
      <c r="F62" s="1">
        <v>12</v>
      </c>
      <c r="G62" s="1" t="s">
        <v>85</v>
      </c>
      <c r="H62" s="1">
        <v>100</v>
      </c>
      <c r="I62" s="1"/>
      <c r="J62" s="1"/>
      <c r="K62" s="1"/>
      <c r="L62" s="1">
        <v>4</v>
      </c>
      <c r="M62" s="7"/>
      <c r="N62" s="7"/>
      <c r="O62" s="7"/>
      <c r="P62" s="20"/>
      <c r="Q62" s="11"/>
      <c r="R62" s="7"/>
      <c r="S62" s="14"/>
      <c r="T62" s="36"/>
      <c r="U62" s="36"/>
    </row>
    <row r="63" spans="1:21" x14ac:dyDescent="0.2">
      <c r="A63" s="42"/>
      <c r="B63" s="50"/>
      <c r="C63" s="44"/>
      <c r="D63" s="44"/>
      <c r="E63" s="47" t="s">
        <v>44</v>
      </c>
      <c r="F63" s="1">
        <v>16</v>
      </c>
      <c r="G63" s="1" t="s">
        <v>86</v>
      </c>
      <c r="H63" s="1">
        <v>284</v>
      </c>
      <c r="I63" s="1">
        <f>H63-H65</f>
        <v>181</v>
      </c>
      <c r="J63" s="1">
        <f>AVERAGE(I63:I64)</f>
        <v>180</v>
      </c>
      <c r="K63" s="1">
        <f>STDEV(I63:I64)</f>
        <v>1.4142135623730951</v>
      </c>
      <c r="L63" s="1">
        <v>4</v>
      </c>
      <c r="M63" s="7">
        <f t="shared" ref="M63:M64" si="21">I63/L63</f>
        <v>45.25</v>
      </c>
      <c r="N63" s="7">
        <f t="shared" si="9"/>
        <v>0.22625000000000001</v>
      </c>
      <c r="O63" s="1"/>
      <c r="P63" s="1"/>
      <c r="Q63" s="11"/>
      <c r="S63" s="14"/>
      <c r="T63" s="36"/>
      <c r="U63" s="36"/>
    </row>
    <row r="64" spans="1:21" x14ac:dyDescent="0.2">
      <c r="A64" s="42"/>
      <c r="B64" s="50"/>
      <c r="C64" s="44"/>
      <c r="D64" s="44"/>
      <c r="E64" s="47"/>
      <c r="F64" s="1">
        <v>17</v>
      </c>
      <c r="G64" s="1" t="s">
        <v>87</v>
      </c>
      <c r="H64" s="1">
        <v>282</v>
      </c>
      <c r="I64" s="1">
        <f>H64-H65</f>
        <v>179</v>
      </c>
      <c r="J64" s="1"/>
      <c r="K64" s="1"/>
      <c r="L64" s="1">
        <v>4</v>
      </c>
      <c r="M64" s="7">
        <f t="shared" si="21"/>
        <v>44.75</v>
      </c>
      <c r="N64" s="7">
        <f t="shared" si="9"/>
        <v>0.22375</v>
      </c>
      <c r="O64" s="1"/>
      <c r="P64" s="1"/>
      <c r="Q64" s="11"/>
      <c r="S64" s="14"/>
      <c r="T64" s="36"/>
    </row>
    <row r="65" spans="1:23" x14ac:dyDescent="0.2">
      <c r="A65" s="70"/>
      <c r="B65" s="51"/>
      <c r="C65" s="45"/>
      <c r="D65" s="45"/>
      <c r="E65" s="48"/>
      <c r="F65" s="19">
        <v>18</v>
      </c>
      <c r="G65" s="19" t="s">
        <v>88</v>
      </c>
      <c r="H65" s="19">
        <v>103</v>
      </c>
      <c r="I65" s="19"/>
      <c r="J65" s="19"/>
      <c r="K65" s="19"/>
      <c r="L65" s="19">
        <v>4</v>
      </c>
      <c r="M65" s="22"/>
      <c r="N65" s="22"/>
      <c r="O65" s="19"/>
      <c r="P65" s="19"/>
      <c r="Q65" s="23"/>
      <c r="R65" s="25"/>
      <c r="S65" s="29"/>
      <c r="T65" s="36"/>
      <c r="U65" s="36"/>
    </row>
    <row r="66" spans="1:23" ht="49" customHeight="1" x14ac:dyDescent="0.2">
      <c r="A66" s="2"/>
      <c r="I66" s="1"/>
      <c r="J66" s="1"/>
      <c r="K66" s="1"/>
      <c r="L66" s="1"/>
      <c r="M66" s="1"/>
      <c r="N66" s="1"/>
      <c r="O66" s="1"/>
      <c r="P66" s="1"/>
      <c r="Q66" s="1"/>
    </row>
    <row r="67" spans="1:23" ht="40" x14ac:dyDescent="0.2">
      <c r="A67" s="71" t="s">
        <v>93</v>
      </c>
      <c r="B67" s="30" t="s">
        <v>89</v>
      </c>
      <c r="C67" s="31">
        <v>0.4375</v>
      </c>
      <c r="D67" s="69"/>
      <c r="E67" s="52"/>
      <c r="F67" s="52"/>
      <c r="G67" s="52"/>
      <c r="H67" s="69" t="s">
        <v>94</v>
      </c>
      <c r="I67" s="69"/>
      <c r="J67" s="69"/>
      <c r="K67" s="69"/>
      <c r="L67" s="69">
        <v>40</v>
      </c>
      <c r="M67" s="69"/>
      <c r="N67" s="69"/>
      <c r="O67" s="69"/>
      <c r="P67" s="52"/>
      <c r="Q67" s="52"/>
      <c r="R67" s="52"/>
      <c r="S67" s="52"/>
      <c r="T67" s="69"/>
      <c r="U67" s="53"/>
      <c r="V67" s="61"/>
      <c r="W67" s="61"/>
    </row>
    <row r="68" spans="1:23" x14ac:dyDescent="0.2">
      <c r="A68" s="72"/>
      <c r="B68" s="50" t="s">
        <v>45</v>
      </c>
      <c r="C68" s="62"/>
      <c r="D68" s="62">
        <v>1</v>
      </c>
      <c r="E68" s="62" t="s">
        <v>42</v>
      </c>
      <c r="F68" s="63">
        <v>1</v>
      </c>
      <c r="G68" s="64" t="s">
        <v>95</v>
      </c>
      <c r="H68" s="4">
        <v>6673</v>
      </c>
      <c r="I68" s="63">
        <f>H68-H70</f>
        <v>6630</v>
      </c>
      <c r="J68" s="63">
        <f>AVERAGE(I68:I69)</f>
        <v>6388</v>
      </c>
      <c r="K68" s="63">
        <f>STDEV(I68:I69)</f>
        <v>342.23968209428898</v>
      </c>
      <c r="L68" s="1">
        <v>3</v>
      </c>
      <c r="M68" s="65">
        <f>I68/L68</f>
        <v>2210</v>
      </c>
      <c r="N68" s="65">
        <f>(M68*100)/20000</f>
        <v>11.05</v>
      </c>
      <c r="O68" s="66">
        <v>2060</v>
      </c>
      <c r="P68" s="65">
        <f>O68*L68</f>
        <v>6180</v>
      </c>
      <c r="Q68" s="67">
        <f>I68/P68</f>
        <v>1.0728155339805825</v>
      </c>
      <c r="R68" s="68">
        <v>2737.5669680220658</v>
      </c>
      <c r="S68" s="14">
        <f>Q68/R68</f>
        <v>3.9188649867283727E-4</v>
      </c>
      <c r="T68" s="55">
        <f>AVERAGE(S68:S69)</f>
        <v>3.7758234593093283E-4</v>
      </c>
      <c r="U68" s="56">
        <f>STDEV(S68:S69)</f>
        <v>2.0229126805857555E-5</v>
      </c>
    </row>
    <row r="69" spans="1:23" x14ac:dyDescent="0.2">
      <c r="A69" s="72"/>
      <c r="B69" s="50"/>
      <c r="C69" s="44"/>
      <c r="D69" s="44"/>
      <c r="E69" s="44"/>
      <c r="F69" s="1">
        <v>2</v>
      </c>
      <c r="G69" s="4" t="s">
        <v>96</v>
      </c>
      <c r="H69" s="4">
        <v>6189</v>
      </c>
      <c r="I69" s="1">
        <f>H69-H70</f>
        <v>6146</v>
      </c>
      <c r="J69" s="1"/>
      <c r="K69" s="1"/>
      <c r="L69" s="1">
        <v>3</v>
      </c>
      <c r="M69" s="7">
        <f t="shared" ref="M69:M90" si="22">I69/L69</f>
        <v>2048.6666666666665</v>
      </c>
      <c r="N69" s="7">
        <f>(M69*100)/20000</f>
        <v>10.243333333333332</v>
      </c>
      <c r="O69" s="57">
        <v>2060</v>
      </c>
      <c r="P69" s="7">
        <f>O69*L69</f>
        <v>6180</v>
      </c>
      <c r="Q69" s="11">
        <f>I69/P69</f>
        <v>0.99449838187702266</v>
      </c>
      <c r="R69" s="54">
        <v>2737.5669680220658</v>
      </c>
      <c r="S69" s="14">
        <f>Q69/R69</f>
        <v>3.6327819318902839E-4</v>
      </c>
      <c r="T69" s="58"/>
      <c r="U69" s="56"/>
    </row>
    <row r="70" spans="1:23" x14ac:dyDescent="0.2">
      <c r="A70" s="72"/>
      <c r="B70" s="50"/>
      <c r="C70" s="44"/>
      <c r="D70" s="44"/>
      <c r="E70" s="44"/>
      <c r="F70" s="1">
        <v>3</v>
      </c>
      <c r="G70" s="4" t="s">
        <v>97</v>
      </c>
      <c r="H70" s="4">
        <v>43</v>
      </c>
      <c r="I70" s="1"/>
      <c r="J70" s="1"/>
      <c r="K70" s="1"/>
      <c r="L70" s="1">
        <v>3</v>
      </c>
      <c r="M70" s="7"/>
      <c r="N70" s="7"/>
      <c r="O70" s="57"/>
      <c r="P70" s="7"/>
      <c r="Q70" s="11"/>
      <c r="R70" s="54"/>
      <c r="S70" s="14"/>
      <c r="T70" s="58"/>
      <c r="U70" s="56"/>
    </row>
    <row r="71" spans="1:23" x14ac:dyDescent="0.2">
      <c r="A71" s="72"/>
      <c r="B71" s="50"/>
      <c r="C71" s="44"/>
      <c r="D71" s="44"/>
      <c r="E71" s="47" t="s">
        <v>44</v>
      </c>
      <c r="F71" s="1">
        <v>7</v>
      </c>
      <c r="G71" s="4" t="s">
        <v>98</v>
      </c>
      <c r="H71" s="4">
        <v>382</v>
      </c>
      <c r="I71" s="1">
        <f>H71-H73</f>
        <v>326</v>
      </c>
      <c r="J71" s="1">
        <f>AVERAGE(I71:I72)</f>
        <v>393.5</v>
      </c>
      <c r="K71" s="1">
        <f>STDEV(I71:I72)</f>
        <v>95.459415460183919</v>
      </c>
      <c r="L71" s="1">
        <v>3</v>
      </c>
      <c r="M71" s="7">
        <f t="shared" si="22"/>
        <v>108.66666666666667</v>
      </c>
      <c r="N71" s="7">
        <f t="shared" ref="N71:N90" si="23">(M71*100)/20000</f>
        <v>0.54333333333333345</v>
      </c>
      <c r="O71" s="1"/>
      <c r="P71" s="1"/>
      <c r="Q71" s="1"/>
      <c r="R71" s="7"/>
      <c r="S71" s="15"/>
      <c r="T71" s="58"/>
      <c r="U71" s="24"/>
    </row>
    <row r="72" spans="1:23" x14ac:dyDescent="0.2">
      <c r="A72" s="72"/>
      <c r="B72" s="50"/>
      <c r="C72" s="44"/>
      <c r="D72" s="44"/>
      <c r="E72" s="47"/>
      <c r="F72" s="1">
        <v>8</v>
      </c>
      <c r="G72" s="4" t="s">
        <v>99</v>
      </c>
      <c r="H72" s="4">
        <v>517</v>
      </c>
      <c r="I72" s="1">
        <f>H72-H73</f>
        <v>461</v>
      </c>
      <c r="J72" s="1"/>
      <c r="K72" s="1"/>
      <c r="L72" s="1">
        <v>3</v>
      </c>
      <c r="M72" s="7">
        <f t="shared" si="22"/>
        <v>153.66666666666666</v>
      </c>
      <c r="N72" s="7">
        <f t="shared" si="23"/>
        <v>0.76833333333333331</v>
      </c>
      <c r="O72" s="1"/>
      <c r="P72" s="1"/>
      <c r="Q72" s="1"/>
      <c r="R72" s="7"/>
      <c r="S72" s="15"/>
      <c r="T72" s="58"/>
      <c r="U72" s="24"/>
    </row>
    <row r="73" spans="1:23" x14ac:dyDescent="0.2">
      <c r="A73" s="72"/>
      <c r="B73" s="51"/>
      <c r="C73" s="45"/>
      <c r="D73" s="45"/>
      <c r="E73" s="48"/>
      <c r="F73" s="19">
        <v>9</v>
      </c>
      <c r="G73" s="12" t="s">
        <v>100</v>
      </c>
      <c r="H73" s="12">
        <v>56</v>
      </c>
      <c r="I73" s="19"/>
      <c r="J73" s="19"/>
      <c r="K73" s="19"/>
      <c r="L73" s="1">
        <v>3</v>
      </c>
      <c r="M73" s="22"/>
      <c r="N73" s="22"/>
      <c r="O73" s="19"/>
      <c r="P73" s="19"/>
      <c r="Q73" s="19"/>
      <c r="R73" s="22"/>
      <c r="S73" s="16"/>
      <c r="T73" s="59"/>
      <c r="U73" s="26"/>
    </row>
    <row r="74" spans="1:23" x14ac:dyDescent="0.2">
      <c r="A74" s="72"/>
      <c r="B74" s="49" t="s">
        <v>48</v>
      </c>
      <c r="C74" s="43"/>
      <c r="D74" s="46">
        <v>4.5</v>
      </c>
      <c r="E74" s="46" t="s">
        <v>42</v>
      </c>
      <c r="F74" s="18">
        <v>22</v>
      </c>
      <c r="G74" s="8" t="s">
        <v>101</v>
      </c>
      <c r="H74" s="4">
        <v>12766</v>
      </c>
      <c r="I74" s="18">
        <f>H74-H76</f>
        <v>12692</v>
      </c>
      <c r="J74" s="18">
        <f>AVERAGE(I74:I75)</f>
        <v>12763.5</v>
      </c>
      <c r="K74" s="18">
        <f>STDEV(I74:I75)</f>
        <v>101.1162697096763</v>
      </c>
      <c r="L74" s="1">
        <v>3</v>
      </c>
      <c r="M74" s="9">
        <f t="shared" si="22"/>
        <v>4230.666666666667</v>
      </c>
      <c r="N74" s="9">
        <f t="shared" si="23"/>
        <v>21.153333333333336</v>
      </c>
      <c r="O74" s="4">
        <v>2130</v>
      </c>
      <c r="P74" s="9">
        <f>O74*L74</f>
        <v>6390</v>
      </c>
      <c r="Q74" s="10">
        <f>I74/P74</f>
        <v>1.98622848200313</v>
      </c>
      <c r="R74" s="54">
        <v>2934.8982300884954</v>
      </c>
      <c r="S74" s="13">
        <f>Q74/R74</f>
        <v>6.7676230188848472E-4</v>
      </c>
      <c r="T74" s="55">
        <f>AVERAGE(S74:S75)</f>
        <v>6.8057482194718521E-4</v>
      </c>
      <c r="U74" s="56">
        <f>STDEV(S74:S75)</f>
        <v>5.3917175738336969E-6</v>
      </c>
    </row>
    <row r="75" spans="1:23" x14ac:dyDescent="0.2">
      <c r="A75" s="72"/>
      <c r="B75" s="50"/>
      <c r="C75" s="44"/>
      <c r="D75" s="44"/>
      <c r="E75" s="44"/>
      <c r="F75" s="1">
        <v>23</v>
      </c>
      <c r="G75" s="4" t="s">
        <v>102</v>
      </c>
      <c r="H75" s="4">
        <v>12909</v>
      </c>
      <c r="I75" s="1">
        <f>H75-H76</f>
        <v>12835</v>
      </c>
      <c r="J75" s="1"/>
      <c r="K75" s="1"/>
      <c r="L75" s="1">
        <v>3</v>
      </c>
      <c r="M75" s="7">
        <f t="shared" si="22"/>
        <v>4278.333333333333</v>
      </c>
      <c r="N75" s="7">
        <f t="shared" si="23"/>
        <v>21.391666666666666</v>
      </c>
      <c r="O75" s="4">
        <v>2130</v>
      </c>
      <c r="P75" s="7">
        <f>O75*L75</f>
        <v>6390</v>
      </c>
      <c r="Q75" s="11">
        <f>I75/P75</f>
        <v>2.0086071987480438</v>
      </c>
      <c r="R75" s="54">
        <v>2934.8982300884954</v>
      </c>
      <c r="S75" s="14">
        <f>Q75/R75</f>
        <v>6.8438734200588569E-4</v>
      </c>
      <c r="T75" s="58"/>
      <c r="U75" s="56"/>
    </row>
    <row r="76" spans="1:23" x14ac:dyDescent="0.2">
      <c r="A76" s="72"/>
      <c r="B76" s="50"/>
      <c r="C76" s="44"/>
      <c r="D76" s="44"/>
      <c r="E76" s="44"/>
      <c r="F76" s="1">
        <v>24</v>
      </c>
      <c r="G76" s="4" t="s">
        <v>103</v>
      </c>
      <c r="H76" s="4">
        <v>74</v>
      </c>
      <c r="I76" s="1"/>
      <c r="J76" s="1"/>
      <c r="K76" s="1"/>
      <c r="L76" s="1">
        <v>3</v>
      </c>
      <c r="M76" s="7"/>
      <c r="N76" s="7"/>
      <c r="O76" s="4"/>
      <c r="P76" s="7"/>
      <c r="Q76" s="11"/>
      <c r="R76" s="54"/>
      <c r="S76" s="14"/>
      <c r="T76" s="58"/>
      <c r="U76" s="56"/>
    </row>
    <row r="77" spans="1:23" x14ac:dyDescent="0.2">
      <c r="A77" s="72"/>
      <c r="B77" s="50"/>
      <c r="C77" s="44"/>
      <c r="D77" s="44"/>
      <c r="E77" s="47" t="s">
        <v>44</v>
      </c>
      <c r="F77" s="1">
        <v>28</v>
      </c>
      <c r="G77" s="4" t="s">
        <v>104</v>
      </c>
      <c r="H77" s="4">
        <v>896</v>
      </c>
      <c r="I77" s="1">
        <f>H77-H79</f>
        <v>836</v>
      </c>
      <c r="J77" s="1">
        <f>AVERAGE(I77:I78)</f>
        <v>717</v>
      </c>
      <c r="K77" s="1">
        <f>STDEV(I77:I78)</f>
        <v>168.29141392239831</v>
      </c>
      <c r="L77" s="1">
        <v>3</v>
      </c>
      <c r="M77" s="7">
        <f t="shared" si="22"/>
        <v>278.66666666666669</v>
      </c>
      <c r="N77" s="7">
        <f t="shared" si="23"/>
        <v>1.3933333333333333</v>
      </c>
      <c r="O77" s="1"/>
      <c r="P77" s="1"/>
      <c r="Q77" s="1"/>
      <c r="R77" s="7"/>
      <c r="S77" s="15"/>
      <c r="T77" s="58"/>
      <c r="U77" s="24"/>
    </row>
    <row r="78" spans="1:23" x14ac:dyDescent="0.2">
      <c r="A78" s="72"/>
      <c r="B78" s="50"/>
      <c r="C78" s="44"/>
      <c r="D78" s="44"/>
      <c r="E78" s="47"/>
      <c r="F78" s="1">
        <v>29</v>
      </c>
      <c r="G78" s="4" t="s">
        <v>105</v>
      </c>
      <c r="H78" s="4">
        <v>658</v>
      </c>
      <c r="I78" s="1">
        <f>H78-H79</f>
        <v>598</v>
      </c>
      <c r="J78" s="1"/>
      <c r="K78" s="1"/>
      <c r="L78" s="1">
        <v>3</v>
      </c>
      <c r="M78" s="7">
        <f t="shared" si="22"/>
        <v>199.33333333333334</v>
      </c>
      <c r="N78" s="7">
        <f t="shared" si="23"/>
        <v>0.99666666666666681</v>
      </c>
      <c r="O78" s="1"/>
      <c r="P78" s="1"/>
      <c r="Q78" s="1"/>
      <c r="R78" s="7"/>
      <c r="S78" s="15"/>
      <c r="T78" s="58"/>
      <c r="U78" s="24"/>
    </row>
    <row r="79" spans="1:23" x14ac:dyDescent="0.2">
      <c r="A79" s="72"/>
      <c r="B79" s="51"/>
      <c r="C79" s="45"/>
      <c r="D79" s="45"/>
      <c r="E79" s="48"/>
      <c r="F79" s="19">
        <v>30</v>
      </c>
      <c r="G79" s="12" t="s">
        <v>106</v>
      </c>
      <c r="H79" s="12">
        <v>60</v>
      </c>
      <c r="I79" s="19"/>
      <c r="J79" s="19"/>
      <c r="K79" s="19"/>
      <c r="L79" s="1">
        <v>3</v>
      </c>
      <c r="M79" s="22"/>
      <c r="N79" s="22"/>
      <c r="O79" s="19"/>
      <c r="P79" s="19"/>
      <c r="Q79" s="19"/>
      <c r="R79" s="22"/>
      <c r="S79" s="16"/>
      <c r="T79" s="59"/>
      <c r="U79" s="26"/>
    </row>
    <row r="80" spans="1:23" x14ac:dyDescent="0.2">
      <c r="A80" s="72"/>
      <c r="B80" s="49" t="s">
        <v>50</v>
      </c>
      <c r="C80" s="43"/>
      <c r="D80" s="46">
        <v>9</v>
      </c>
      <c r="E80" s="46" t="s">
        <v>42</v>
      </c>
      <c r="F80" s="18">
        <v>43</v>
      </c>
      <c r="G80" s="8" t="s">
        <v>107</v>
      </c>
      <c r="H80" s="4">
        <v>12652</v>
      </c>
      <c r="I80" s="18">
        <f>H80-H82</f>
        <v>12608</v>
      </c>
      <c r="J80" s="18">
        <f>AVERAGE(I80:I81)</f>
        <v>12911</v>
      </c>
      <c r="K80" s="18">
        <f>STDEV(I80:I81)</f>
        <v>428.50670939904779</v>
      </c>
      <c r="L80" s="1">
        <v>3</v>
      </c>
      <c r="M80" s="9">
        <f t="shared" si="22"/>
        <v>4202.666666666667</v>
      </c>
      <c r="N80" s="9">
        <f t="shared" si="23"/>
        <v>21.013333333333335</v>
      </c>
      <c r="O80" s="4">
        <v>2150</v>
      </c>
      <c r="P80" s="9">
        <f>O80*L80</f>
        <v>6450</v>
      </c>
      <c r="Q80" s="10">
        <f>I80/P80</f>
        <v>1.9547286821705427</v>
      </c>
      <c r="R80" s="9">
        <v>3219.08579373873</v>
      </c>
      <c r="S80" s="13">
        <f>Q80/R80</f>
        <v>6.0723099892913076E-4</v>
      </c>
      <c r="T80" s="55">
        <f>AVERAGE(S80:S81)</f>
        <v>6.2182419314514646E-4</v>
      </c>
      <c r="U80" s="56">
        <f>STDEV(S80:S81)</f>
        <v>2.0637893178633999E-5</v>
      </c>
    </row>
    <row r="81" spans="1:21" x14ac:dyDescent="0.2">
      <c r="A81" s="72"/>
      <c r="B81" s="50"/>
      <c r="C81" s="44"/>
      <c r="D81" s="44"/>
      <c r="E81" s="44"/>
      <c r="F81" s="1">
        <v>44</v>
      </c>
      <c r="G81" s="4" t="s">
        <v>108</v>
      </c>
      <c r="H81" s="4">
        <v>13258</v>
      </c>
      <c r="I81" s="1">
        <f>H81-H82</f>
        <v>13214</v>
      </c>
      <c r="J81" s="1"/>
      <c r="K81" s="1"/>
      <c r="L81" s="1">
        <v>3</v>
      </c>
      <c r="M81" s="7">
        <f t="shared" si="22"/>
        <v>4404.666666666667</v>
      </c>
      <c r="N81" s="7">
        <f t="shared" si="23"/>
        <v>22.023333333333333</v>
      </c>
      <c r="O81" s="4">
        <v>2150</v>
      </c>
      <c r="P81" s="7">
        <f>O81*L81</f>
        <v>6450</v>
      </c>
      <c r="Q81" s="11">
        <f>I81/P81</f>
        <v>2.0486821705426355</v>
      </c>
      <c r="R81" s="7">
        <v>3219.08579373873</v>
      </c>
      <c r="S81" s="14">
        <f>Q81/R81</f>
        <v>6.3641738736116215E-4</v>
      </c>
      <c r="T81" s="58"/>
      <c r="U81" s="56"/>
    </row>
    <row r="82" spans="1:21" x14ac:dyDescent="0.2">
      <c r="A82" s="72"/>
      <c r="B82" s="50"/>
      <c r="C82" s="44"/>
      <c r="D82" s="44"/>
      <c r="E82" s="44"/>
      <c r="F82" s="1">
        <v>45</v>
      </c>
      <c r="G82" s="4" t="s">
        <v>109</v>
      </c>
      <c r="H82" s="4">
        <v>44</v>
      </c>
      <c r="I82" s="1"/>
      <c r="J82" s="1"/>
      <c r="K82" s="1"/>
      <c r="L82" s="1">
        <v>3</v>
      </c>
      <c r="M82" s="7"/>
      <c r="N82" s="7"/>
      <c r="O82" s="4"/>
      <c r="P82" s="7"/>
      <c r="Q82" s="11"/>
      <c r="R82" s="7"/>
      <c r="S82" s="14"/>
      <c r="T82" s="58"/>
      <c r="U82" s="56"/>
    </row>
    <row r="83" spans="1:21" x14ac:dyDescent="0.2">
      <c r="A83" s="72"/>
      <c r="B83" s="50"/>
      <c r="C83" s="44"/>
      <c r="D83" s="44"/>
      <c r="E83" s="47" t="s">
        <v>44</v>
      </c>
      <c r="F83" s="1">
        <v>49</v>
      </c>
      <c r="G83" s="4" t="s">
        <v>110</v>
      </c>
      <c r="H83" s="4">
        <v>390</v>
      </c>
      <c r="I83" s="1">
        <f>H83-H85</f>
        <v>338</v>
      </c>
      <c r="J83" s="1">
        <f>AVERAGE(I83:I84)</f>
        <v>497</v>
      </c>
      <c r="K83" s="1">
        <f>STDEV(I83:I84)</f>
        <v>224.85995641732211</v>
      </c>
      <c r="L83" s="1">
        <v>3</v>
      </c>
      <c r="M83" s="7">
        <f t="shared" si="22"/>
        <v>112.66666666666667</v>
      </c>
      <c r="N83" s="7">
        <f t="shared" si="23"/>
        <v>0.56333333333333335</v>
      </c>
      <c r="O83" s="1"/>
      <c r="P83" s="1"/>
      <c r="Q83" s="1"/>
      <c r="R83" s="7"/>
      <c r="S83" s="15"/>
      <c r="T83" s="58"/>
      <c r="U83" s="24"/>
    </row>
    <row r="84" spans="1:21" x14ac:dyDescent="0.2">
      <c r="A84" s="72"/>
      <c r="B84" s="50"/>
      <c r="C84" s="44"/>
      <c r="D84" s="44"/>
      <c r="E84" s="47"/>
      <c r="F84" s="1">
        <v>50</v>
      </c>
      <c r="G84" s="4" t="s">
        <v>111</v>
      </c>
      <c r="H84" s="4">
        <v>708</v>
      </c>
      <c r="I84" s="1">
        <f>H84-H85</f>
        <v>656</v>
      </c>
      <c r="J84" s="1"/>
      <c r="K84" s="1"/>
      <c r="L84" s="1">
        <v>3</v>
      </c>
      <c r="M84" s="7">
        <f t="shared" si="22"/>
        <v>218.66666666666666</v>
      </c>
      <c r="N84" s="7">
        <f t="shared" si="23"/>
        <v>1.0933333333333333</v>
      </c>
      <c r="O84" s="1"/>
      <c r="P84" s="1"/>
      <c r="Q84" s="1"/>
      <c r="R84" s="7"/>
      <c r="S84" s="15"/>
      <c r="T84" s="58"/>
      <c r="U84" s="24"/>
    </row>
    <row r="85" spans="1:21" x14ac:dyDescent="0.2">
      <c r="A85" s="72"/>
      <c r="B85" s="51"/>
      <c r="C85" s="45"/>
      <c r="D85" s="45"/>
      <c r="E85" s="48"/>
      <c r="F85" s="12">
        <v>51</v>
      </c>
      <c r="G85" s="12" t="s">
        <v>112</v>
      </c>
      <c r="H85" s="12">
        <v>52</v>
      </c>
      <c r="I85" s="19"/>
      <c r="J85" s="19"/>
      <c r="K85" s="19"/>
      <c r="L85" s="1">
        <v>3</v>
      </c>
      <c r="M85" s="22"/>
      <c r="N85" s="22"/>
      <c r="O85" s="19"/>
      <c r="P85" s="19"/>
      <c r="Q85" s="19"/>
      <c r="R85" s="22"/>
      <c r="S85" s="16"/>
      <c r="T85" s="59"/>
      <c r="U85" s="26"/>
    </row>
    <row r="86" spans="1:21" x14ac:dyDescent="0.2">
      <c r="A86" s="72"/>
      <c r="B86" s="49" t="s">
        <v>61</v>
      </c>
      <c r="C86" s="43"/>
      <c r="D86" s="46">
        <v>24</v>
      </c>
      <c r="E86" s="46" t="s">
        <v>42</v>
      </c>
      <c r="F86" s="8">
        <v>20</v>
      </c>
      <c r="G86" s="8" t="s">
        <v>113</v>
      </c>
      <c r="H86" s="4">
        <v>11435</v>
      </c>
      <c r="I86" s="18">
        <f>H86-H88</f>
        <v>11391</v>
      </c>
      <c r="J86" s="18">
        <f>AVERAGE(I86:I87)</f>
        <v>11015.5</v>
      </c>
      <c r="K86" s="18">
        <f>STDEV(I86:I87)</f>
        <v>531.03719267109716</v>
      </c>
      <c r="L86" s="1">
        <v>3</v>
      </c>
      <c r="M86" s="9">
        <f>I86/L86</f>
        <v>3797</v>
      </c>
      <c r="N86" s="9">
        <f>(M86*100)/20000</f>
        <v>18.984999999999999</v>
      </c>
      <c r="O86" s="4">
        <v>2525</v>
      </c>
      <c r="P86" s="9">
        <f>O86*L86</f>
        <v>7575</v>
      </c>
      <c r="Q86" s="10">
        <f>I86/P86</f>
        <v>1.5037623762376238</v>
      </c>
      <c r="R86" s="9">
        <v>2679.1271808710935</v>
      </c>
      <c r="S86" s="13">
        <f>Q86/R86</f>
        <v>5.6128816391190852E-4</v>
      </c>
      <c r="T86" s="55">
        <f>AVERAGE(S86:S87)</f>
        <v>5.4278551220890425E-4</v>
      </c>
      <c r="U86" s="56">
        <f>STDEV(S86:S87)</f>
        <v>2.6166700978254287E-5</v>
      </c>
    </row>
    <row r="87" spans="1:21" x14ac:dyDescent="0.2">
      <c r="A87" s="72"/>
      <c r="B87" s="50"/>
      <c r="C87" s="44"/>
      <c r="D87" s="44"/>
      <c r="E87" s="44"/>
      <c r="F87" s="4">
        <v>21</v>
      </c>
      <c r="G87" s="4" t="s">
        <v>114</v>
      </c>
      <c r="H87" s="4">
        <v>10684</v>
      </c>
      <c r="I87" s="1">
        <f>H87-H88</f>
        <v>10640</v>
      </c>
      <c r="J87" s="1"/>
      <c r="K87" s="1"/>
      <c r="L87" s="1">
        <v>3</v>
      </c>
      <c r="M87" s="7">
        <f t="shared" si="22"/>
        <v>3546.6666666666665</v>
      </c>
      <c r="N87" s="7">
        <f>(M87*100)/20000</f>
        <v>17.733333333333331</v>
      </c>
      <c r="O87" s="4">
        <v>2525</v>
      </c>
      <c r="P87" s="7">
        <f>O87*L87</f>
        <v>7575</v>
      </c>
      <c r="Q87" s="11">
        <f>I87/P87</f>
        <v>1.4046204620462046</v>
      </c>
      <c r="R87" s="7">
        <v>2679.1271808710935</v>
      </c>
      <c r="S87" s="14">
        <f>Q87/R87</f>
        <v>5.2428286050589998E-4</v>
      </c>
      <c r="T87" s="58"/>
      <c r="U87" s="56"/>
    </row>
    <row r="88" spans="1:21" x14ac:dyDescent="0.2">
      <c r="A88" s="72"/>
      <c r="B88" s="50"/>
      <c r="C88" s="44"/>
      <c r="D88" s="44"/>
      <c r="E88" s="44"/>
      <c r="F88" s="4">
        <v>22</v>
      </c>
      <c r="G88" s="4" t="s">
        <v>115</v>
      </c>
      <c r="H88" s="4">
        <v>44</v>
      </c>
      <c r="I88" s="1"/>
      <c r="J88" s="1"/>
      <c r="K88" s="1"/>
      <c r="L88" s="1">
        <v>3</v>
      </c>
      <c r="M88" s="7"/>
      <c r="N88" s="7"/>
      <c r="O88" s="4">
        <v>2525</v>
      </c>
      <c r="P88" s="7"/>
      <c r="Q88" s="11"/>
      <c r="R88" s="7"/>
      <c r="S88" s="14"/>
      <c r="T88" s="58"/>
      <c r="U88" s="56"/>
    </row>
    <row r="89" spans="1:21" x14ac:dyDescent="0.2">
      <c r="A89" s="72"/>
      <c r="B89" s="50"/>
      <c r="C89" s="44"/>
      <c r="D89" s="44"/>
      <c r="E89" s="47" t="s">
        <v>44</v>
      </c>
      <c r="F89" s="4">
        <v>26</v>
      </c>
      <c r="G89" s="4" t="s">
        <v>116</v>
      </c>
      <c r="H89" s="4">
        <v>376</v>
      </c>
      <c r="I89" s="1">
        <f>H89-H91</f>
        <v>333</v>
      </c>
      <c r="J89" s="1">
        <f>AVERAGE(I89:I90)</f>
        <v>380</v>
      </c>
      <c r="K89" s="1">
        <f>STDEV(I89:I90)</f>
        <v>66.468037431535464</v>
      </c>
      <c r="L89" s="1">
        <v>3</v>
      </c>
      <c r="M89" s="7">
        <f t="shared" si="22"/>
        <v>111</v>
      </c>
      <c r="N89" s="7">
        <f t="shared" si="23"/>
        <v>0.55500000000000005</v>
      </c>
      <c r="O89" s="1"/>
      <c r="P89" s="7"/>
      <c r="Q89" s="11"/>
      <c r="R89" s="7"/>
      <c r="S89" s="15"/>
      <c r="T89" s="58"/>
      <c r="U89" s="24"/>
    </row>
    <row r="90" spans="1:21" x14ac:dyDescent="0.2">
      <c r="A90" s="72"/>
      <c r="B90" s="50"/>
      <c r="C90" s="44"/>
      <c r="D90" s="44"/>
      <c r="E90" s="47"/>
      <c r="F90" s="4">
        <v>27</v>
      </c>
      <c r="G90" s="4" t="s">
        <v>117</v>
      </c>
      <c r="H90" s="4">
        <v>470</v>
      </c>
      <c r="I90" s="1">
        <f>H90-H91</f>
        <v>427</v>
      </c>
      <c r="J90" s="1"/>
      <c r="K90" s="1"/>
      <c r="L90" s="1">
        <v>3</v>
      </c>
      <c r="M90" s="7">
        <f t="shared" si="22"/>
        <v>142.33333333333334</v>
      </c>
      <c r="N90" s="7">
        <f t="shared" si="23"/>
        <v>0.71166666666666667</v>
      </c>
      <c r="O90" s="1"/>
      <c r="P90" s="7"/>
      <c r="Q90" s="11"/>
      <c r="R90" s="7"/>
      <c r="S90" s="15"/>
      <c r="T90" s="58"/>
      <c r="U90" s="24"/>
    </row>
    <row r="91" spans="1:21" x14ac:dyDescent="0.2">
      <c r="A91" s="73"/>
      <c r="B91" s="51"/>
      <c r="C91" s="45"/>
      <c r="D91" s="45"/>
      <c r="E91" s="48"/>
      <c r="F91" s="12">
        <v>28</v>
      </c>
      <c r="G91" s="12" t="s">
        <v>118</v>
      </c>
      <c r="H91" s="12">
        <v>43</v>
      </c>
      <c r="I91" s="19"/>
      <c r="J91" s="19"/>
      <c r="K91" s="19"/>
      <c r="L91" s="19">
        <v>3</v>
      </c>
      <c r="M91" s="22"/>
      <c r="N91" s="22"/>
      <c r="O91" s="19"/>
      <c r="P91" s="22"/>
      <c r="Q91" s="23"/>
      <c r="R91" s="22"/>
      <c r="S91" s="16"/>
      <c r="T91" s="60"/>
      <c r="U91" s="26"/>
    </row>
  </sheetData>
  <mergeCells count="74">
    <mergeCell ref="E80:E82"/>
    <mergeCell ref="E83:E85"/>
    <mergeCell ref="B86:B91"/>
    <mergeCell ref="C86:C91"/>
    <mergeCell ref="D86:D91"/>
    <mergeCell ref="E86:E88"/>
    <mergeCell ref="E89:E91"/>
    <mergeCell ref="A67:A91"/>
    <mergeCell ref="B68:B73"/>
    <mergeCell ref="C68:C73"/>
    <mergeCell ref="D68:D73"/>
    <mergeCell ref="E68:E70"/>
    <mergeCell ref="E71:E73"/>
    <mergeCell ref="B74:B79"/>
    <mergeCell ref="C74:C79"/>
    <mergeCell ref="D74:D79"/>
    <mergeCell ref="E74:E76"/>
    <mergeCell ref="E77:E79"/>
    <mergeCell ref="B80:B85"/>
    <mergeCell ref="C80:C85"/>
    <mergeCell ref="D80:D85"/>
    <mergeCell ref="B54:B59"/>
    <mergeCell ref="B60:B65"/>
    <mergeCell ref="E7:E9"/>
    <mergeCell ref="B4:B9"/>
    <mergeCell ref="D4:D9"/>
    <mergeCell ref="E4:E6"/>
    <mergeCell ref="B36:B41"/>
    <mergeCell ref="D36:D41"/>
    <mergeCell ref="E36:E38"/>
    <mergeCell ref="E39:E41"/>
    <mergeCell ref="E42:E44"/>
    <mergeCell ref="E45:E47"/>
    <mergeCell ref="B48:B53"/>
    <mergeCell ref="B42:B47"/>
    <mergeCell ref="D42:D47"/>
    <mergeCell ref="C36:C41"/>
    <mergeCell ref="C42:C47"/>
    <mergeCell ref="C48:C53"/>
    <mergeCell ref="C4:C9"/>
    <mergeCell ref="C10:C15"/>
    <mergeCell ref="C16:C21"/>
    <mergeCell ref="D48:D53"/>
    <mergeCell ref="E48:E50"/>
    <mergeCell ref="E51:E53"/>
    <mergeCell ref="E31:E33"/>
    <mergeCell ref="C28:C33"/>
    <mergeCell ref="B10:B15"/>
    <mergeCell ref="D10:D15"/>
    <mergeCell ref="E10:E12"/>
    <mergeCell ref="E13:E15"/>
    <mergeCell ref="B16:B21"/>
    <mergeCell ref="D16:D21"/>
    <mergeCell ref="E16:E18"/>
    <mergeCell ref="E19:E21"/>
    <mergeCell ref="B22:B27"/>
    <mergeCell ref="D22:D27"/>
    <mergeCell ref="E22:E24"/>
    <mergeCell ref="E25:E27"/>
    <mergeCell ref="C22:C27"/>
    <mergeCell ref="A35:A65"/>
    <mergeCell ref="A3:A33"/>
    <mergeCell ref="A1:AB1"/>
    <mergeCell ref="C54:C59"/>
    <mergeCell ref="D54:D59"/>
    <mergeCell ref="D60:D65"/>
    <mergeCell ref="C60:C65"/>
    <mergeCell ref="E54:E56"/>
    <mergeCell ref="E57:E59"/>
    <mergeCell ref="E60:E62"/>
    <mergeCell ref="E63:E65"/>
    <mergeCell ref="B28:B33"/>
    <mergeCell ref="D28:D33"/>
    <mergeCell ref="E28:E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ALL</vt:lpstr>
      <vt:lpstr>ALL!_210708_Radio_cultius</vt:lpstr>
      <vt:lpstr>ALL!_210721_Radio_cultius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queraltguell@gmail.com</cp:lastModifiedBy>
  <dcterms:created xsi:type="dcterms:W3CDTF">2021-07-12T14:19:52Z</dcterms:created>
  <dcterms:modified xsi:type="dcterms:W3CDTF">2024-05-07T09:26:41Z</dcterms:modified>
</cp:coreProperties>
</file>